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95" yWindow="-60" windowWidth="9885" windowHeight="15540" tabRatio="714"/>
  </bookViews>
  <sheets>
    <sheet name="на 01.09.14" sheetId="26" r:id="rId1"/>
  </sheets>
  <externalReferences>
    <externalReference r:id="rId2"/>
  </externalReferences>
  <definedNames>
    <definedName name="_xlnm._FilterDatabase" localSheetId="0" hidden="1">'на 01.09.14'!$A$8:$CT$2668</definedName>
    <definedName name="Z_0BE9AF98_BA88_4321_9283_1EA99B41BFC4_.wvu.FilterData" localSheetId="0" hidden="1">'на 01.09.14'!$A$1:$CT$2496</definedName>
    <definedName name="Z_0E64C8DB_6016_4261_834D_5A1E5F34BA3B_.wvu.Cols" localSheetId="0" hidden="1">'на 01.09.14'!$L:$L,'на 01.09.14'!#REF!</definedName>
    <definedName name="Z_0E64C8DB_6016_4261_834D_5A1E5F34BA3B_.wvu.FilterData" localSheetId="0" hidden="1">'на 01.09.14'!$A$1:$CT$2496</definedName>
    <definedName name="Z_0E64C8DB_6016_4261_834D_5A1E5F34BA3B_.wvu.PrintArea" localSheetId="0" hidden="1">'на 01.09.14'!$A$1:$N$2496</definedName>
    <definedName name="Z_0E64C8DB_6016_4261_834D_5A1E5F34BA3B_.wvu.PrintTitles" localSheetId="0" hidden="1">'на 01.09.14'!$6:$9</definedName>
    <definedName name="Z_0E64C8DB_6016_4261_834D_5A1E5F34BA3B_.wvu.Rows" localSheetId="0" hidden="1">'на 01.09.14'!#REF!,'на 01.09.14'!#REF!,'на 01.09.14'!#REF!,'на 01.09.14'!#REF!,'на 01.09.14'!#REF!,'на 01.09.14'!#REF!,'на 01.09.14'!#REF!</definedName>
    <definedName name="Z_0F347635_AF46_422A_8E46_3D9973F40105_.wvu.FilterData" localSheetId="0" hidden="1">'на 01.09.14'!$A$1:$CT$2496</definedName>
    <definedName name="Z_2BC5B056_7261_4B07_9236_7DBB54AEAE66_.wvu.FilterData" localSheetId="0" hidden="1">'на 01.09.14'!$A$1:$CT$2496</definedName>
    <definedName name="Z_2EBD5681_8D5A_48FC_A4E5_1409B99F0CB5_.wvu.FilterData" localSheetId="0" hidden="1">'на 01.09.14'!$A$1:$CT$2496</definedName>
    <definedName name="Z_37F8CE32_8CE8_4D95_9C0E_63112E6EFFE9_.wvu.Cols" localSheetId="0" hidden="1">'на 01.09.14'!$L:$L,'на 01.09.14'!#REF!</definedName>
    <definedName name="Z_37F8CE32_8CE8_4D95_9C0E_63112E6EFFE9_.wvu.FilterData" localSheetId="0" hidden="1">'на 01.09.14'!$A$1:$CT$2496</definedName>
    <definedName name="Z_37F8CE32_8CE8_4D95_9C0E_63112E6EFFE9_.wvu.PrintTitles" localSheetId="0" hidden="1">'на 01.09.14'!$6:$9</definedName>
    <definedName name="Z_37F8CE32_8CE8_4D95_9C0E_63112E6EFFE9_.wvu.Rows" localSheetId="0" hidden="1">'на 01.09.14'!#REF!,'на 01.09.14'!#REF!,'на 01.09.14'!#REF!,'на 01.09.14'!#REF!,'на 01.09.14'!$2496:$2496,'на 01.09.14'!#REF!,'на 01.09.14'!#REF!,'на 01.09.14'!#REF!,'на 01.09.14'!#REF!,'на 01.09.14'!#REF!,'на 01.09.14'!#REF!</definedName>
    <definedName name="Z_3A6ABBD8_D48E_4C23_9B12_171F8CC57157_.wvu.FilterData" localSheetId="0" hidden="1">'на 01.09.14'!$A$1:$CT$2496</definedName>
    <definedName name="Z_5102D12C_D1FA_4E52_A3CA_626E5CCFA0A1_.wvu.Cols" localSheetId="0" hidden="1">'на 01.09.14'!$L:$L,'на 01.09.14'!#REF!</definedName>
    <definedName name="Z_5102D12C_D1FA_4E52_A3CA_626E5CCFA0A1_.wvu.FilterData" localSheetId="0" hidden="1">'на 01.09.14'!$A$1:$CT$2496</definedName>
    <definedName name="Z_5102D12C_D1FA_4E52_A3CA_626E5CCFA0A1_.wvu.PrintArea" localSheetId="0" hidden="1">'на 01.09.14'!$A$1:$N$2496</definedName>
    <definedName name="Z_5102D12C_D1FA_4E52_A3CA_626E5CCFA0A1_.wvu.PrintTitles" localSheetId="0" hidden="1">'на 01.09.14'!$6:$9</definedName>
    <definedName name="Z_5102D12C_D1FA_4E52_A3CA_626E5CCFA0A1_.wvu.Rows" localSheetId="0" hidden="1">'на 01.09.14'!#REF!,'на 01.09.14'!#REF!,'на 01.09.14'!#REF!,'на 01.09.14'!#REF!,'на 01.09.14'!#REF!,'на 01.09.14'!#REF!,'на 01.09.14'!#REF!</definedName>
    <definedName name="Z_5765586F_C5B2_493F_8FB7_FA91FBE8CDA7_.wvu.FilterData" localSheetId="0" hidden="1">'на 01.09.14'!$A$1:$CT$2496</definedName>
    <definedName name="Z_5ACEF3E7_457C_4A6F_BEEE_D7852CC61BC6_.wvu.FilterData" localSheetId="0" hidden="1">'на 01.09.14'!$A$1:$CT$2496</definedName>
    <definedName name="Z_5C5DCBC2_95DB_4E4C_8AF4_370EC8C28A06_.wvu.FilterData" localSheetId="0" hidden="1">'на 01.09.14'!$A$1:$CT$2496</definedName>
    <definedName name="Z_6274C716_07B4_47B1_B60B_06F62435EEF8_.wvu.FilterData" localSheetId="0" hidden="1">'на 01.09.14'!$A$1:$CT$2496</definedName>
    <definedName name="Z_6AA2CDFE_EA15_4876_8B89_01428EC8F24A_.wvu.FilterData" localSheetId="0" hidden="1">'на 01.09.14'!$A$1:$CT$2496</definedName>
    <definedName name="Z_6B06D0E0_99A0_4001_80F7_2C98CB300203_.wvu.FilterData" localSheetId="0" hidden="1">'на 01.09.14'!$A$1:$CT$2496</definedName>
    <definedName name="Z_71A7EC46_B819_41C9_937F_A1943CE3360C_.wvu.FilterData" localSheetId="0" hidden="1">'на 01.09.14'!$A$1:$CT$2496</definedName>
    <definedName name="Z_87689065_5D36_49C6_A107_57E87F0E8282_.wvu.Cols" localSheetId="0" hidden="1">'на 01.09.14'!$L:$L,'на 01.09.14'!#REF!</definedName>
    <definedName name="Z_87689065_5D36_49C6_A107_57E87F0E8282_.wvu.FilterData" localSheetId="0" hidden="1">'на 01.09.14'!$A$1:$CT$2496</definedName>
    <definedName name="Z_87689065_5D36_49C6_A107_57E87F0E8282_.wvu.PrintArea" localSheetId="0" hidden="1">'на 01.09.14'!$A$1:$N$2496</definedName>
    <definedName name="Z_87689065_5D36_49C6_A107_57E87F0E8282_.wvu.PrintTitles" localSheetId="0" hidden="1">'на 01.09.14'!$6:$9</definedName>
    <definedName name="Z_87689065_5D36_49C6_A107_57E87F0E8282_.wvu.Rows" localSheetId="0" hidden="1">'на 01.09.14'!#REF!,'на 01.09.14'!#REF!,'на 01.09.14'!#REF!,'на 01.09.14'!#REF!,'на 01.09.14'!$2496:$2496,'на 01.09.14'!#REF!,'на 01.09.14'!#REF!,'на 01.09.14'!#REF!,'на 01.09.14'!#REF!,'на 01.09.14'!#REF!,'на 01.09.14'!#REF!</definedName>
    <definedName name="Z_A0BEF664_8AF6_4F8A_85FB_02D27584A589_.wvu.FilterData" localSheetId="0" hidden="1">'на 01.09.14'!$A$1:$CT$2496</definedName>
    <definedName name="Z_A266E183_FF86_48AA_BB50_D4EA603547A7_.wvu.FilterData" localSheetId="0" hidden="1">'на 01.09.14'!$A$1:$CT$2496</definedName>
    <definedName name="Z_A71F42D4_0631_4E4A_B8B9_00375116036B_.wvu.FilterData" localSheetId="0" hidden="1">'на 01.09.14'!$A$1:$CT$2496</definedName>
    <definedName name="Z_BE3E08A3_12F6_433C_B1DA_3940AA5B276C_.wvu.FilterData" localSheetId="0" hidden="1">'на 01.09.14'!$A$1:$CT$2496</definedName>
    <definedName name="Z_C8C7D91A_0101_429D_A7C4_25C2A366909A_.wvu.Cols" localSheetId="0" hidden="1">'на 01.09.14'!$L:$L,'на 01.09.14'!#REF!</definedName>
    <definedName name="Z_C8C7D91A_0101_429D_A7C4_25C2A366909A_.wvu.FilterData" localSheetId="0" hidden="1">'на 01.09.14'!$A$1:$CT$2496</definedName>
    <definedName name="Z_C8C7D91A_0101_429D_A7C4_25C2A366909A_.wvu.PrintArea" localSheetId="0" hidden="1">'на 01.09.14'!$A$1:$N$2496</definedName>
    <definedName name="Z_C8C7D91A_0101_429D_A7C4_25C2A366909A_.wvu.PrintTitles" localSheetId="0" hidden="1">'на 01.09.14'!$6:$9</definedName>
    <definedName name="Z_C8C7D91A_0101_429D_A7C4_25C2A366909A_.wvu.Rows" localSheetId="0" hidden="1">'на 01.09.14'!#REF!,'на 01.09.14'!#REF!,'на 01.09.14'!#REF!</definedName>
    <definedName name="Z_D2EDE974_FCD6_487A_8199_D87140B8470E_.wvu.FilterData" localSheetId="0" hidden="1">'на 01.09.14'!$A$1:$CT$2496</definedName>
    <definedName name="Z_F0790916_24B1_4785_B007_9E4F00BAB137_.wvu.FilterData" localSheetId="0" hidden="1">'на 01.09.14'!$A$1:$CT$2496</definedName>
    <definedName name="Z_F19F173E_A5A5_47BF_9A6F_F8E6325F9D67_.wvu.FilterData" localSheetId="0" hidden="1">'на 01.09.14'!$A$1:$CT$2496</definedName>
    <definedName name="Z_F34A559E_C968_43EF_B8C4_E91824AE9FDC_.wvu.FilterData" localSheetId="0" hidden="1">'на 01.09.14'!$A$1:$CT$2496</definedName>
    <definedName name="Z_FA1E759E_7EAD_416B_A6D8_F0CED597E913_.wvu.FilterData" localSheetId="0" hidden="1">'на 01.09.14'!$A$1:$CT$2496</definedName>
    <definedName name="Z_FCC33362_4BE7_4898_9F79_CAC713083011_.wvu.FilterData" localSheetId="0" hidden="1">'на 01.09.14'!$A$1:$CT$2496</definedName>
    <definedName name="Z_FF950377_AD7A_4748_A8D5_A6052E8F13FE_.wvu.FilterData" localSheetId="0" hidden="1">'на 01.09.14'!$A$1:$CT$2496</definedName>
    <definedName name="_xlnm.Print_Titles" localSheetId="0">'на 01.09.14'!$6:$9</definedName>
    <definedName name="_xlnm.Print_Area" localSheetId="0">'на 01.09.14'!$A$1:$N$2656</definedName>
  </definedNames>
  <calcPr calcId="144525" fullPrecision="0"/>
  <customWorkbookViews>
    <customWorkbookView name="Михайлова Ирина Ивановна - Личное представление" guid="{5102D12C-D1FA-4E52-A3CA-626E5CCFA0A1}" mergeInterval="0" personalView="1" maximized="1" windowWidth="1276" windowHeight="887" tabRatio="714" activeSheetId="26"/>
    <customWorkbookView name="Admin - Личное представление" guid="{0E64C8DB-6016-4261-834D-5A1E5F34BA3B}" mergeInterval="0" personalView="1" maximized="1" windowWidth="1276" windowHeight="699" tabRatio="714" activeSheetId="26"/>
    <customWorkbookView name="User - Личное представление" guid="{87689065-5D36-49C6-A107-57E87F0E8282}" mergeInterval="0" personalView="1" maximized="1" windowWidth="1276" windowHeight="799" tabRatio="713" activeSheetId="26"/>
    <customWorkbookView name="BLACKGIRL - Личное представление" guid="{37F8CE32-8CE8-4D95-9C0E-63112E6EFFE9}" mergeInterval="0" personalView="1" maximized="1" windowWidth="1020" windowHeight="576" tabRatio="713" activeSheetId="26"/>
    <customWorkbookView name="Пользователь - Личное представление" guid="{C8C7D91A-0101-429D-A7C4-25C2A366909A}" mergeInterval="0" personalView="1" maximized="1" windowWidth="1276" windowHeight="809" tabRatio="713" activeSheetId="26"/>
  </customWorkbookViews>
  <fileRecoveryPr autoRecover="0"/>
</workbook>
</file>

<file path=xl/calcChain.xml><?xml version="1.0" encoding="utf-8"?>
<calcChain xmlns="http://schemas.openxmlformats.org/spreadsheetml/2006/main">
  <c r="M819" i="26" l="1"/>
  <c r="J819" i="26"/>
  <c r="I819" i="26"/>
  <c r="G819" i="26"/>
  <c r="M818" i="26"/>
  <c r="J818" i="26"/>
  <c r="I818" i="26"/>
  <c r="G818" i="26"/>
  <c r="M817" i="26"/>
  <c r="J817" i="26"/>
  <c r="I817" i="26"/>
  <c r="G817" i="26"/>
  <c r="M816" i="26"/>
  <c r="J816" i="26"/>
  <c r="I816" i="26"/>
  <c r="G816" i="26"/>
  <c r="K815" i="26"/>
  <c r="H815" i="26"/>
  <c r="F815" i="26"/>
  <c r="G815" i="26" s="1"/>
  <c r="E815" i="26"/>
  <c r="D815" i="26"/>
  <c r="L814" i="26"/>
  <c r="K814" i="26"/>
  <c r="M814" i="26" s="1"/>
  <c r="J814" i="26"/>
  <c r="I814" i="26"/>
  <c r="G814" i="26"/>
  <c r="K813" i="26"/>
  <c r="M813" i="26" s="1"/>
  <c r="J813" i="26"/>
  <c r="I813" i="26"/>
  <c r="G813" i="26"/>
  <c r="L812" i="26"/>
  <c r="K812" i="26"/>
  <c r="M812" i="26" s="1"/>
  <c r="J812" i="26"/>
  <c r="I812" i="26"/>
  <c r="G812" i="26"/>
  <c r="K811" i="26"/>
  <c r="M811" i="26" s="1"/>
  <c r="J811" i="26"/>
  <c r="I811" i="26"/>
  <c r="G811" i="26"/>
  <c r="H810" i="26"/>
  <c r="F810" i="26"/>
  <c r="G810" i="26" s="1"/>
  <c r="E810" i="26"/>
  <c r="K810" i="26" s="1"/>
  <c r="D810" i="26"/>
  <c r="K708" i="26"/>
  <c r="J708" i="26"/>
  <c r="I708" i="26"/>
  <c r="G708" i="26"/>
  <c r="K707" i="26"/>
  <c r="J707" i="26"/>
  <c r="I707" i="26"/>
  <c r="G707" i="26"/>
  <c r="D705" i="26"/>
  <c r="E705" i="26"/>
  <c r="K705" i="26" s="1"/>
  <c r="F705" i="26"/>
  <c r="G705" i="26" s="1"/>
  <c r="H705" i="26"/>
  <c r="G706" i="26"/>
  <c r="I706" i="26"/>
  <c r="J706" i="26"/>
  <c r="K706" i="26"/>
  <c r="I810" i="26" l="1"/>
  <c r="I815" i="26"/>
  <c r="M815" i="26"/>
  <c r="M810" i="26"/>
  <c r="L810" i="26"/>
  <c r="J815" i="26"/>
  <c r="J810" i="26"/>
  <c r="L811" i="26"/>
  <c r="L813" i="26"/>
  <c r="J705" i="26"/>
  <c r="I705" i="26"/>
  <c r="E640" i="26" l="1"/>
  <c r="D640" i="26"/>
  <c r="L514" i="26"/>
  <c r="K514" i="26"/>
  <c r="M514" i="26" s="1"/>
  <c r="J514" i="26"/>
  <c r="I514" i="26"/>
  <c r="K513" i="26"/>
  <c r="M513" i="26" s="1"/>
  <c r="J513" i="26"/>
  <c r="I513" i="26"/>
  <c r="G513" i="26"/>
  <c r="K512" i="26"/>
  <c r="M512" i="26" s="1"/>
  <c r="J512" i="26"/>
  <c r="I512" i="26"/>
  <c r="G512" i="26"/>
  <c r="K511" i="26"/>
  <c r="M511" i="26" s="1"/>
  <c r="J511" i="26"/>
  <c r="I511" i="26"/>
  <c r="G511" i="26"/>
  <c r="H510" i="26"/>
  <c r="F510" i="26"/>
  <c r="E510" i="26"/>
  <c r="D510" i="26"/>
  <c r="K509" i="26"/>
  <c r="M509" i="26" s="1"/>
  <c r="J509" i="26"/>
  <c r="I509" i="26"/>
  <c r="K508" i="26"/>
  <c r="M508" i="26" s="1"/>
  <c r="J508" i="26"/>
  <c r="I508" i="26"/>
  <c r="G508" i="26"/>
  <c r="M507" i="26"/>
  <c r="L507" i="26"/>
  <c r="J507" i="26"/>
  <c r="I507" i="26"/>
  <c r="G507" i="26"/>
  <c r="L506" i="26"/>
  <c r="K506" i="26"/>
  <c r="M506" i="26" s="1"/>
  <c r="J506" i="26"/>
  <c r="I506" i="26"/>
  <c r="G506" i="26"/>
  <c r="J505" i="26"/>
  <c r="I505" i="26"/>
  <c r="E505" i="26"/>
  <c r="D505" i="26"/>
  <c r="K504" i="26"/>
  <c r="M504" i="26" s="1"/>
  <c r="J504" i="26"/>
  <c r="I504" i="26"/>
  <c r="K503" i="26"/>
  <c r="M503" i="26" s="1"/>
  <c r="J503" i="26"/>
  <c r="I503" i="26"/>
  <c r="G503" i="26"/>
  <c r="K502" i="26"/>
  <c r="M502" i="26" s="1"/>
  <c r="J502" i="26"/>
  <c r="I502" i="26"/>
  <c r="G502" i="26"/>
  <c r="K501" i="26"/>
  <c r="M501" i="26" s="1"/>
  <c r="J501" i="26"/>
  <c r="I501" i="26"/>
  <c r="G501" i="26"/>
  <c r="K500" i="26"/>
  <c r="M500" i="26" s="1"/>
  <c r="H500" i="26"/>
  <c r="F500" i="26"/>
  <c r="E500" i="26"/>
  <c r="D500" i="26"/>
  <c r="K499" i="26"/>
  <c r="M499" i="26" s="1"/>
  <c r="J499" i="26"/>
  <c r="I499" i="26"/>
  <c r="G499" i="26"/>
  <c r="K498" i="26"/>
  <c r="M498" i="26" s="1"/>
  <c r="J498" i="26"/>
  <c r="I498" i="26"/>
  <c r="G498" i="26"/>
  <c r="K497" i="26"/>
  <c r="M497" i="26" s="1"/>
  <c r="J497" i="26"/>
  <c r="I497" i="26"/>
  <c r="G497" i="26"/>
  <c r="K496" i="26"/>
  <c r="M496" i="26" s="1"/>
  <c r="J496" i="26"/>
  <c r="I496" i="26"/>
  <c r="G496" i="26"/>
  <c r="H495" i="26"/>
  <c r="F495" i="26"/>
  <c r="E495" i="26"/>
  <c r="D495" i="26"/>
  <c r="K494" i="26"/>
  <c r="M494" i="26" s="1"/>
  <c r="J494" i="26"/>
  <c r="I494" i="26"/>
  <c r="G494" i="26"/>
  <c r="K493" i="26"/>
  <c r="M493" i="26" s="1"/>
  <c r="J493" i="26"/>
  <c r="I493" i="26"/>
  <c r="G493" i="26"/>
  <c r="K492" i="26"/>
  <c r="M492" i="26" s="1"/>
  <c r="J492" i="26"/>
  <c r="I492" i="26"/>
  <c r="G492" i="26"/>
  <c r="K491" i="26"/>
  <c r="M491" i="26" s="1"/>
  <c r="J491" i="26"/>
  <c r="I491" i="26"/>
  <c r="G491" i="26"/>
  <c r="K490" i="26"/>
  <c r="M490" i="26" s="1"/>
  <c r="H490" i="26"/>
  <c r="F490" i="26"/>
  <c r="J490" i="26" s="1"/>
  <c r="E490" i="26"/>
  <c r="D490" i="26"/>
  <c r="K489" i="26"/>
  <c r="M489" i="26" s="1"/>
  <c r="J489" i="26"/>
  <c r="I489" i="26"/>
  <c r="G489" i="26"/>
  <c r="K488" i="26"/>
  <c r="M488" i="26" s="1"/>
  <c r="J488" i="26"/>
  <c r="I488" i="26"/>
  <c r="G488" i="26"/>
  <c r="K487" i="26"/>
  <c r="M487" i="26" s="1"/>
  <c r="J487" i="26"/>
  <c r="I487" i="26"/>
  <c r="G487" i="26"/>
  <c r="K486" i="26"/>
  <c r="M486" i="26" s="1"/>
  <c r="J486" i="26"/>
  <c r="I486" i="26"/>
  <c r="G486" i="26"/>
  <c r="H485" i="26"/>
  <c r="F485" i="26"/>
  <c r="E485" i="26"/>
  <c r="K485" i="26" s="1"/>
  <c r="M485" i="26" s="1"/>
  <c r="D485" i="26"/>
  <c r="K484" i="26"/>
  <c r="M484" i="26" s="1"/>
  <c r="J484" i="26"/>
  <c r="I484" i="26"/>
  <c r="G484" i="26"/>
  <c r="K483" i="26"/>
  <c r="M483" i="26" s="1"/>
  <c r="J483" i="26"/>
  <c r="I483" i="26"/>
  <c r="G483" i="26"/>
  <c r="K482" i="26"/>
  <c r="M482" i="26" s="1"/>
  <c r="J482" i="26"/>
  <c r="I482" i="26"/>
  <c r="G482" i="26"/>
  <c r="K481" i="26"/>
  <c r="M481" i="26" s="1"/>
  <c r="J481" i="26"/>
  <c r="I481" i="26"/>
  <c r="G481" i="26"/>
  <c r="K480" i="26"/>
  <c r="M480" i="26" s="1"/>
  <c r="H480" i="26"/>
  <c r="F480" i="26"/>
  <c r="J480" i="26" s="1"/>
  <c r="E480" i="26"/>
  <c r="D480" i="26"/>
  <c r="K479" i="26"/>
  <c r="M479" i="26" s="1"/>
  <c r="J479" i="26"/>
  <c r="I479" i="26"/>
  <c r="G479" i="26"/>
  <c r="K478" i="26"/>
  <c r="M478" i="26" s="1"/>
  <c r="J478" i="26"/>
  <c r="I478" i="26"/>
  <c r="G478" i="26"/>
  <c r="M477" i="26"/>
  <c r="L477" i="26"/>
  <c r="J477" i="26"/>
  <c r="I477" i="26"/>
  <c r="G477" i="26"/>
  <c r="M476" i="26"/>
  <c r="K476" i="26"/>
  <c r="L476" i="26" s="1"/>
  <c r="J476" i="26"/>
  <c r="I476" i="26"/>
  <c r="G476" i="26"/>
  <c r="H475" i="26"/>
  <c r="F475" i="26"/>
  <c r="G475" i="26" s="1"/>
  <c r="E475" i="26"/>
  <c r="K475" i="26" s="1"/>
  <c r="M475" i="26" s="1"/>
  <c r="D475" i="26"/>
  <c r="H474" i="26"/>
  <c r="F474" i="26"/>
  <c r="G474" i="26" s="1"/>
  <c r="E474" i="26"/>
  <c r="D474" i="26"/>
  <c r="H473" i="26"/>
  <c r="F473" i="26"/>
  <c r="G473" i="26" s="1"/>
  <c r="E473" i="26"/>
  <c r="D473" i="26"/>
  <c r="H472" i="26"/>
  <c r="F472" i="26"/>
  <c r="G472" i="26" s="1"/>
  <c r="E472" i="26"/>
  <c r="D472" i="26"/>
  <c r="H471" i="26"/>
  <c r="H470" i="26" s="1"/>
  <c r="F471" i="26"/>
  <c r="F470" i="26" s="1"/>
  <c r="E471" i="26"/>
  <c r="E470" i="26" s="1"/>
  <c r="D471" i="26"/>
  <c r="D470" i="26" s="1"/>
  <c r="K418" i="26"/>
  <c r="M418" i="26" s="1"/>
  <c r="J418" i="26"/>
  <c r="I418" i="26"/>
  <c r="G418" i="26"/>
  <c r="K417" i="26"/>
  <c r="M417" i="26" s="1"/>
  <c r="J417" i="26"/>
  <c r="I417" i="26"/>
  <c r="G417" i="26"/>
  <c r="K32" i="26"/>
  <c r="M32" i="26" s="1"/>
  <c r="J32" i="26"/>
  <c r="I32" i="26"/>
  <c r="G32" i="26"/>
  <c r="I485" i="26" l="1"/>
  <c r="I495" i="26"/>
  <c r="J510" i="26"/>
  <c r="I480" i="26"/>
  <c r="I490" i="26"/>
  <c r="K495" i="26"/>
  <c r="M495" i="26" s="1"/>
  <c r="L500" i="26"/>
  <c r="I500" i="26"/>
  <c r="G510" i="26"/>
  <c r="K510" i="26"/>
  <c r="M510" i="26" s="1"/>
  <c r="I470" i="26"/>
  <c r="C471" i="26"/>
  <c r="J470" i="26"/>
  <c r="I472" i="26"/>
  <c r="I473" i="26"/>
  <c r="I474" i="26"/>
  <c r="J485" i="26"/>
  <c r="J495" i="26"/>
  <c r="G470" i="26"/>
  <c r="J472" i="26"/>
  <c r="J473" i="26"/>
  <c r="J474" i="26"/>
  <c r="J475" i="26"/>
  <c r="G480" i="26"/>
  <c r="G485" i="26"/>
  <c r="G490" i="26"/>
  <c r="G495" i="26"/>
  <c r="G500" i="26"/>
  <c r="L504" i="26"/>
  <c r="L509" i="26"/>
  <c r="L511" i="26"/>
  <c r="L512" i="26"/>
  <c r="L513" i="26"/>
  <c r="I471" i="26"/>
  <c r="I475" i="26"/>
  <c r="J500" i="26"/>
  <c r="J471" i="26"/>
  <c r="G471" i="26"/>
  <c r="K471" i="26"/>
  <c r="K472" i="26"/>
  <c r="M472" i="26" s="1"/>
  <c r="K473" i="26"/>
  <c r="M473" i="26" s="1"/>
  <c r="K474" i="26"/>
  <c r="M474" i="26" s="1"/>
  <c r="L478" i="26"/>
  <c r="L479" i="26"/>
  <c r="L480" i="26"/>
  <c r="L481" i="26"/>
  <c r="L482" i="26"/>
  <c r="L483" i="26"/>
  <c r="L484" i="26"/>
  <c r="L485" i="26"/>
  <c r="L486" i="26"/>
  <c r="L487" i="26"/>
  <c r="L488" i="26"/>
  <c r="L489" i="26"/>
  <c r="L490" i="26"/>
  <c r="L491" i="26"/>
  <c r="L492" i="26"/>
  <c r="L493" i="26"/>
  <c r="L494" i="26"/>
  <c r="L496" i="26"/>
  <c r="L497" i="26"/>
  <c r="L498" i="26"/>
  <c r="L499" i="26"/>
  <c r="L501" i="26"/>
  <c r="L502" i="26"/>
  <c r="L503" i="26"/>
  <c r="K505" i="26"/>
  <c r="M505" i="26" s="1"/>
  <c r="L508" i="26"/>
  <c r="I510" i="26"/>
  <c r="G505" i="26"/>
  <c r="L417" i="26"/>
  <c r="L418" i="26"/>
  <c r="L32" i="26"/>
  <c r="L471" i="26" l="1"/>
  <c r="L474" i="26"/>
  <c r="L510" i="26"/>
  <c r="L495" i="26"/>
  <c r="L472" i="26"/>
  <c r="L473" i="26"/>
  <c r="K470" i="26"/>
  <c r="M471" i="26"/>
  <c r="L505" i="26"/>
  <c r="L475" i="26"/>
  <c r="M470" i="26" l="1"/>
  <c r="L470" i="26"/>
  <c r="H2420" i="26" l="1"/>
  <c r="H2445" i="26"/>
  <c r="H2074" i="26" l="1"/>
  <c r="H2075" i="26"/>
  <c r="H2082" i="26"/>
  <c r="F2082" i="26"/>
  <c r="J1900" i="26" l="1"/>
  <c r="J1890" i="26"/>
  <c r="F2510" i="26" l="1"/>
  <c r="F2445" i="26"/>
  <c r="K1499" i="26" l="1"/>
  <c r="M1499" i="26" s="1"/>
  <c r="I1499" i="26"/>
  <c r="K1498" i="26"/>
  <c r="M1498" i="26" s="1"/>
  <c r="J1498" i="26"/>
  <c r="I1498" i="26"/>
  <c r="G1498" i="26"/>
  <c r="K1497" i="26"/>
  <c r="M1497" i="26" s="1"/>
  <c r="J1497" i="26"/>
  <c r="I1497" i="26"/>
  <c r="G1497" i="26"/>
  <c r="K1496" i="26"/>
  <c r="M1496" i="26" s="1"/>
  <c r="I1496" i="26"/>
  <c r="H1495" i="26"/>
  <c r="F1495" i="26"/>
  <c r="E1495" i="26"/>
  <c r="K1495" i="26" s="1"/>
  <c r="M1495" i="26" s="1"/>
  <c r="D1495" i="26"/>
  <c r="M1494" i="26"/>
  <c r="K1494" i="26"/>
  <c r="L1494" i="26" s="1"/>
  <c r="I1494" i="26"/>
  <c r="F1494" i="26"/>
  <c r="H1493" i="26"/>
  <c r="F1493" i="26"/>
  <c r="E1493" i="26"/>
  <c r="D1493" i="26"/>
  <c r="H1492" i="26"/>
  <c r="F1492" i="26"/>
  <c r="E1492" i="26"/>
  <c r="D1492" i="26"/>
  <c r="H1491" i="26"/>
  <c r="I1491" i="26" s="1"/>
  <c r="F1491" i="26"/>
  <c r="G1491" i="26" s="1"/>
  <c r="E1491" i="26"/>
  <c r="K1491" i="26" s="1"/>
  <c r="H1490" i="26"/>
  <c r="F1490" i="26"/>
  <c r="D1490" i="26"/>
  <c r="I1489" i="26"/>
  <c r="M1488" i="26"/>
  <c r="K1488" i="26"/>
  <c r="I1488" i="26"/>
  <c r="I1487" i="26"/>
  <c r="I1486" i="26"/>
  <c r="E1485" i="26"/>
  <c r="K1485" i="26" s="1"/>
  <c r="M1485" i="26" s="1"/>
  <c r="D1485" i="26"/>
  <c r="I1484" i="26"/>
  <c r="M1483" i="26"/>
  <c r="I1483" i="26"/>
  <c r="I1482" i="26"/>
  <c r="I1481" i="26"/>
  <c r="E1480" i="26"/>
  <c r="D1480" i="26"/>
  <c r="M1479" i="26"/>
  <c r="K1479" i="26"/>
  <c r="L1479" i="26" s="1"/>
  <c r="I1479" i="26"/>
  <c r="K1478" i="26"/>
  <c r="M1478" i="26" s="1"/>
  <c r="J1478" i="26"/>
  <c r="I1478" i="26"/>
  <c r="G1478" i="26"/>
  <c r="K1477" i="26"/>
  <c r="M1477" i="26" s="1"/>
  <c r="I1477" i="26"/>
  <c r="K1476" i="26"/>
  <c r="M1476" i="26" s="1"/>
  <c r="I1476" i="26"/>
  <c r="H1475" i="26"/>
  <c r="F1475" i="26"/>
  <c r="E1475" i="26"/>
  <c r="D1475" i="26"/>
  <c r="K1474" i="26"/>
  <c r="M1474" i="26" s="1"/>
  <c r="J1474" i="26"/>
  <c r="I1474" i="26"/>
  <c r="F1474" i="26"/>
  <c r="K1473" i="26"/>
  <c r="M1473" i="26" s="1"/>
  <c r="J1473" i="26"/>
  <c r="I1473" i="26"/>
  <c r="G1473" i="26"/>
  <c r="M1472" i="26"/>
  <c r="L1472" i="26"/>
  <c r="F1472" i="26"/>
  <c r="F1470" i="26" s="1"/>
  <c r="F1455" i="26" s="1"/>
  <c r="K1471" i="26"/>
  <c r="M1471" i="26" s="1"/>
  <c r="I1471" i="26"/>
  <c r="H1470" i="26"/>
  <c r="E1470" i="26"/>
  <c r="D1470" i="26"/>
  <c r="K1469" i="26"/>
  <c r="M1469" i="26" s="1"/>
  <c r="I1469" i="26"/>
  <c r="K1468" i="26"/>
  <c r="M1468" i="26" s="1"/>
  <c r="J1468" i="26"/>
  <c r="I1468" i="26"/>
  <c r="F1468" i="26"/>
  <c r="K1467" i="26"/>
  <c r="M1467" i="26" s="1"/>
  <c r="I1467" i="26"/>
  <c r="L1466" i="26"/>
  <c r="K1466" i="26"/>
  <c r="M1466" i="26" s="1"/>
  <c r="I1466" i="26"/>
  <c r="H1465" i="26"/>
  <c r="F1465" i="26"/>
  <c r="E1465" i="26"/>
  <c r="D1465" i="26"/>
  <c r="L1464" i="26"/>
  <c r="K1464" i="26"/>
  <c r="M1464" i="26" s="1"/>
  <c r="J1464" i="26"/>
  <c r="I1464" i="26"/>
  <c r="G1464" i="26"/>
  <c r="F1464" i="26"/>
  <c r="K1463" i="26"/>
  <c r="M1463" i="26" s="1"/>
  <c r="J1463" i="26"/>
  <c r="I1463" i="26"/>
  <c r="F1463" i="26"/>
  <c r="L1462" i="26"/>
  <c r="K1462" i="26"/>
  <c r="M1462" i="26" s="1"/>
  <c r="I1462" i="26"/>
  <c r="L1461" i="26"/>
  <c r="K1461" i="26"/>
  <c r="M1461" i="26" s="1"/>
  <c r="I1461" i="26"/>
  <c r="K1460" i="26"/>
  <c r="M1460" i="26" s="1"/>
  <c r="H1460" i="26"/>
  <c r="F1460" i="26"/>
  <c r="E1460" i="26"/>
  <c r="L1460" i="26" s="1"/>
  <c r="D1460" i="26"/>
  <c r="K1459" i="26"/>
  <c r="H1459" i="26"/>
  <c r="F1459" i="26"/>
  <c r="E1459" i="26"/>
  <c r="D1459" i="26"/>
  <c r="K1458" i="26"/>
  <c r="M1458" i="26" s="1"/>
  <c r="H1458" i="26"/>
  <c r="F1458" i="26"/>
  <c r="G1458" i="26" s="1"/>
  <c r="E1458" i="26"/>
  <c r="D1458" i="26"/>
  <c r="K1457" i="26"/>
  <c r="H1457" i="26"/>
  <c r="F1457" i="26"/>
  <c r="E1457" i="26"/>
  <c r="D1457" i="26"/>
  <c r="K1456" i="26"/>
  <c r="M1456" i="26" s="1"/>
  <c r="H1456" i="26"/>
  <c r="F1456" i="26"/>
  <c r="E1456" i="26"/>
  <c r="J1456" i="26" s="1"/>
  <c r="D1456" i="26"/>
  <c r="H1455" i="26"/>
  <c r="J1455" i="26" s="1"/>
  <c r="E1455" i="26"/>
  <c r="D1455" i="26"/>
  <c r="K1454" i="26"/>
  <c r="M1454" i="26" s="1"/>
  <c r="I1454" i="26"/>
  <c r="L1453" i="26"/>
  <c r="K1453" i="26"/>
  <c r="M1453" i="26" s="1"/>
  <c r="J1453" i="26"/>
  <c r="I1453" i="26"/>
  <c r="G1453" i="26"/>
  <c r="K1452" i="26"/>
  <c r="M1452" i="26" s="1"/>
  <c r="I1452" i="26"/>
  <c r="K1451" i="26"/>
  <c r="M1451" i="26" s="1"/>
  <c r="I1451" i="26"/>
  <c r="H1450" i="26"/>
  <c r="F1450" i="26"/>
  <c r="E1450" i="26"/>
  <c r="D1450" i="26"/>
  <c r="L1449" i="26"/>
  <c r="K1449" i="26"/>
  <c r="M1449" i="26" s="1"/>
  <c r="I1449" i="26"/>
  <c r="L1448" i="26"/>
  <c r="K1448" i="26"/>
  <c r="M1448" i="26" s="1"/>
  <c r="J1448" i="26"/>
  <c r="I1448" i="26"/>
  <c r="G1448" i="26"/>
  <c r="L1447" i="26"/>
  <c r="K1447" i="26"/>
  <c r="M1447" i="26" s="1"/>
  <c r="I1447" i="26"/>
  <c r="K1446" i="26"/>
  <c r="M1446" i="26" s="1"/>
  <c r="I1446" i="26"/>
  <c r="J1445" i="26"/>
  <c r="H1445" i="26"/>
  <c r="F1445" i="26"/>
  <c r="E1445" i="26"/>
  <c r="D1445" i="26"/>
  <c r="L1444" i="26"/>
  <c r="K1444" i="26"/>
  <c r="M1444" i="26" s="1"/>
  <c r="I1444" i="26"/>
  <c r="K1443" i="26"/>
  <c r="M1443" i="26" s="1"/>
  <c r="J1443" i="26"/>
  <c r="I1443" i="26"/>
  <c r="G1443" i="26"/>
  <c r="L1442" i="26"/>
  <c r="K1442" i="26"/>
  <c r="M1442" i="26" s="1"/>
  <c r="I1442" i="26"/>
  <c r="L1441" i="26"/>
  <c r="K1441" i="26"/>
  <c r="M1441" i="26" s="1"/>
  <c r="I1441" i="26"/>
  <c r="K1440" i="26"/>
  <c r="M1440" i="26" s="1"/>
  <c r="H1440" i="26"/>
  <c r="F1440" i="26"/>
  <c r="E1440" i="26"/>
  <c r="L1440" i="26" s="1"/>
  <c r="D1440" i="26"/>
  <c r="K1439" i="26"/>
  <c r="M1439" i="26" s="1"/>
  <c r="I1439" i="26"/>
  <c r="K1438" i="26"/>
  <c r="M1438" i="26" s="1"/>
  <c r="J1438" i="26"/>
  <c r="I1438" i="26"/>
  <c r="F1438" i="26"/>
  <c r="G1438" i="26" s="1"/>
  <c r="K1437" i="26"/>
  <c r="M1437" i="26" s="1"/>
  <c r="I1437" i="26"/>
  <c r="K1436" i="26"/>
  <c r="L1436" i="26" s="1"/>
  <c r="I1436" i="26"/>
  <c r="H1435" i="26"/>
  <c r="E1435" i="26"/>
  <c r="K1435" i="26" s="1"/>
  <c r="M1435" i="26" s="1"/>
  <c r="D1435" i="26"/>
  <c r="K1434" i="26"/>
  <c r="M1434" i="26" s="1"/>
  <c r="I1434" i="26"/>
  <c r="M1433" i="26"/>
  <c r="L1433" i="26"/>
  <c r="J1433" i="26"/>
  <c r="I1433" i="26"/>
  <c r="G1433" i="26"/>
  <c r="K1432" i="26"/>
  <c r="M1432" i="26" s="1"/>
  <c r="I1432" i="26"/>
  <c r="K1431" i="26"/>
  <c r="M1431" i="26" s="1"/>
  <c r="I1431" i="26"/>
  <c r="H1430" i="26"/>
  <c r="F1430" i="26"/>
  <c r="E1430" i="26"/>
  <c r="J1430" i="26" s="1"/>
  <c r="D1430" i="26"/>
  <c r="K1429" i="26"/>
  <c r="I1429" i="26"/>
  <c r="M1428" i="26"/>
  <c r="L1428" i="26"/>
  <c r="J1428" i="26"/>
  <c r="I1428" i="26"/>
  <c r="G1428" i="26"/>
  <c r="K1427" i="26"/>
  <c r="M1427" i="26" s="1"/>
  <c r="I1427" i="26"/>
  <c r="K1426" i="26"/>
  <c r="M1426" i="26" s="1"/>
  <c r="I1426" i="26"/>
  <c r="H1425" i="26"/>
  <c r="F1425" i="26"/>
  <c r="E1425" i="26"/>
  <c r="D1425" i="26"/>
  <c r="L1424" i="26"/>
  <c r="K1424" i="26"/>
  <c r="M1424" i="26" s="1"/>
  <c r="I1424" i="26"/>
  <c r="L1423" i="26"/>
  <c r="K1423" i="26"/>
  <c r="M1423" i="26" s="1"/>
  <c r="J1423" i="26"/>
  <c r="I1423" i="26"/>
  <c r="G1423" i="26"/>
  <c r="F1423" i="26"/>
  <c r="K1422" i="26"/>
  <c r="L1422" i="26" s="1"/>
  <c r="I1422" i="26"/>
  <c r="M1421" i="26"/>
  <c r="K1421" i="26"/>
  <c r="L1421" i="26" s="1"/>
  <c r="I1421" i="26"/>
  <c r="J1420" i="26"/>
  <c r="H1420" i="26"/>
  <c r="F1420" i="26"/>
  <c r="E1420" i="26"/>
  <c r="K1420" i="26" s="1"/>
  <c r="M1420" i="26" s="1"/>
  <c r="D1420" i="26"/>
  <c r="K1419" i="26"/>
  <c r="L1419" i="26" s="1"/>
  <c r="I1419" i="26"/>
  <c r="K1418" i="26"/>
  <c r="K1408" i="26" s="1"/>
  <c r="J1418" i="26"/>
  <c r="I1418" i="26"/>
  <c r="G1418" i="26"/>
  <c r="K1417" i="26"/>
  <c r="L1417" i="26" s="1"/>
  <c r="I1417" i="26"/>
  <c r="K1416" i="26"/>
  <c r="L1416" i="26" s="1"/>
  <c r="I1416" i="26"/>
  <c r="H1415" i="26"/>
  <c r="H1405" i="26" s="1"/>
  <c r="J1405" i="26" s="1"/>
  <c r="F1415" i="26"/>
  <c r="G1415" i="26" s="1"/>
  <c r="E1415" i="26"/>
  <c r="D1415" i="26"/>
  <c r="K1414" i="26"/>
  <c r="L1414" i="26" s="1"/>
  <c r="I1414" i="26"/>
  <c r="M1413" i="26"/>
  <c r="L1413" i="26"/>
  <c r="J1413" i="26"/>
  <c r="I1413" i="26"/>
  <c r="G1413" i="26"/>
  <c r="K1412" i="26"/>
  <c r="M1412" i="26" s="1"/>
  <c r="I1412" i="26"/>
  <c r="L1411" i="26"/>
  <c r="K1411" i="26"/>
  <c r="I1411" i="26"/>
  <c r="H1410" i="26"/>
  <c r="F1410" i="26"/>
  <c r="G1410" i="26" s="1"/>
  <c r="E1410" i="26"/>
  <c r="D1410" i="26"/>
  <c r="I1409" i="26"/>
  <c r="H1408" i="26"/>
  <c r="F1408" i="26"/>
  <c r="E1408" i="26"/>
  <c r="E1403" i="26" s="1"/>
  <c r="E1400" i="26" s="1"/>
  <c r="D1408" i="26"/>
  <c r="K1407" i="26"/>
  <c r="M1407" i="26" s="1"/>
  <c r="I1407" i="26"/>
  <c r="I1406" i="26"/>
  <c r="E1405" i="26"/>
  <c r="D1405" i="26"/>
  <c r="H1404" i="26"/>
  <c r="F1404" i="26"/>
  <c r="E1404" i="26"/>
  <c r="D1404" i="26"/>
  <c r="F1403" i="26"/>
  <c r="H1403" i="26" s="1"/>
  <c r="J1403" i="26" s="1"/>
  <c r="D1403" i="26"/>
  <c r="H1402" i="26"/>
  <c r="F1402" i="26"/>
  <c r="G1402" i="26" s="1"/>
  <c r="E1402" i="26"/>
  <c r="D1402" i="26"/>
  <c r="H1401" i="26"/>
  <c r="J1401" i="26" s="1"/>
  <c r="D1401" i="26"/>
  <c r="K1399" i="26"/>
  <c r="M1399" i="26" s="1"/>
  <c r="K1398" i="26"/>
  <c r="M1398" i="26" s="1"/>
  <c r="K1397" i="26"/>
  <c r="M1397" i="26" s="1"/>
  <c r="K1396" i="26"/>
  <c r="M1396" i="26" s="1"/>
  <c r="E1395" i="26"/>
  <c r="K1395" i="26" s="1"/>
  <c r="M1395" i="26" s="1"/>
  <c r="E1394" i="26"/>
  <c r="G1394" i="26" s="1"/>
  <c r="D1394" i="26"/>
  <c r="E1393" i="26"/>
  <c r="G1393" i="26" s="1"/>
  <c r="D1393" i="26"/>
  <c r="E1392" i="26"/>
  <c r="G1392" i="26" s="1"/>
  <c r="D1392" i="26"/>
  <c r="D1390" i="26" s="1"/>
  <c r="F1391" i="26"/>
  <c r="E1391" i="26"/>
  <c r="K1391" i="26" s="1"/>
  <c r="M1391" i="26" s="1"/>
  <c r="D1391" i="26"/>
  <c r="L1390" i="26"/>
  <c r="H1390" i="26"/>
  <c r="E1390" i="26"/>
  <c r="K1390" i="26" s="1"/>
  <c r="M1390" i="26" s="1"/>
  <c r="K1389" i="26"/>
  <c r="M1389" i="26" s="1"/>
  <c r="J1389" i="26"/>
  <c r="I1389" i="26"/>
  <c r="G1389" i="26"/>
  <c r="K1388" i="26"/>
  <c r="M1388" i="26" s="1"/>
  <c r="J1388" i="26"/>
  <c r="I1388" i="26"/>
  <c r="G1388" i="26"/>
  <c r="M1387" i="26"/>
  <c r="K1387" i="26"/>
  <c r="J1387" i="26"/>
  <c r="I1387" i="26"/>
  <c r="G1387" i="26"/>
  <c r="K1386" i="26"/>
  <c r="M1386" i="26" s="1"/>
  <c r="J1386" i="26"/>
  <c r="I1386" i="26"/>
  <c r="G1386" i="26"/>
  <c r="F1385" i="26"/>
  <c r="G1385" i="26" s="1"/>
  <c r="E1385" i="26"/>
  <c r="I1385" i="26" s="1"/>
  <c r="D1385" i="26"/>
  <c r="K1384" i="26"/>
  <c r="M1384" i="26" s="1"/>
  <c r="J1384" i="26"/>
  <c r="I1384" i="26"/>
  <c r="G1384" i="26"/>
  <c r="K1383" i="26"/>
  <c r="M1383" i="26" s="1"/>
  <c r="J1383" i="26"/>
  <c r="I1383" i="26"/>
  <c r="G1383" i="26"/>
  <c r="K1382" i="26"/>
  <c r="M1382" i="26" s="1"/>
  <c r="J1382" i="26"/>
  <c r="I1382" i="26"/>
  <c r="G1382" i="26"/>
  <c r="K1381" i="26"/>
  <c r="M1381" i="26" s="1"/>
  <c r="J1381" i="26"/>
  <c r="I1381" i="26"/>
  <c r="G1381" i="26"/>
  <c r="J1380" i="26"/>
  <c r="F1380" i="26"/>
  <c r="E1380" i="26"/>
  <c r="I1380" i="26" s="1"/>
  <c r="D1380" i="26"/>
  <c r="H1379" i="26"/>
  <c r="H1375" i="26" s="1"/>
  <c r="F1379" i="26"/>
  <c r="E1379" i="26"/>
  <c r="K1379" i="26" s="1"/>
  <c r="M1379" i="26" s="1"/>
  <c r="D1379" i="26"/>
  <c r="H1378" i="26"/>
  <c r="F1378" i="26"/>
  <c r="J1378" i="26" s="1"/>
  <c r="E1378" i="26"/>
  <c r="K1378" i="26" s="1"/>
  <c r="M1378" i="26" s="1"/>
  <c r="D1378" i="26"/>
  <c r="H1377" i="26"/>
  <c r="F1377" i="26"/>
  <c r="E1377" i="26"/>
  <c r="M1377" i="26" s="1"/>
  <c r="D1377" i="26"/>
  <c r="H1376" i="26"/>
  <c r="F1376" i="26"/>
  <c r="E1376" i="26"/>
  <c r="M1376" i="26" s="1"/>
  <c r="D1376" i="26"/>
  <c r="L1375" i="26"/>
  <c r="E1375" i="26"/>
  <c r="D1375" i="26"/>
  <c r="M1374" i="26"/>
  <c r="K1374" i="26"/>
  <c r="L1374" i="26" s="1"/>
  <c r="J1374" i="26"/>
  <c r="I1374" i="26"/>
  <c r="G1374" i="26"/>
  <c r="M1373" i="26"/>
  <c r="L1373" i="26"/>
  <c r="I1373" i="26"/>
  <c r="G1373" i="26"/>
  <c r="F1373" i="26"/>
  <c r="J1373" i="26" s="1"/>
  <c r="K1372" i="26"/>
  <c r="M1372" i="26" s="1"/>
  <c r="I1372" i="26"/>
  <c r="K1371" i="26"/>
  <c r="L1371" i="26" s="1"/>
  <c r="I1371" i="26"/>
  <c r="H1370" i="26"/>
  <c r="F1370" i="26"/>
  <c r="E1370" i="26"/>
  <c r="L1370" i="26" s="1"/>
  <c r="D1370" i="26"/>
  <c r="L1369" i="26"/>
  <c r="K1369" i="26"/>
  <c r="M1369" i="26" s="1"/>
  <c r="I1369" i="26"/>
  <c r="M1368" i="26"/>
  <c r="L1368" i="26"/>
  <c r="I1368" i="26"/>
  <c r="G1368" i="26"/>
  <c r="F1368" i="26"/>
  <c r="J1368" i="26" s="1"/>
  <c r="M1367" i="26"/>
  <c r="K1367" i="26"/>
  <c r="L1367" i="26" s="1"/>
  <c r="I1367" i="26"/>
  <c r="K1366" i="26"/>
  <c r="M1366" i="26" s="1"/>
  <c r="I1366" i="26"/>
  <c r="H1365" i="26"/>
  <c r="J1365" i="26" s="1"/>
  <c r="F1365" i="26"/>
  <c r="E1365" i="26"/>
  <c r="D1365" i="26"/>
  <c r="K1364" i="26"/>
  <c r="M1364" i="26" s="1"/>
  <c r="I1364" i="26"/>
  <c r="H1363" i="26"/>
  <c r="F1363" i="26"/>
  <c r="E1363" i="26"/>
  <c r="D1363" i="26"/>
  <c r="K1362" i="26"/>
  <c r="L1362" i="26" s="1"/>
  <c r="I1362" i="26"/>
  <c r="L1361" i="26"/>
  <c r="K1361" i="26"/>
  <c r="M1361" i="26" s="1"/>
  <c r="I1361" i="26"/>
  <c r="F1360" i="26"/>
  <c r="E1360" i="26"/>
  <c r="L1359" i="26"/>
  <c r="K1359" i="26"/>
  <c r="M1359" i="26" s="1"/>
  <c r="I1359" i="26"/>
  <c r="M1358" i="26"/>
  <c r="L1358" i="26"/>
  <c r="I1358" i="26"/>
  <c r="F1358" i="26"/>
  <c r="J1358" i="26" s="1"/>
  <c r="K1357" i="26"/>
  <c r="L1357" i="26" s="1"/>
  <c r="I1357" i="26"/>
  <c r="M1356" i="26"/>
  <c r="K1356" i="26"/>
  <c r="L1356" i="26" s="1"/>
  <c r="I1356" i="26"/>
  <c r="H1355" i="26"/>
  <c r="H1345" i="26" s="1"/>
  <c r="F1355" i="26"/>
  <c r="E1355" i="26"/>
  <c r="L1355" i="26" s="1"/>
  <c r="D1355" i="26"/>
  <c r="K1354" i="26"/>
  <c r="L1354" i="26" s="1"/>
  <c r="I1354" i="26"/>
  <c r="M1353" i="26"/>
  <c r="L1353" i="26"/>
  <c r="I1353" i="26"/>
  <c r="F1353" i="26"/>
  <c r="G1353" i="26" s="1"/>
  <c r="L1352" i="26"/>
  <c r="K1352" i="26"/>
  <c r="M1352" i="26" s="1"/>
  <c r="I1352" i="26"/>
  <c r="L1351" i="26"/>
  <c r="K1351" i="26"/>
  <c r="M1351" i="26" s="1"/>
  <c r="I1351" i="26"/>
  <c r="H1350" i="26"/>
  <c r="E1350" i="26"/>
  <c r="M1350" i="26" s="1"/>
  <c r="D1350" i="26"/>
  <c r="K1349" i="26"/>
  <c r="L1349" i="26" s="1"/>
  <c r="I1349" i="26"/>
  <c r="H1348" i="26"/>
  <c r="E1348" i="26"/>
  <c r="L1348" i="26" s="1"/>
  <c r="D1348" i="26"/>
  <c r="L1347" i="26"/>
  <c r="K1347" i="26"/>
  <c r="M1347" i="26" s="1"/>
  <c r="I1347" i="26"/>
  <c r="L1346" i="26"/>
  <c r="K1346" i="26"/>
  <c r="M1346" i="26" s="1"/>
  <c r="I1346" i="26"/>
  <c r="D1345" i="26"/>
  <c r="K1344" i="26"/>
  <c r="L1344" i="26" s="1"/>
  <c r="I1344" i="26"/>
  <c r="M1343" i="26"/>
  <c r="L1343" i="26"/>
  <c r="I1343" i="26"/>
  <c r="G1343" i="26"/>
  <c r="F1343" i="26"/>
  <c r="K1342" i="26"/>
  <c r="L1342" i="26" s="1"/>
  <c r="I1342" i="26"/>
  <c r="K1341" i="26"/>
  <c r="L1341" i="26" s="1"/>
  <c r="I1341" i="26"/>
  <c r="M1340" i="26"/>
  <c r="H1340" i="26"/>
  <c r="F1340" i="26"/>
  <c r="E1340" i="26"/>
  <c r="L1340" i="26" s="1"/>
  <c r="D1340" i="26"/>
  <c r="K1339" i="26"/>
  <c r="I1339" i="26"/>
  <c r="M1338" i="26"/>
  <c r="L1338" i="26"/>
  <c r="I1338" i="26"/>
  <c r="F1338" i="26"/>
  <c r="J1338" i="26" s="1"/>
  <c r="K1337" i="26"/>
  <c r="M1337" i="26" s="1"/>
  <c r="I1337" i="26"/>
  <c r="L1336" i="26"/>
  <c r="K1336" i="26"/>
  <c r="M1336" i="26" s="1"/>
  <c r="I1336" i="26"/>
  <c r="H1335" i="26"/>
  <c r="F1335" i="26"/>
  <c r="E1335" i="26"/>
  <c r="I1335" i="26" s="1"/>
  <c r="D1335" i="26"/>
  <c r="L1334" i="26"/>
  <c r="K1334" i="26"/>
  <c r="M1334" i="26" s="1"/>
  <c r="I1334" i="26"/>
  <c r="H1333" i="26"/>
  <c r="F1333" i="26"/>
  <c r="G1333" i="26" s="1"/>
  <c r="E1333" i="26"/>
  <c r="D1333" i="26"/>
  <c r="L1332" i="26"/>
  <c r="K1332" i="26"/>
  <c r="M1332" i="26" s="1"/>
  <c r="I1332" i="26"/>
  <c r="K1331" i="26"/>
  <c r="M1331" i="26" s="1"/>
  <c r="I1331" i="26"/>
  <c r="F1330" i="26"/>
  <c r="E1330" i="26"/>
  <c r="M1329" i="26"/>
  <c r="K1329" i="26"/>
  <c r="L1329" i="26" s="1"/>
  <c r="I1329" i="26"/>
  <c r="M1328" i="26"/>
  <c r="L1328" i="26"/>
  <c r="I1328" i="26"/>
  <c r="F1328" i="26"/>
  <c r="J1328" i="26" s="1"/>
  <c r="K1327" i="26"/>
  <c r="L1327" i="26" s="1"/>
  <c r="I1327" i="26"/>
  <c r="M1326" i="26"/>
  <c r="K1326" i="26"/>
  <c r="L1326" i="26" s="1"/>
  <c r="I1326" i="26"/>
  <c r="H1325" i="26"/>
  <c r="F1325" i="26"/>
  <c r="E1325" i="26"/>
  <c r="L1325" i="26" s="1"/>
  <c r="D1325" i="26"/>
  <c r="D1315" i="26" s="1"/>
  <c r="L1324" i="26"/>
  <c r="K1324" i="26"/>
  <c r="M1324" i="26" s="1"/>
  <c r="I1324" i="26"/>
  <c r="M1323" i="26"/>
  <c r="L1323" i="26"/>
  <c r="I1323" i="26"/>
  <c r="F1323" i="26"/>
  <c r="G1323" i="26" s="1"/>
  <c r="K1322" i="26"/>
  <c r="M1322" i="26" s="1"/>
  <c r="I1322" i="26"/>
  <c r="L1321" i="26"/>
  <c r="K1321" i="26"/>
  <c r="M1321" i="26" s="1"/>
  <c r="I1321" i="26"/>
  <c r="H1320" i="26"/>
  <c r="E1320" i="26"/>
  <c r="M1320" i="26" s="1"/>
  <c r="D1320" i="26"/>
  <c r="K1319" i="26"/>
  <c r="L1319" i="26" s="1"/>
  <c r="I1319" i="26"/>
  <c r="H1318" i="26"/>
  <c r="I1318" i="26" s="1"/>
  <c r="E1318" i="26"/>
  <c r="D1318" i="26"/>
  <c r="K1317" i="26"/>
  <c r="M1317" i="26" s="1"/>
  <c r="I1317" i="26"/>
  <c r="L1316" i="26"/>
  <c r="K1316" i="26"/>
  <c r="M1316" i="26" s="1"/>
  <c r="I1316" i="26"/>
  <c r="H1315" i="26"/>
  <c r="E1315" i="26"/>
  <c r="M1315" i="26" s="1"/>
  <c r="K1314" i="26"/>
  <c r="L1314" i="26" s="1"/>
  <c r="I1314" i="26"/>
  <c r="M1313" i="26"/>
  <c r="L1313" i="26"/>
  <c r="I1313" i="26"/>
  <c r="F1313" i="26"/>
  <c r="G1313" i="26" s="1"/>
  <c r="K1312" i="26"/>
  <c r="L1312" i="26" s="1"/>
  <c r="I1312" i="26"/>
  <c r="K1311" i="26"/>
  <c r="I1311" i="26"/>
  <c r="M1310" i="26"/>
  <c r="H1310" i="26"/>
  <c r="F1310" i="26"/>
  <c r="E1310" i="26"/>
  <c r="L1310" i="26" s="1"/>
  <c r="D1310" i="26"/>
  <c r="L1309" i="26"/>
  <c r="K1309" i="26"/>
  <c r="M1309" i="26" s="1"/>
  <c r="I1309" i="26"/>
  <c r="M1308" i="26"/>
  <c r="L1308" i="26"/>
  <c r="I1308" i="26"/>
  <c r="F1308" i="26"/>
  <c r="J1308" i="26" s="1"/>
  <c r="K1307" i="26"/>
  <c r="M1307" i="26" s="1"/>
  <c r="I1307" i="26"/>
  <c r="K1306" i="26"/>
  <c r="M1306" i="26" s="1"/>
  <c r="I1306" i="26"/>
  <c r="H1305" i="26"/>
  <c r="E1305" i="26"/>
  <c r="I1305" i="26" s="1"/>
  <c r="D1305" i="26"/>
  <c r="M1304" i="26"/>
  <c r="K1304" i="26"/>
  <c r="L1304" i="26" s="1"/>
  <c r="I1304" i="26"/>
  <c r="H1303" i="26"/>
  <c r="F1303" i="26"/>
  <c r="J1303" i="26" s="1"/>
  <c r="E1303" i="26"/>
  <c r="D1303" i="26"/>
  <c r="K1302" i="26"/>
  <c r="M1302" i="26" s="1"/>
  <c r="I1302" i="26"/>
  <c r="L1301" i="26"/>
  <c r="K1301" i="26"/>
  <c r="M1301" i="26" s="1"/>
  <c r="I1301" i="26"/>
  <c r="M1299" i="26"/>
  <c r="K1299" i="26"/>
  <c r="L1299" i="26" s="1"/>
  <c r="I1299" i="26"/>
  <c r="M1298" i="26"/>
  <c r="L1298" i="26"/>
  <c r="I1298" i="26"/>
  <c r="F1298" i="26"/>
  <c r="J1298" i="26" s="1"/>
  <c r="K1297" i="26"/>
  <c r="L1297" i="26" s="1"/>
  <c r="I1297" i="26"/>
  <c r="K1296" i="26"/>
  <c r="M1296" i="26" s="1"/>
  <c r="I1296" i="26"/>
  <c r="H1295" i="26"/>
  <c r="E1295" i="26"/>
  <c r="L1295" i="26" s="1"/>
  <c r="D1295" i="26"/>
  <c r="K1294" i="26"/>
  <c r="M1294" i="26" s="1"/>
  <c r="I1294" i="26"/>
  <c r="M1293" i="26"/>
  <c r="L1293" i="26"/>
  <c r="J1293" i="26"/>
  <c r="I1293" i="26"/>
  <c r="G1293" i="26"/>
  <c r="F1293" i="26"/>
  <c r="M1292" i="26"/>
  <c r="K1292" i="26"/>
  <c r="L1292" i="26" s="1"/>
  <c r="I1292" i="26"/>
  <c r="K1291" i="26"/>
  <c r="M1291" i="26" s="1"/>
  <c r="I1291" i="26"/>
  <c r="H1290" i="26"/>
  <c r="F1290" i="26"/>
  <c r="E1290" i="26"/>
  <c r="M1290" i="26" s="1"/>
  <c r="D1290" i="26"/>
  <c r="K1289" i="26"/>
  <c r="M1289" i="26" s="1"/>
  <c r="I1289" i="26"/>
  <c r="H1288" i="26"/>
  <c r="E1288" i="26"/>
  <c r="D1288" i="26"/>
  <c r="D1258" i="26" s="1"/>
  <c r="K1287" i="26"/>
  <c r="L1287" i="26" s="1"/>
  <c r="I1287" i="26"/>
  <c r="K1286" i="26"/>
  <c r="M1286" i="26" s="1"/>
  <c r="I1286" i="26"/>
  <c r="H1285" i="26"/>
  <c r="D1285" i="26"/>
  <c r="K1284" i="26"/>
  <c r="M1284" i="26" s="1"/>
  <c r="I1284" i="26"/>
  <c r="M1283" i="26"/>
  <c r="L1283" i="26"/>
  <c r="I1283" i="26"/>
  <c r="F1283" i="26"/>
  <c r="G1283" i="26" s="1"/>
  <c r="K1282" i="26"/>
  <c r="M1282" i="26" s="1"/>
  <c r="I1282" i="26"/>
  <c r="L1281" i="26"/>
  <c r="K1281" i="26"/>
  <c r="M1281" i="26" s="1"/>
  <c r="I1281" i="26"/>
  <c r="H1280" i="26"/>
  <c r="E1280" i="26"/>
  <c r="I1280" i="26" s="1"/>
  <c r="D1280" i="26"/>
  <c r="M1279" i="26"/>
  <c r="K1279" i="26"/>
  <c r="L1279" i="26" s="1"/>
  <c r="I1279" i="26"/>
  <c r="H1278" i="26"/>
  <c r="F1278" i="26"/>
  <c r="E1278" i="26"/>
  <c r="L1278" i="26" s="1"/>
  <c r="D1278" i="26"/>
  <c r="K1277" i="26"/>
  <c r="M1277" i="26" s="1"/>
  <c r="I1277" i="26"/>
  <c r="L1276" i="26"/>
  <c r="K1276" i="26"/>
  <c r="M1276" i="26" s="1"/>
  <c r="I1276" i="26"/>
  <c r="H1275" i="26"/>
  <c r="E1275" i="26"/>
  <c r="I1275" i="26" s="1"/>
  <c r="D1275" i="26"/>
  <c r="K1274" i="26"/>
  <c r="L1274" i="26" s="1"/>
  <c r="I1274" i="26"/>
  <c r="M1273" i="26"/>
  <c r="L1273" i="26"/>
  <c r="J1273" i="26"/>
  <c r="I1273" i="26"/>
  <c r="G1273" i="26"/>
  <c r="F1273" i="26"/>
  <c r="K1272" i="26"/>
  <c r="L1272" i="26" s="1"/>
  <c r="I1272" i="26"/>
  <c r="M1271" i="26"/>
  <c r="K1271" i="26"/>
  <c r="L1271" i="26" s="1"/>
  <c r="I1271" i="26"/>
  <c r="H1270" i="26"/>
  <c r="F1270" i="26"/>
  <c r="E1270" i="26"/>
  <c r="L1270" i="26" s="1"/>
  <c r="D1270" i="26"/>
  <c r="K1269" i="26"/>
  <c r="M1269" i="26" s="1"/>
  <c r="I1269" i="26"/>
  <c r="M1268" i="26"/>
  <c r="L1268" i="26"/>
  <c r="I1268" i="26"/>
  <c r="F1268" i="26"/>
  <c r="L1267" i="26"/>
  <c r="K1267" i="26"/>
  <c r="M1267" i="26" s="1"/>
  <c r="I1267" i="26"/>
  <c r="L1266" i="26"/>
  <c r="K1266" i="26"/>
  <c r="M1266" i="26" s="1"/>
  <c r="I1266" i="26"/>
  <c r="H1265" i="26"/>
  <c r="E1265" i="26"/>
  <c r="M1265" i="26" s="1"/>
  <c r="D1265" i="26"/>
  <c r="K1264" i="26"/>
  <c r="L1264" i="26" s="1"/>
  <c r="I1264" i="26"/>
  <c r="H1263" i="26"/>
  <c r="F1263" i="26"/>
  <c r="E1263" i="26"/>
  <c r="G1263" i="26" s="1"/>
  <c r="D1263" i="26"/>
  <c r="L1262" i="26"/>
  <c r="K1262" i="26"/>
  <c r="M1262" i="26" s="1"/>
  <c r="I1262" i="26"/>
  <c r="L1261" i="26"/>
  <c r="K1261" i="26"/>
  <c r="M1261" i="26" s="1"/>
  <c r="I1261" i="26"/>
  <c r="K1259" i="26"/>
  <c r="M1259" i="26" s="1"/>
  <c r="H1259" i="26"/>
  <c r="F1259" i="26"/>
  <c r="E1259" i="26"/>
  <c r="D1259" i="26"/>
  <c r="K1258" i="26"/>
  <c r="H1258" i="26"/>
  <c r="H1257" i="26"/>
  <c r="F1257" i="26"/>
  <c r="E1257" i="26"/>
  <c r="D1257" i="26"/>
  <c r="K1256" i="26"/>
  <c r="M1256" i="26" s="1"/>
  <c r="H1256" i="26"/>
  <c r="F1256" i="26"/>
  <c r="F1221" i="26" s="1"/>
  <c r="G1221" i="26" s="1"/>
  <c r="E1256" i="26"/>
  <c r="D1256" i="26"/>
  <c r="D1221" i="26" s="1"/>
  <c r="K1254" i="26"/>
  <c r="M1254" i="26" s="1"/>
  <c r="I1254" i="26"/>
  <c r="K1253" i="26"/>
  <c r="L1253" i="26" s="1"/>
  <c r="I1253" i="26"/>
  <c r="F1253" i="26"/>
  <c r="G1253" i="26" s="1"/>
  <c r="K1252" i="26"/>
  <c r="M1252" i="26" s="1"/>
  <c r="I1252" i="26"/>
  <c r="F1252" i="26"/>
  <c r="J1252" i="26" s="1"/>
  <c r="K1251" i="26"/>
  <c r="L1251" i="26" s="1"/>
  <c r="I1251" i="26"/>
  <c r="H1250" i="26"/>
  <c r="E1250" i="26"/>
  <c r="K1250" i="26" s="1"/>
  <c r="M1250" i="26" s="1"/>
  <c r="D1250" i="26"/>
  <c r="K1249" i="26"/>
  <c r="L1249" i="26" s="1"/>
  <c r="I1249" i="26"/>
  <c r="K1248" i="26"/>
  <c r="M1248" i="26" s="1"/>
  <c r="H1248" i="26"/>
  <c r="G1248" i="26"/>
  <c r="L1247" i="26"/>
  <c r="K1247" i="26"/>
  <c r="M1247" i="26" s="1"/>
  <c r="I1247" i="26"/>
  <c r="K1246" i="26"/>
  <c r="M1246" i="26" s="1"/>
  <c r="I1246" i="26"/>
  <c r="H1245" i="26"/>
  <c r="J1245" i="26" s="1"/>
  <c r="F1245" i="26"/>
  <c r="E1245" i="26"/>
  <c r="D1245" i="26"/>
  <c r="K1244" i="26"/>
  <c r="M1244" i="26" s="1"/>
  <c r="I1244" i="26"/>
  <c r="L1243" i="26"/>
  <c r="K1243" i="26"/>
  <c r="M1243" i="26" s="1"/>
  <c r="J1243" i="26"/>
  <c r="I1243" i="26"/>
  <c r="G1243" i="26"/>
  <c r="F1243" i="26"/>
  <c r="F1240" i="26" s="1"/>
  <c r="K1242" i="26"/>
  <c r="M1242" i="26" s="1"/>
  <c r="I1242" i="26"/>
  <c r="M1241" i="26"/>
  <c r="K1241" i="26"/>
  <c r="L1241" i="26" s="1"/>
  <c r="I1241" i="26"/>
  <c r="H1240" i="26"/>
  <c r="J1240" i="26" s="1"/>
  <c r="E1240" i="26"/>
  <c r="K1240" i="26" s="1"/>
  <c r="M1240" i="26" s="1"/>
  <c r="D1240" i="26"/>
  <c r="K1239" i="26"/>
  <c r="M1239" i="26" s="1"/>
  <c r="I1239" i="26"/>
  <c r="M1238" i="26"/>
  <c r="K1238" i="26"/>
  <c r="L1238" i="26" s="1"/>
  <c r="I1238" i="26"/>
  <c r="F1238" i="26"/>
  <c r="G1238" i="26" s="1"/>
  <c r="K1237" i="26"/>
  <c r="M1237" i="26" s="1"/>
  <c r="I1237" i="26"/>
  <c r="K1236" i="26"/>
  <c r="M1236" i="26" s="1"/>
  <c r="I1236" i="26"/>
  <c r="H1235" i="26"/>
  <c r="F1235" i="26"/>
  <c r="J1235" i="26" s="1"/>
  <c r="E1235" i="26"/>
  <c r="K1235" i="26" s="1"/>
  <c r="D1235" i="26"/>
  <c r="K1234" i="26"/>
  <c r="M1234" i="26" s="1"/>
  <c r="I1234" i="26"/>
  <c r="M1233" i="26"/>
  <c r="L1233" i="26"/>
  <c r="J1233" i="26"/>
  <c r="I1233" i="26"/>
  <c r="G1233" i="26"/>
  <c r="K1232" i="26"/>
  <c r="M1232" i="26" s="1"/>
  <c r="I1232" i="26"/>
  <c r="K1231" i="26"/>
  <c r="L1231" i="26" s="1"/>
  <c r="I1231" i="26"/>
  <c r="H1230" i="26"/>
  <c r="J1230" i="26" s="1"/>
  <c r="F1230" i="26"/>
  <c r="E1230" i="26"/>
  <c r="E1225" i="26" s="1"/>
  <c r="D1230" i="26"/>
  <c r="I1229" i="26"/>
  <c r="F1228" i="26"/>
  <c r="E1228" i="26"/>
  <c r="D1228" i="26"/>
  <c r="H1227" i="26"/>
  <c r="H1222" i="26" s="1"/>
  <c r="I1222" i="26" s="1"/>
  <c r="E1227" i="26"/>
  <c r="D1227" i="26"/>
  <c r="D1222" i="26" s="1"/>
  <c r="I1226" i="26"/>
  <c r="G1226" i="26"/>
  <c r="D1225" i="26"/>
  <c r="H1224" i="26"/>
  <c r="F1224" i="26"/>
  <c r="E1224" i="26"/>
  <c r="D1224" i="26"/>
  <c r="E1222" i="26"/>
  <c r="H1221" i="26"/>
  <c r="E1221" i="26"/>
  <c r="K1219" i="26"/>
  <c r="M1219" i="26" s="1"/>
  <c r="J1219" i="26"/>
  <c r="I1219" i="26"/>
  <c r="G1219" i="26"/>
  <c r="K1218" i="26"/>
  <c r="M1218" i="26" s="1"/>
  <c r="J1218" i="26"/>
  <c r="I1218" i="26"/>
  <c r="G1218" i="26"/>
  <c r="K1217" i="26"/>
  <c r="M1217" i="26" s="1"/>
  <c r="J1217" i="26"/>
  <c r="I1217" i="26"/>
  <c r="G1217" i="26"/>
  <c r="K1216" i="26"/>
  <c r="M1216" i="26" s="1"/>
  <c r="J1216" i="26"/>
  <c r="I1216" i="26"/>
  <c r="G1216" i="26"/>
  <c r="H1215" i="26"/>
  <c r="F1215" i="26"/>
  <c r="J1215" i="26" s="1"/>
  <c r="E1215" i="26"/>
  <c r="I1215" i="26" s="1"/>
  <c r="D1215" i="26"/>
  <c r="K1214" i="26"/>
  <c r="M1214" i="26" s="1"/>
  <c r="J1214" i="26"/>
  <c r="I1214" i="26"/>
  <c r="G1214" i="26"/>
  <c r="K1213" i="26"/>
  <c r="M1213" i="26" s="1"/>
  <c r="J1213" i="26"/>
  <c r="I1213" i="26"/>
  <c r="G1213" i="26"/>
  <c r="K1212" i="26"/>
  <c r="M1212" i="26" s="1"/>
  <c r="J1212" i="26"/>
  <c r="I1212" i="26"/>
  <c r="G1212" i="26"/>
  <c r="K1211" i="26"/>
  <c r="M1211" i="26" s="1"/>
  <c r="J1211" i="26"/>
  <c r="I1211" i="26"/>
  <c r="G1211" i="26"/>
  <c r="H1210" i="26"/>
  <c r="F1210" i="26"/>
  <c r="J1210" i="26" s="1"/>
  <c r="E1210" i="26"/>
  <c r="I1210" i="26" s="1"/>
  <c r="D1210" i="26"/>
  <c r="K1209" i="26"/>
  <c r="M1209" i="26" s="1"/>
  <c r="J1209" i="26"/>
  <c r="I1209" i="26"/>
  <c r="G1209" i="26"/>
  <c r="M1208" i="26"/>
  <c r="K1208" i="26"/>
  <c r="L1208" i="26" s="1"/>
  <c r="H1208" i="26"/>
  <c r="J1208" i="26" s="1"/>
  <c r="G1208" i="26"/>
  <c r="K1207" i="26"/>
  <c r="L1207" i="26" s="1"/>
  <c r="J1207" i="26"/>
  <c r="I1207" i="26"/>
  <c r="G1207" i="26"/>
  <c r="K1206" i="26"/>
  <c r="L1206" i="26" s="1"/>
  <c r="J1206" i="26"/>
  <c r="I1206" i="26"/>
  <c r="G1206" i="26"/>
  <c r="F1205" i="26"/>
  <c r="E1205" i="26"/>
  <c r="K1205" i="26" s="1"/>
  <c r="L1205" i="26" s="1"/>
  <c r="D1205" i="26"/>
  <c r="H1204" i="26"/>
  <c r="F1204" i="26"/>
  <c r="E1204" i="26"/>
  <c r="K1204" i="26" s="1"/>
  <c r="L1204" i="26" s="1"/>
  <c r="D1204" i="26"/>
  <c r="F1203" i="26"/>
  <c r="E1203" i="26"/>
  <c r="K1203" i="26" s="1"/>
  <c r="L1203" i="26" s="1"/>
  <c r="D1203" i="26"/>
  <c r="H1202" i="26"/>
  <c r="F1202" i="26"/>
  <c r="E1202" i="26"/>
  <c r="K1202" i="26" s="1"/>
  <c r="L1202" i="26" s="1"/>
  <c r="D1202" i="26"/>
  <c r="H1201" i="26"/>
  <c r="F1201" i="26"/>
  <c r="E1201" i="26"/>
  <c r="K1201" i="26" s="1"/>
  <c r="L1201" i="26" s="1"/>
  <c r="D1201" i="26"/>
  <c r="F1200" i="26"/>
  <c r="E1200" i="26"/>
  <c r="K1200" i="26" s="1"/>
  <c r="L1200" i="26" s="1"/>
  <c r="D1200" i="26"/>
  <c r="K1199" i="26"/>
  <c r="L1199" i="26" s="1"/>
  <c r="J1199" i="26"/>
  <c r="I1199" i="26"/>
  <c r="G1199" i="26"/>
  <c r="K1198" i="26"/>
  <c r="L1198" i="26" s="1"/>
  <c r="J1198" i="26"/>
  <c r="I1198" i="26"/>
  <c r="G1198" i="26"/>
  <c r="K1197" i="26"/>
  <c r="L1197" i="26" s="1"/>
  <c r="I1197" i="26"/>
  <c r="G1197" i="26"/>
  <c r="K1196" i="26"/>
  <c r="M1196" i="26" s="1"/>
  <c r="I1196" i="26"/>
  <c r="G1196" i="26"/>
  <c r="H1195" i="26"/>
  <c r="F1195" i="26"/>
  <c r="E1195" i="26"/>
  <c r="I1195" i="26" s="1"/>
  <c r="D1195" i="26"/>
  <c r="K1194" i="26"/>
  <c r="M1194" i="26" s="1"/>
  <c r="J1194" i="26"/>
  <c r="I1194" i="26"/>
  <c r="G1194" i="26"/>
  <c r="K1193" i="26"/>
  <c r="M1193" i="26" s="1"/>
  <c r="J1193" i="26"/>
  <c r="I1193" i="26"/>
  <c r="G1193" i="26"/>
  <c r="K1192" i="26"/>
  <c r="M1192" i="26" s="1"/>
  <c r="J1192" i="26"/>
  <c r="I1192" i="26"/>
  <c r="G1192" i="26"/>
  <c r="K1191" i="26"/>
  <c r="M1191" i="26" s="1"/>
  <c r="J1191" i="26"/>
  <c r="I1191" i="26"/>
  <c r="G1191" i="26"/>
  <c r="H1190" i="26"/>
  <c r="F1190" i="26"/>
  <c r="E1190" i="26"/>
  <c r="I1190" i="26" s="1"/>
  <c r="D1190" i="26"/>
  <c r="K1189" i="26"/>
  <c r="M1189" i="26" s="1"/>
  <c r="J1189" i="26"/>
  <c r="I1189" i="26"/>
  <c r="G1189" i="26"/>
  <c r="M1188" i="26"/>
  <c r="L1188" i="26"/>
  <c r="I1188" i="26"/>
  <c r="G1188" i="26"/>
  <c r="L1187" i="26"/>
  <c r="J1187" i="26"/>
  <c r="K1186" i="26"/>
  <c r="L1186" i="26" s="1"/>
  <c r="J1186" i="26"/>
  <c r="I1186" i="26"/>
  <c r="G1186" i="26"/>
  <c r="K1185" i="26"/>
  <c r="M1185" i="26" s="1"/>
  <c r="H1185" i="26"/>
  <c r="F1185" i="26"/>
  <c r="G1185" i="26" s="1"/>
  <c r="E1185" i="26"/>
  <c r="D1185" i="26"/>
  <c r="K1184" i="26"/>
  <c r="M1184" i="26" s="1"/>
  <c r="J1184" i="26"/>
  <c r="I1184" i="26"/>
  <c r="G1184" i="26"/>
  <c r="M1183" i="26"/>
  <c r="L1183" i="26"/>
  <c r="H1183" i="26"/>
  <c r="J1183" i="26" s="1"/>
  <c r="G1183" i="26"/>
  <c r="M1182" i="26"/>
  <c r="L1182" i="26"/>
  <c r="I1182" i="26"/>
  <c r="H1182" i="26"/>
  <c r="J1182" i="26" s="1"/>
  <c r="G1182" i="26"/>
  <c r="K1181" i="26"/>
  <c r="L1181" i="26" s="1"/>
  <c r="J1181" i="26"/>
  <c r="I1181" i="26"/>
  <c r="G1181" i="26"/>
  <c r="K1180" i="26"/>
  <c r="F1180" i="26"/>
  <c r="E1180" i="26"/>
  <c r="M1180" i="26" s="1"/>
  <c r="D1180" i="26"/>
  <c r="M1179" i="26"/>
  <c r="K1179" i="26"/>
  <c r="L1179" i="26" s="1"/>
  <c r="J1179" i="26"/>
  <c r="I1179" i="26"/>
  <c r="G1179" i="26"/>
  <c r="K1178" i="26"/>
  <c r="L1178" i="26" s="1"/>
  <c r="J1178" i="26"/>
  <c r="I1178" i="26"/>
  <c r="G1178" i="26"/>
  <c r="M1177" i="26"/>
  <c r="K1177" i="26"/>
  <c r="L1177" i="26" s="1"/>
  <c r="J1177" i="26"/>
  <c r="I1177" i="26"/>
  <c r="G1177" i="26"/>
  <c r="K1176" i="26"/>
  <c r="L1176" i="26" s="1"/>
  <c r="J1176" i="26"/>
  <c r="I1176" i="26"/>
  <c r="G1176" i="26"/>
  <c r="H1175" i="26"/>
  <c r="F1175" i="26"/>
  <c r="E1175" i="26"/>
  <c r="K1175" i="26" s="1"/>
  <c r="M1175" i="26" s="1"/>
  <c r="D1175" i="26"/>
  <c r="M1174" i="26"/>
  <c r="K1174" i="26"/>
  <c r="L1174" i="26" s="1"/>
  <c r="J1174" i="26"/>
  <c r="I1174" i="26"/>
  <c r="G1174" i="26"/>
  <c r="K1173" i="26"/>
  <c r="L1173" i="26" s="1"/>
  <c r="I1173" i="26"/>
  <c r="G1173" i="26"/>
  <c r="L1172" i="26"/>
  <c r="K1172" i="26"/>
  <c r="M1172" i="26" s="1"/>
  <c r="J1172" i="26"/>
  <c r="I1172" i="26"/>
  <c r="G1172" i="26"/>
  <c r="L1171" i="26"/>
  <c r="K1171" i="26"/>
  <c r="M1171" i="26" s="1"/>
  <c r="J1171" i="26"/>
  <c r="I1171" i="26"/>
  <c r="G1171" i="26"/>
  <c r="H1170" i="26"/>
  <c r="F1170" i="26"/>
  <c r="E1170" i="26"/>
  <c r="D1170" i="26"/>
  <c r="L1169" i="26"/>
  <c r="K1169" i="26"/>
  <c r="M1169" i="26" s="1"/>
  <c r="J1169" i="26"/>
  <c r="I1169" i="26"/>
  <c r="G1169" i="26"/>
  <c r="L1168" i="26"/>
  <c r="K1168" i="26"/>
  <c r="M1168" i="26" s="1"/>
  <c r="J1168" i="26"/>
  <c r="I1168" i="26"/>
  <c r="G1168" i="26"/>
  <c r="L1167" i="26"/>
  <c r="K1167" i="26"/>
  <c r="M1167" i="26" s="1"/>
  <c r="J1167" i="26"/>
  <c r="I1167" i="26"/>
  <c r="G1167" i="26"/>
  <c r="L1166" i="26"/>
  <c r="K1166" i="26"/>
  <c r="M1166" i="26" s="1"/>
  <c r="J1166" i="26"/>
  <c r="I1166" i="26"/>
  <c r="G1166" i="26"/>
  <c r="H1165" i="26"/>
  <c r="F1165" i="26"/>
  <c r="E1165" i="26"/>
  <c r="D1165" i="26"/>
  <c r="L1164" i="26"/>
  <c r="K1164" i="26"/>
  <c r="M1164" i="26" s="1"/>
  <c r="J1164" i="26"/>
  <c r="I1164" i="26"/>
  <c r="G1164" i="26"/>
  <c r="M1163" i="26"/>
  <c r="L1163" i="26"/>
  <c r="H1163" i="26"/>
  <c r="I1163" i="26" s="1"/>
  <c r="G1163" i="26"/>
  <c r="L1162" i="26"/>
  <c r="K1162" i="26"/>
  <c r="M1162" i="26" s="1"/>
  <c r="J1162" i="26"/>
  <c r="I1162" i="26"/>
  <c r="G1162" i="26"/>
  <c r="L1161" i="26"/>
  <c r="K1161" i="26"/>
  <c r="M1161" i="26" s="1"/>
  <c r="J1161" i="26"/>
  <c r="I1161" i="26"/>
  <c r="G1161" i="26"/>
  <c r="L1160" i="26"/>
  <c r="K1160" i="26"/>
  <c r="M1160" i="26" s="1"/>
  <c r="J1160" i="26"/>
  <c r="G1160" i="26"/>
  <c r="E1160" i="26"/>
  <c r="I1160" i="26" s="1"/>
  <c r="D1160" i="26"/>
  <c r="F1159" i="26"/>
  <c r="G1159" i="26" s="1"/>
  <c r="E1159" i="26"/>
  <c r="D1159" i="26"/>
  <c r="F1158" i="26"/>
  <c r="G1158" i="26" s="1"/>
  <c r="E1158" i="26"/>
  <c r="D1158" i="26"/>
  <c r="H1157" i="26"/>
  <c r="F1157" i="26"/>
  <c r="E1157" i="26"/>
  <c r="E1152" i="26" s="1"/>
  <c r="E1150" i="26" s="1"/>
  <c r="D1157" i="26"/>
  <c r="H1156" i="26"/>
  <c r="H1151" i="26" s="1"/>
  <c r="I1151" i="26" s="1"/>
  <c r="F1156" i="26"/>
  <c r="E1156" i="26"/>
  <c r="E1151" i="26" s="1"/>
  <c r="D1156" i="26"/>
  <c r="F1155" i="26"/>
  <c r="F1154" i="26"/>
  <c r="G1154" i="26" s="1"/>
  <c r="E1154" i="26"/>
  <c r="D1154" i="26"/>
  <c r="F1153" i="26"/>
  <c r="E1153" i="26"/>
  <c r="D1153" i="26"/>
  <c r="H1152" i="26"/>
  <c r="F1152" i="26"/>
  <c r="D1152" i="26"/>
  <c r="D1151" i="26"/>
  <c r="D1150" i="26" s="1"/>
  <c r="K1149" i="26"/>
  <c r="I1149" i="26"/>
  <c r="M1148" i="26"/>
  <c r="I1148" i="26"/>
  <c r="H1148" i="26"/>
  <c r="J1148" i="26" s="1"/>
  <c r="G1148" i="26"/>
  <c r="K1147" i="26"/>
  <c r="L1147" i="26" s="1"/>
  <c r="I1147" i="26"/>
  <c r="L1146" i="26"/>
  <c r="K1146" i="26"/>
  <c r="M1146" i="26" s="1"/>
  <c r="I1146" i="26"/>
  <c r="H1145" i="26"/>
  <c r="J1145" i="26" s="1"/>
  <c r="F1145" i="26"/>
  <c r="G1145" i="26" s="1"/>
  <c r="E1145" i="26"/>
  <c r="D1145" i="26"/>
  <c r="K1144" i="26"/>
  <c r="I1144" i="26"/>
  <c r="M1143" i="26"/>
  <c r="I1143" i="26"/>
  <c r="F1143" i="26"/>
  <c r="G1143" i="26" s="1"/>
  <c r="E1143" i="26"/>
  <c r="L1143" i="26" s="1"/>
  <c r="D1143" i="26"/>
  <c r="K1142" i="26"/>
  <c r="I1142" i="26"/>
  <c r="K1141" i="26"/>
  <c r="M1141" i="26" s="1"/>
  <c r="I1141" i="26"/>
  <c r="F1140" i="26"/>
  <c r="G1140" i="26" s="1"/>
  <c r="E1140" i="26"/>
  <c r="D1140" i="26"/>
  <c r="K1139" i="26"/>
  <c r="J1139" i="26"/>
  <c r="I1139" i="26"/>
  <c r="G1139" i="26"/>
  <c r="L1138" i="26"/>
  <c r="K1138" i="26"/>
  <c r="M1138" i="26" s="1"/>
  <c r="I1138" i="26"/>
  <c r="L1137" i="26"/>
  <c r="K1137" i="26"/>
  <c r="M1137" i="26" s="1"/>
  <c r="I1137" i="26"/>
  <c r="K1136" i="26"/>
  <c r="I1136" i="26"/>
  <c r="H1135" i="26"/>
  <c r="F1135" i="26"/>
  <c r="E1135" i="26"/>
  <c r="I1135" i="26" s="1"/>
  <c r="D1135" i="26"/>
  <c r="K1134" i="26"/>
  <c r="L1134" i="26" s="1"/>
  <c r="J1134" i="26"/>
  <c r="I1134" i="26"/>
  <c r="G1134" i="26"/>
  <c r="M1133" i="26"/>
  <c r="K1133" i="26"/>
  <c r="L1133" i="26" s="1"/>
  <c r="I1133" i="26"/>
  <c r="L1132" i="26"/>
  <c r="K1132" i="26"/>
  <c r="M1132" i="26" s="1"/>
  <c r="I1132" i="26"/>
  <c r="L1131" i="26"/>
  <c r="K1131" i="26"/>
  <c r="M1131" i="26" s="1"/>
  <c r="I1131" i="26"/>
  <c r="H1130" i="26"/>
  <c r="F1130" i="26"/>
  <c r="E1130" i="26"/>
  <c r="D1130" i="26"/>
  <c r="L1129" i="26"/>
  <c r="K1129" i="26"/>
  <c r="M1129" i="26" s="1"/>
  <c r="J1129" i="26"/>
  <c r="I1129" i="26"/>
  <c r="G1129" i="26"/>
  <c r="K1128" i="26"/>
  <c r="I1128" i="26"/>
  <c r="M1127" i="26"/>
  <c r="K1127" i="26"/>
  <c r="L1127" i="26" s="1"/>
  <c r="I1127" i="26"/>
  <c r="L1126" i="26"/>
  <c r="K1126" i="26"/>
  <c r="M1126" i="26" s="1"/>
  <c r="I1126" i="26"/>
  <c r="H1125" i="26"/>
  <c r="F1125" i="26"/>
  <c r="J1125" i="26" s="1"/>
  <c r="E1125" i="26"/>
  <c r="I1125" i="26" s="1"/>
  <c r="D1125" i="26"/>
  <c r="L1124" i="26"/>
  <c r="K1124" i="26"/>
  <c r="M1124" i="26" s="1"/>
  <c r="J1124" i="26"/>
  <c r="I1124" i="26"/>
  <c r="G1124" i="26"/>
  <c r="L1123" i="26"/>
  <c r="K1123" i="26"/>
  <c r="M1123" i="26" s="1"/>
  <c r="I1123" i="26"/>
  <c r="K1122" i="26"/>
  <c r="I1122" i="26"/>
  <c r="M1121" i="26"/>
  <c r="K1121" i="26"/>
  <c r="L1121" i="26" s="1"/>
  <c r="I1121" i="26"/>
  <c r="H1120" i="26"/>
  <c r="J1120" i="26" s="1"/>
  <c r="F1120" i="26"/>
  <c r="G1120" i="26" s="1"/>
  <c r="E1120" i="26"/>
  <c r="K1120" i="26" s="1"/>
  <c r="M1120" i="26" s="1"/>
  <c r="D1120" i="26"/>
  <c r="K1119" i="26"/>
  <c r="H1119" i="26"/>
  <c r="J1119" i="26" s="1"/>
  <c r="G1119" i="26"/>
  <c r="L1118" i="26"/>
  <c r="K1118" i="26"/>
  <c r="M1118" i="26" s="1"/>
  <c r="I1118" i="26"/>
  <c r="K1117" i="26"/>
  <c r="M1117" i="26" s="1"/>
  <c r="I1117" i="26"/>
  <c r="L1116" i="26"/>
  <c r="K1116" i="26"/>
  <c r="M1116" i="26" s="1"/>
  <c r="I1116" i="26"/>
  <c r="F1115" i="26"/>
  <c r="E1115" i="26"/>
  <c r="K1115" i="26" s="1"/>
  <c r="M1115" i="26" s="1"/>
  <c r="D1115" i="26"/>
  <c r="K1114" i="26"/>
  <c r="M1114" i="26" s="1"/>
  <c r="I1114" i="26"/>
  <c r="H1114" i="26"/>
  <c r="J1114" i="26" s="1"/>
  <c r="G1114" i="26"/>
  <c r="K1113" i="26"/>
  <c r="I1113" i="26"/>
  <c r="K1112" i="26"/>
  <c r="L1112" i="26" s="1"/>
  <c r="I1112" i="26"/>
  <c r="L1111" i="26"/>
  <c r="K1111" i="26"/>
  <c r="M1111" i="26" s="1"/>
  <c r="I1111" i="26"/>
  <c r="H1110" i="26"/>
  <c r="F1110" i="26"/>
  <c r="F1105" i="26" s="1"/>
  <c r="E1110" i="26"/>
  <c r="D1110" i="26"/>
  <c r="D1105" i="26" s="1"/>
  <c r="H1109" i="26"/>
  <c r="F1109" i="26"/>
  <c r="E1109" i="26"/>
  <c r="D1109" i="26"/>
  <c r="D1079" i="26" s="1"/>
  <c r="L1108" i="26"/>
  <c r="K1108" i="26"/>
  <c r="M1108" i="26" s="1"/>
  <c r="I1108" i="26"/>
  <c r="K1107" i="26"/>
  <c r="I1107" i="26"/>
  <c r="M1106" i="26"/>
  <c r="K1106" i="26"/>
  <c r="L1106" i="26" s="1"/>
  <c r="I1106" i="26"/>
  <c r="M1104" i="26"/>
  <c r="I1104" i="26"/>
  <c r="M1103" i="26"/>
  <c r="I1103" i="26"/>
  <c r="K1102" i="26"/>
  <c r="M1102" i="26" s="1"/>
  <c r="I1102" i="26"/>
  <c r="G1102" i="26"/>
  <c r="M1101" i="26"/>
  <c r="I1101" i="26"/>
  <c r="H1100" i="26"/>
  <c r="I1100" i="26" s="1"/>
  <c r="F1100" i="26"/>
  <c r="G1100" i="26" s="1"/>
  <c r="E1100" i="26"/>
  <c r="K1100" i="26" s="1"/>
  <c r="M1100" i="26" s="1"/>
  <c r="D1100" i="26"/>
  <c r="K1099" i="26"/>
  <c r="M1099" i="26" s="1"/>
  <c r="I1099" i="26"/>
  <c r="M1098" i="26"/>
  <c r="L1098" i="26"/>
  <c r="J1098" i="26"/>
  <c r="M1097" i="26"/>
  <c r="L1097" i="26"/>
  <c r="M1096" i="26"/>
  <c r="K1096" i="26"/>
  <c r="L1096" i="26" s="1"/>
  <c r="I1096" i="26"/>
  <c r="H1095" i="26"/>
  <c r="F1095" i="26"/>
  <c r="E1095" i="26"/>
  <c r="D1095" i="26"/>
  <c r="K1094" i="26"/>
  <c r="M1094" i="26" s="1"/>
  <c r="I1094" i="26"/>
  <c r="J1093" i="26"/>
  <c r="G1093" i="26"/>
  <c r="E1093" i="26"/>
  <c r="K1093" i="26" s="1"/>
  <c r="M1093" i="26" s="1"/>
  <c r="D1093" i="26"/>
  <c r="K1092" i="26"/>
  <c r="I1092" i="26"/>
  <c r="K1091" i="26"/>
  <c r="M1091" i="26" s="1"/>
  <c r="I1091" i="26"/>
  <c r="J1090" i="26"/>
  <c r="H1090" i="26"/>
  <c r="E1090" i="26"/>
  <c r="K1089" i="26"/>
  <c r="I1089" i="26"/>
  <c r="L1088" i="26"/>
  <c r="K1088" i="26"/>
  <c r="M1088" i="26" s="1"/>
  <c r="I1088" i="26"/>
  <c r="F1088" i="26"/>
  <c r="F1085" i="26" s="1"/>
  <c r="K1087" i="26"/>
  <c r="M1087" i="26" s="1"/>
  <c r="I1087" i="26"/>
  <c r="L1086" i="26"/>
  <c r="K1086" i="26"/>
  <c r="M1086" i="26" s="1"/>
  <c r="I1086" i="26"/>
  <c r="H1085" i="26"/>
  <c r="E1085" i="26"/>
  <c r="K1085" i="26" s="1"/>
  <c r="M1085" i="26" s="1"/>
  <c r="D1085" i="26"/>
  <c r="H1084" i="26"/>
  <c r="F1084" i="26"/>
  <c r="E1084" i="26"/>
  <c r="D1084" i="26"/>
  <c r="K1083" i="26"/>
  <c r="H1083" i="26"/>
  <c r="E1083" i="26"/>
  <c r="E1078" i="26" s="1"/>
  <c r="H1082" i="26"/>
  <c r="I1082" i="26" s="1"/>
  <c r="F1082" i="26"/>
  <c r="E1082" i="26"/>
  <c r="D1082" i="26"/>
  <c r="H1081" i="26"/>
  <c r="F1081" i="26"/>
  <c r="E1081" i="26"/>
  <c r="D1081" i="26"/>
  <c r="E1080" i="26"/>
  <c r="F1079" i="26"/>
  <c r="K1078" i="26"/>
  <c r="M1078" i="26" s="1"/>
  <c r="E1077" i="26"/>
  <c r="H1076" i="26"/>
  <c r="I1076" i="26" s="1"/>
  <c r="E1076" i="26"/>
  <c r="D1076" i="26"/>
  <c r="K1074" i="26"/>
  <c r="M1074" i="26" s="1"/>
  <c r="I1074" i="26"/>
  <c r="H1073" i="26"/>
  <c r="E1073" i="26"/>
  <c r="D1073" i="26"/>
  <c r="K1072" i="26"/>
  <c r="L1072" i="26" s="1"/>
  <c r="I1072" i="26"/>
  <c r="K1071" i="26"/>
  <c r="M1071" i="26" s="1"/>
  <c r="I1071" i="26"/>
  <c r="F1070" i="26"/>
  <c r="D1070" i="26"/>
  <c r="K1069" i="26"/>
  <c r="L1069" i="26" s="1"/>
  <c r="I1069" i="26"/>
  <c r="L1068" i="26"/>
  <c r="K1068" i="26"/>
  <c r="M1068" i="26" s="1"/>
  <c r="H1068" i="26"/>
  <c r="J1068" i="26" s="1"/>
  <c r="G1068" i="26"/>
  <c r="K1067" i="26"/>
  <c r="M1067" i="26" s="1"/>
  <c r="I1067" i="26"/>
  <c r="K1066" i="26"/>
  <c r="M1066" i="26" s="1"/>
  <c r="I1066" i="26"/>
  <c r="F1065" i="26"/>
  <c r="G1065" i="26" s="1"/>
  <c r="E1065" i="26"/>
  <c r="K1065" i="26" s="1"/>
  <c r="M1065" i="26" s="1"/>
  <c r="D1065" i="26"/>
  <c r="K1064" i="26"/>
  <c r="M1064" i="26" s="1"/>
  <c r="I1064" i="26"/>
  <c r="F1063" i="26"/>
  <c r="E1063" i="26"/>
  <c r="K1063" i="26" s="1"/>
  <c r="M1063" i="26" s="1"/>
  <c r="D1063" i="26"/>
  <c r="K1062" i="26"/>
  <c r="L1062" i="26" s="1"/>
  <c r="I1062" i="26"/>
  <c r="K1061" i="26"/>
  <c r="M1061" i="26" s="1"/>
  <c r="I1061" i="26"/>
  <c r="H1060" i="26"/>
  <c r="F1060" i="26"/>
  <c r="E1060" i="26"/>
  <c r="K1060" i="26" s="1"/>
  <c r="L1060" i="26" s="1"/>
  <c r="D1060" i="26"/>
  <c r="K1059" i="26"/>
  <c r="L1059" i="26" s="1"/>
  <c r="I1059" i="26"/>
  <c r="K1058" i="26"/>
  <c r="M1058" i="26" s="1"/>
  <c r="H1058" i="26"/>
  <c r="J1058" i="26" s="1"/>
  <c r="G1058" i="26"/>
  <c r="K1057" i="26"/>
  <c r="M1057" i="26" s="1"/>
  <c r="I1057" i="26"/>
  <c r="L1056" i="26"/>
  <c r="K1056" i="26"/>
  <c r="M1056" i="26" s="1"/>
  <c r="I1056" i="26"/>
  <c r="F1055" i="26"/>
  <c r="E1055" i="26"/>
  <c r="K1055" i="26" s="1"/>
  <c r="M1055" i="26" s="1"/>
  <c r="D1055" i="26"/>
  <c r="M1054" i="26"/>
  <c r="K1054" i="26"/>
  <c r="L1054" i="26" s="1"/>
  <c r="I1054" i="26"/>
  <c r="K1053" i="26"/>
  <c r="M1053" i="26" s="1"/>
  <c r="I1053" i="26"/>
  <c r="G1053" i="26"/>
  <c r="F1053" i="26"/>
  <c r="K1052" i="26"/>
  <c r="M1052" i="26" s="1"/>
  <c r="I1052" i="26"/>
  <c r="K1051" i="26"/>
  <c r="L1051" i="26" s="1"/>
  <c r="I1051" i="26"/>
  <c r="H1050" i="26"/>
  <c r="J1050" i="26" s="1"/>
  <c r="F1050" i="26"/>
  <c r="E1050" i="26"/>
  <c r="D1050" i="26"/>
  <c r="K1049" i="26"/>
  <c r="M1049" i="26" s="1"/>
  <c r="I1049" i="26"/>
  <c r="K1048" i="26"/>
  <c r="L1048" i="26" s="1"/>
  <c r="H1048" i="26"/>
  <c r="J1048" i="26" s="1"/>
  <c r="G1048" i="26"/>
  <c r="L1047" i="26"/>
  <c r="K1047" i="26"/>
  <c r="M1047" i="26" s="1"/>
  <c r="I1047" i="26"/>
  <c r="K1046" i="26"/>
  <c r="L1046" i="26" s="1"/>
  <c r="I1046" i="26"/>
  <c r="H1045" i="26"/>
  <c r="I1045" i="26" s="1"/>
  <c r="F1045" i="26"/>
  <c r="G1045" i="26" s="1"/>
  <c r="E1045" i="26"/>
  <c r="K1045" i="26" s="1"/>
  <c r="D1045" i="26"/>
  <c r="K1044" i="26"/>
  <c r="M1044" i="26" s="1"/>
  <c r="I1044" i="26"/>
  <c r="M1043" i="26"/>
  <c r="K1043" i="26"/>
  <c r="L1043" i="26" s="1"/>
  <c r="I1043" i="26"/>
  <c r="F1043" i="26"/>
  <c r="G1043" i="26" s="1"/>
  <c r="K1042" i="26"/>
  <c r="L1042" i="26" s="1"/>
  <c r="I1042" i="26"/>
  <c r="L1041" i="26"/>
  <c r="K1041" i="26"/>
  <c r="M1041" i="26" s="1"/>
  <c r="I1041" i="26"/>
  <c r="H1040" i="26"/>
  <c r="I1040" i="26" s="1"/>
  <c r="F1040" i="26"/>
  <c r="G1040" i="26" s="1"/>
  <c r="E1040" i="26"/>
  <c r="K1040" i="26" s="1"/>
  <c r="L1040" i="26" s="1"/>
  <c r="D1040" i="26"/>
  <c r="K1039" i="26"/>
  <c r="L1039" i="26" s="1"/>
  <c r="I1039" i="26"/>
  <c r="L1038" i="26"/>
  <c r="K1038" i="26"/>
  <c r="M1038" i="26" s="1"/>
  <c r="J1038" i="26"/>
  <c r="I1038" i="26"/>
  <c r="G1038" i="26"/>
  <c r="F1038" i="26"/>
  <c r="M1037" i="26"/>
  <c r="K1037" i="26"/>
  <c r="L1037" i="26" s="1"/>
  <c r="I1037" i="26"/>
  <c r="K1036" i="26"/>
  <c r="M1036" i="26" s="1"/>
  <c r="I1036" i="26"/>
  <c r="H1035" i="26"/>
  <c r="F1035" i="26"/>
  <c r="E1035" i="26"/>
  <c r="K1035" i="26" s="1"/>
  <c r="M1035" i="26" s="1"/>
  <c r="D1035" i="26"/>
  <c r="M1034" i="26"/>
  <c r="K1034" i="26"/>
  <c r="L1034" i="26" s="1"/>
  <c r="I1034" i="26"/>
  <c r="M1033" i="26"/>
  <c r="L1033" i="26"/>
  <c r="I1033" i="26"/>
  <c r="F1033" i="26"/>
  <c r="G1033" i="26" s="1"/>
  <c r="K1032" i="26"/>
  <c r="M1032" i="26" s="1"/>
  <c r="I1032" i="26"/>
  <c r="M1031" i="26"/>
  <c r="K1031" i="26"/>
  <c r="L1031" i="26" s="1"/>
  <c r="I1031" i="26"/>
  <c r="K1030" i="26"/>
  <c r="H1030" i="26"/>
  <c r="E1030" i="26"/>
  <c r="L1030" i="26" s="1"/>
  <c r="D1030" i="26"/>
  <c r="L1029" i="26"/>
  <c r="K1029" i="26"/>
  <c r="M1029" i="26" s="1"/>
  <c r="I1029" i="26"/>
  <c r="K1028" i="26"/>
  <c r="L1028" i="26" s="1"/>
  <c r="I1028" i="26"/>
  <c r="H1028" i="26"/>
  <c r="J1028" i="26" s="1"/>
  <c r="G1028" i="26"/>
  <c r="K1027" i="26"/>
  <c r="L1027" i="26" s="1"/>
  <c r="I1027" i="26"/>
  <c r="L1026" i="26"/>
  <c r="K1026" i="26"/>
  <c r="M1026" i="26" s="1"/>
  <c r="I1026" i="26"/>
  <c r="H1025" i="26"/>
  <c r="I1025" i="26" s="1"/>
  <c r="F1025" i="26"/>
  <c r="G1025" i="26" s="1"/>
  <c r="E1025" i="26"/>
  <c r="K1025" i="26" s="1"/>
  <c r="L1025" i="26" s="1"/>
  <c r="D1025" i="26"/>
  <c r="K1024" i="26"/>
  <c r="L1024" i="26" s="1"/>
  <c r="I1024" i="26"/>
  <c r="L1023" i="26"/>
  <c r="K1023" i="26"/>
  <c r="M1023" i="26" s="1"/>
  <c r="J1023" i="26"/>
  <c r="I1023" i="26"/>
  <c r="G1023" i="26"/>
  <c r="L1022" i="26"/>
  <c r="K1022" i="26"/>
  <c r="M1022" i="26" s="1"/>
  <c r="I1022" i="26"/>
  <c r="K1021" i="26"/>
  <c r="L1021" i="26" s="1"/>
  <c r="I1021" i="26"/>
  <c r="H1020" i="26"/>
  <c r="F1020" i="26"/>
  <c r="G1020" i="26" s="1"/>
  <c r="E1020" i="26"/>
  <c r="I1020" i="26" s="1"/>
  <c r="D1020" i="26"/>
  <c r="L1019" i="26"/>
  <c r="K1019" i="26"/>
  <c r="M1019" i="26" s="1"/>
  <c r="I1019" i="26"/>
  <c r="K1018" i="26"/>
  <c r="L1018" i="26" s="1"/>
  <c r="J1018" i="26"/>
  <c r="H1018" i="26"/>
  <c r="G1018" i="26"/>
  <c r="K1017" i="26"/>
  <c r="M1017" i="26" s="1"/>
  <c r="I1017" i="26"/>
  <c r="M1016" i="26"/>
  <c r="K1016" i="26"/>
  <c r="L1016" i="26" s="1"/>
  <c r="I1016" i="26"/>
  <c r="H1015" i="26"/>
  <c r="F1015" i="26"/>
  <c r="E1015" i="26"/>
  <c r="K1015" i="26" s="1"/>
  <c r="M1015" i="26" s="1"/>
  <c r="D1015" i="26"/>
  <c r="L1014" i="26"/>
  <c r="K1014" i="26"/>
  <c r="M1014" i="26" s="1"/>
  <c r="I1014" i="26"/>
  <c r="K1013" i="26"/>
  <c r="L1013" i="26" s="1"/>
  <c r="J1013" i="26"/>
  <c r="I1013" i="26"/>
  <c r="G1013" i="26"/>
  <c r="M1012" i="26"/>
  <c r="K1012" i="26"/>
  <c r="L1012" i="26" s="1"/>
  <c r="I1012" i="26"/>
  <c r="K1011" i="26"/>
  <c r="M1011" i="26" s="1"/>
  <c r="I1011" i="26"/>
  <c r="H1010" i="26"/>
  <c r="F1010" i="26"/>
  <c r="E1010" i="26"/>
  <c r="K1010" i="26" s="1"/>
  <c r="M1010" i="26" s="1"/>
  <c r="D1010" i="26"/>
  <c r="M1009" i="26"/>
  <c r="K1009" i="26"/>
  <c r="L1009" i="26" s="1"/>
  <c r="I1009" i="26"/>
  <c r="K1008" i="26"/>
  <c r="M1008" i="26" s="1"/>
  <c r="H1008" i="26"/>
  <c r="G1008" i="26"/>
  <c r="L1007" i="26"/>
  <c r="K1007" i="26"/>
  <c r="M1007" i="26" s="1"/>
  <c r="I1007" i="26"/>
  <c r="K1006" i="26"/>
  <c r="L1006" i="26" s="1"/>
  <c r="I1006" i="26"/>
  <c r="F1005" i="26"/>
  <c r="E1005" i="26"/>
  <c r="D1005" i="26"/>
  <c r="K1004" i="26"/>
  <c r="M1004" i="26" s="1"/>
  <c r="I1004" i="26"/>
  <c r="K1003" i="26"/>
  <c r="L1003" i="26" s="1"/>
  <c r="J1003" i="26"/>
  <c r="I1003" i="26"/>
  <c r="G1003" i="26"/>
  <c r="K1002" i="26"/>
  <c r="L1002" i="26" s="1"/>
  <c r="I1002" i="26"/>
  <c r="K1001" i="26"/>
  <c r="M1001" i="26" s="1"/>
  <c r="I1001" i="26"/>
  <c r="H1000" i="26"/>
  <c r="F1000" i="26"/>
  <c r="J1000" i="26" s="1"/>
  <c r="E1000" i="26"/>
  <c r="K1000" i="26" s="1"/>
  <c r="M1000" i="26" s="1"/>
  <c r="D1000" i="26"/>
  <c r="K999" i="26"/>
  <c r="L999" i="26" s="1"/>
  <c r="I999" i="26"/>
  <c r="K998" i="26"/>
  <c r="M998" i="26" s="1"/>
  <c r="H998" i="26"/>
  <c r="J998" i="26" s="1"/>
  <c r="G998" i="26"/>
  <c r="M997" i="26"/>
  <c r="K997" i="26"/>
  <c r="L997" i="26" s="1"/>
  <c r="I997" i="26"/>
  <c r="K996" i="26"/>
  <c r="M996" i="26" s="1"/>
  <c r="I996" i="26"/>
  <c r="F995" i="26"/>
  <c r="G995" i="26" s="1"/>
  <c r="E995" i="26"/>
  <c r="K995" i="26" s="1"/>
  <c r="M995" i="26" s="1"/>
  <c r="D995" i="26"/>
  <c r="M989" i="26"/>
  <c r="I989" i="26"/>
  <c r="G989" i="26"/>
  <c r="M988" i="26"/>
  <c r="I988" i="26"/>
  <c r="G988" i="26"/>
  <c r="M987" i="26"/>
  <c r="I987" i="26"/>
  <c r="G987" i="26"/>
  <c r="M986" i="26"/>
  <c r="I986" i="26"/>
  <c r="G986" i="26"/>
  <c r="L985" i="26"/>
  <c r="K985" i="26"/>
  <c r="F985" i="26"/>
  <c r="E985" i="26"/>
  <c r="I985" i="26" s="1"/>
  <c r="D985" i="26"/>
  <c r="K984" i="26"/>
  <c r="M984" i="26" s="1"/>
  <c r="I984" i="26"/>
  <c r="G984" i="26"/>
  <c r="K983" i="26"/>
  <c r="L983" i="26" s="1"/>
  <c r="I983" i="26"/>
  <c r="G983" i="26"/>
  <c r="K982" i="26"/>
  <c r="M982" i="26" s="1"/>
  <c r="I982" i="26"/>
  <c r="G982" i="26"/>
  <c r="K981" i="26"/>
  <c r="I981" i="26"/>
  <c r="H980" i="26"/>
  <c r="F980" i="26"/>
  <c r="E980" i="26"/>
  <c r="K980" i="26" s="1"/>
  <c r="L980" i="26" s="1"/>
  <c r="D980" i="26"/>
  <c r="L979" i="26"/>
  <c r="L974" i="26" s="1"/>
  <c r="K979" i="26"/>
  <c r="M979" i="26" s="1"/>
  <c r="I979" i="26"/>
  <c r="G979" i="26"/>
  <c r="K978" i="26"/>
  <c r="K973" i="26" s="1"/>
  <c r="M973" i="26" s="1"/>
  <c r="I978" i="26"/>
  <c r="G978" i="26"/>
  <c r="K977" i="26"/>
  <c r="L977" i="26" s="1"/>
  <c r="L972" i="26" s="1"/>
  <c r="J977" i="26"/>
  <c r="I977" i="26"/>
  <c r="G977" i="26"/>
  <c r="K976" i="26"/>
  <c r="M976" i="26" s="1"/>
  <c r="I976" i="26"/>
  <c r="H975" i="26"/>
  <c r="F975" i="26"/>
  <c r="G975" i="26" s="1"/>
  <c r="E975" i="26"/>
  <c r="K975" i="26" s="1"/>
  <c r="D975" i="26"/>
  <c r="K974" i="26"/>
  <c r="M974" i="26" s="1"/>
  <c r="H974" i="26"/>
  <c r="F974" i="26"/>
  <c r="E974" i="26"/>
  <c r="D974" i="26"/>
  <c r="D970" i="26" s="1"/>
  <c r="H973" i="26"/>
  <c r="F973" i="26"/>
  <c r="E973" i="26"/>
  <c r="D973" i="26"/>
  <c r="K972" i="26"/>
  <c r="H972" i="26"/>
  <c r="J972" i="26" s="1"/>
  <c r="F972" i="26"/>
  <c r="E972" i="26"/>
  <c r="M972" i="26" s="1"/>
  <c r="D972" i="26"/>
  <c r="H971" i="26"/>
  <c r="F971" i="26"/>
  <c r="E971" i="26"/>
  <c r="D971" i="26"/>
  <c r="E970" i="26"/>
  <c r="K969" i="26"/>
  <c r="M969" i="26" s="1"/>
  <c r="J969" i="26"/>
  <c r="I969" i="26"/>
  <c r="K968" i="26"/>
  <c r="L968" i="26" s="1"/>
  <c r="J968" i="26"/>
  <c r="I968" i="26"/>
  <c r="G968" i="26"/>
  <c r="M967" i="26"/>
  <c r="K967" i="26"/>
  <c r="L967" i="26" s="1"/>
  <c r="I967" i="26"/>
  <c r="K966" i="26"/>
  <c r="I966" i="26"/>
  <c r="H965" i="26"/>
  <c r="F965" i="26"/>
  <c r="E965" i="26"/>
  <c r="I965" i="26" s="1"/>
  <c r="D965" i="26"/>
  <c r="L964" i="26"/>
  <c r="K964" i="26"/>
  <c r="M964" i="26" s="1"/>
  <c r="J964" i="26"/>
  <c r="I964" i="26"/>
  <c r="L963" i="26"/>
  <c r="K963" i="26"/>
  <c r="M963" i="26" s="1"/>
  <c r="I963" i="26"/>
  <c r="F963" i="26"/>
  <c r="J963" i="26" s="1"/>
  <c r="K962" i="26"/>
  <c r="L962" i="26" s="1"/>
  <c r="I962" i="26"/>
  <c r="K961" i="26"/>
  <c r="I961" i="26"/>
  <c r="H960" i="26"/>
  <c r="E960" i="26"/>
  <c r="I960" i="26" s="1"/>
  <c r="D960" i="26"/>
  <c r="M959" i="26"/>
  <c r="K959" i="26"/>
  <c r="L959" i="26" s="1"/>
  <c r="J959" i="26"/>
  <c r="I959" i="26"/>
  <c r="L958" i="26"/>
  <c r="K958" i="26"/>
  <c r="M958" i="26" s="1"/>
  <c r="I958" i="26"/>
  <c r="F958" i="26"/>
  <c r="J958" i="26" s="1"/>
  <c r="L957" i="26"/>
  <c r="K957" i="26"/>
  <c r="M957" i="26" s="1"/>
  <c r="I957" i="26"/>
  <c r="K956" i="26"/>
  <c r="I956" i="26"/>
  <c r="H955" i="26"/>
  <c r="F955" i="26"/>
  <c r="E955" i="26"/>
  <c r="I955" i="26" s="1"/>
  <c r="D955" i="26"/>
  <c r="L954" i="26"/>
  <c r="K954" i="26"/>
  <c r="M954" i="26" s="1"/>
  <c r="J954" i="26"/>
  <c r="I954" i="26"/>
  <c r="L953" i="26"/>
  <c r="K953" i="26"/>
  <c r="M953" i="26" s="1"/>
  <c r="I953" i="26"/>
  <c r="F953" i="26"/>
  <c r="J953" i="26" s="1"/>
  <c r="L952" i="26"/>
  <c r="K952" i="26"/>
  <c r="M952" i="26" s="1"/>
  <c r="I952" i="26"/>
  <c r="K951" i="26"/>
  <c r="I951" i="26"/>
  <c r="H950" i="26"/>
  <c r="F950" i="26"/>
  <c r="E950" i="26"/>
  <c r="I950" i="26" s="1"/>
  <c r="D950" i="26"/>
  <c r="L949" i="26"/>
  <c r="K949" i="26"/>
  <c r="M949" i="26" s="1"/>
  <c r="I949" i="26"/>
  <c r="M948" i="26"/>
  <c r="L948" i="26"/>
  <c r="I948" i="26"/>
  <c r="F948" i="26"/>
  <c r="J948" i="26" s="1"/>
  <c r="M947" i="26"/>
  <c r="L947" i="26"/>
  <c r="I947" i="26"/>
  <c r="F947" i="26"/>
  <c r="J947" i="26" s="1"/>
  <c r="K946" i="26"/>
  <c r="I946" i="26"/>
  <c r="H945" i="26"/>
  <c r="I945" i="26" s="1"/>
  <c r="E945" i="26"/>
  <c r="D945" i="26"/>
  <c r="K944" i="26"/>
  <c r="M944" i="26" s="1"/>
  <c r="I944" i="26"/>
  <c r="K943" i="26"/>
  <c r="I943" i="26"/>
  <c r="F943" i="26"/>
  <c r="K942" i="26"/>
  <c r="M942" i="26" s="1"/>
  <c r="I942" i="26"/>
  <c r="G942" i="26"/>
  <c r="F942" i="26"/>
  <c r="K941" i="26"/>
  <c r="M941" i="26" s="1"/>
  <c r="I941" i="26"/>
  <c r="H940" i="26"/>
  <c r="E940" i="26"/>
  <c r="K940" i="26" s="1"/>
  <c r="M940" i="26" s="1"/>
  <c r="D940" i="26"/>
  <c r="I939" i="26"/>
  <c r="E939" i="26"/>
  <c r="K939" i="26" s="1"/>
  <c r="M939" i="26" s="1"/>
  <c r="D939" i="26"/>
  <c r="K938" i="26"/>
  <c r="M938" i="26" s="1"/>
  <c r="I938" i="26"/>
  <c r="F938" i="26"/>
  <c r="F937" i="26"/>
  <c r="G937" i="26" s="1"/>
  <c r="E937" i="26"/>
  <c r="K937" i="26" s="1"/>
  <c r="M937" i="26" s="1"/>
  <c r="D937" i="26"/>
  <c r="D872" i="26" s="1"/>
  <c r="D867" i="26" s="1"/>
  <c r="H936" i="26"/>
  <c r="F936" i="26"/>
  <c r="E936" i="26"/>
  <c r="G936" i="26" s="1"/>
  <c r="D936" i="26"/>
  <c r="H935" i="26"/>
  <c r="D935" i="26"/>
  <c r="K934" i="26"/>
  <c r="I934" i="26"/>
  <c r="K933" i="26"/>
  <c r="L933" i="26" s="1"/>
  <c r="L928" i="26" s="1"/>
  <c r="I933" i="26"/>
  <c r="I928" i="26" s="1"/>
  <c r="F933" i="26"/>
  <c r="F928" i="26" s="1"/>
  <c r="F925" i="26" s="1"/>
  <c r="K932" i="26"/>
  <c r="M932" i="26" s="1"/>
  <c r="I932" i="26"/>
  <c r="L931" i="26"/>
  <c r="K931" i="26"/>
  <c r="M931" i="26" s="1"/>
  <c r="I931" i="26"/>
  <c r="H930" i="26"/>
  <c r="F930" i="26"/>
  <c r="J930" i="26" s="1"/>
  <c r="E930" i="26"/>
  <c r="K930" i="26" s="1"/>
  <c r="M930" i="26" s="1"/>
  <c r="D930" i="26"/>
  <c r="I929" i="26"/>
  <c r="E929" i="26"/>
  <c r="K929" i="26" s="1"/>
  <c r="M929" i="26" s="1"/>
  <c r="D929" i="26"/>
  <c r="H928" i="26"/>
  <c r="H925" i="26" s="1"/>
  <c r="E928" i="26"/>
  <c r="D928" i="26"/>
  <c r="E927" i="26"/>
  <c r="K927" i="26" s="1"/>
  <c r="D927" i="26"/>
  <c r="E926" i="26"/>
  <c r="K926" i="26" s="1"/>
  <c r="M926" i="26" s="1"/>
  <c r="D926" i="26"/>
  <c r="D925" i="26"/>
  <c r="K924" i="26"/>
  <c r="M924" i="26" s="1"/>
  <c r="I924" i="26"/>
  <c r="M923" i="26"/>
  <c r="L923" i="26"/>
  <c r="J923" i="26"/>
  <c r="I923" i="26"/>
  <c r="G923" i="26"/>
  <c r="M922" i="26"/>
  <c r="L922" i="26"/>
  <c r="J922" i="26"/>
  <c r="I922" i="26"/>
  <c r="G922" i="26"/>
  <c r="K921" i="26"/>
  <c r="M921" i="26" s="1"/>
  <c r="I921" i="26"/>
  <c r="H920" i="26"/>
  <c r="F920" i="26"/>
  <c r="G920" i="26" s="1"/>
  <c r="E920" i="26"/>
  <c r="D920" i="26"/>
  <c r="L919" i="26"/>
  <c r="K919" i="26"/>
  <c r="M919" i="26" s="1"/>
  <c r="I919" i="26"/>
  <c r="K918" i="26"/>
  <c r="M918" i="26" s="1"/>
  <c r="I918" i="26"/>
  <c r="F918" i="26"/>
  <c r="J918" i="26" s="1"/>
  <c r="K917" i="26"/>
  <c r="I917" i="26"/>
  <c r="F917" i="26"/>
  <c r="K916" i="26"/>
  <c r="M916" i="26" s="1"/>
  <c r="I916" i="26"/>
  <c r="H915" i="26"/>
  <c r="E915" i="26"/>
  <c r="K915" i="26" s="1"/>
  <c r="M915" i="26" s="1"/>
  <c r="D915" i="26"/>
  <c r="K914" i="26"/>
  <c r="M914" i="26" s="1"/>
  <c r="I914" i="26"/>
  <c r="K913" i="26"/>
  <c r="M913" i="26" s="1"/>
  <c r="I913" i="26"/>
  <c r="G913" i="26"/>
  <c r="F913" i="26"/>
  <c r="J913" i="26" s="1"/>
  <c r="M912" i="26"/>
  <c r="K912" i="26"/>
  <c r="L912" i="26" s="1"/>
  <c r="I912" i="26"/>
  <c r="F912" i="26"/>
  <c r="G912" i="26" s="1"/>
  <c r="K911" i="26"/>
  <c r="M911" i="26" s="1"/>
  <c r="I911" i="26"/>
  <c r="H910" i="26"/>
  <c r="E910" i="26"/>
  <c r="K910" i="26" s="1"/>
  <c r="M910" i="26" s="1"/>
  <c r="D910" i="26"/>
  <c r="K909" i="26"/>
  <c r="M909" i="26" s="1"/>
  <c r="I909" i="26"/>
  <c r="K908" i="26"/>
  <c r="I908" i="26"/>
  <c r="F908" i="26"/>
  <c r="J908" i="26" s="1"/>
  <c r="K907" i="26"/>
  <c r="M907" i="26" s="1"/>
  <c r="I907" i="26"/>
  <c r="F907" i="26"/>
  <c r="J907" i="26" s="1"/>
  <c r="K906" i="26"/>
  <c r="L906" i="26" s="1"/>
  <c r="I906" i="26"/>
  <c r="H905" i="26"/>
  <c r="J905" i="26" s="1"/>
  <c r="F905" i="26"/>
  <c r="E905" i="26"/>
  <c r="K905" i="26" s="1"/>
  <c r="D905" i="26"/>
  <c r="K904" i="26"/>
  <c r="M904" i="26" s="1"/>
  <c r="I904" i="26"/>
  <c r="K903" i="26"/>
  <c r="L903" i="26" s="1"/>
  <c r="I903" i="26"/>
  <c r="F903" i="26"/>
  <c r="G903" i="26" s="1"/>
  <c r="K902" i="26"/>
  <c r="M902" i="26" s="1"/>
  <c r="I902" i="26"/>
  <c r="F902" i="26"/>
  <c r="F900" i="26" s="1"/>
  <c r="G900" i="26" s="1"/>
  <c r="L901" i="26"/>
  <c r="K901" i="26"/>
  <c r="M901" i="26" s="1"/>
  <c r="I901" i="26"/>
  <c r="H900" i="26"/>
  <c r="E900" i="26"/>
  <c r="K900" i="26" s="1"/>
  <c r="L900" i="26" s="1"/>
  <c r="D900" i="26"/>
  <c r="K899" i="26"/>
  <c r="L899" i="26" s="1"/>
  <c r="I899" i="26"/>
  <c r="K898" i="26"/>
  <c r="M898" i="26" s="1"/>
  <c r="I898" i="26"/>
  <c r="F898" i="26"/>
  <c r="J898" i="26" s="1"/>
  <c r="K897" i="26"/>
  <c r="L897" i="26" s="1"/>
  <c r="I897" i="26"/>
  <c r="F897" i="26"/>
  <c r="G897" i="26" s="1"/>
  <c r="K896" i="26"/>
  <c r="L896" i="26" s="1"/>
  <c r="I896" i="26"/>
  <c r="H895" i="26"/>
  <c r="E895" i="26"/>
  <c r="D895" i="26"/>
  <c r="H894" i="26"/>
  <c r="I894" i="26" s="1"/>
  <c r="F894" i="26"/>
  <c r="H893" i="26"/>
  <c r="E893" i="26"/>
  <c r="D893" i="26"/>
  <c r="K892" i="26"/>
  <c r="H892" i="26"/>
  <c r="E892" i="26"/>
  <c r="D892" i="26"/>
  <c r="K891" i="26"/>
  <c r="M891" i="26" s="1"/>
  <c r="H891" i="26"/>
  <c r="F891" i="26"/>
  <c r="F871" i="26" s="1"/>
  <c r="E891" i="26"/>
  <c r="D891" i="26"/>
  <c r="D871" i="26" s="1"/>
  <c r="D866" i="26" s="1"/>
  <c r="K889" i="26"/>
  <c r="L889" i="26" s="1"/>
  <c r="I889" i="26"/>
  <c r="L888" i="26"/>
  <c r="K888" i="26"/>
  <c r="M888" i="26" s="1"/>
  <c r="J888" i="26"/>
  <c r="I888" i="26"/>
  <c r="G888" i="26"/>
  <c r="L887" i="26"/>
  <c r="K887" i="26"/>
  <c r="M887" i="26" s="1"/>
  <c r="I887" i="26"/>
  <c r="K886" i="26"/>
  <c r="L886" i="26" s="1"/>
  <c r="I886" i="26"/>
  <c r="H885" i="26"/>
  <c r="F885" i="26"/>
  <c r="G885" i="26" s="1"/>
  <c r="E885" i="26"/>
  <c r="K885" i="26" s="1"/>
  <c r="D885" i="26"/>
  <c r="L884" i="26"/>
  <c r="K884" i="26"/>
  <c r="M884" i="26" s="1"/>
  <c r="I884" i="26"/>
  <c r="K883" i="26"/>
  <c r="L883" i="26" s="1"/>
  <c r="J883" i="26"/>
  <c r="I883" i="26"/>
  <c r="G883" i="26"/>
  <c r="K882" i="26"/>
  <c r="L882" i="26" s="1"/>
  <c r="I882" i="26"/>
  <c r="L881" i="26"/>
  <c r="K881" i="26"/>
  <c r="M881" i="26" s="1"/>
  <c r="I881" i="26"/>
  <c r="H880" i="26"/>
  <c r="F880" i="26"/>
  <c r="E880" i="26"/>
  <c r="K880" i="26" s="1"/>
  <c r="L880" i="26" s="1"/>
  <c r="D880" i="26"/>
  <c r="K879" i="26"/>
  <c r="L879" i="26" s="1"/>
  <c r="I879" i="26"/>
  <c r="H878" i="26"/>
  <c r="J878" i="26" s="1"/>
  <c r="F878" i="26"/>
  <c r="E878" i="26"/>
  <c r="E873" i="26" s="1"/>
  <c r="D878" i="26"/>
  <c r="D873" i="26" s="1"/>
  <c r="K877" i="26"/>
  <c r="M877" i="26" s="1"/>
  <c r="I877" i="26"/>
  <c r="K876" i="26"/>
  <c r="L876" i="26" s="1"/>
  <c r="I876" i="26"/>
  <c r="H875" i="26"/>
  <c r="J875" i="26" s="1"/>
  <c r="F875" i="26"/>
  <c r="E875" i="26"/>
  <c r="K875" i="26" s="1"/>
  <c r="D875" i="26"/>
  <c r="H874" i="26"/>
  <c r="F874" i="26"/>
  <c r="E874" i="26"/>
  <c r="E869" i="26" s="1"/>
  <c r="H872" i="26"/>
  <c r="E872" i="26"/>
  <c r="H871" i="26"/>
  <c r="E871" i="26"/>
  <c r="E870" i="26" s="1"/>
  <c r="H869" i="26"/>
  <c r="J869" i="26" s="1"/>
  <c r="F869" i="26"/>
  <c r="D869" i="26"/>
  <c r="H867" i="26"/>
  <c r="E867" i="26"/>
  <c r="H866" i="26"/>
  <c r="D991" i="26"/>
  <c r="E991" i="26"/>
  <c r="F991" i="26"/>
  <c r="H991" i="26"/>
  <c r="I991" i="26" s="1"/>
  <c r="D992" i="26"/>
  <c r="E992" i="26"/>
  <c r="F992" i="26"/>
  <c r="H992" i="26"/>
  <c r="I992" i="26" s="1"/>
  <c r="H993" i="26"/>
  <c r="D994" i="26"/>
  <c r="E994" i="26"/>
  <c r="F994" i="26"/>
  <c r="H994" i="26"/>
  <c r="K864" i="26"/>
  <c r="M864" i="26" s="1"/>
  <c r="J864" i="26"/>
  <c r="I864" i="26"/>
  <c r="G864" i="26"/>
  <c r="K863" i="26"/>
  <c r="M863" i="26" s="1"/>
  <c r="H863" i="26"/>
  <c r="H860" i="26" s="1"/>
  <c r="G863" i="26"/>
  <c r="K862" i="26"/>
  <c r="M862" i="26" s="1"/>
  <c r="J862" i="26"/>
  <c r="I862" i="26"/>
  <c r="G862" i="26"/>
  <c r="K861" i="26"/>
  <c r="L861" i="26" s="1"/>
  <c r="J861" i="26"/>
  <c r="I861" i="26"/>
  <c r="G861" i="26"/>
  <c r="F860" i="26"/>
  <c r="E860" i="26"/>
  <c r="D860" i="26"/>
  <c r="K854" i="26"/>
  <c r="L854" i="26" s="1"/>
  <c r="H854" i="26"/>
  <c r="J854" i="26" s="1"/>
  <c r="G854" i="26"/>
  <c r="K853" i="26"/>
  <c r="L853" i="26" s="1"/>
  <c r="H853" i="26"/>
  <c r="I853" i="26" s="1"/>
  <c r="G853" i="26"/>
  <c r="K852" i="26"/>
  <c r="M852" i="26" s="1"/>
  <c r="H852" i="26"/>
  <c r="J852" i="26" s="1"/>
  <c r="G852" i="26"/>
  <c r="K851" i="26"/>
  <c r="M851" i="26" s="1"/>
  <c r="J851" i="26"/>
  <c r="I851" i="26"/>
  <c r="G851" i="26"/>
  <c r="F850" i="26"/>
  <c r="G850" i="26" s="1"/>
  <c r="E850" i="26"/>
  <c r="K850" i="26" s="1"/>
  <c r="D850" i="26"/>
  <c r="H849" i="26"/>
  <c r="F849" i="26"/>
  <c r="E849" i="26"/>
  <c r="K849" i="26" s="1"/>
  <c r="M849" i="26" s="1"/>
  <c r="D849" i="26"/>
  <c r="F848" i="26"/>
  <c r="E848" i="26"/>
  <c r="K848" i="26" s="1"/>
  <c r="M848" i="26" s="1"/>
  <c r="D848" i="26"/>
  <c r="H847" i="26"/>
  <c r="J847" i="26" s="1"/>
  <c r="F847" i="26"/>
  <c r="E847" i="26"/>
  <c r="D847" i="26"/>
  <c r="H846" i="26"/>
  <c r="F846" i="26"/>
  <c r="E846" i="26"/>
  <c r="D846" i="26"/>
  <c r="D845" i="26"/>
  <c r="K844" i="26"/>
  <c r="M844" i="26" s="1"/>
  <c r="J844" i="26"/>
  <c r="I844" i="26"/>
  <c r="G844" i="26"/>
  <c r="K843" i="26"/>
  <c r="M843" i="26" s="1"/>
  <c r="J843" i="26"/>
  <c r="I843" i="26"/>
  <c r="G843" i="26"/>
  <c r="K842" i="26"/>
  <c r="M842" i="26" s="1"/>
  <c r="J842" i="26"/>
  <c r="I842" i="26"/>
  <c r="G842" i="26"/>
  <c r="K841" i="26"/>
  <c r="M841" i="26" s="1"/>
  <c r="J841" i="26"/>
  <c r="I841" i="26"/>
  <c r="G841" i="26"/>
  <c r="H840" i="26"/>
  <c r="F840" i="26"/>
  <c r="E840" i="26"/>
  <c r="G840" i="26" s="1"/>
  <c r="D840" i="26"/>
  <c r="K839" i="26"/>
  <c r="M839" i="26" s="1"/>
  <c r="J839" i="26"/>
  <c r="I839" i="26"/>
  <c r="G839" i="26"/>
  <c r="J838" i="26"/>
  <c r="E838" i="26"/>
  <c r="D838" i="26"/>
  <c r="K837" i="26"/>
  <c r="L837" i="26" s="1"/>
  <c r="J837" i="26"/>
  <c r="I837" i="26"/>
  <c r="G837" i="26"/>
  <c r="K836" i="26"/>
  <c r="L836" i="26" s="1"/>
  <c r="J836" i="26"/>
  <c r="I836" i="26"/>
  <c r="G836" i="26"/>
  <c r="H835" i="26"/>
  <c r="F835" i="26"/>
  <c r="G835" i="26" s="1"/>
  <c r="E835" i="26"/>
  <c r="K835" i="26" s="1"/>
  <c r="M835" i="26" s="1"/>
  <c r="D835" i="26"/>
  <c r="K834" i="26"/>
  <c r="L834" i="26" s="1"/>
  <c r="J834" i="26"/>
  <c r="I834" i="26"/>
  <c r="G834" i="26"/>
  <c r="M833" i="26"/>
  <c r="L833" i="26"/>
  <c r="J833" i="26"/>
  <c r="I833" i="26"/>
  <c r="G833" i="26"/>
  <c r="L832" i="26"/>
  <c r="K832" i="26"/>
  <c r="M832" i="26" s="1"/>
  <c r="J832" i="26"/>
  <c r="I832" i="26"/>
  <c r="G832" i="26"/>
  <c r="K831" i="26"/>
  <c r="M831" i="26" s="1"/>
  <c r="J831" i="26"/>
  <c r="I831" i="26"/>
  <c r="G831" i="26"/>
  <c r="H830" i="26"/>
  <c r="F830" i="26"/>
  <c r="E830" i="26"/>
  <c r="D830" i="26"/>
  <c r="M829" i="26"/>
  <c r="L829" i="26"/>
  <c r="J829" i="26"/>
  <c r="I829" i="26"/>
  <c r="G829" i="26"/>
  <c r="M828" i="26"/>
  <c r="L828" i="26"/>
  <c r="J828" i="26"/>
  <c r="I828" i="26"/>
  <c r="G828" i="26"/>
  <c r="M827" i="26"/>
  <c r="L827" i="26"/>
  <c r="J827" i="26"/>
  <c r="I827" i="26"/>
  <c r="G827" i="26"/>
  <c r="M826" i="26"/>
  <c r="L826" i="26"/>
  <c r="J826" i="26"/>
  <c r="I826" i="26"/>
  <c r="G826" i="26"/>
  <c r="K825" i="26"/>
  <c r="H825" i="26"/>
  <c r="F825" i="26"/>
  <c r="E825" i="26"/>
  <c r="D825" i="26"/>
  <c r="K824" i="26"/>
  <c r="H824" i="26"/>
  <c r="F824" i="26"/>
  <c r="G824" i="26" s="1"/>
  <c r="E824" i="26"/>
  <c r="D824" i="26"/>
  <c r="H823" i="26"/>
  <c r="F823" i="26"/>
  <c r="E823" i="26"/>
  <c r="D823" i="26"/>
  <c r="K822" i="26"/>
  <c r="H822" i="26"/>
  <c r="J822" i="26" s="1"/>
  <c r="F822" i="26"/>
  <c r="E822" i="26"/>
  <c r="G822" i="26" s="1"/>
  <c r="D822" i="26"/>
  <c r="H821" i="26"/>
  <c r="F821" i="26"/>
  <c r="E821" i="26"/>
  <c r="D821" i="26"/>
  <c r="M809" i="26"/>
  <c r="J809" i="26"/>
  <c r="I809" i="26"/>
  <c r="G809" i="26"/>
  <c r="M808" i="26"/>
  <c r="J808" i="26"/>
  <c r="I808" i="26"/>
  <c r="G808" i="26"/>
  <c r="M807" i="26"/>
  <c r="J807" i="26"/>
  <c r="I807" i="26"/>
  <c r="G807" i="26"/>
  <c r="M806" i="26"/>
  <c r="J806" i="26"/>
  <c r="I806" i="26"/>
  <c r="G806" i="26"/>
  <c r="K805" i="26"/>
  <c r="H805" i="26"/>
  <c r="F805" i="26"/>
  <c r="E805" i="26"/>
  <c r="M804" i="26"/>
  <c r="K804" i="26"/>
  <c r="L804" i="26" s="1"/>
  <c r="J804" i="26"/>
  <c r="I804" i="26"/>
  <c r="G804" i="26"/>
  <c r="L803" i="26"/>
  <c r="K803" i="26"/>
  <c r="M803" i="26" s="1"/>
  <c r="J803" i="26"/>
  <c r="I803" i="26"/>
  <c r="G803" i="26"/>
  <c r="K802" i="26"/>
  <c r="M802" i="26" s="1"/>
  <c r="J802" i="26"/>
  <c r="I802" i="26"/>
  <c r="G802" i="26"/>
  <c r="K801" i="26"/>
  <c r="L801" i="26" s="1"/>
  <c r="J801" i="26"/>
  <c r="I801" i="26"/>
  <c r="G801" i="26"/>
  <c r="D801" i="26"/>
  <c r="H800" i="26"/>
  <c r="F800" i="26"/>
  <c r="J800" i="26" s="1"/>
  <c r="E800" i="26"/>
  <c r="I800" i="26" s="1"/>
  <c r="H799" i="26"/>
  <c r="F799" i="26"/>
  <c r="E799" i="26"/>
  <c r="D799" i="26"/>
  <c r="K798" i="26"/>
  <c r="H798" i="26"/>
  <c r="F798" i="26"/>
  <c r="E798" i="26"/>
  <c r="D798" i="26"/>
  <c r="H797" i="26"/>
  <c r="F797" i="26"/>
  <c r="G797" i="26" s="1"/>
  <c r="E797" i="26"/>
  <c r="D797" i="26"/>
  <c r="H796" i="26"/>
  <c r="F796" i="26"/>
  <c r="E796" i="26"/>
  <c r="E795" i="26" s="1"/>
  <c r="K795" i="26" s="1"/>
  <c r="M795" i="26" s="1"/>
  <c r="K789" i="26"/>
  <c r="M789" i="26" s="1"/>
  <c r="H789" i="26"/>
  <c r="I789" i="26" s="1"/>
  <c r="G789" i="26"/>
  <c r="K788" i="26"/>
  <c r="M788" i="26" s="1"/>
  <c r="J788" i="26"/>
  <c r="I788" i="26"/>
  <c r="G788" i="26"/>
  <c r="K787" i="26"/>
  <c r="L787" i="26" s="1"/>
  <c r="J787" i="26"/>
  <c r="I787" i="26"/>
  <c r="G787" i="26"/>
  <c r="K786" i="26"/>
  <c r="M786" i="26" s="1"/>
  <c r="J786" i="26"/>
  <c r="I786" i="26"/>
  <c r="G786" i="26"/>
  <c r="F785" i="26"/>
  <c r="E785" i="26"/>
  <c r="D785" i="26"/>
  <c r="F784" i="26"/>
  <c r="E784" i="26"/>
  <c r="D784" i="26"/>
  <c r="H783" i="26"/>
  <c r="F783" i="26"/>
  <c r="E783" i="26"/>
  <c r="D783" i="26"/>
  <c r="H782" i="26"/>
  <c r="J782" i="26" s="1"/>
  <c r="F782" i="26"/>
  <c r="E782" i="26"/>
  <c r="D782" i="26"/>
  <c r="H781" i="26"/>
  <c r="F781" i="26"/>
  <c r="E781" i="26"/>
  <c r="E780" i="26" s="1"/>
  <c r="D781" i="26"/>
  <c r="D780" i="26"/>
  <c r="L779" i="26"/>
  <c r="K779" i="26"/>
  <c r="M779" i="26" s="1"/>
  <c r="J779" i="26"/>
  <c r="I779" i="26"/>
  <c r="G779" i="26"/>
  <c r="L778" i="26"/>
  <c r="K778" i="26"/>
  <c r="M778" i="26" s="1"/>
  <c r="J778" i="26"/>
  <c r="I778" i="26"/>
  <c r="G778" i="26"/>
  <c r="L777" i="26"/>
  <c r="K777" i="26"/>
  <c r="M777" i="26" s="1"/>
  <c r="J777" i="26"/>
  <c r="I777" i="26"/>
  <c r="G777" i="26"/>
  <c r="L776" i="26"/>
  <c r="K776" i="26"/>
  <c r="M776" i="26" s="1"/>
  <c r="J776" i="26"/>
  <c r="I776" i="26"/>
  <c r="G776" i="26"/>
  <c r="H775" i="26"/>
  <c r="F775" i="26"/>
  <c r="E775" i="26"/>
  <c r="D775" i="26"/>
  <c r="K774" i="26"/>
  <c r="M774" i="26" s="1"/>
  <c r="J774" i="26"/>
  <c r="I774" i="26"/>
  <c r="G774" i="26"/>
  <c r="M773" i="26"/>
  <c r="L773" i="26"/>
  <c r="J773" i="26"/>
  <c r="I773" i="26"/>
  <c r="G773" i="26"/>
  <c r="K772" i="26"/>
  <c r="L772" i="26" s="1"/>
  <c r="J772" i="26"/>
  <c r="I772" i="26"/>
  <c r="G772" i="26"/>
  <c r="K771" i="26"/>
  <c r="L771" i="26" s="1"/>
  <c r="J771" i="26"/>
  <c r="I771" i="26"/>
  <c r="G771" i="26"/>
  <c r="I770" i="26"/>
  <c r="H770" i="26"/>
  <c r="F770" i="26"/>
  <c r="E770" i="26"/>
  <c r="D770" i="26"/>
  <c r="L769" i="26"/>
  <c r="K769" i="26"/>
  <c r="M769" i="26" s="1"/>
  <c r="J769" i="26"/>
  <c r="I769" i="26"/>
  <c r="G769" i="26"/>
  <c r="M768" i="26"/>
  <c r="J768" i="26"/>
  <c r="I768" i="26"/>
  <c r="G768" i="26"/>
  <c r="K767" i="26"/>
  <c r="J767" i="26"/>
  <c r="I767" i="26"/>
  <c r="G767" i="26"/>
  <c r="K766" i="26"/>
  <c r="L766" i="26" s="1"/>
  <c r="J766" i="26"/>
  <c r="I766" i="26"/>
  <c r="G766" i="26"/>
  <c r="H765" i="26"/>
  <c r="F765" i="26"/>
  <c r="E765" i="26"/>
  <c r="I765" i="26" s="1"/>
  <c r="D765" i="26"/>
  <c r="M764" i="26"/>
  <c r="L764" i="26"/>
  <c r="J764" i="26"/>
  <c r="I764" i="26"/>
  <c r="G764" i="26"/>
  <c r="M763" i="26"/>
  <c r="L763" i="26"/>
  <c r="J763" i="26"/>
  <c r="I763" i="26"/>
  <c r="G763" i="26"/>
  <c r="M762" i="26"/>
  <c r="L762" i="26"/>
  <c r="J762" i="26"/>
  <c r="I762" i="26"/>
  <c r="G762" i="26"/>
  <c r="M761" i="26"/>
  <c r="L761" i="26"/>
  <c r="L760" i="26" s="1"/>
  <c r="J761" i="26"/>
  <c r="I761" i="26"/>
  <c r="G761" i="26"/>
  <c r="K760" i="26"/>
  <c r="M760" i="26" s="1"/>
  <c r="H760" i="26"/>
  <c r="F760" i="26"/>
  <c r="E760" i="26"/>
  <c r="D760" i="26"/>
  <c r="H759" i="26"/>
  <c r="F759" i="26"/>
  <c r="F729" i="26" s="1"/>
  <c r="E759" i="26"/>
  <c r="D759" i="26"/>
  <c r="K758" i="26"/>
  <c r="H758" i="26"/>
  <c r="H728" i="26" s="1"/>
  <c r="F758" i="26"/>
  <c r="E758" i="26"/>
  <c r="I758" i="26" s="1"/>
  <c r="D758" i="26"/>
  <c r="K757" i="26"/>
  <c r="H757" i="26"/>
  <c r="F757" i="26"/>
  <c r="E757" i="26"/>
  <c r="D757" i="26"/>
  <c r="H756" i="26"/>
  <c r="F756" i="26"/>
  <c r="E756" i="26"/>
  <c r="D756" i="26"/>
  <c r="D726" i="26" s="1"/>
  <c r="K754" i="26"/>
  <c r="J754" i="26"/>
  <c r="I754" i="26"/>
  <c r="K753" i="26"/>
  <c r="M753" i="26" s="1"/>
  <c r="J753" i="26"/>
  <c r="I753" i="26"/>
  <c r="G753" i="26"/>
  <c r="K752" i="26"/>
  <c r="M752" i="26" s="1"/>
  <c r="J752" i="26"/>
  <c r="I752" i="26"/>
  <c r="G752" i="26"/>
  <c r="K751" i="26"/>
  <c r="J751" i="26"/>
  <c r="I751" i="26"/>
  <c r="G751" i="26"/>
  <c r="H750" i="26"/>
  <c r="F750" i="26"/>
  <c r="J750" i="26" s="1"/>
  <c r="E750" i="26"/>
  <c r="I750" i="26" s="1"/>
  <c r="D750" i="26"/>
  <c r="K749" i="26"/>
  <c r="J749" i="26"/>
  <c r="I749" i="26"/>
  <c r="G749" i="26"/>
  <c r="K748" i="26"/>
  <c r="J748" i="26"/>
  <c r="I748" i="26"/>
  <c r="G748" i="26"/>
  <c r="K747" i="26"/>
  <c r="L747" i="26" s="1"/>
  <c r="J747" i="26"/>
  <c r="I747" i="26"/>
  <c r="G747" i="26"/>
  <c r="K746" i="26"/>
  <c r="L746" i="26" s="1"/>
  <c r="J746" i="26"/>
  <c r="I746" i="26"/>
  <c r="G746" i="26"/>
  <c r="F745" i="26"/>
  <c r="J745" i="26" s="1"/>
  <c r="E745" i="26"/>
  <c r="D745" i="26"/>
  <c r="K744" i="26"/>
  <c r="M744" i="26" s="1"/>
  <c r="J744" i="26"/>
  <c r="I744" i="26"/>
  <c r="G744" i="26"/>
  <c r="K743" i="26"/>
  <c r="M743" i="26" s="1"/>
  <c r="J743" i="26"/>
  <c r="I743" i="26"/>
  <c r="G743" i="26"/>
  <c r="L742" i="26"/>
  <c r="K742" i="26"/>
  <c r="M742" i="26" s="1"/>
  <c r="J742" i="26"/>
  <c r="I742" i="26"/>
  <c r="G742" i="26"/>
  <c r="K741" i="26"/>
  <c r="J741" i="26"/>
  <c r="I741" i="26"/>
  <c r="G741" i="26"/>
  <c r="H740" i="26"/>
  <c r="F740" i="26"/>
  <c r="E740" i="26"/>
  <c r="K740" i="26" s="1"/>
  <c r="M740" i="26" s="1"/>
  <c r="D740" i="26"/>
  <c r="K739" i="26"/>
  <c r="M739" i="26" s="1"/>
  <c r="J739" i="26"/>
  <c r="I739" i="26"/>
  <c r="G739" i="26"/>
  <c r="K738" i="26"/>
  <c r="M738" i="26" s="1"/>
  <c r="J738" i="26"/>
  <c r="I738" i="26"/>
  <c r="G738" i="26"/>
  <c r="K737" i="26"/>
  <c r="M737" i="26" s="1"/>
  <c r="J737" i="26"/>
  <c r="I737" i="26"/>
  <c r="G737" i="26"/>
  <c r="K736" i="26"/>
  <c r="M736" i="26" s="1"/>
  <c r="J736" i="26"/>
  <c r="I736" i="26"/>
  <c r="G736" i="26"/>
  <c r="H735" i="26"/>
  <c r="F735" i="26"/>
  <c r="E735" i="26"/>
  <c r="K735" i="26" s="1"/>
  <c r="M735" i="26" s="1"/>
  <c r="D735" i="26"/>
  <c r="J734" i="26"/>
  <c r="E734" i="26"/>
  <c r="G734" i="26" s="1"/>
  <c r="D734" i="26"/>
  <c r="J733" i="26"/>
  <c r="E733" i="26"/>
  <c r="D733" i="26"/>
  <c r="D728" i="26" s="1"/>
  <c r="J732" i="26"/>
  <c r="E732" i="26"/>
  <c r="K732" i="26" s="1"/>
  <c r="M732" i="26" s="1"/>
  <c r="D732" i="26"/>
  <c r="J731" i="26"/>
  <c r="E731" i="26"/>
  <c r="D731" i="26"/>
  <c r="H730" i="26"/>
  <c r="F730" i="26"/>
  <c r="D730" i="26"/>
  <c r="H729" i="26"/>
  <c r="F727" i="26"/>
  <c r="H726" i="26"/>
  <c r="F726" i="26"/>
  <c r="K724" i="26"/>
  <c r="L724" i="26" s="1"/>
  <c r="J724" i="26"/>
  <c r="I724" i="26"/>
  <c r="G724" i="26"/>
  <c r="K723" i="26"/>
  <c r="M723" i="26" s="1"/>
  <c r="J723" i="26"/>
  <c r="I723" i="26"/>
  <c r="G723" i="26"/>
  <c r="K722" i="26"/>
  <c r="L722" i="26" s="1"/>
  <c r="J722" i="26"/>
  <c r="I722" i="26"/>
  <c r="G722" i="26"/>
  <c r="K721" i="26"/>
  <c r="M721" i="26" s="1"/>
  <c r="J721" i="26"/>
  <c r="I721" i="26"/>
  <c r="G721" i="26"/>
  <c r="H720" i="26"/>
  <c r="J720" i="26" s="1"/>
  <c r="F720" i="26"/>
  <c r="E720" i="26"/>
  <c r="G720" i="26" s="1"/>
  <c r="D720" i="26"/>
  <c r="K719" i="26"/>
  <c r="M719" i="26" s="1"/>
  <c r="J719" i="26"/>
  <c r="I719" i="26"/>
  <c r="K718" i="26"/>
  <c r="M718" i="26" s="1"/>
  <c r="J718" i="26"/>
  <c r="I718" i="26"/>
  <c r="K717" i="26"/>
  <c r="M717" i="26" s="1"/>
  <c r="J717" i="26"/>
  <c r="I717" i="26"/>
  <c r="G717" i="26"/>
  <c r="K716" i="26"/>
  <c r="M716" i="26" s="1"/>
  <c r="J716" i="26"/>
  <c r="I716" i="26"/>
  <c r="G716" i="26"/>
  <c r="H715" i="26"/>
  <c r="J715" i="26" s="1"/>
  <c r="F715" i="26"/>
  <c r="E715" i="26"/>
  <c r="D715" i="26"/>
  <c r="K714" i="26"/>
  <c r="M714" i="26" s="1"/>
  <c r="J714" i="26"/>
  <c r="I714" i="26"/>
  <c r="G714" i="26"/>
  <c r="K713" i="26"/>
  <c r="M713" i="26" s="1"/>
  <c r="J713" i="26"/>
  <c r="I713" i="26"/>
  <c r="G713" i="26"/>
  <c r="K712" i="26"/>
  <c r="M712" i="26" s="1"/>
  <c r="J712" i="26"/>
  <c r="I712" i="26"/>
  <c r="G712" i="26"/>
  <c r="K711" i="26"/>
  <c r="M711" i="26" s="1"/>
  <c r="J711" i="26"/>
  <c r="I711" i="26"/>
  <c r="G711" i="26"/>
  <c r="H710" i="26"/>
  <c r="J710" i="26" s="1"/>
  <c r="F710" i="26"/>
  <c r="E710" i="26"/>
  <c r="K710" i="26" s="1"/>
  <c r="M710" i="26" s="1"/>
  <c r="D710" i="26"/>
  <c r="K709" i="26"/>
  <c r="M709" i="26" s="1"/>
  <c r="J709" i="26"/>
  <c r="I709" i="26"/>
  <c r="G709" i="26"/>
  <c r="M708" i="26"/>
  <c r="L707" i="26"/>
  <c r="M706" i="26"/>
  <c r="M705" i="26"/>
  <c r="H704" i="26"/>
  <c r="H694" i="26" s="1"/>
  <c r="F704" i="26"/>
  <c r="E704" i="26"/>
  <c r="K704" i="26" s="1"/>
  <c r="M704" i="26" s="1"/>
  <c r="D704" i="26"/>
  <c r="H703" i="26"/>
  <c r="J703" i="26" s="1"/>
  <c r="F703" i="26"/>
  <c r="E703" i="26"/>
  <c r="D703" i="26"/>
  <c r="H702" i="26"/>
  <c r="H692" i="26" s="1"/>
  <c r="F702" i="26"/>
  <c r="E702" i="26"/>
  <c r="K702" i="26" s="1"/>
  <c r="M702" i="26" s="1"/>
  <c r="D702" i="26"/>
  <c r="H701" i="26"/>
  <c r="J701" i="26" s="1"/>
  <c r="F701" i="26"/>
  <c r="F691" i="26" s="1"/>
  <c r="E701" i="26"/>
  <c r="K701" i="26" s="1"/>
  <c r="M701" i="26" s="1"/>
  <c r="D701" i="26"/>
  <c r="F700" i="26"/>
  <c r="K699" i="26"/>
  <c r="L699" i="26" s="1"/>
  <c r="J699" i="26"/>
  <c r="I699" i="26"/>
  <c r="G699" i="26"/>
  <c r="K698" i="26"/>
  <c r="M698" i="26" s="1"/>
  <c r="J698" i="26"/>
  <c r="I698" i="26"/>
  <c r="G698" i="26"/>
  <c r="K697" i="26"/>
  <c r="M697" i="26" s="1"/>
  <c r="J697" i="26"/>
  <c r="I697" i="26"/>
  <c r="G697" i="26"/>
  <c r="K696" i="26"/>
  <c r="M696" i="26" s="1"/>
  <c r="J696" i="26"/>
  <c r="I696" i="26"/>
  <c r="G696" i="26"/>
  <c r="H695" i="26"/>
  <c r="F695" i="26"/>
  <c r="E695" i="26"/>
  <c r="D695" i="26"/>
  <c r="F694" i="26"/>
  <c r="D694" i="26"/>
  <c r="F693" i="26"/>
  <c r="D693" i="26"/>
  <c r="F692" i="26"/>
  <c r="D692" i="26"/>
  <c r="D691" i="26"/>
  <c r="K689" i="26"/>
  <c r="J689" i="26"/>
  <c r="I689" i="26"/>
  <c r="G689" i="26"/>
  <c r="K688" i="26"/>
  <c r="M688" i="26" s="1"/>
  <c r="J688" i="26"/>
  <c r="I688" i="26"/>
  <c r="G688" i="26"/>
  <c r="K687" i="26"/>
  <c r="M687" i="26" s="1"/>
  <c r="J687" i="26"/>
  <c r="I687" i="26"/>
  <c r="G687" i="26"/>
  <c r="K686" i="26"/>
  <c r="M686" i="26" s="1"/>
  <c r="J686" i="26"/>
  <c r="I686" i="26"/>
  <c r="G686" i="26"/>
  <c r="H685" i="26"/>
  <c r="F685" i="26"/>
  <c r="G685" i="26" s="1"/>
  <c r="E685" i="26"/>
  <c r="D685" i="26"/>
  <c r="K684" i="26"/>
  <c r="M684" i="26" s="1"/>
  <c r="J684" i="26"/>
  <c r="I684" i="26"/>
  <c r="G684" i="26"/>
  <c r="K683" i="26"/>
  <c r="M683" i="26" s="1"/>
  <c r="J683" i="26"/>
  <c r="I683" i="26"/>
  <c r="G683" i="26"/>
  <c r="K682" i="26"/>
  <c r="M682" i="26" s="1"/>
  <c r="J682" i="26"/>
  <c r="I682" i="26"/>
  <c r="G682" i="26"/>
  <c r="K681" i="26"/>
  <c r="M681" i="26" s="1"/>
  <c r="J681" i="26"/>
  <c r="I681" i="26"/>
  <c r="G681" i="26"/>
  <c r="H680" i="26"/>
  <c r="F680" i="26"/>
  <c r="E680" i="26"/>
  <c r="D680" i="26"/>
  <c r="K679" i="26"/>
  <c r="J679" i="26"/>
  <c r="I679" i="26"/>
  <c r="G679" i="26"/>
  <c r="K678" i="26"/>
  <c r="M678" i="26" s="1"/>
  <c r="H678" i="26"/>
  <c r="J678" i="26" s="1"/>
  <c r="G678" i="26"/>
  <c r="L677" i="26"/>
  <c r="K677" i="26"/>
  <c r="M677" i="26" s="1"/>
  <c r="J677" i="26"/>
  <c r="I677" i="26"/>
  <c r="G677" i="26"/>
  <c r="K676" i="26"/>
  <c r="M676" i="26" s="1"/>
  <c r="J676" i="26"/>
  <c r="I676" i="26"/>
  <c r="G676" i="26"/>
  <c r="F675" i="26"/>
  <c r="E675" i="26"/>
  <c r="D675" i="26"/>
  <c r="H674" i="26"/>
  <c r="H664" i="26" s="1"/>
  <c r="F674" i="26"/>
  <c r="E674" i="26"/>
  <c r="D674" i="26"/>
  <c r="H673" i="26"/>
  <c r="H663" i="26" s="1"/>
  <c r="F673" i="26"/>
  <c r="E673" i="26"/>
  <c r="K673" i="26" s="1"/>
  <c r="M673" i="26" s="1"/>
  <c r="D673" i="26"/>
  <c r="D663" i="26" s="1"/>
  <c r="H672" i="26"/>
  <c r="H662" i="26" s="1"/>
  <c r="F672" i="26"/>
  <c r="E672" i="26"/>
  <c r="D672" i="26"/>
  <c r="H671" i="26"/>
  <c r="H661" i="26" s="1"/>
  <c r="F671" i="26"/>
  <c r="E671" i="26"/>
  <c r="E661" i="26" s="1"/>
  <c r="K661" i="26" s="1"/>
  <c r="D671" i="26"/>
  <c r="D670" i="26"/>
  <c r="K669" i="26"/>
  <c r="M669" i="26" s="1"/>
  <c r="I669" i="26"/>
  <c r="K668" i="26"/>
  <c r="M668" i="26" s="1"/>
  <c r="J668" i="26"/>
  <c r="I668" i="26"/>
  <c r="G668" i="26"/>
  <c r="K667" i="26"/>
  <c r="M667" i="26" s="1"/>
  <c r="I667" i="26"/>
  <c r="K666" i="26"/>
  <c r="M666" i="26" s="1"/>
  <c r="I666" i="26"/>
  <c r="H665" i="26"/>
  <c r="F665" i="26"/>
  <c r="E665" i="26"/>
  <c r="K665" i="26" s="1"/>
  <c r="D665" i="26"/>
  <c r="D664" i="26"/>
  <c r="D662" i="26"/>
  <c r="D661" i="26"/>
  <c r="K654" i="26"/>
  <c r="M654" i="26" s="1"/>
  <c r="H654" i="26"/>
  <c r="J654" i="26" s="1"/>
  <c r="G654" i="26"/>
  <c r="L653" i="26"/>
  <c r="K653" i="26"/>
  <c r="M653" i="26" s="1"/>
  <c r="H653" i="26"/>
  <c r="J653" i="26" s="1"/>
  <c r="G653" i="26"/>
  <c r="K652" i="26"/>
  <c r="M652" i="26" s="1"/>
  <c r="H652" i="26"/>
  <c r="J652" i="26" s="1"/>
  <c r="G652" i="26"/>
  <c r="K651" i="26"/>
  <c r="M651" i="26" s="1"/>
  <c r="J651" i="26"/>
  <c r="I651" i="26"/>
  <c r="G651" i="26"/>
  <c r="F650" i="26"/>
  <c r="E650" i="26"/>
  <c r="D650" i="26"/>
  <c r="H649" i="26"/>
  <c r="F649" i="26"/>
  <c r="E649" i="26"/>
  <c r="D649" i="26"/>
  <c r="H648" i="26"/>
  <c r="F648" i="26"/>
  <c r="E648" i="26"/>
  <c r="D648" i="26"/>
  <c r="H647" i="26"/>
  <c r="F647" i="26"/>
  <c r="E647" i="26"/>
  <c r="D647" i="26"/>
  <c r="H646" i="26"/>
  <c r="F646" i="26"/>
  <c r="E646" i="26"/>
  <c r="D646" i="26"/>
  <c r="F645" i="26"/>
  <c r="H639" i="26"/>
  <c r="F639" i="26"/>
  <c r="E639" i="26"/>
  <c r="K639" i="26" s="1"/>
  <c r="L639" i="26" s="1"/>
  <c r="D639" i="26"/>
  <c r="H638" i="26"/>
  <c r="F638" i="26"/>
  <c r="E638" i="26"/>
  <c r="D638" i="26"/>
  <c r="H637" i="26"/>
  <c r="F637" i="26"/>
  <c r="E637" i="26"/>
  <c r="K637" i="26" s="1"/>
  <c r="L637" i="26" s="1"/>
  <c r="D637" i="26"/>
  <c r="H636" i="26"/>
  <c r="F636" i="26"/>
  <c r="E636" i="26"/>
  <c r="K636" i="26" s="1"/>
  <c r="L636" i="26" s="1"/>
  <c r="D636" i="26"/>
  <c r="D635" i="26" s="1"/>
  <c r="K634" i="26"/>
  <c r="L634" i="26" s="1"/>
  <c r="J634" i="26"/>
  <c r="I634" i="26"/>
  <c r="G634" i="26"/>
  <c r="M633" i="26"/>
  <c r="L633" i="26"/>
  <c r="J633" i="26"/>
  <c r="I633" i="26"/>
  <c r="G633" i="26"/>
  <c r="K632" i="26"/>
  <c r="L632" i="26" s="1"/>
  <c r="J632" i="26"/>
  <c r="I632" i="26"/>
  <c r="G632" i="26"/>
  <c r="K631" i="26"/>
  <c r="L631" i="26" s="1"/>
  <c r="J631" i="26"/>
  <c r="I631" i="26"/>
  <c r="G631" i="26"/>
  <c r="H630" i="26"/>
  <c r="F630" i="26"/>
  <c r="E630" i="26"/>
  <c r="K630" i="26" s="1"/>
  <c r="M630" i="26" s="1"/>
  <c r="D630" i="26"/>
  <c r="K629" i="26"/>
  <c r="M629" i="26" s="1"/>
  <c r="J629" i="26"/>
  <c r="I629" i="26"/>
  <c r="G629" i="26"/>
  <c r="K628" i="26"/>
  <c r="L628" i="26" s="1"/>
  <c r="I628" i="26"/>
  <c r="H628" i="26"/>
  <c r="G628" i="26"/>
  <c r="K627" i="26"/>
  <c r="M627" i="26" s="1"/>
  <c r="J627" i="26"/>
  <c r="I627" i="26"/>
  <c r="G627" i="26"/>
  <c r="K626" i="26"/>
  <c r="M626" i="26" s="1"/>
  <c r="J626" i="26"/>
  <c r="I626" i="26"/>
  <c r="G626" i="26"/>
  <c r="H625" i="26"/>
  <c r="F625" i="26"/>
  <c r="E625" i="26"/>
  <c r="D625" i="26"/>
  <c r="H624" i="26"/>
  <c r="F624" i="26"/>
  <c r="E624" i="26"/>
  <c r="K624" i="26" s="1"/>
  <c r="M624" i="26" s="1"/>
  <c r="D624" i="26"/>
  <c r="F623" i="26"/>
  <c r="E623" i="26"/>
  <c r="D623" i="26"/>
  <c r="H622" i="26"/>
  <c r="F622" i="26"/>
  <c r="E622" i="26"/>
  <c r="D622" i="26"/>
  <c r="H621" i="26"/>
  <c r="F621" i="26"/>
  <c r="F620" i="26" s="1"/>
  <c r="E621" i="26"/>
  <c r="K621" i="26" s="1"/>
  <c r="D621" i="26"/>
  <c r="K619" i="26"/>
  <c r="J619" i="26"/>
  <c r="I619" i="26"/>
  <c r="G619" i="26"/>
  <c r="J618" i="26"/>
  <c r="I618" i="26"/>
  <c r="G618" i="26"/>
  <c r="K617" i="26"/>
  <c r="J617" i="26"/>
  <c r="I617" i="26"/>
  <c r="G617" i="26"/>
  <c r="K616" i="26"/>
  <c r="J616" i="26"/>
  <c r="I616" i="26"/>
  <c r="G616" i="26"/>
  <c r="L615" i="26"/>
  <c r="H615" i="26"/>
  <c r="F615" i="26"/>
  <c r="G615" i="26" s="1"/>
  <c r="E615" i="26"/>
  <c r="D615" i="26"/>
  <c r="K614" i="26"/>
  <c r="M614" i="26" s="1"/>
  <c r="J614" i="26"/>
  <c r="I614" i="26"/>
  <c r="G614" i="26"/>
  <c r="K613" i="26"/>
  <c r="M613" i="26" s="1"/>
  <c r="J613" i="26"/>
  <c r="I613" i="26"/>
  <c r="G613" i="26"/>
  <c r="K612" i="26"/>
  <c r="M612" i="26" s="1"/>
  <c r="J612" i="26"/>
  <c r="I612" i="26"/>
  <c r="G612" i="26"/>
  <c r="K611" i="26"/>
  <c r="M611" i="26" s="1"/>
  <c r="J611" i="26"/>
  <c r="I611" i="26"/>
  <c r="G611" i="26"/>
  <c r="H610" i="26"/>
  <c r="F610" i="26"/>
  <c r="G610" i="26" s="1"/>
  <c r="E610" i="26"/>
  <c r="K610" i="26" s="1"/>
  <c r="D610" i="26"/>
  <c r="K609" i="26"/>
  <c r="M609" i="26" s="1"/>
  <c r="I609" i="26"/>
  <c r="G609" i="26"/>
  <c r="K608" i="26"/>
  <c r="M608" i="26" s="1"/>
  <c r="I608" i="26"/>
  <c r="H608" i="26"/>
  <c r="G608" i="26"/>
  <c r="K607" i="26"/>
  <c r="M607" i="26" s="1"/>
  <c r="I607" i="26"/>
  <c r="G607" i="26"/>
  <c r="K606" i="26"/>
  <c r="M606" i="26" s="1"/>
  <c r="I606" i="26"/>
  <c r="G606" i="26"/>
  <c r="F605" i="26"/>
  <c r="E605" i="26"/>
  <c r="D605" i="26"/>
  <c r="K604" i="26"/>
  <c r="M604" i="26" s="1"/>
  <c r="J604" i="26"/>
  <c r="I604" i="26"/>
  <c r="G604" i="26"/>
  <c r="K603" i="26"/>
  <c r="M603" i="26" s="1"/>
  <c r="J603" i="26"/>
  <c r="I603" i="26"/>
  <c r="G603" i="26"/>
  <c r="K602" i="26"/>
  <c r="M602" i="26" s="1"/>
  <c r="J602" i="26"/>
  <c r="I602" i="26"/>
  <c r="G602" i="26"/>
  <c r="K601" i="26"/>
  <c r="J601" i="26"/>
  <c r="I601" i="26"/>
  <c r="G601" i="26"/>
  <c r="H600" i="26"/>
  <c r="F600" i="26"/>
  <c r="E600" i="26"/>
  <c r="D600" i="26"/>
  <c r="K599" i="26"/>
  <c r="M599" i="26" s="1"/>
  <c r="J599" i="26"/>
  <c r="I599" i="26"/>
  <c r="G599" i="26"/>
  <c r="K598" i="26"/>
  <c r="M598" i="26" s="1"/>
  <c r="J598" i="26"/>
  <c r="I598" i="26"/>
  <c r="G598" i="26"/>
  <c r="K597" i="26"/>
  <c r="M597" i="26" s="1"/>
  <c r="J597" i="26"/>
  <c r="I597" i="26"/>
  <c r="G597" i="26"/>
  <c r="K596" i="26"/>
  <c r="J596" i="26"/>
  <c r="I596" i="26"/>
  <c r="G596" i="26"/>
  <c r="H595" i="26"/>
  <c r="F595" i="26"/>
  <c r="E595" i="26"/>
  <c r="K595" i="26" s="1"/>
  <c r="D595" i="26"/>
  <c r="H594" i="26"/>
  <c r="F594" i="26"/>
  <c r="E594" i="26"/>
  <c r="D594" i="26"/>
  <c r="H593" i="26"/>
  <c r="J593" i="26" s="1"/>
  <c r="F593" i="26"/>
  <c r="E593" i="26"/>
  <c r="D593" i="26"/>
  <c r="H592" i="26"/>
  <c r="F592" i="26"/>
  <c r="E592" i="26"/>
  <c r="D592" i="26"/>
  <c r="H591" i="26"/>
  <c r="F591" i="26"/>
  <c r="E591" i="26"/>
  <c r="D591" i="26"/>
  <c r="K589" i="26"/>
  <c r="M589" i="26" s="1"/>
  <c r="J589" i="26"/>
  <c r="I589" i="26"/>
  <c r="G589" i="26"/>
  <c r="K588" i="26"/>
  <c r="J588" i="26"/>
  <c r="I588" i="26"/>
  <c r="G588" i="26"/>
  <c r="L587" i="26"/>
  <c r="K587" i="26"/>
  <c r="M587" i="26" s="1"/>
  <c r="J587" i="26"/>
  <c r="I587" i="26"/>
  <c r="G587" i="26"/>
  <c r="K586" i="26"/>
  <c r="M586" i="26" s="1"/>
  <c r="J586" i="26"/>
  <c r="I586" i="26"/>
  <c r="G586" i="26"/>
  <c r="H585" i="26"/>
  <c r="F585" i="26"/>
  <c r="E585" i="26"/>
  <c r="K585" i="26" s="1"/>
  <c r="M585" i="26" s="1"/>
  <c r="D585" i="26"/>
  <c r="K584" i="26"/>
  <c r="M584" i="26" s="1"/>
  <c r="J584" i="26"/>
  <c r="I584" i="26"/>
  <c r="G584" i="26"/>
  <c r="K583" i="26"/>
  <c r="J583" i="26"/>
  <c r="I583" i="26"/>
  <c r="G583" i="26"/>
  <c r="K582" i="26"/>
  <c r="M582" i="26" s="1"/>
  <c r="J582" i="26"/>
  <c r="I582" i="26"/>
  <c r="G582" i="26"/>
  <c r="K581" i="26"/>
  <c r="M581" i="26" s="1"/>
  <c r="J581" i="26"/>
  <c r="I581" i="26"/>
  <c r="G581" i="26"/>
  <c r="H580" i="26"/>
  <c r="F580" i="26"/>
  <c r="E580" i="26"/>
  <c r="D580" i="26"/>
  <c r="K579" i="26"/>
  <c r="L579" i="26" s="1"/>
  <c r="J579" i="26"/>
  <c r="I579" i="26"/>
  <c r="G579" i="26"/>
  <c r="K578" i="26"/>
  <c r="H578" i="26"/>
  <c r="H575" i="26" s="1"/>
  <c r="G578" i="26"/>
  <c r="K577" i="26"/>
  <c r="M577" i="26" s="1"/>
  <c r="J577" i="26"/>
  <c r="I577" i="26"/>
  <c r="G577" i="26"/>
  <c r="K576" i="26"/>
  <c r="M576" i="26" s="1"/>
  <c r="J576" i="26"/>
  <c r="I576" i="26"/>
  <c r="G576" i="26"/>
  <c r="F575" i="26"/>
  <c r="E575" i="26"/>
  <c r="D575" i="26"/>
  <c r="H574" i="26"/>
  <c r="F574" i="26"/>
  <c r="E574" i="26"/>
  <c r="D574" i="26"/>
  <c r="F573" i="26"/>
  <c r="E573" i="26"/>
  <c r="D573" i="26"/>
  <c r="H572" i="26"/>
  <c r="F572" i="26"/>
  <c r="E572" i="26"/>
  <c r="D572" i="26"/>
  <c r="H571" i="26"/>
  <c r="F571" i="26"/>
  <c r="E571" i="26"/>
  <c r="D571" i="26"/>
  <c r="K569" i="26"/>
  <c r="J569" i="26"/>
  <c r="I569" i="26"/>
  <c r="G569" i="26"/>
  <c r="K568" i="26"/>
  <c r="J568" i="26"/>
  <c r="I568" i="26"/>
  <c r="G568" i="26"/>
  <c r="K567" i="26"/>
  <c r="J567" i="26"/>
  <c r="I567" i="26"/>
  <c r="G567" i="26"/>
  <c r="K566" i="26"/>
  <c r="J566" i="26"/>
  <c r="I566" i="26"/>
  <c r="G566" i="26"/>
  <c r="H565" i="26"/>
  <c r="F565" i="26"/>
  <c r="E565" i="26"/>
  <c r="D565" i="26"/>
  <c r="K564" i="26"/>
  <c r="J564" i="26"/>
  <c r="I564" i="26"/>
  <c r="G564" i="26"/>
  <c r="K563" i="26"/>
  <c r="J563" i="26"/>
  <c r="I563" i="26"/>
  <c r="G563" i="26"/>
  <c r="K562" i="26"/>
  <c r="J562" i="26"/>
  <c r="I562" i="26"/>
  <c r="G562" i="26"/>
  <c r="K561" i="26"/>
  <c r="J561" i="26"/>
  <c r="I561" i="26"/>
  <c r="G561" i="26"/>
  <c r="H560" i="26"/>
  <c r="F560" i="26"/>
  <c r="E560" i="26"/>
  <c r="D560" i="26"/>
  <c r="K559" i="26"/>
  <c r="J559" i="26"/>
  <c r="I559" i="26"/>
  <c r="G559" i="26"/>
  <c r="K558" i="26"/>
  <c r="M558" i="26" s="1"/>
  <c r="J558" i="26"/>
  <c r="I558" i="26"/>
  <c r="G558" i="26"/>
  <c r="K557" i="26"/>
  <c r="M557" i="26" s="1"/>
  <c r="J557" i="26"/>
  <c r="I557" i="26"/>
  <c r="G557" i="26"/>
  <c r="K556" i="26"/>
  <c r="M556" i="26" s="1"/>
  <c r="J556" i="26"/>
  <c r="I556" i="26"/>
  <c r="G556" i="26"/>
  <c r="H555" i="26"/>
  <c r="F555" i="26"/>
  <c r="E555" i="26"/>
  <c r="D555" i="26"/>
  <c r="K554" i="26"/>
  <c r="M554" i="26" s="1"/>
  <c r="J554" i="26"/>
  <c r="I554" i="26"/>
  <c r="G554" i="26"/>
  <c r="K553" i="26"/>
  <c r="M553" i="26" s="1"/>
  <c r="H553" i="26"/>
  <c r="G553" i="26"/>
  <c r="K552" i="26"/>
  <c r="J552" i="26"/>
  <c r="I552" i="26"/>
  <c r="G552" i="26"/>
  <c r="K551" i="26"/>
  <c r="M551" i="26" s="1"/>
  <c r="J551" i="26"/>
  <c r="I551" i="26"/>
  <c r="G551" i="26"/>
  <c r="F550" i="26"/>
  <c r="E550" i="26"/>
  <c r="D550" i="26"/>
  <c r="H549" i="26"/>
  <c r="F549" i="26"/>
  <c r="E549" i="26"/>
  <c r="D549" i="26"/>
  <c r="F548" i="26"/>
  <c r="E548" i="26"/>
  <c r="D548" i="26"/>
  <c r="H547" i="26"/>
  <c r="F547" i="26"/>
  <c r="E547" i="26"/>
  <c r="D547" i="26"/>
  <c r="H546" i="26"/>
  <c r="F546" i="26"/>
  <c r="F545" i="26" s="1"/>
  <c r="E546" i="26"/>
  <c r="D546" i="26"/>
  <c r="K544" i="26"/>
  <c r="J544" i="26"/>
  <c r="I544" i="26"/>
  <c r="G544" i="26"/>
  <c r="K543" i="26"/>
  <c r="L543" i="26" s="1"/>
  <c r="J543" i="26"/>
  <c r="I543" i="26"/>
  <c r="G543" i="26"/>
  <c r="K542" i="26"/>
  <c r="M542" i="26" s="1"/>
  <c r="J542" i="26"/>
  <c r="I542" i="26"/>
  <c r="G542" i="26"/>
  <c r="K541" i="26"/>
  <c r="L541" i="26" s="1"/>
  <c r="J541" i="26"/>
  <c r="I541" i="26"/>
  <c r="G541" i="26"/>
  <c r="H540" i="26"/>
  <c r="F540" i="26"/>
  <c r="G540" i="26" s="1"/>
  <c r="E540" i="26"/>
  <c r="D540" i="26"/>
  <c r="K539" i="26"/>
  <c r="M539" i="26" s="1"/>
  <c r="J539" i="26"/>
  <c r="I539" i="26"/>
  <c r="G539" i="26"/>
  <c r="K538" i="26"/>
  <c r="L538" i="26" s="1"/>
  <c r="J538" i="26"/>
  <c r="I538" i="26"/>
  <c r="G538" i="26"/>
  <c r="K537" i="26"/>
  <c r="L537" i="26" s="1"/>
  <c r="J537" i="26"/>
  <c r="I537" i="26"/>
  <c r="G537" i="26"/>
  <c r="K536" i="26"/>
  <c r="L536" i="26" s="1"/>
  <c r="J536" i="26"/>
  <c r="I536" i="26"/>
  <c r="G536" i="26"/>
  <c r="H535" i="26"/>
  <c r="F535" i="26"/>
  <c r="E535" i="26"/>
  <c r="D535" i="26"/>
  <c r="K534" i="26"/>
  <c r="J534" i="26"/>
  <c r="I534" i="26"/>
  <c r="G534" i="26"/>
  <c r="K533" i="26"/>
  <c r="L533" i="26" s="1"/>
  <c r="I533" i="26"/>
  <c r="H533" i="26"/>
  <c r="G533" i="26"/>
  <c r="K532" i="26"/>
  <c r="L532" i="26" s="1"/>
  <c r="J532" i="26"/>
  <c r="I532" i="26"/>
  <c r="G532" i="26"/>
  <c r="K531" i="26"/>
  <c r="J531" i="26"/>
  <c r="I531" i="26"/>
  <c r="G531" i="26"/>
  <c r="F530" i="26"/>
  <c r="E530" i="26"/>
  <c r="D530" i="26"/>
  <c r="H529" i="26"/>
  <c r="F529" i="26"/>
  <c r="E529" i="26"/>
  <c r="D529" i="26"/>
  <c r="K528" i="26"/>
  <c r="F528" i="26"/>
  <c r="E528" i="26"/>
  <c r="D528" i="26"/>
  <c r="H527" i="26"/>
  <c r="F527" i="26"/>
  <c r="E527" i="26"/>
  <c r="D527" i="26"/>
  <c r="H526" i="26"/>
  <c r="F526" i="26"/>
  <c r="E526" i="26"/>
  <c r="D526" i="26"/>
  <c r="D525" i="26" s="1"/>
  <c r="K524" i="26"/>
  <c r="J524" i="26"/>
  <c r="I524" i="26"/>
  <c r="G524" i="26"/>
  <c r="K523" i="26"/>
  <c r="L523" i="26" s="1"/>
  <c r="J523" i="26"/>
  <c r="I523" i="26"/>
  <c r="G523" i="26"/>
  <c r="K522" i="26"/>
  <c r="L522" i="26" s="1"/>
  <c r="J522" i="26"/>
  <c r="I522" i="26"/>
  <c r="G522" i="26"/>
  <c r="M521" i="26"/>
  <c r="K521" i="26"/>
  <c r="L521" i="26" s="1"/>
  <c r="J521" i="26"/>
  <c r="I521" i="26"/>
  <c r="G521" i="26"/>
  <c r="H520" i="26"/>
  <c r="F520" i="26"/>
  <c r="E520" i="26"/>
  <c r="I520" i="26" s="1"/>
  <c r="D520" i="26"/>
  <c r="K469" i="26"/>
  <c r="I469" i="26"/>
  <c r="K468" i="26"/>
  <c r="M468" i="26" s="1"/>
  <c r="J468" i="26"/>
  <c r="I468" i="26"/>
  <c r="G468" i="26"/>
  <c r="K467" i="26"/>
  <c r="J467" i="26"/>
  <c r="I467" i="26"/>
  <c r="G467" i="26"/>
  <c r="K466" i="26"/>
  <c r="M466" i="26" s="1"/>
  <c r="J466" i="26"/>
  <c r="I466" i="26"/>
  <c r="G466" i="26"/>
  <c r="H465" i="26"/>
  <c r="F465" i="26"/>
  <c r="E465" i="26"/>
  <c r="K465" i="26" s="1"/>
  <c r="D465" i="26"/>
  <c r="K464" i="26"/>
  <c r="M464" i="26" s="1"/>
  <c r="J464" i="26"/>
  <c r="I464" i="26"/>
  <c r="G464" i="26"/>
  <c r="K463" i="26"/>
  <c r="M463" i="26" s="1"/>
  <c r="J463" i="26"/>
  <c r="I463" i="26"/>
  <c r="G463" i="26"/>
  <c r="M462" i="26"/>
  <c r="J462" i="26"/>
  <c r="I462" i="26"/>
  <c r="G462" i="26"/>
  <c r="M461" i="26"/>
  <c r="L461" i="26"/>
  <c r="J461" i="26"/>
  <c r="I461" i="26"/>
  <c r="G461" i="26"/>
  <c r="H460" i="26"/>
  <c r="J460" i="26" s="1"/>
  <c r="F460" i="26"/>
  <c r="E460" i="26"/>
  <c r="D460" i="26"/>
  <c r="H459" i="26"/>
  <c r="J459" i="26" s="1"/>
  <c r="E459" i="26"/>
  <c r="G459" i="26" s="1"/>
  <c r="D459" i="26"/>
  <c r="H458" i="26"/>
  <c r="F458" i="26"/>
  <c r="E458" i="26"/>
  <c r="D458" i="26"/>
  <c r="H457" i="26"/>
  <c r="F457" i="26"/>
  <c r="E457" i="26"/>
  <c r="D457" i="26"/>
  <c r="H456" i="26"/>
  <c r="F456" i="26"/>
  <c r="G456" i="26" s="1"/>
  <c r="E456" i="26"/>
  <c r="D456" i="26"/>
  <c r="D455" i="26" s="1"/>
  <c r="K454" i="26"/>
  <c r="J454" i="26"/>
  <c r="I454" i="26"/>
  <c r="K453" i="26"/>
  <c r="M453" i="26" s="1"/>
  <c r="J453" i="26"/>
  <c r="I453" i="26"/>
  <c r="G453" i="26"/>
  <c r="K452" i="26"/>
  <c r="M452" i="26" s="1"/>
  <c r="J452" i="26"/>
  <c r="I452" i="26"/>
  <c r="G452" i="26"/>
  <c r="K451" i="26"/>
  <c r="M451" i="26" s="1"/>
  <c r="J451" i="26"/>
  <c r="I451" i="26"/>
  <c r="G451" i="26"/>
  <c r="H450" i="26"/>
  <c r="F450" i="26"/>
  <c r="E450" i="26"/>
  <c r="D450" i="26"/>
  <c r="M449" i="26"/>
  <c r="L449" i="26"/>
  <c r="J449" i="26"/>
  <c r="I449" i="26"/>
  <c r="G449" i="26"/>
  <c r="M448" i="26"/>
  <c r="L448" i="26"/>
  <c r="L443" i="26" s="1"/>
  <c r="J448" i="26"/>
  <c r="I448" i="26"/>
  <c r="G448" i="26"/>
  <c r="M447" i="26"/>
  <c r="L447" i="26"/>
  <c r="L432" i="26" s="1"/>
  <c r="J447" i="26"/>
  <c r="I447" i="26"/>
  <c r="G447" i="26"/>
  <c r="M446" i="26"/>
  <c r="L446" i="26"/>
  <c r="L431" i="26" s="1"/>
  <c r="J446" i="26"/>
  <c r="I446" i="26"/>
  <c r="G446" i="26"/>
  <c r="K445" i="26"/>
  <c r="H445" i="26"/>
  <c r="F445" i="26"/>
  <c r="E445" i="26"/>
  <c r="D445" i="26"/>
  <c r="H444" i="26"/>
  <c r="F444" i="26"/>
  <c r="E444" i="26"/>
  <c r="D444" i="26"/>
  <c r="K443" i="26"/>
  <c r="H443" i="26"/>
  <c r="F443" i="26"/>
  <c r="E443" i="26"/>
  <c r="D443" i="26"/>
  <c r="D433" i="26" s="1"/>
  <c r="H442" i="26"/>
  <c r="F442" i="26"/>
  <c r="G442" i="26" s="1"/>
  <c r="E442" i="26"/>
  <c r="D442" i="26"/>
  <c r="D432" i="26" s="1"/>
  <c r="H441" i="26"/>
  <c r="F441" i="26"/>
  <c r="E441" i="26"/>
  <c r="G441" i="26" s="1"/>
  <c r="D441" i="26"/>
  <c r="D431" i="26" s="1"/>
  <c r="H440" i="26"/>
  <c r="E440" i="26"/>
  <c r="D440" i="26"/>
  <c r="K439" i="26"/>
  <c r="J439" i="26"/>
  <c r="I439" i="26"/>
  <c r="G439" i="26"/>
  <c r="K438" i="26"/>
  <c r="J438" i="26"/>
  <c r="I438" i="26"/>
  <c r="G438" i="26"/>
  <c r="K437" i="26"/>
  <c r="J437" i="26"/>
  <c r="I437" i="26"/>
  <c r="G437" i="26"/>
  <c r="K436" i="26"/>
  <c r="J436" i="26"/>
  <c r="I436" i="26"/>
  <c r="G436" i="26"/>
  <c r="H435" i="26"/>
  <c r="F435" i="26"/>
  <c r="E435" i="26"/>
  <c r="K435" i="26" s="1"/>
  <c r="M435" i="26" s="1"/>
  <c r="D435" i="26"/>
  <c r="L434" i="26"/>
  <c r="H434" i="26"/>
  <c r="E434" i="26"/>
  <c r="D434" i="26"/>
  <c r="K433" i="26"/>
  <c r="H433" i="26"/>
  <c r="H432" i="26"/>
  <c r="H431" i="26"/>
  <c r="F431" i="26"/>
  <c r="E431" i="26"/>
  <c r="K429" i="26"/>
  <c r="M429" i="26" s="1"/>
  <c r="J429" i="26"/>
  <c r="I429" i="26"/>
  <c r="G429" i="26"/>
  <c r="K428" i="26"/>
  <c r="M428" i="26" s="1"/>
  <c r="J428" i="26"/>
  <c r="I428" i="26"/>
  <c r="G428" i="26"/>
  <c r="K427" i="26"/>
  <c r="M427" i="26" s="1"/>
  <c r="J427" i="26"/>
  <c r="I427" i="26"/>
  <c r="G427" i="26"/>
  <c r="K426" i="26"/>
  <c r="M426" i="26" s="1"/>
  <c r="J426" i="26"/>
  <c r="I426" i="26"/>
  <c r="G426" i="26"/>
  <c r="H425" i="26"/>
  <c r="F425" i="26"/>
  <c r="G425" i="26" s="1"/>
  <c r="E425" i="26"/>
  <c r="D425" i="26"/>
  <c r="K424" i="26"/>
  <c r="M424" i="26" s="1"/>
  <c r="J424" i="26"/>
  <c r="I424" i="26"/>
  <c r="G424" i="26"/>
  <c r="K423" i="26"/>
  <c r="M423" i="26" s="1"/>
  <c r="I423" i="26"/>
  <c r="K422" i="26"/>
  <c r="L422" i="26" s="1"/>
  <c r="I422" i="26"/>
  <c r="K421" i="26"/>
  <c r="M421" i="26" s="1"/>
  <c r="I421" i="26"/>
  <c r="E420" i="26"/>
  <c r="D420" i="26"/>
  <c r="K419" i="26"/>
  <c r="I419" i="26"/>
  <c r="K416" i="26"/>
  <c r="M416" i="26" s="1"/>
  <c r="J416" i="26"/>
  <c r="I416" i="26"/>
  <c r="G416" i="26"/>
  <c r="H415" i="26"/>
  <c r="F415" i="26"/>
  <c r="G415" i="26" s="1"/>
  <c r="E415" i="26"/>
  <c r="D415" i="26"/>
  <c r="H414" i="26"/>
  <c r="F414" i="26"/>
  <c r="E414" i="26"/>
  <c r="D414" i="26"/>
  <c r="H413" i="26"/>
  <c r="F413" i="26"/>
  <c r="E413" i="26"/>
  <c r="K413" i="26" s="1"/>
  <c r="M413" i="26" s="1"/>
  <c r="D413" i="26"/>
  <c r="H412" i="26"/>
  <c r="F412" i="26"/>
  <c r="E412" i="26"/>
  <c r="D412" i="26"/>
  <c r="H411" i="26"/>
  <c r="J411" i="26" s="1"/>
  <c r="F411" i="26"/>
  <c r="E411" i="26"/>
  <c r="K411" i="26" s="1"/>
  <c r="M411" i="26" s="1"/>
  <c r="D411" i="26"/>
  <c r="K409" i="26"/>
  <c r="M409" i="26" s="1"/>
  <c r="J409" i="26"/>
  <c r="I409" i="26"/>
  <c r="G409" i="26"/>
  <c r="K408" i="26"/>
  <c r="J408" i="26"/>
  <c r="I408" i="26"/>
  <c r="G408" i="26"/>
  <c r="L407" i="26"/>
  <c r="K407" i="26"/>
  <c r="M407" i="26" s="1"/>
  <c r="J407" i="26"/>
  <c r="I407" i="26"/>
  <c r="G407" i="26"/>
  <c r="K406" i="26"/>
  <c r="M406" i="26" s="1"/>
  <c r="J406" i="26"/>
  <c r="I406" i="26"/>
  <c r="G406" i="26"/>
  <c r="H405" i="26"/>
  <c r="F405" i="26"/>
  <c r="E405" i="26"/>
  <c r="K405" i="26" s="1"/>
  <c r="D405" i="26"/>
  <c r="H404" i="26"/>
  <c r="F404" i="26"/>
  <c r="F389" i="26" s="1"/>
  <c r="E404" i="26"/>
  <c r="D404" i="26"/>
  <c r="H403" i="26"/>
  <c r="F403" i="26"/>
  <c r="E403" i="26"/>
  <c r="D403" i="26"/>
  <c r="D388" i="26" s="1"/>
  <c r="H402" i="26"/>
  <c r="F402" i="26"/>
  <c r="G402" i="26" s="1"/>
  <c r="E402" i="26"/>
  <c r="D402" i="26"/>
  <c r="D387" i="26" s="1"/>
  <c r="H401" i="26"/>
  <c r="F401" i="26"/>
  <c r="E401" i="26"/>
  <c r="D401" i="26"/>
  <c r="D386" i="26" s="1"/>
  <c r="H400" i="26"/>
  <c r="F400" i="26"/>
  <c r="E400" i="26"/>
  <c r="D400" i="26"/>
  <c r="K399" i="26"/>
  <c r="M399" i="26" s="1"/>
  <c r="J399" i="26"/>
  <c r="I399" i="26"/>
  <c r="G399" i="26"/>
  <c r="K398" i="26"/>
  <c r="M398" i="26" s="1"/>
  <c r="J398" i="26"/>
  <c r="I398" i="26"/>
  <c r="G398" i="26"/>
  <c r="K397" i="26"/>
  <c r="J397" i="26"/>
  <c r="I397" i="26"/>
  <c r="G397" i="26"/>
  <c r="K396" i="26"/>
  <c r="M396" i="26" s="1"/>
  <c r="J396" i="26"/>
  <c r="I396" i="26"/>
  <c r="G396" i="26"/>
  <c r="H395" i="26"/>
  <c r="F395" i="26"/>
  <c r="E395" i="26"/>
  <c r="D395" i="26"/>
  <c r="K394" i="26"/>
  <c r="M394" i="26" s="1"/>
  <c r="H394" i="26"/>
  <c r="G394" i="26"/>
  <c r="K393" i="26"/>
  <c r="M393" i="26" s="1"/>
  <c r="H393" i="26"/>
  <c r="I393" i="26" s="1"/>
  <c r="K392" i="26"/>
  <c r="J392" i="26"/>
  <c r="I392" i="26"/>
  <c r="K391" i="26"/>
  <c r="J391" i="26"/>
  <c r="I391" i="26"/>
  <c r="G391" i="26"/>
  <c r="F390" i="26"/>
  <c r="E390" i="26"/>
  <c r="G390" i="26" s="1"/>
  <c r="D390" i="26"/>
  <c r="H389" i="26"/>
  <c r="D389" i="26"/>
  <c r="F388" i="26"/>
  <c r="E388" i="26"/>
  <c r="E387" i="26"/>
  <c r="K387" i="26" s="1"/>
  <c r="M387" i="26" s="1"/>
  <c r="H386" i="26"/>
  <c r="F386" i="26"/>
  <c r="K379" i="26"/>
  <c r="L379" i="26" s="1"/>
  <c r="J379" i="26"/>
  <c r="I379" i="26"/>
  <c r="K378" i="26"/>
  <c r="J378" i="26"/>
  <c r="I378" i="26"/>
  <c r="G378" i="26"/>
  <c r="K377" i="26"/>
  <c r="J377" i="26"/>
  <c r="I377" i="26"/>
  <c r="K376" i="26"/>
  <c r="M376" i="26" s="1"/>
  <c r="J376" i="26"/>
  <c r="I376" i="26"/>
  <c r="H375" i="26"/>
  <c r="F375" i="26"/>
  <c r="E375" i="26"/>
  <c r="D375" i="26"/>
  <c r="K374" i="26"/>
  <c r="L374" i="26" s="1"/>
  <c r="J374" i="26"/>
  <c r="I374" i="26"/>
  <c r="H373" i="26"/>
  <c r="F373" i="26"/>
  <c r="E373" i="26"/>
  <c r="K373" i="26" s="1"/>
  <c r="M373" i="26" s="1"/>
  <c r="D373" i="26"/>
  <c r="K372" i="26"/>
  <c r="L372" i="26" s="1"/>
  <c r="J372" i="26"/>
  <c r="I372" i="26"/>
  <c r="K371" i="26"/>
  <c r="M371" i="26" s="1"/>
  <c r="J371" i="26"/>
  <c r="I371" i="26"/>
  <c r="H370" i="26"/>
  <c r="D370" i="26"/>
  <c r="K369" i="26"/>
  <c r="M369" i="26" s="1"/>
  <c r="J369" i="26"/>
  <c r="I369" i="26"/>
  <c r="K368" i="26"/>
  <c r="L368" i="26" s="1"/>
  <c r="J368" i="26"/>
  <c r="I368" i="26"/>
  <c r="G368" i="26"/>
  <c r="K367" i="26"/>
  <c r="L367" i="26" s="1"/>
  <c r="J367" i="26"/>
  <c r="I367" i="26"/>
  <c r="G367" i="26"/>
  <c r="K366" i="26"/>
  <c r="L366" i="26" s="1"/>
  <c r="J366" i="26"/>
  <c r="I366" i="26"/>
  <c r="H365" i="26"/>
  <c r="F365" i="26"/>
  <c r="E365" i="26"/>
  <c r="K365" i="26" s="1"/>
  <c r="M365" i="26" s="1"/>
  <c r="D365" i="26"/>
  <c r="K364" i="26"/>
  <c r="L364" i="26" s="1"/>
  <c r="J364" i="26"/>
  <c r="I364" i="26"/>
  <c r="K363" i="26"/>
  <c r="L363" i="26" s="1"/>
  <c r="J363" i="26"/>
  <c r="I363" i="26"/>
  <c r="G363" i="26"/>
  <c r="K362" i="26"/>
  <c r="L362" i="26" s="1"/>
  <c r="J362" i="26"/>
  <c r="I362" i="26"/>
  <c r="K361" i="26"/>
  <c r="M361" i="26" s="1"/>
  <c r="J361" i="26"/>
  <c r="I361" i="26"/>
  <c r="K360" i="26"/>
  <c r="L360" i="26" s="1"/>
  <c r="H360" i="26"/>
  <c r="F360" i="26"/>
  <c r="J360" i="26" s="1"/>
  <c r="E360" i="26"/>
  <c r="D360" i="26"/>
  <c r="H359" i="26"/>
  <c r="F359" i="26"/>
  <c r="E359" i="26"/>
  <c r="K359" i="26" s="1"/>
  <c r="L359" i="26" s="1"/>
  <c r="D359" i="26"/>
  <c r="D329" i="26" s="1"/>
  <c r="H358" i="26"/>
  <c r="F358" i="26"/>
  <c r="E358" i="26"/>
  <c r="D358" i="26"/>
  <c r="H357" i="26"/>
  <c r="F357" i="26"/>
  <c r="E357" i="26"/>
  <c r="K357" i="26" s="1"/>
  <c r="L357" i="26" s="1"/>
  <c r="D357" i="26"/>
  <c r="K356" i="26"/>
  <c r="L356" i="26" s="1"/>
  <c r="J356" i="26"/>
  <c r="I356" i="26"/>
  <c r="G356" i="26"/>
  <c r="K354" i="26"/>
  <c r="L354" i="26" s="1"/>
  <c r="J354" i="26"/>
  <c r="I354" i="26"/>
  <c r="J353" i="26"/>
  <c r="E353" i="26"/>
  <c r="K353" i="26" s="1"/>
  <c r="M353" i="26" s="1"/>
  <c r="D353" i="26"/>
  <c r="D350" i="26" s="1"/>
  <c r="K352" i="26"/>
  <c r="M352" i="26" s="1"/>
  <c r="J352" i="26"/>
  <c r="I352" i="26"/>
  <c r="K351" i="26"/>
  <c r="L351" i="26" s="1"/>
  <c r="J351" i="26"/>
  <c r="I351" i="26"/>
  <c r="H350" i="26"/>
  <c r="F350" i="26"/>
  <c r="K349" i="26"/>
  <c r="J349" i="26"/>
  <c r="I349" i="26"/>
  <c r="H348" i="26"/>
  <c r="J348" i="26" s="1"/>
  <c r="E348" i="26"/>
  <c r="D348" i="26"/>
  <c r="K347" i="26"/>
  <c r="M347" i="26" s="1"/>
  <c r="I347" i="26"/>
  <c r="K346" i="26"/>
  <c r="L346" i="26" s="1"/>
  <c r="I346" i="26"/>
  <c r="F345" i="26"/>
  <c r="D345" i="26"/>
  <c r="K344" i="26"/>
  <c r="M344" i="26" s="1"/>
  <c r="I344" i="26"/>
  <c r="E343" i="26"/>
  <c r="K343" i="26" s="1"/>
  <c r="K342" i="26"/>
  <c r="L342" i="26" s="1"/>
  <c r="I342" i="26"/>
  <c r="K341" i="26"/>
  <c r="M341" i="26" s="1"/>
  <c r="I341" i="26"/>
  <c r="K339" i="26"/>
  <c r="I339" i="26"/>
  <c r="K338" i="26"/>
  <c r="M338" i="26" s="1"/>
  <c r="H338" i="26"/>
  <c r="I338" i="26" s="1"/>
  <c r="G338" i="26"/>
  <c r="K337" i="26"/>
  <c r="L337" i="26" s="1"/>
  <c r="I337" i="26"/>
  <c r="K336" i="26"/>
  <c r="L336" i="26" s="1"/>
  <c r="I336" i="26"/>
  <c r="H335" i="26"/>
  <c r="F335" i="26"/>
  <c r="E335" i="26"/>
  <c r="D335" i="26"/>
  <c r="K334" i="26"/>
  <c r="M334" i="26" s="1"/>
  <c r="I334" i="26"/>
  <c r="H333" i="26"/>
  <c r="F333" i="26"/>
  <c r="E333" i="26"/>
  <c r="K333" i="26" s="1"/>
  <c r="L333" i="26" s="1"/>
  <c r="D333" i="26"/>
  <c r="D330" i="26" s="1"/>
  <c r="K332" i="26"/>
  <c r="L332" i="26" s="1"/>
  <c r="I332" i="26"/>
  <c r="K331" i="26"/>
  <c r="L331" i="26" s="1"/>
  <c r="I331" i="26"/>
  <c r="E330" i="26"/>
  <c r="K330" i="26" s="1"/>
  <c r="L330" i="26" s="1"/>
  <c r="H327" i="26"/>
  <c r="E327" i="26"/>
  <c r="D327" i="26"/>
  <c r="F326" i="26"/>
  <c r="E326" i="26"/>
  <c r="D326" i="26"/>
  <c r="K324" i="26"/>
  <c r="M324" i="26" s="1"/>
  <c r="K323" i="26"/>
  <c r="M323" i="26" s="1"/>
  <c r="K322" i="26"/>
  <c r="M322" i="26" s="1"/>
  <c r="K321" i="26"/>
  <c r="M321" i="26" s="1"/>
  <c r="F320" i="26"/>
  <c r="E320" i="26"/>
  <c r="K320" i="26" s="1"/>
  <c r="M320" i="26" s="1"/>
  <c r="D320" i="26"/>
  <c r="F319" i="26"/>
  <c r="E319" i="26"/>
  <c r="D319" i="26"/>
  <c r="F318" i="26"/>
  <c r="E318" i="26"/>
  <c r="K318" i="26" s="1"/>
  <c r="M318" i="26" s="1"/>
  <c r="D318" i="26"/>
  <c r="F317" i="26"/>
  <c r="E317" i="26"/>
  <c r="I317" i="26" s="1"/>
  <c r="D317" i="26"/>
  <c r="F316" i="26"/>
  <c r="E316" i="26"/>
  <c r="K316" i="26" s="1"/>
  <c r="M316" i="26" s="1"/>
  <c r="D316" i="26"/>
  <c r="K314" i="26"/>
  <c r="L314" i="26" s="1"/>
  <c r="J314" i="26"/>
  <c r="I314" i="26"/>
  <c r="G314" i="26"/>
  <c r="K313" i="26"/>
  <c r="L313" i="26" s="1"/>
  <c r="J313" i="26"/>
  <c r="I313" i="26"/>
  <c r="G313" i="26"/>
  <c r="K312" i="26"/>
  <c r="J312" i="26"/>
  <c r="I312" i="26"/>
  <c r="G312" i="26"/>
  <c r="K311" i="26"/>
  <c r="L311" i="26" s="1"/>
  <c r="J311" i="26"/>
  <c r="I311" i="26"/>
  <c r="G311" i="26"/>
  <c r="J310" i="26"/>
  <c r="E310" i="26"/>
  <c r="K310" i="26" s="1"/>
  <c r="M310" i="26" s="1"/>
  <c r="D310" i="26"/>
  <c r="K309" i="26"/>
  <c r="J309" i="26"/>
  <c r="I309" i="26"/>
  <c r="G309" i="26"/>
  <c r="K308" i="26"/>
  <c r="J308" i="26"/>
  <c r="I308" i="26"/>
  <c r="G308" i="26"/>
  <c r="K307" i="26"/>
  <c r="J307" i="26"/>
  <c r="I307" i="26"/>
  <c r="G307" i="26"/>
  <c r="K306" i="26"/>
  <c r="J306" i="26"/>
  <c r="I306" i="26"/>
  <c r="G306" i="26"/>
  <c r="H305" i="26"/>
  <c r="F305" i="26"/>
  <c r="E305" i="26"/>
  <c r="I305" i="26" s="1"/>
  <c r="D305" i="26"/>
  <c r="K304" i="26"/>
  <c r="J304" i="26"/>
  <c r="I304" i="26"/>
  <c r="G304" i="26"/>
  <c r="K303" i="26"/>
  <c r="J303" i="26"/>
  <c r="I303" i="26"/>
  <c r="G303" i="26"/>
  <c r="K302" i="26"/>
  <c r="J302" i="26"/>
  <c r="I302" i="26"/>
  <c r="G302" i="26"/>
  <c r="K301" i="26"/>
  <c r="J301" i="26"/>
  <c r="I301" i="26"/>
  <c r="G301" i="26"/>
  <c r="H300" i="26"/>
  <c r="F300" i="26"/>
  <c r="E300" i="26"/>
  <c r="D300" i="26"/>
  <c r="K299" i="26"/>
  <c r="J299" i="26"/>
  <c r="I299" i="26"/>
  <c r="G299" i="26"/>
  <c r="K298" i="26"/>
  <c r="J298" i="26"/>
  <c r="I298" i="26"/>
  <c r="K297" i="26"/>
  <c r="L297" i="26" s="1"/>
  <c r="J297" i="26"/>
  <c r="I297" i="26"/>
  <c r="K296" i="26"/>
  <c r="L296" i="26" s="1"/>
  <c r="J296" i="26"/>
  <c r="I296" i="26"/>
  <c r="H295" i="26"/>
  <c r="F295" i="26"/>
  <c r="E295" i="26"/>
  <c r="D295" i="26"/>
  <c r="K294" i="26"/>
  <c r="M294" i="26" s="1"/>
  <c r="J294" i="26"/>
  <c r="I294" i="26"/>
  <c r="G294" i="26"/>
  <c r="K293" i="26"/>
  <c r="M293" i="26" s="1"/>
  <c r="J293" i="26"/>
  <c r="I293" i="26"/>
  <c r="G293" i="26"/>
  <c r="K292" i="26"/>
  <c r="M292" i="26" s="1"/>
  <c r="J292" i="26"/>
  <c r="I292" i="26"/>
  <c r="G292" i="26"/>
  <c r="K291" i="26"/>
  <c r="J291" i="26"/>
  <c r="I291" i="26"/>
  <c r="G291" i="26"/>
  <c r="H290" i="26"/>
  <c r="F290" i="26"/>
  <c r="E290" i="26"/>
  <c r="D290" i="26"/>
  <c r="K289" i="26"/>
  <c r="J289" i="26"/>
  <c r="I289" i="26"/>
  <c r="G289" i="26"/>
  <c r="K288" i="26"/>
  <c r="M288" i="26" s="1"/>
  <c r="J288" i="26"/>
  <c r="I288" i="26"/>
  <c r="G288" i="26"/>
  <c r="K287" i="26"/>
  <c r="M287" i="26" s="1"/>
  <c r="J287" i="26"/>
  <c r="I287" i="26"/>
  <c r="G287" i="26"/>
  <c r="K286" i="26"/>
  <c r="M286" i="26" s="1"/>
  <c r="J286" i="26"/>
  <c r="I286" i="26"/>
  <c r="G286" i="26"/>
  <c r="H285" i="26"/>
  <c r="F285" i="26"/>
  <c r="E285" i="26"/>
  <c r="D285" i="26"/>
  <c r="K284" i="26"/>
  <c r="J284" i="26"/>
  <c r="I284" i="26"/>
  <c r="G284" i="26"/>
  <c r="K283" i="26"/>
  <c r="M283" i="26" s="1"/>
  <c r="J283" i="26"/>
  <c r="I283" i="26"/>
  <c r="G283" i="26"/>
  <c r="L282" i="26"/>
  <c r="K282" i="26"/>
  <c r="M282" i="26" s="1"/>
  <c r="J282" i="26"/>
  <c r="I282" i="26"/>
  <c r="G282" i="26"/>
  <c r="K281" i="26"/>
  <c r="M281" i="26" s="1"/>
  <c r="J281" i="26"/>
  <c r="I281" i="26"/>
  <c r="G281" i="26"/>
  <c r="H280" i="26"/>
  <c r="F280" i="26"/>
  <c r="E280" i="26"/>
  <c r="D280" i="26"/>
  <c r="K279" i="26"/>
  <c r="M279" i="26" s="1"/>
  <c r="H279" i="26"/>
  <c r="F279" i="26"/>
  <c r="F278" i="26"/>
  <c r="G278" i="26" s="1"/>
  <c r="E278" i="26"/>
  <c r="D278" i="26"/>
  <c r="F277" i="26"/>
  <c r="J277" i="26" s="1"/>
  <c r="E277" i="26"/>
  <c r="K277" i="26" s="1"/>
  <c r="M277" i="26" s="1"/>
  <c r="D277" i="26"/>
  <c r="J276" i="26"/>
  <c r="F276" i="26"/>
  <c r="E276" i="26"/>
  <c r="D276" i="26"/>
  <c r="K274" i="26"/>
  <c r="J274" i="26"/>
  <c r="I274" i="26"/>
  <c r="G274" i="26"/>
  <c r="K273" i="26"/>
  <c r="J273" i="26"/>
  <c r="I273" i="26"/>
  <c r="G273" i="26"/>
  <c r="K272" i="26"/>
  <c r="J272" i="26"/>
  <c r="I272" i="26"/>
  <c r="G272" i="26"/>
  <c r="K271" i="26"/>
  <c r="J271" i="26"/>
  <c r="I271" i="26"/>
  <c r="G271" i="26"/>
  <c r="J270" i="26"/>
  <c r="E270" i="26"/>
  <c r="K270" i="26" s="1"/>
  <c r="M270" i="26" s="1"/>
  <c r="D270" i="26"/>
  <c r="K269" i="26"/>
  <c r="L269" i="26" s="1"/>
  <c r="J269" i="26"/>
  <c r="I269" i="26"/>
  <c r="G269" i="26"/>
  <c r="K268" i="26"/>
  <c r="L268" i="26" s="1"/>
  <c r="J268" i="26"/>
  <c r="I268" i="26"/>
  <c r="G268" i="26"/>
  <c r="K267" i="26"/>
  <c r="L267" i="26" s="1"/>
  <c r="J267" i="26"/>
  <c r="I267" i="26"/>
  <c r="G267" i="26"/>
  <c r="K266" i="26"/>
  <c r="L266" i="26" s="1"/>
  <c r="J266" i="26"/>
  <c r="I266" i="26"/>
  <c r="G266" i="26"/>
  <c r="H265" i="26"/>
  <c r="F265" i="26"/>
  <c r="E265" i="26"/>
  <c r="D265" i="26"/>
  <c r="K264" i="26"/>
  <c r="L264" i="26" s="1"/>
  <c r="J264" i="26"/>
  <c r="I264" i="26"/>
  <c r="G264" i="26"/>
  <c r="K263" i="26"/>
  <c r="J263" i="26"/>
  <c r="I263" i="26"/>
  <c r="G263" i="26"/>
  <c r="K262" i="26"/>
  <c r="L262" i="26" s="1"/>
  <c r="J262" i="26"/>
  <c r="I262" i="26"/>
  <c r="G262" i="26"/>
  <c r="K261" i="26"/>
  <c r="L261" i="26" s="1"/>
  <c r="J261" i="26"/>
  <c r="I261" i="26"/>
  <c r="G261" i="26"/>
  <c r="J260" i="26"/>
  <c r="E260" i="26"/>
  <c r="D260" i="26"/>
  <c r="J259" i="26"/>
  <c r="E259" i="26"/>
  <c r="K259" i="26" s="1"/>
  <c r="M259" i="26" s="1"/>
  <c r="D259" i="26"/>
  <c r="J258" i="26"/>
  <c r="E258" i="26"/>
  <c r="K258" i="26" s="1"/>
  <c r="M258" i="26" s="1"/>
  <c r="D258" i="26"/>
  <c r="J257" i="26"/>
  <c r="E257" i="26"/>
  <c r="K257" i="26" s="1"/>
  <c r="M257" i="26" s="1"/>
  <c r="D257" i="26"/>
  <c r="M256" i="26"/>
  <c r="F256" i="26"/>
  <c r="E256" i="26"/>
  <c r="K256" i="26" s="1"/>
  <c r="D256" i="26"/>
  <c r="H255" i="26"/>
  <c r="F255" i="26"/>
  <c r="K254" i="26"/>
  <c r="M254" i="26" s="1"/>
  <c r="J254" i="26"/>
  <c r="I254" i="26"/>
  <c r="G254" i="26"/>
  <c r="K253" i="26"/>
  <c r="M253" i="26" s="1"/>
  <c r="J253" i="26"/>
  <c r="I253" i="26"/>
  <c r="G253" i="26"/>
  <c r="K252" i="26"/>
  <c r="M252" i="26" s="1"/>
  <c r="J252" i="26"/>
  <c r="I252" i="26"/>
  <c r="G252" i="26"/>
  <c r="K251" i="26"/>
  <c r="M251" i="26" s="1"/>
  <c r="J251" i="26"/>
  <c r="I251" i="26"/>
  <c r="G251" i="26"/>
  <c r="H250" i="26"/>
  <c r="F250" i="26"/>
  <c r="E250" i="26"/>
  <c r="D250" i="26"/>
  <c r="K249" i="26"/>
  <c r="M249" i="26" s="1"/>
  <c r="J249" i="26"/>
  <c r="I249" i="26"/>
  <c r="G249" i="26"/>
  <c r="K248" i="26"/>
  <c r="M248" i="26" s="1"/>
  <c r="J248" i="26"/>
  <c r="I248" i="26"/>
  <c r="G248" i="26"/>
  <c r="K247" i="26"/>
  <c r="M247" i="26" s="1"/>
  <c r="J247" i="26"/>
  <c r="I247" i="26"/>
  <c r="G247" i="26"/>
  <c r="K246" i="26"/>
  <c r="M246" i="26" s="1"/>
  <c r="J246" i="26"/>
  <c r="I246" i="26"/>
  <c r="G246" i="26"/>
  <c r="H245" i="26"/>
  <c r="F245" i="26"/>
  <c r="E245" i="26"/>
  <c r="D245" i="26"/>
  <c r="K244" i="26"/>
  <c r="M244" i="26" s="1"/>
  <c r="J244" i="26"/>
  <c r="I244" i="26"/>
  <c r="G244" i="26"/>
  <c r="K243" i="26"/>
  <c r="M243" i="26" s="1"/>
  <c r="J243" i="26"/>
  <c r="I243" i="26"/>
  <c r="G243" i="26"/>
  <c r="K242" i="26"/>
  <c r="M242" i="26" s="1"/>
  <c r="J242" i="26"/>
  <c r="I242" i="26"/>
  <c r="G242" i="26"/>
  <c r="K241" i="26"/>
  <c r="M241" i="26" s="1"/>
  <c r="J241" i="26"/>
  <c r="I241" i="26"/>
  <c r="G241" i="26"/>
  <c r="H240" i="26"/>
  <c r="F240" i="26"/>
  <c r="E240" i="26"/>
  <c r="K240" i="26" s="1"/>
  <c r="M240" i="26" s="1"/>
  <c r="D240" i="26"/>
  <c r="K239" i="26"/>
  <c r="M239" i="26" s="1"/>
  <c r="J239" i="26"/>
  <c r="I239" i="26"/>
  <c r="G239" i="26"/>
  <c r="L238" i="26"/>
  <c r="K238" i="26"/>
  <c r="M238" i="26" s="1"/>
  <c r="J238" i="26"/>
  <c r="I238" i="26"/>
  <c r="G238" i="26"/>
  <c r="K237" i="26"/>
  <c r="M237" i="26" s="1"/>
  <c r="J237" i="26"/>
  <c r="I237" i="26"/>
  <c r="G237" i="26"/>
  <c r="K236" i="26"/>
  <c r="M236" i="26" s="1"/>
  <c r="J236" i="26"/>
  <c r="I236" i="26"/>
  <c r="G236" i="26"/>
  <c r="J235" i="26"/>
  <c r="E235" i="26"/>
  <c r="K235" i="26" s="1"/>
  <c r="L235" i="26" s="1"/>
  <c r="D235" i="26"/>
  <c r="H234" i="26"/>
  <c r="F234" i="26"/>
  <c r="E234" i="26"/>
  <c r="K234" i="26" s="1"/>
  <c r="D234" i="26"/>
  <c r="H233" i="26"/>
  <c r="F233" i="26"/>
  <c r="E233" i="26"/>
  <c r="K233" i="26" s="1"/>
  <c r="M233" i="26" s="1"/>
  <c r="D233" i="26"/>
  <c r="H232" i="26"/>
  <c r="F232" i="26"/>
  <c r="E232" i="26"/>
  <c r="K232" i="26" s="1"/>
  <c r="D232" i="26"/>
  <c r="H231" i="26"/>
  <c r="F231" i="26"/>
  <c r="E231" i="26"/>
  <c r="K231" i="26" s="1"/>
  <c r="M231" i="26" s="1"/>
  <c r="D231" i="26"/>
  <c r="K229" i="26"/>
  <c r="M229" i="26" s="1"/>
  <c r="J229" i="26"/>
  <c r="I229" i="26"/>
  <c r="G229" i="26"/>
  <c r="K228" i="26"/>
  <c r="M228" i="26" s="1"/>
  <c r="J228" i="26"/>
  <c r="I228" i="26"/>
  <c r="G228" i="26"/>
  <c r="K227" i="26"/>
  <c r="J227" i="26"/>
  <c r="I227" i="26"/>
  <c r="G227" i="26"/>
  <c r="K226" i="26"/>
  <c r="M226" i="26" s="1"/>
  <c r="J226" i="26"/>
  <c r="I226" i="26"/>
  <c r="G226" i="26"/>
  <c r="H225" i="26"/>
  <c r="F225" i="26"/>
  <c r="E225" i="26"/>
  <c r="D225" i="26"/>
  <c r="K224" i="26"/>
  <c r="J224" i="26"/>
  <c r="I224" i="26"/>
  <c r="G224" i="26"/>
  <c r="K223" i="26"/>
  <c r="M223" i="26" s="1"/>
  <c r="J223" i="26"/>
  <c r="I223" i="26"/>
  <c r="G223" i="26"/>
  <c r="K222" i="26"/>
  <c r="M222" i="26" s="1"/>
  <c r="J222" i="26"/>
  <c r="I222" i="26"/>
  <c r="G222" i="26"/>
  <c r="K221" i="26"/>
  <c r="L221" i="26" s="1"/>
  <c r="J221" i="26"/>
  <c r="I221" i="26"/>
  <c r="G221" i="26"/>
  <c r="H220" i="26"/>
  <c r="F220" i="26"/>
  <c r="E220" i="26"/>
  <c r="D220" i="26"/>
  <c r="K219" i="26"/>
  <c r="L219" i="26" s="1"/>
  <c r="J219" i="26"/>
  <c r="I219" i="26"/>
  <c r="G219" i="26"/>
  <c r="K218" i="26"/>
  <c r="L218" i="26" s="1"/>
  <c r="J218" i="26"/>
  <c r="I218" i="26"/>
  <c r="G218" i="26"/>
  <c r="K217" i="26"/>
  <c r="L217" i="26" s="1"/>
  <c r="J217" i="26"/>
  <c r="I217" i="26"/>
  <c r="G217" i="26"/>
  <c r="K216" i="26"/>
  <c r="L216" i="26" s="1"/>
  <c r="J216" i="26"/>
  <c r="I216" i="26"/>
  <c r="G216" i="26"/>
  <c r="J215" i="26"/>
  <c r="E215" i="26"/>
  <c r="K215" i="26" s="1"/>
  <c r="M215" i="26" s="1"/>
  <c r="D215" i="26"/>
  <c r="K214" i="26"/>
  <c r="J214" i="26"/>
  <c r="I214" i="26"/>
  <c r="G214" i="26"/>
  <c r="K213" i="26"/>
  <c r="J213" i="26"/>
  <c r="I213" i="26"/>
  <c r="G213" i="26"/>
  <c r="K212" i="26"/>
  <c r="J212" i="26"/>
  <c r="I212" i="26"/>
  <c r="G212" i="26"/>
  <c r="K211" i="26"/>
  <c r="J211" i="26"/>
  <c r="I211" i="26"/>
  <c r="G211" i="26"/>
  <c r="J210" i="26"/>
  <c r="E210" i="26"/>
  <c r="D210" i="26"/>
  <c r="K209" i="26"/>
  <c r="L209" i="26" s="1"/>
  <c r="J209" i="26"/>
  <c r="I209" i="26"/>
  <c r="G209" i="26"/>
  <c r="K208" i="26"/>
  <c r="L208" i="26" s="1"/>
  <c r="J208" i="26"/>
  <c r="I208" i="26"/>
  <c r="G208" i="26"/>
  <c r="K207" i="26"/>
  <c r="L207" i="26" s="1"/>
  <c r="J207" i="26"/>
  <c r="I207" i="26"/>
  <c r="G207" i="26"/>
  <c r="K206" i="26"/>
  <c r="L206" i="26" s="1"/>
  <c r="J206" i="26"/>
  <c r="I206" i="26"/>
  <c r="G206" i="26"/>
  <c r="J205" i="26"/>
  <c r="E205" i="26"/>
  <c r="K205" i="26" s="1"/>
  <c r="M205" i="26" s="1"/>
  <c r="D205" i="26"/>
  <c r="H204" i="26"/>
  <c r="F204" i="26"/>
  <c r="E204" i="26"/>
  <c r="D204" i="26"/>
  <c r="H203" i="26"/>
  <c r="F203" i="26"/>
  <c r="E203" i="26"/>
  <c r="D203" i="26"/>
  <c r="H202" i="26"/>
  <c r="F202" i="26"/>
  <c r="E202" i="26"/>
  <c r="E200" i="26" s="1"/>
  <c r="D202" i="26"/>
  <c r="K201" i="26"/>
  <c r="M201" i="26" s="1"/>
  <c r="H201" i="26"/>
  <c r="F201" i="26"/>
  <c r="G201" i="26" s="1"/>
  <c r="E201" i="26"/>
  <c r="D201" i="26"/>
  <c r="D200" i="26" s="1"/>
  <c r="K199" i="26"/>
  <c r="J199" i="26"/>
  <c r="I199" i="26"/>
  <c r="G199" i="26"/>
  <c r="K198" i="26"/>
  <c r="J198" i="26"/>
  <c r="I198" i="26"/>
  <c r="G198" i="26"/>
  <c r="K197" i="26"/>
  <c r="J197" i="26"/>
  <c r="I197" i="26"/>
  <c r="G197" i="26"/>
  <c r="K196" i="26"/>
  <c r="J196" i="26"/>
  <c r="I196" i="26"/>
  <c r="G196" i="26"/>
  <c r="H195" i="26"/>
  <c r="J195" i="26" s="1"/>
  <c r="F195" i="26"/>
  <c r="G195" i="26" s="1"/>
  <c r="E195" i="26"/>
  <c r="D195" i="26"/>
  <c r="K194" i="26"/>
  <c r="J194" i="26"/>
  <c r="I194" i="26"/>
  <c r="G194" i="26"/>
  <c r="K193" i="26"/>
  <c r="J193" i="26"/>
  <c r="I193" i="26"/>
  <c r="G193" i="26"/>
  <c r="K192" i="26"/>
  <c r="J192" i="26"/>
  <c r="I192" i="26"/>
  <c r="G192" i="26"/>
  <c r="K191" i="26"/>
  <c r="J191" i="26"/>
  <c r="I191" i="26"/>
  <c r="G191" i="26"/>
  <c r="H190" i="26"/>
  <c r="F190" i="26"/>
  <c r="G190" i="26" s="1"/>
  <c r="E190" i="26"/>
  <c r="D190" i="26"/>
  <c r="K189" i="26"/>
  <c r="J189" i="26"/>
  <c r="I189" i="26"/>
  <c r="G189" i="26"/>
  <c r="K188" i="26"/>
  <c r="J188" i="26"/>
  <c r="I188" i="26"/>
  <c r="G188" i="26"/>
  <c r="K187" i="26"/>
  <c r="J187" i="26"/>
  <c r="I187" i="26"/>
  <c r="G187" i="26"/>
  <c r="K186" i="26"/>
  <c r="J186" i="26"/>
  <c r="I186" i="26"/>
  <c r="G186" i="26"/>
  <c r="J185" i="26"/>
  <c r="E185" i="26"/>
  <c r="D185" i="26"/>
  <c r="H184" i="26"/>
  <c r="F184" i="26"/>
  <c r="E184" i="26"/>
  <c r="D184" i="26"/>
  <c r="H183" i="26"/>
  <c r="F183" i="26"/>
  <c r="E183" i="26"/>
  <c r="D183" i="26"/>
  <c r="H182" i="26"/>
  <c r="F182" i="26"/>
  <c r="E182" i="26"/>
  <c r="I182" i="26" s="1"/>
  <c r="D182" i="26"/>
  <c r="H181" i="26"/>
  <c r="F181" i="26"/>
  <c r="E181" i="26"/>
  <c r="I181" i="26" s="1"/>
  <c r="D181" i="26"/>
  <c r="M179" i="26"/>
  <c r="K179" i="26"/>
  <c r="L179" i="26" s="1"/>
  <c r="I179" i="26"/>
  <c r="M178" i="26"/>
  <c r="L178" i="26"/>
  <c r="I178" i="26"/>
  <c r="G178" i="26"/>
  <c r="K177" i="26"/>
  <c r="L177" i="26" s="1"/>
  <c r="I177" i="26"/>
  <c r="K176" i="26"/>
  <c r="I176" i="26"/>
  <c r="H175" i="26"/>
  <c r="F175" i="26"/>
  <c r="E175" i="26"/>
  <c r="D175" i="26"/>
  <c r="K174" i="26"/>
  <c r="L174" i="26" s="1"/>
  <c r="J174" i="26"/>
  <c r="I174" i="26"/>
  <c r="G174" i="26"/>
  <c r="K173" i="26"/>
  <c r="L173" i="26" s="1"/>
  <c r="J173" i="26"/>
  <c r="I173" i="26"/>
  <c r="G173" i="26"/>
  <c r="K172" i="26"/>
  <c r="L172" i="26" s="1"/>
  <c r="J172" i="26"/>
  <c r="I172" i="26"/>
  <c r="G172" i="26"/>
  <c r="K171" i="26"/>
  <c r="L171" i="26" s="1"/>
  <c r="J171" i="26"/>
  <c r="I171" i="26"/>
  <c r="G171" i="26"/>
  <c r="H170" i="26"/>
  <c r="F170" i="26"/>
  <c r="E170" i="26"/>
  <c r="K170" i="26" s="1"/>
  <c r="M170" i="26" s="1"/>
  <c r="D170" i="26"/>
  <c r="K169" i="26"/>
  <c r="M169" i="26" s="1"/>
  <c r="J169" i="26"/>
  <c r="I169" i="26"/>
  <c r="G169" i="26"/>
  <c r="K168" i="26"/>
  <c r="M168" i="26" s="1"/>
  <c r="J168" i="26"/>
  <c r="I168" i="26"/>
  <c r="G168" i="26"/>
  <c r="K167" i="26"/>
  <c r="M167" i="26" s="1"/>
  <c r="J167" i="26"/>
  <c r="I167" i="26"/>
  <c r="G167" i="26"/>
  <c r="K166" i="26"/>
  <c r="M166" i="26" s="1"/>
  <c r="J166" i="26"/>
  <c r="I166" i="26"/>
  <c r="G166" i="26"/>
  <c r="J165" i="26"/>
  <c r="E165" i="26"/>
  <c r="K165" i="26" s="1"/>
  <c r="M165" i="26" s="1"/>
  <c r="D165" i="26"/>
  <c r="K164" i="26"/>
  <c r="M164" i="26" s="1"/>
  <c r="J164" i="26"/>
  <c r="I164" i="26"/>
  <c r="G164" i="26"/>
  <c r="K163" i="26"/>
  <c r="M163" i="26" s="1"/>
  <c r="J163" i="26"/>
  <c r="I163" i="26"/>
  <c r="G163" i="26"/>
  <c r="K162" i="26"/>
  <c r="M162" i="26" s="1"/>
  <c r="J162" i="26"/>
  <c r="I162" i="26"/>
  <c r="G162" i="26"/>
  <c r="K161" i="26"/>
  <c r="M161" i="26" s="1"/>
  <c r="J161" i="26"/>
  <c r="I161" i="26"/>
  <c r="G161" i="26"/>
  <c r="H160" i="26"/>
  <c r="F160" i="26"/>
  <c r="E160" i="26"/>
  <c r="K160" i="26" s="1"/>
  <c r="M160" i="26" s="1"/>
  <c r="D160" i="26"/>
  <c r="K159" i="26"/>
  <c r="M159" i="26" s="1"/>
  <c r="H159" i="26"/>
  <c r="F159" i="26"/>
  <c r="F158" i="26"/>
  <c r="E158" i="26"/>
  <c r="D158" i="26"/>
  <c r="H157" i="26"/>
  <c r="H137" i="26" s="1"/>
  <c r="F157" i="26"/>
  <c r="E157" i="26"/>
  <c r="K157" i="26" s="1"/>
  <c r="M157" i="26" s="1"/>
  <c r="D157" i="26"/>
  <c r="H156" i="26"/>
  <c r="F156" i="26"/>
  <c r="E156" i="26"/>
  <c r="G156" i="26" s="1"/>
  <c r="D156" i="26"/>
  <c r="K154" i="26"/>
  <c r="L154" i="26" s="1"/>
  <c r="J154" i="26"/>
  <c r="I154" i="26"/>
  <c r="G154" i="26"/>
  <c r="K153" i="26"/>
  <c r="L153" i="26" s="1"/>
  <c r="J153" i="26"/>
  <c r="I153" i="26"/>
  <c r="G153" i="26"/>
  <c r="K152" i="26"/>
  <c r="L152" i="26" s="1"/>
  <c r="J152" i="26"/>
  <c r="I152" i="26"/>
  <c r="G152" i="26"/>
  <c r="K151" i="26"/>
  <c r="L151" i="26" s="1"/>
  <c r="J151" i="26"/>
  <c r="I151" i="26"/>
  <c r="G151" i="26"/>
  <c r="H150" i="26"/>
  <c r="F150" i="26"/>
  <c r="E150" i="26"/>
  <c r="D150" i="26"/>
  <c r="K149" i="26"/>
  <c r="M149" i="26" s="1"/>
  <c r="J149" i="26"/>
  <c r="I149" i="26"/>
  <c r="G149" i="26"/>
  <c r="K148" i="26"/>
  <c r="M148" i="26" s="1"/>
  <c r="J148" i="26"/>
  <c r="I148" i="26"/>
  <c r="G148" i="26"/>
  <c r="K147" i="26"/>
  <c r="M147" i="26" s="1"/>
  <c r="J147" i="26"/>
  <c r="I147" i="26"/>
  <c r="G147" i="26"/>
  <c r="K146" i="26"/>
  <c r="M146" i="26" s="1"/>
  <c r="J146" i="26"/>
  <c r="I146" i="26"/>
  <c r="G146" i="26"/>
  <c r="H145" i="26"/>
  <c r="J145" i="26" s="1"/>
  <c r="F145" i="26"/>
  <c r="G145" i="26" s="1"/>
  <c r="E145" i="26"/>
  <c r="K145" i="26" s="1"/>
  <c r="M145" i="26" s="1"/>
  <c r="D145" i="26"/>
  <c r="K144" i="26"/>
  <c r="L144" i="26" s="1"/>
  <c r="J144" i="26"/>
  <c r="I144" i="26"/>
  <c r="G144" i="26"/>
  <c r="K143" i="26"/>
  <c r="L143" i="26" s="1"/>
  <c r="J143" i="26"/>
  <c r="I143" i="26"/>
  <c r="G143" i="26"/>
  <c r="K142" i="26"/>
  <c r="L142" i="26" s="1"/>
  <c r="J142" i="26"/>
  <c r="I142" i="26"/>
  <c r="G142" i="26"/>
  <c r="K141" i="26"/>
  <c r="L141" i="26" s="1"/>
  <c r="J141" i="26"/>
  <c r="I141" i="26"/>
  <c r="G141" i="26"/>
  <c r="H140" i="26"/>
  <c r="F140" i="26"/>
  <c r="E140" i="26"/>
  <c r="D140" i="26"/>
  <c r="E139" i="26"/>
  <c r="E138" i="26"/>
  <c r="I138" i="26" s="1"/>
  <c r="D137" i="26"/>
  <c r="K134" i="26"/>
  <c r="L134" i="26" s="1"/>
  <c r="J134" i="26"/>
  <c r="I134" i="26"/>
  <c r="K133" i="26"/>
  <c r="M133" i="26" s="1"/>
  <c r="J133" i="26"/>
  <c r="I133" i="26"/>
  <c r="K132" i="26"/>
  <c r="M132" i="26" s="1"/>
  <c r="J132" i="26"/>
  <c r="I132" i="26"/>
  <c r="K131" i="26"/>
  <c r="L131" i="26" s="1"/>
  <c r="J131" i="26"/>
  <c r="I131" i="26"/>
  <c r="K130" i="26"/>
  <c r="M130" i="26" s="1"/>
  <c r="J130" i="26"/>
  <c r="I130" i="26"/>
  <c r="E130" i="26"/>
  <c r="D130" i="26"/>
  <c r="K129" i="26"/>
  <c r="L129" i="26" s="1"/>
  <c r="J129" i="26"/>
  <c r="I129" i="26"/>
  <c r="K128" i="26"/>
  <c r="L128" i="26" s="1"/>
  <c r="J128" i="26"/>
  <c r="I128" i="26"/>
  <c r="K127" i="26"/>
  <c r="M127" i="26" s="1"/>
  <c r="J127" i="26"/>
  <c r="I127" i="26"/>
  <c r="K126" i="26"/>
  <c r="M126" i="26" s="1"/>
  <c r="J126" i="26"/>
  <c r="I126" i="26"/>
  <c r="J125" i="26"/>
  <c r="E125" i="26"/>
  <c r="I125" i="26" s="1"/>
  <c r="D125" i="26"/>
  <c r="K124" i="26"/>
  <c r="L124" i="26" s="1"/>
  <c r="J124" i="26"/>
  <c r="I124" i="26"/>
  <c r="G124" i="26"/>
  <c r="K123" i="26"/>
  <c r="M123" i="26" s="1"/>
  <c r="J123" i="26"/>
  <c r="I123" i="26"/>
  <c r="G123" i="26"/>
  <c r="K122" i="26"/>
  <c r="L122" i="26" s="1"/>
  <c r="J122" i="26"/>
  <c r="I122" i="26"/>
  <c r="G122" i="26"/>
  <c r="K121" i="26"/>
  <c r="M121" i="26" s="1"/>
  <c r="J121" i="26"/>
  <c r="I121" i="26"/>
  <c r="G121" i="26"/>
  <c r="H120" i="26"/>
  <c r="F120" i="26"/>
  <c r="E120" i="26"/>
  <c r="D120" i="26"/>
  <c r="J119" i="26"/>
  <c r="E119" i="26"/>
  <c r="G119" i="26" s="1"/>
  <c r="D119" i="26"/>
  <c r="J118" i="26"/>
  <c r="E118" i="26"/>
  <c r="I118" i="26" s="1"/>
  <c r="D118" i="26"/>
  <c r="H117" i="26"/>
  <c r="H115" i="26" s="1"/>
  <c r="F117" i="26"/>
  <c r="E117" i="26"/>
  <c r="K117" i="26" s="1"/>
  <c r="M117" i="26" s="1"/>
  <c r="D117" i="26"/>
  <c r="J116" i="26"/>
  <c r="E116" i="26"/>
  <c r="G116" i="26" s="1"/>
  <c r="D116" i="26"/>
  <c r="D114" i="26"/>
  <c r="H113" i="26"/>
  <c r="D112" i="26"/>
  <c r="K109" i="26"/>
  <c r="M109" i="26" s="1"/>
  <c r="J109" i="26"/>
  <c r="I109" i="26"/>
  <c r="G109" i="26"/>
  <c r="K108" i="26"/>
  <c r="M108" i="26" s="1"/>
  <c r="J108" i="26"/>
  <c r="I108" i="26"/>
  <c r="G108" i="26"/>
  <c r="K107" i="26"/>
  <c r="M107" i="26" s="1"/>
  <c r="J107" i="26"/>
  <c r="I107" i="26"/>
  <c r="G107" i="26"/>
  <c r="K106" i="26"/>
  <c r="M106" i="26" s="1"/>
  <c r="J106" i="26"/>
  <c r="I106" i="26"/>
  <c r="G106" i="26"/>
  <c r="H105" i="26"/>
  <c r="F105" i="26"/>
  <c r="E105" i="26"/>
  <c r="G105" i="26" s="1"/>
  <c r="D105" i="26"/>
  <c r="K104" i="26"/>
  <c r="M104" i="26" s="1"/>
  <c r="J104" i="26"/>
  <c r="I104" i="26"/>
  <c r="G104" i="26"/>
  <c r="K103" i="26"/>
  <c r="M103" i="26" s="1"/>
  <c r="J103" i="26"/>
  <c r="I103" i="26"/>
  <c r="G103" i="26"/>
  <c r="K102" i="26"/>
  <c r="M102" i="26" s="1"/>
  <c r="J102" i="26"/>
  <c r="I102" i="26"/>
  <c r="G102" i="26"/>
  <c r="K101" i="26"/>
  <c r="M101" i="26" s="1"/>
  <c r="J101" i="26"/>
  <c r="I101" i="26"/>
  <c r="G101" i="26"/>
  <c r="H100" i="26"/>
  <c r="F100" i="26"/>
  <c r="E100" i="26"/>
  <c r="D100" i="26"/>
  <c r="K99" i="26"/>
  <c r="M99" i="26" s="1"/>
  <c r="J99" i="26"/>
  <c r="I99" i="26"/>
  <c r="G99" i="26"/>
  <c r="K98" i="26"/>
  <c r="M98" i="26" s="1"/>
  <c r="J98" i="26"/>
  <c r="I98" i="26"/>
  <c r="G98" i="26"/>
  <c r="K97" i="26"/>
  <c r="M97" i="26" s="1"/>
  <c r="J97" i="26"/>
  <c r="I97" i="26"/>
  <c r="G97" i="26"/>
  <c r="K96" i="26"/>
  <c r="M96" i="26" s="1"/>
  <c r="J96" i="26"/>
  <c r="I96" i="26"/>
  <c r="G96" i="26"/>
  <c r="H95" i="26"/>
  <c r="F95" i="26"/>
  <c r="E95" i="26"/>
  <c r="D95" i="26"/>
  <c r="K94" i="26"/>
  <c r="M94" i="26" s="1"/>
  <c r="J94" i="26"/>
  <c r="I94" i="26"/>
  <c r="G94" i="26"/>
  <c r="K93" i="26"/>
  <c r="M93" i="26" s="1"/>
  <c r="J93" i="26"/>
  <c r="I93" i="26"/>
  <c r="G93" i="26"/>
  <c r="K92" i="26"/>
  <c r="M92" i="26" s="1"/>
  <c r="J92" i="26"/>
  <c r="I92" i="26"/>
  <c r="G92" i="26"/>
  <c r="K91" i="26"/>
  <c r="M91" i="26" s="1"/>
  <c r="J91" i="26"/>
  <c r="I91" i="26"/>
  <c r="G91" i="26"/>
  <c r="H90" i="26"/>
  <c r="J90" i="26" s="1"/>
  <c r="F90" i="26"/>
  <c r="E90" i="26"/>
  <c r="D90" i="26"/>
  <c r="K89" i="26"/>
  <c r="M89" i="26" s="1"/>
  <c r="J89" i="26"/>
  <c r="I89" i="26"/>
  <c r="G89" i="26"/>
  <c r="K88" i="26"/>
  <c r="M88" i="26" s="1"/>
  <c r="J88" i="26"/>
  <c r="I88" i="26"/>
  <c r="G88" i="26"/>
  <c r="K87" i="26"/>
  <c r="M87" i="26" s="1"/>
  <c r="J87" i="26"/>
  <c r="I87" i="26"/>
  <c r="G87" i="26"/>
  <c r="K86" i="26"/>
  <c r="M86" i="26" s="1"/>
  <c r="J86" i="26"/>
  <c r="I86" i="26"/>
  <c r="G86" i="26"/>
  <c r="H85" i="26"/>
  <c r="F85" i="26"/>
  <c r="E85" i="26"/>
  <c r="D85" i="26"/>
  <c r="K84" i="26"/>
  <c r="M84" i="26" s="1"/>
  <c r="J84" i="26"/>
  <c r="I84" i="26"/>
  <c r="G84" i="26"/>
  <c r="K83" i="26"/>
  <c r="M83" i="26" s="1"/>
  <c r="J83" i="26"/>
  <c r="I83" i="26"/>
  <c r="G83" i="26"/>
  <c r="K82" i="26"/>
  <c r="M82" i="26" s="1"/>
  <c r="J82" i="26"/>
  <c r="I82" i="26"/>
  <c r="G82" i="26"/>
  <c r="K81" i="26"/>
  <c r="M81" i="26" s="1"/>
  <c r="J81" i="26"/>
  <c r="I81" i="26"/>
  <c r="G81" i="26"/>
  <c r="H80" i="26"/>
  <c r="J80" i="26" s="1"/>
  <c r="F80" i="26"/>
  <c r="E80" i="26"/>
  <c r="D80" i="26"/>
  <c r="K79" i="26"/>
  <c r="M79" i="26" s="1"/>
  <c r="J79" i="26"/>
  <c r="I79" i="26"/>
  <c r="G79" i="26"/>
  <c r="K78" i="26"/>
  <c r="M78" i="26" s="1"/>
  <c r="J78" i="26"/>
  <c r="I78" i="26"/>
  <c r="G78" i="26"/>
  <c r="K77" i="26"/>
  <c r="M77" i="26" s="1"/>
  <c r="J77" i="26"/>
  <c r="I77" i="26"/>
  <c r="G77" i="26"/>
  <c r="K76" i="26"/>
  <c r="M76" i="26" s="1"/>
  <c r="J76" i="26"/>
  <c r="I76" i="26"/>
  <c r="G76" i="26"/>
  <c r="H75" i="26"/>
  <c r="F75" i="26"/>
  <c r="E75" i="26"/>
  <c r="K75" i="26" s="1"/>
  <c r="M75" i="26" s="1"/>
  <c r="D75" i="26"/>
  <c r="K74" i="26"/>
  <c r="M74" i="26" s="1"/>
  <c r="J74" i="26"/>
  <c r="I74" i="26"/>
  <c r="G74" i="26"/>
  <c r="K73" i="26"/>
  <c r="M73" i="26" s="1"/>
  <c r="J73" i="26"/>
  <c r="I73" i="26"/>
  <c r="G73" i="26"/>
  <c r="K72" i="26"/>
  <c r="M72" i="26" s="1"/>
  <c r="J72" i="26"/>
  <c r="I72" i="26"/>
  <c r="G72" i="26"/>
  <c r="K71" i="26"/>
  <c r="M71" i="26" s="1"/>
  <c r="J71" i="26"/>
  <c r="I71" i="26"/>
  <c r="G71" i="26"/>
  <c r="H70" i="26"/>
  <c r="F70" i="26"/>
  <c r="E70" i="26"/>
  <c r="K70" i="26" s="1"/>
  <c r="M70" i="26" s="1"/>
  <c r="D70" i="26"/>
  <c r="K69" i="26"/>
  <c r="M69" i="26" s="1"/>
  <c r="J69" i="26"/>
  <c r="I69" i="26"/>
  <c r="G69" i="26"/>
  <c r="K68" i="26"/>
  <c r="M68" i="26" s="1"/>
  <c r="J68" i="26"/>
  <c r="I68" i="26"/>
  <c r="G68" i="26"/>
  <c r="K67" i="26"/>
  <c r="M67" i="26" s="1"/>
  <c r="J67" i="26"/>
  <c r="I67" i="26"/>
  <c r="G67" i="26"/>
  <c r="K66" i="26"/>
  <c r="M66" i="26" s="1"/>
  <c r="J66" i="26"/>
  <c r="I66" i="26"/>
  <c r="G66" i="26"/>
  <c r="H65" i="26"/>
  <c r="F65" i="26"/>
  <c r="E65" i="26"/>
  <c r="K65" i="26" s="1"/>
  <c r="D65" i="26"/>
  <c r="L64" i="26"/>
  <c r="K64" i="26"/>
  <c r="M64" i="26" s="1"/>
  <c r="J64" i="26"/>
  <c r="I64" i="26"/>
  <c r="G64" i="26"/>
  <c r="H63" i="26"/>
  <c r="F63" i="26"/>
  <c r="E63" i="26"/>
  <c r="K63" i="26" s="1"/>
  <c r="D63" i="26"/>
  <c r="D43" i="26" s="1"/>
  <c r="H62" i="26"/>
  <c r="F62" i="26"/>
  <c r="E62" i="26"/>
  <c r="K62" i="26" s="1"/>
  <c r="D62" i="26"/>
  <c r="D42" i="26" s="1"/>
  <c r="L61" i="26"/>
  <c r="K61" i="26"/>
  <c r="M61" i="26" s="1"/>
  <c r="J61" i="26"/>
  <c r="I61" i="26"/>
  <c r="G61" i="26"/>
  <c r="H60" i="26"/>
  <c r="F60" i="26"/>
  <c r="E60" i="26"/>
  <c r="K60" i="26" s="1"/>
  <c r="M59" i="26"/>
  <c r="K59" i="26"/>
  <c r="L59" i="26" s="1"/>
  <c r="I59" i="26"/>
  <c r="G59" i="26"/>
  <c r="K58" i="26"/>
  <c r="M58" i="26" s="1"/>
  <c r="I58" i="26"/>
  <c r="G58" i="26"/>
  <c r="K57" i="26"/>
  <c r="M57" i="26" s="1"/>
  <c r="I57" i="26"/>
  <c r="G57" i="26"/>
  <c r="K56" i="26"/>
  <c r="L56" i="26" s="1"/>
  <c r="I56" i="26"/>
  <c r="G56" i="26"/>
  <c r="F55" i="26"/>
  <c r="E55" i="26"/>
  <c r="K55" i="26" s="1"/>
  <c r="D55" i="26"/>
  <c r="K54" i="26"/>
  <c r="M54" i="26" s="1"/>
  <c r="J54" i="26"/>
  <c r="I54" i="26"/>
  <c r="G54" i="26"/>
  <c r="K53" i="26"/>
  <c r="M53" i="26" s="1"/>
  <c r="J53" i="26"/>
  <c r="I53" i="26"/>
  <c r="G53" i="26"/>
  <c r="K52" i="26"/>
  <c r="M52" i="26" s="1"/>
  <c r="J52" i="26"/>
  <c r="I52" i="26"/>
  <c r="G52" i="26"/>
  <c r="K51" i="26"/>
  <c r="M51" i="26" s="1"/>
  <c r="J51" i="26"/>
  <c r="I51" i="26"/>
  <c r="G51" i="26"/>
  <c r="F50" i="26"/>
  <c r="J50" i="26" s="1"/>
  <c r="E50" i="26"/>
  <c r="I50" i="26" s="1"/>
  <c r="D50" i="26"/>
  <c r="K49" i="26"/>
  <c r="L49" i="26" s="1"/>
  <c r="J49" i="26"/>
  <c r="I49" i="26"/>
  <c r="G49" i="26"/>
  <c r="K48" i="26"/>
  <c r="L48" i="26" s="1"/>
  <c r="J48" i="26"/>
  <c r="I48" i="26"/>
  <c r="G48" i="26"/>
  <c r="K47" i="26"/>
  <c r="L47" i="26" s="1"/>
  <c r="J47" i="26"/>
  <c r="I47" i="26"/>
  <c r="G47" i="26"/>
  <c r="K46" i="26"/>
  <c r="L46" i="26" s="1"/>
  <c r="J46" i="26"/>
  <c r="I46" i="26"/>
  <c r="G46" i="26"/>
  <c r="H45" i="26"/>
  <c r="F45" i="26"/>
  <c r="E45" i="26"/>
  <c r="D45" i="26"/>
  <c r="K44" i="26"/>
  <c r="L44" i="26" s="1"/>
  <c r="J44" i="26"/>
  <c r="I44" i="26"/>
  <c r="G44" i="26"/>
  <c r="H43" i="26"/>
  <c r="F43" i="26"/>
  <c r="H42" i="26"/>
  <c r="E42" i="26"/>
  <c r="K41" i="26"/>
  <c r="L41" i="26" s="1"/>
  <c r="J41" i="26"/>
  <c r="I41" i="26"/>
  <c r="G41" i="26"/>
  <c r="K39" i="26"/>
  <c r="M39" i="26" s="1"/>
  <c r="J39" i="26"/>
  <c r="I39" i="26"/>
  <c r="G39" i="26"/>
  <c r="M38" i="26"/>
  <c r="L38" i="26"/>
  <c r="L35" i="26" s="1"/>
  <c r="J38" i="26"/>
  <c r="I38" i="26"/>
  <c r="G38" i="26"/>
  <c r="K37" i="26"/>
  <c r="M37" i="26" s="1"/>
  <c r="J37" i="26"/>
  <c r="I37" i="26"/>
  <c r="G37" i="26"/>
  <c r="K36" i="26"/>
  <c r="M36" i="26" s="1"/>
  <c r="J36" i="26"/>
  <c r="I36" i="26"/>
  <c r="G36" i="26"/>
  <c r="H35" i="26"/>
  <c r="F35" i="26"/>
  <c r="E35" i="26"/>
  <c r="K35" i="26" s="1"/>
  <c r="M35" i="26" s="1"/>
  <c r="D35" i="26"/>
  <c r="K34" i="26"/>
  <c r="L34" i="26" s="1"/>
  <c r="J34" i="26"/>
  <c r="I34" i="26"/>
  <c r="G34" i="26"/>
  <c r="K33" i="26"/>
  <c r="M33" i="26" s="1"/>
  <c r="J33" i="26"/>
  <c r="I33" i="26"/>
  <c r="G33" i="26"/>
  <c r="K31" i="26"/>
  <c r="M31" i="26" s="1"/>
  <c r="J31" i="26"/>
  <c r="I31" i="26"/>
  <c r="G31" i="26"/>
  <c r="H30" i="26"/>
  <c r="F30" i="26"/>
  <c r="E30" i="26"/>
  <c r="D30" i="26"/>
  <c r="K29" i="26"/>
  <c r="M29" i="26" s="1"/>
  <c r="J29" i="26"/>
  <c r="I29" i="26"/>
  <c r="G29" i="26"/>
  <c r="K28" i="26"/>
  <c r="M28" i="26" s="1"/>
  <c r="J28" i="26"/>
  <c r="I28" i="26"/>
  <c r="G28" i="26"/>
  <c r="K27" i="26"/>
  <c r="L27" i="26" s="1"/>
  <c r="J27" i="26"/>
  <c r="I27" i="26"/>
  <c r="G27" i="26"/>
  <c r="K26" i="26"/>
  <c r="L26" i="26" s="1"/>
  <c r="J26" i="26"/>
  <c r="I26" i="26"/>
  <c r="G26" i="26"/>
  <c r="H25" i="26"/>
  <c r="F25" i="26"/>
  <c r="G25" i="26" s="1"/>
  <c r="E25" i="26"/>
  <c r="K25" i="26" s="1"/>
  <c r="M25" i="26" s="1"/>
  <c r="D25" i="26"/>
  <c r="H24" i="26"/>
  <c r="F24" i="26"/>
  <c r="E24" i="26"/>
  <c r="D24" i="26"/>
  <c r="H23" i="26"/>
  <c r="F23" i="26"/>
  <c r="E23" i="26"/>
  <c r="D23" i="26"/>
  <c r="H22" i="26"/>
  <c r="F22" i="26"/>
  <c r="E22" i="26"/>
  <c r="D22" i="26"/>
  <c r="H21" i="26"/>
  <c r="F21" i="26"/>
  <c r="G21" i="26" s="1"/>
  <c r="E21" i="26"/>
  <c r="D21" i="26"/>
  <c r="D20" i="26" l="1"/>
  <c r="J25" i="26"/>
  <c r="I277" i="26"/>
  <c r="I300" i="26"/>
  <c r="I316" i="26"/>
  <c r="I333" i="26"/>
  <c r="I580" i="26"/>
  <c r="E590" i="26"/>
  <c r="M679" i="26"/>
  <c r="L679" i="26"/>
  <c r="L689" i="26"/>
  <c r="M689" i="26"/>
  <c r="K703" i="26"/>
  <c r="M703" i="26" s="1"/>
  <c r="E693" i="26"/>
  <c r="J694" i="26"/>
  <c r="D727" i="26"/>
  <c r="D729" i="26"/>
  <c r="M975" i="26"/>
  <c r="L975" i="26"/>
  <c r="M1045" i="26"/>
  <c r="L1045" i="26"/>
  <c r="I120" i="26"/>
  <c r="H40" i="26"/>
  <c r="I55" i="26"/>
  <c r="G80" i="26"/>
  <c r="G95" i="26"/>
  <c r="G100" i="26"/>
  <c r="J105" i="26"/>
  <c r="E136" i="26"/>
  <c r="K136" i="26" s="1"/>
  <c r="M136" i="26" s="1"/>
  <c r="J140" i="26"/>
  <c r="J160" i="26"/>
  <c r="L170" i="26"/>
  <c r="D136" i="26"/>
  <c r="J181" i="26"/>
  <c r="J182" i="26"/>
  <c r="L237" i="26"/>
  <c r="I256" i="26"/>
  <c r="I258" i="26"/>
  <c r="D275" i="26"/>
  <c r="L286" i="26"/>
  <c r="I310" i="26"/>
  <c r="K327" i="26"/>
  <c r="J335" i="26"/>
  <c r="H388" i="26"/>
  <c r="I388" i="26" s="1"/>
  <c r="J405" i="26"/>
  <c r="I415" i="26"/>
  <c r="I425" i="26"/>
  <c r="L433" i="26"/>
  <c r="G450" i="26"/>
  <c r="H455" i="26"/>
  <c r="K460" i="26"/>
  <c r="L553" i="26"/>
  <c r="E570" i="26"/>
  <c r="F590" i="26"/>
  <c r="J600" i="26"/>
  <c r="L607" i="26"/>
  <c r="L609" i="26"/>
  <c r="K672" i="26"/>
  <c r="M672" i="26" s="1"/>
  <c r="E662" i="26"/>
  <c r="K662" i="26" s="1"/>
  <c r="K674" i="26"/>
  <c r="M674" i="26" s="1"/>
  <c r="E664" i="26"/>
  <c r="K664" i="26" s="1"/>
  <c r="G871" i="26"/>
  <c r="F866" i="26"/>
  <c r="M927" i="26"/>
  <c r="K872" i="26"/>
  <c r="J925" i="26"/>
  <c r="I625" i="26"/>
  <c r="G710" i="26"/>
  <c r="H755" i="26"/>
  <c r="J758" i="26"/>
  <c r="I760" i="26"/>
  <c r="J770" i="26"/>
  <c r="I775" i="26"/>
  <c r="J781" i="26"/>
  <c r="L786" i="26"/>
  <c r="L788" i="26"/>
  <c r="K796" i="26"/>
  <c r="L798" i="26"/>
  <c r="G799" i="26"/>
  <c r="M801" i="26"/>
  <c r="I824" i="26"/>
  <c r="I840" i="26"/>
  <c r="G847" i="26"/>
  <c r="M853" i="26"/>
  <c r="G860" i="26"/>
  <c r="I872" i="26"/>
  <c r="L877" i="26"/>
  <c r="J885" i="26"/>
  <c r="I891" i="26"/>
  <c r="D890" i="26"/>
  <c r="I892" i="26"/>
  <c r="F893" i="26"/>
  <c r="F873" i="26" s="1"/>
  <c r="F868" i="26" s="1"/>
  <c r="F895" i="26"/>
  <c r="G895" i="26" s="1"/>
  <c r="J897" i="26"/>
  <c r="M897" i="26"/>
  <c r="G898" i="26"/>
  <c r="L898" i="26"/>
  <c r="J903" i="26"/>
  <c r="L904" i="26"/>
  <c r="G905" i="26"/>
  <c r="L909" i="26"/>
  <c r="F910" i="26"/>
  <c r="G910" i="26" s="1"/>
  <c r="L910" i="26"/>
  <c r="L913" i="26"/>
  <c r="I915" i="26"/>
  <c r="L916" i="26"/>
  <c r="E925" i="26"/>
  <c r="I926" i="26"/>
  <c r="I927" i="26"/>
  <c r="K928" i="26"/>
  <c r="M928" i="26" s="1"/>
  <c r="I930" i="26"/>
  <c r="M933" i="26"/>
  <c r="E935" i="26"/>
  <c r="J936" i="26"/>
  <c r="I940" i="26"/>
  <c r="L941" i="26"/>
  <c r="L942" i="26"/>
  <c r="L937" i="26" s="1"/>
  <c r="L944" i="26"/>
  <c r="L939" i="26" s="1"/>
  <c r="F945" i="26"/>
  <c r="J950" i="26"/>
  <c r="G953" i="26"/>
  <c r="J955" i="26"/>
  <c r="G958" i="26"/>
  <c r="F960" i="26"/>
  <c r="M962" i="26"/>
  <c r="G963" i="26"/>
  <c r="J965" i="26"/>
  <c r="M968" i="26"/>
  <c r="L969" i="26"/>
  <c r="F970" i="26"/>
  <c r="K971" i="26"/>
  <c r="J973" i="26"/>
  <c r="L976" i="26"/>
  <c r="L971" i="26" s="1"/>
  <c r="M977" i="26"/>
  <c r="I980" i="26"/>
  <c r="L982" i="26"/>
  <c r="M983" i="26"/>
  <c r="L984" i="26"/>
  <c r="G985" i="26"/>
  <c r="L996" i="26"/>
  <c r="I998" i="26"/>
  <c r="L998" i="26"/>
  <c r="I1000" i="26"/>
  <c r="L1001" i="26"/>
  <c r="L1004" i="26"/>
  <c r="L1008" i="26"/>
  <c r="G1010" i="26"/>
  <c r="L1011" i="26"/>
  <c r="M1013" i="26"/>
  <c r="I1015" i="26"/>
  <c r="L1015" i="26"/>
  <c r="L1017" i="26"/>
  <c r="J1020" i="26"/>
  <c r="M1028" i="26"/>
  <c r="I1030" i="26"/>
  <c r="L1032" i="26"/>
  <c r="G1035" i="26"/>
  <c r="L1036" i="26"/>
  <c r="L1044" i="26"/>
  <c r="M1046" i="26"/>
  <c r="L1049" i="26"/>
  <c r="L1052" i="26"/>
  <c r="L1053" i="26"/>
  <c r="G1055" i="26"/>
  <c r="I1058" i="26"/>
  <c r="L1058" i="26"/>
  <c r="J1060" i="26"/>
  <c r="L1061" i="26"/>
  <c r="I1063" i="26"/>
  <c r="L1063" i="26"/>
  <c r="L1066" i="26"/>
  <c r="I1068" i="26"/>
  <c r="E1070" i="26"/>
  <c r="K1070" i="26" s="1"/>
  <c r="L1070" i="26" s="1"/>
  <c r="L1071" i="26"/>
  <c r="G1073" i="26"/>
  <c r="K1073" i="26"/>
  <c r="M1073" i="26" s="1"/>
  <c r="I1081" i="26"/>
  <c r="M1083" i="26"/>
  <c r="I1084" i="26"/>
  <c r="H1079" i="26"/>
  <c r="L1085" i="26"/>
  <c r="M1092" i="26"/>
  <c r="L1092" i="26"/>
  <c r="J1095" i="26"/>
  <c r="I1095" i="26"/>
  <c r="M1112" i="26"/>
  <c r="M1113" i="26"/>
  <c r="L1113" i="26"/>
  <c r="G1115" i="26"/>
  <c r="L1120" i="26"/>
  <c r="G1130" i="26"/>
  <c r="K1130" i="26"/>
  <c r="M1130" i="26" s="1"/>
  <c r="M1134" i="26"/>
  <c r="M1136" i="26"/>
  <c r="L1136" i="26"/>
  <c r="M1139" i="26"/>
  <c r="L1139" i="26"/>
  <c r="H1140" i="26"/>
  <c r="J1140" i="26" s="1"/>
  <c r="M1142" i="26"/>
  <c r="L1142" i="26"/>
  <c r="M1149" i="26"/>
  <c r="K1145" i="26"/>
  <c r="M1145" i="26" s="1"/>
  <c r="I1152" i="26"/>
  <c r="I783" i="26"/>
  <c r="L825" i="26"/>
  <c r="G848" i="26"/>
  <c r="J866" i="26"/>
  <c r="I874" i="26"/>
  <c r="I880" i="26"/>
  <c r="J893" i="26"/>
  <c r="J895" i="26"/>
  <c r="I900" i="26"/>
  <c r="J912" i="26"/>
  <c r="J945" i="26"/>
  <c r="J960" i="26"/>
  <c r="M971" i="26"/>
  <c r="I973" i="26"/>
  <c r="G980" i="26"/>
  <c r="M985" i="26"/>
  <c r="G1000" i="26"/>
  <c r="G1015" i="26"/>
  <c r="M1030" i="26"/>
  <c r="J1043" i="26"/>
  <c r="G1060" i="26"/>
  <c r="G1063" i="26"/>
  <c r="I1073" i="26"/>
  <c r="G1082" i="26"/>
  <c r="F1077" i="26"/>
  <c r="L1081" i="26"/>
  <c r="L1087" i="26"/>
  <c r="L1082" i="26" s="1"/>
  <c r="K1082" i="26"/>
  <c r="L1091" i="26"/>
  <c r="K1081" i="26"/>
  <c r="D1090" i="26"/>
  <c r="D1083" i="26"/>
  <c r="D1078" i="26" s="1"/>
  <c r="M1107" i="26"/>
  <c r="L1107" i="26"/>
  <c r="M1119" i="26"/>
  <c r="L1119" i="26"/>
  <c r="M1122" i="26"/>
  <c r="L1122" i="26"/>
  <c r="M1128" i="26"/>
  <c r="L1128" i="26"/>
  <c r="L1141" i="26"/>
  <c r="K1140" i="26"/>
  <c r="M1140" i="26" s="1"/>
  <c r="M1144" i="26"/>
  <c r="L1144" i="26"/>
  <c r="I1156" i="26"/>
  <c r="I1157" i="26"/>
  <c r="M1235" i="26"/>
  <c r="L1235" i="26"/>
  <c r="I1083" i="26"/>
  <c r="I1085" i="26"/>
  <c r="I1093" i="26"/>
  <c r="J1130" i="26"/>
  <c r="J1135" i="26"/>
  <c r="D1155" i="26"/>
  <c r="K1157" i="26"/>
  <c r="K1152" i="26" s="1"/>
  <c r="K1158" i="26"/>
  <c r="K1153" i="26" s="1"/>
  <c r="K1159" i="26"/>
  <c r="J1165" i="26"/>
  <c r="J1170" i="26"/>
  <c r="M1173" i="26"/>
  <c r="G1175" i="26"/>
  <c r="M1176" i="26"/>
  <c r="M1178" i="26"/>
  <c r="G1180" i="26"/>
  <c r="M1181" i="26"/>
  <c r="I1183" i="26"/>
  <c r="L1189" i="26"/>
  <c r="J1190" i="26"/>
  <c r="L1191" i="26"/>
  <c r="L1192" i="26"/>
  <c r="L1193" i="26"/>
  <c r="L1194" i="26"/>
  <c r="J1195" i="26"/>
  <c r="J1201" i="26"/>
  <c r="J1202" i="26"/>
  <c r="H1203" i="26"/>
  <c r="J1204" i="26"/>
  <c r="H1205" i="26"/>
  <c r="I1205" i="26" s="1"/>
  <c r="I1208" i="26"/>
  <c r="K1226" i="26"/>
  <c r="K1227" i="26"/>
  <c r="M1227" i="26" s="1"/>
  <c r="K1228" i="26"/>
  <c r="M1228" i="26" s="1"/>
  <c r="M1231" i="26"/>
  <c r="L1234" i="26"/>
  <c r="I1235" i="26"/>
  <c r="L1236" i="26"/>
  <c r="L1244" i="26"/>
  <c r="L1246" i="26"/>
  <c r="F1250" i="26"/>
  <c r="M1251" i="26"/>
  <c r="G1252" i="26"/>
  <c r="L1252" i="26"/>
  <c r="L1254" i="26"/>
  <c r="I1256" i="26"/>
  <c r="K1257" i="26"/>
  <c r="M1257" i="26" s="1"/>
  <c r="I1259" i="26"/>
  <c r="E1260" i="26"/>
  <c r="J1263" i="26"/>
  <c r="L1269" i="26"/>
  <c r="J1270" i="26"/>
  <c r="M1270" i="26"/>
  <c r="L1277" i="26"/>
  <c r="J1278" i="26"/>
  <c r="M1278" i="26"/>
  <c r="L1282" i="26"/>
  <c r="L1284" i="26"/>
  <c r="M1287" i="26"/>
  <c r="L1289" i="26"/>
  <c r="L1259" i="26" s="1"/>
  <c r="J1290" i="26"/>
  <c r="F1295" i="26"/>
  <c r="G1295" i="26" s="1"/>
  <c r="L1296" i="26"/>
  <c r="M1297" i="26"/>
  <c r="G1298" i="26"/>
  <c r="L1302" i="26"/>
  <c r="I1303" i="26"/>
  <c r="F1305" i="26"/>
  <c r="L1306" i="26"/>
  <c r="L1307" i="26"/>
  <c r="M1312" i="26"/>
  <c r="L1317" i="26"/>
  <c r="L1322" i="26"/>
  <c r="I1325" i="26"/>
  <c r="L1331" i="26"/>
  <c r="M1339" i="26"/>
  <c r="L1339" i="26"/>
  <c r="M1342" i="26"/>
  <c r="M1354" i="26"/>
  <c r="M1362" i="26"/>
  <c r="L1157" i="26"/>
  <c r="L1152" i="26" s="1"/>
  <c r="L1158" i="26"/>
  <c r="L1153" i="26" s="1"/>
  <c r="G1200" i="26"/>
  <c r="G1201" i="26"/>
  <c r="G1202" i="26"/>
  <c r="G1203" i="26"/>
  <c r="G1204" i="26"/>
  <c r="G1205" i="26"/>
  <c r="G1210" i="26"/>
  <c r="K1210" i="26"/>
  <c r="M1210" i="26" s="1"/>
  <c r="G1215" i="26"/>
  <c r="K1215" i="26"/>
  <c r="M1215" i="26" s="1"/>
  <c r="I1278" i="26"/>
  <c r="D1223" i="26"/>
  <c r="D1220" i="26" s="1"/>
  <c r="J1335" i="26"/>
  <c r="I1340" i="26"/>
  <c r="I1348" i="26"/>
  <c r="G1363" i="26"/>
  <c r="L1364" i="26"/>
  <c r="L1366" i="26"/>
  <c r="D1360" i="26"/>
  <c r="I1370" i="26"/>
  <c r="L1372" i="26"/>
  <c r="J1376" i="26"/>
  <c r="J1377" i="26"/>
  <c r="I1378" i="26"/>
  <c r="G1379" i="26"/>
  <c r="G1380" i="26"/>
  <c r="J1385" i="26"/>
  <c r="G1391" i="26"/>
  <c r="F1400" i="26"/>
  <c r="J1402" i="26"/>
  <c r="J1404" i="26"/>
  <c r="I1410" i="26"/>
  <c r="L1412" i="26"/>
  <c r="L1410" i="26" s="1"/>
  <c r="M1416" i="26"/>
  <c r="M1408" i="26"/>
  <c r="L1426" i="26"/>
  <c r="L1406" i="26" s="1"/>
  <c r="L1427" i="26"/>
  <c r="L1431" i="26"/>
  <c r="L1432" i="26"/>
  <c r="F1435" i="26"/>
  <c r="M1436" i="26"/>
  <c r="L1438" i="26"/>
  <c r="L1439" i="26"/>
  <c r="J1440" i="26"/>
  <c r="L1443" i="26"/>
  <c r="I1445" i="26"/>
  <c r="L1446" i="26"/>
  <c r="G1450" i="26"/>
  <c r="K1450" i="26"/>
  <c r="M1450" i="26" s="1"/>
  <c r="L1451" i="26"/>
  <c r="L1452" i="26"/>
  <c r="L1454" i="26"/>
  <c r="M1457" i="26"/>
  <c r="J1458" i="26"/>
  <c r="M1459" i="26"/>
  <c r="J1460" i="26"/>
  <c r="J1465" i="26"/>
  <c r="L1467" i="26"/>
  <c r="K1470" i="26"/>
  <c r="M1470" i="26" s="1"/>
  <c r="L1473" i="26"/>
  <c r="G1492" i="26"/>
  <c r="G1493" i="26"/>
  <c r="G1370" i="26"/>
  <c r="M1370" i="26"/>
  <c r="I1375" i="26"/>
  <c r="G1376" i="26"/>
  <c r="G1377" i="26"/>
  <c r="G1378" i="26"/>
  <c r="I1425" i="26"/>
  <c r="G1430" i="26"/>
  <c r="L1430" i="26"/>
  <c r="J1450" i="26"/>
  <c r="I1455" i="26"/>
  <c r="J1457" i="26"/>
  <c r="J1459" i="26"/>
  <c r="J1492" i="26"/>
  <c r="J1493" i="26"/>
  <c r="D1400" i="26"/>
  <c r="G1495" i="26"/>
  <c r="L1350" i="26"/>
  <c r="E1345" i="26"/>
  <c r="M1348" i="26"/>
  <c r="D1330" i="26"/>
  <c r="M1318" i="26"/>
  <c r="L1320" i="26"/>
  <c r="L1315" i="26"/>
  <c r="D1300" i="26"/>
  <c r="L1290" i="26"/>
  <c r="D1255" i="26"/>
  <c r="I1263" i="26"/>
  <c r="L1263" i="26"/>
  <c r="E1258" i="26"/>
  <c r="I1258" i="26" s="1"/>
  <c r="M1263" i="26"/>
  <c r="I1265" i="26"/>
  <c r="D1260" i="26"/>
  <c r="F795" i="26"/>
  <c r="I797" i="26"/>
  <c r="H700" i="26"/>
  <c r="J700" i="26" s="1"/>
  <c r="E691" i="26"/>
  <c r="J680" i="26"/>
  <c r="G639" i="26"/>
  <c r="H635" i="26"/>
  <c r="G636" i="26"/>
  <c r="I435" i="26"/>
  <c r="D385" i="26"/>
  <c r="H1400" i="26"/>
  <c r="G1403" i="26"/>
  <c r="G1404" i="26"/>
  <c r="J1410" i="26"/>
  <c r="M1414" i="26"/>
  <c r="K1415" i="26"/>
  <c r="M1417" i="26"/>
  <c r="M1418" i="26"/>
  <c r="M1419" i="26"/>
  <c r="L1420" i="26"/>
  <c r="I1420" i="26"/>
  <c r="I1408" i="26"/>
  <c r="M1411" i="26"/>
  <c r="K1410" i="26"/>
  <c r="M1410" i="26" s="1"/>
  <c r="K1406" i="26"/>
  <c r="G1425" i="26"/>
  <c r="K1425" i="26"/>
  <c r="M1425" i="26" s="1"/>
  <c r="M1429" i="26"/>
  <c r="L1429" i="26"/>
  <c r="I1401" i="26"/>
  <c r="I1402" i="26"/>
  <c r="I1403" i="26"/>
  <c r="I1404" i="26"/>
  <c r="I1405" i="26"/>
  <c r="J1408" i="26"/>
  <c r="J1415" i="26"/>
  <c r="G1420" i="26"/>
  <c r="M1422" i="26"/>
  <c r="G1400" i="26"/>
  <c r="G1408" i="26"/>
  <c r="K1409" i="26"/>
  <c r="M1409" i="26" s="1"/>
  <c r="I1415" i="26"/>
  <c r="L1418" i="26"/>
  <c r="L1408" i="26" s="1"/>
  <c r="J1425" i="26"/>
  <c r="M1491" i="26"/>
  <c r="L1491" i="26"/>
  <c r="M1430" i="26"/>
  <c r="L1434" i="26"/>
  <c r="L1435" i="26"/>
  <c r="L1437" i="26"/>
  <c r="L1407" i="26" s="1"/>
  <c r="I1440" i="26"/>
  <c r="G1445" i="26"/>
  <c r="K1445" i="26"/>
  <c r="I1450" i="26"/>
  <c r="G1455" i="26"/>
  <c r="K1455" i="26"/>
  <c r="M1455" i="26" s="1"/>
  <c r="I1457" i="26"/>
  <c r="I1458" i="26"/>
  <c r="I1459" i="26"/>
  <c r="I1460" i="26"/>
  <c r="G1463" i="26"/>
  <c r="L1463" i="26"/>
  <c r="G1465" i="26"/>
  <c r="K1465" i="26"/>
  <c r="M1465" i="26" s="1"/>
  <c r="L1469" i="26"/>
  <c r="G1474" i="26"/>
  <c r="L1474" i="26"/>
  <c r="L1477" i="26"/>
  <c r="L1457" i="26" s="1"/>
  <c r="L1478" i="26"/>
  <c r="I1480" i="26"/>
  <c r="I1485" i="26"/>
  <c r="E1490" i="26"/>
  <c r="J1490" i="26" s="1"/>
  <c r="K1492" i="26"/>
  <c r="M1492" i="26" s="1"/>
  <c r="K1493" i="26"/>
  <c r="M1493" i="26" s="1"/>
  <c r="L1495" i="26"/>
  <c r="L1499" i="26"/>
  <c r="I1430" i="26"/>
  <c r="I1435" i="26"/>
  <c r="I1456" i="26"/>
  <c r="I1470" i="26"/>
  <c r="I1475" i="26"/>
  <c r="K1480" i="26"/>
  <c r="M1480" i="26" s="1"/>
  <c r="I1495" i="26"/>
  <c r="J1435" i="26"/>
  <c r="G1440" i="26"/>
  <c r="G1459" i="26"/>
  <c r="G1460" i="26"/>
  <c r="I1465" i="26"/>
  <c r="G1468" i="26"/>
  <c r="L1468" i="26"/>
  <c r="J1470" i="26"/>
  <c r="L1471" i="26"/>
  <c r="J1475" i="26"/>
  <c r="L1476" i="26"/>
  <c r="L1456" i="26" s="1"/>
  <c r="I1492" i="26"/>
  <c r="I1493" i="26"/>
  <c r="J1495" i="26"/>
  <c r="L1496" i="26"/>
  <c r="L1497" i="26"/>
  <c r="L1498" i="26"/>
  <c r="G1470" i="26"/>
  <c r="G1475" i="26"/>
  <c r="K1475" i="26"/>
  <c r="M1475" i="26" s="1"/>
  <c r="J1221" i="26"/>
  <c r="H1225" i="26"/>
  <c r="F1227" i="26"/>
  <c r="G1228" i="26"/>
  <c r="K1229" i="26"/>
  <c r="K1225" i="26" s="1"/>
  <c r="M1225" i="26" s="1"/>
  <c r="G1230" i="26"/>
  <c r="G1240" i="26"/>
  <c r="L1240" i="26"/>
  <c r="I1245" i="26"/>
  <c r="L1248" i="26"/>
  <c r="G1250" i="26"/>
  <c r="J1253" i="26"/>
  <c r="K1255" i="26"/>
  <c r="I1257" i="26"/>
  <c r="M1264" i="26"/>
  <c r="L1265" i="26"/>
  <c r="I1270" i="26"/>
  <c r="H1260" i="26"/>
  <c r="K1245" i="26"/>
  <c r="M1245" i="26" s="1"/>
  <c r="J1248" i="26"/>
  <c r="H1228" i="26"/>
  <c r="M1260" i="26"/>
  <c r="I1224" i="26"/>
  <c r="I1230" i="26"/>
  <c r="L1232" i="26"/>
  <c r="L1237" i="26"/>
  <c r="L1239" i="26"/>
  <c r="I1240" i="26"/>
  <c r="L1242" i="26"/>
  <c r="G1245" i="26"/>
  <c r="L1245" i="26"/>
  <c r="I1248" i="26"/>
  <c r="M1249" i="26"/>
  <c r="L1250" i="26"/>
  <c r="I1250" i="26"/>
  <c r="M1253" i="26"/>
  <c r="L1260" i="26"/>
  <c r="G1278" i="26"/>
  <c r="M1280" i="26"/>
  <c r="L1280" i="26"/>
  <c r="I1221" i="26"/>
  <c r="M1226" i="26"/>
  <c r="L1227" i="26"/>
  <c r="I1227" i="26"/>
  <c r="K1230" i="26"/>
  <c r="M1230" i="26" s="1"/>
  <c r="G1235" i="26"/>
  <c r="J1238" i="26"/>
  <c r="J1268" i="26"/>
  <c r="F1265" i="26"/>
  <c r="G1268" i="26"/>
  <c r="G1270" i="26"/>
  <c r="M1272" i="26"/>
  <c r="M1274" i="26"/>
  <c r="M1275" i="26"/>
  <c r="L1275" i="26"/>
  <c r="F1280" i="26"/>
  <c r="J1280" i="26" s="1"/>
  <c r="J1283" i="26"/>
  <c r="E1285" i="26"/>
  <c r="I1285" i="26" s="1"/>
  <c r="L1286" i="26"/>
  <c r="L1256" i="26" s="1"/>
  <c r="F1288" i="26"/>
  <c r="I1290" i="26"/>
  <c r="L1291" i="26"/>
  <c r="L1294" i="26"/>
  <c r="M1295" i="26"/>
  <c r="L1288" i="26"/>
  <c r="I1295" i="26"/>
  <c r="M1305" i="26"/>
  <c r="L1305" i="26"/>
  <c r="G1305" i="26"/>
  <c r="M1288" i="26"/>
  <c r="G1290" i="26"/>
  <c r="J1295" i="26"/>
  <c r="E1300" i="26"/>
  <c r="G1303" i="26"/>
  <c r="L1311" i="26"/>
  <c r="M1311" i="26"/>
  <c r="I1288" i="26"/>
  <c r="I1310" i="26"/>
  <c r="H1300" i="26"/>
  <c r="J1310" i="26"/>
  <c r="M1303" i="26"/>
  <c r="J1313" i="26"/>
  <c r="M1314" i="26"/>
  <c r="I1315" i="26"/>
  <c r="F1318" i="26"/>
  <c r="J1318" i="26" s="1"/>
  <c r="M1319" i="26"/>
  <c r="I1320" i="26"/>
  <c r="M1325" i="26"/>
  <c r="M1327" i="26"/>
  <c r="G1328" i="26"/>
  <c r="G1330" i="26"/>
  <c r="L1330" i="26"/>
  <c r="M1333" i="26"/>
  <c r="G1335" i="26"/>
  <c r="L1335" i="26"/>
  <c r="L1337" i="26"/>
  <c r="J1340" i="26"/>
  <c r="M1341" i="26"/>
  <c r="J1343" i="26"/>
  <c r="M1344" i="26"/>
  <c r="I1345" i="26"/>
  <c r="F1348" i="26"/>
  <c r="J1348" i="26" s="1"/>
  <c r="M1349" i="26"/>
  <c r="I1350" i="26"/>
  <c r="M1355" i="26"/>
  <c r="M1357" i="26"/>
  <c r="G1358" i="26"/>
  <c r="G1360" i="26"/>
  <c r="L1360" i="26"/>
  <c r="M1363" i="26"/>
  <c r="G1365" i="26"/>
  <c r="L1365" i="26"/>
  <c r="J1370" i="26"/>
  <c r="M1371" i="26"/>
  <c r="K1375" i="26"/>
  <c r="M1375" i="26" s="1"/>
  <c r="I1376" i="26"/>
  <c r="I1377" i="26"/>
  <c r="I1391" i="26"/>
  <c r="I1392" i="26"/>
  <c r="I1393" i="26"/>
  <c r="I1394" i="26"/>
  <c r="G1308" i="26"/>
  <c r="G1310" i="26"/>
  <c r="L1318" i="26"/>
  <c r="F1320" i="26"/>
  <c r="J1323" i="26"/>
  <c r="H1330" i="26"/>
  <c r="M1330" i="26"/>
  <c r="I1333" i="26"/>
  <c r="M1335" i="26"/>
  <c r="G1338" i="26"/>
  <c r="G1340" i="26"/>
  <c r="F1350" i="26"/>
  <c r="J1353" i="26"/>
  <c r="I1355" i="26"/>
  <c r="H1360" i="26"/>
  <c r="M1360" i="26"/>
  <c r="I1363" i="26"/>
  <c r="M1365" i="26"/>
  <c r="I1379" i="26"/>
  <c r="K1392" i="26"/>
  <c r="K1393" i="26"/>
  <c r="K1394" i="26"/>
  <c r="M1394" i="26" s="1"/>
  <c r="J1325" i="26"/>
  <c r="J1333" i="26"/>
  <c r="J1355" i="26"/>
  <c r="J1363" i="26"/>
  <c r="I1365" i="26"/>
  <c r="J1379" i="26"/>
  <c r="I1390" i="26"/>
  <c r="L1303" i="26"/>
  <c r="G1325" i="26"/>
  <c r="L1333" i="26"/>
  <c r="G1355" i="26"/>
  <c r="L1363" i="26"/>
  <c r="F1375" i="26"/>
  <c r="G1375" i="26" s="1"/>
  <c r="K1380" i="26"/>
  <c r="M1380" i="26" s="1"/>
  <c r="K1385" i="26"/>
  <c r="M1385" i="26" s="1"/>
  <c r="F1390" i="26"/>
  <c r="G1390" i="26" s="1"/>
  <c r="F1151" i="26"/>
  <c r="G1152" i="26"/>
  <c r="I1154" i="26"/>
  <c r="E1155" i="26"/>
  <c r="K1156" i="26"/>
  <c r="G1157" i="26"/>
  <c r="H1158" i="26"/>
  <c r="H1155" i="26" s="1"/>
  <c r="I1159" i="26"/>
  <c r="J1163" i="26"/>
  <c r="G1165" i="26"/>
  <c r="K1165" i="26"/>
  <c r="M1165" i="26" s="1"/>
  <c r="G1170" i="26"/>
  <c r="K1170" i="26"/>
  <c r="M1170" i="26" s="1"/>
  <c r="L1175" i="26"/>
  <c r="H1180" i="26"/>
  <c r="L1180" i="26"/>
  <c r="L1184" i="26"/>
  <c r="M1186" i="26"/>
  <c r="G1190" i="26"/>
  <c r="K1190" i="26"/>
  <c r="M1190" i="26" s="1"/>
  <c r="G1195" i="26"/>
  <c r="K1195" i="26"/>
  <c r="M1195" i="26" s="1"/>
  <c r="L1196" i="26"/>
  <c r="M1197" i="26"/>
  <c r="M1198" i="26"/>
  <c r="M1199" i="26"/>
  <c r="M1200" i="26"/>
  <c r="I1201" i="26"/>
  <c r="M1201" i="26"/>
  <c r="I1202" i="26"/>
  <c r="M1202" i="26"/>
  <c r="I1203" i="26"/>
  <c r="M1203" i="26"/>
  <c r="I1204" i="26"/>
  <c r="M1204" i="26"/>
  <c r="M1205" i="26"/>
  <c r="M1206" i="26"/>
  <c r="M1207" i="26"/>
  <c r="L1209" i="26"/>
  <c r="L1210" i="26"/>
  <c r="L1211" i="26"/>
  <c r="L1212" i="26"/>
  <c r="L1213" i="26"/>
  <c r="L1214" i="26"/>
  <c r="L1215" i="26"/>
  <c r="L1216" i="26"/>
  <c r="L1217" i="26"/>
  <c r="L1218" i="26"/>
  <c r="L1219" i="26"/>
  <c r="M1152" i="26"/>
  <c r="M1153" i="26"/>
  <c r="J1154" i="26"/>
  <c r="M1157" i="26"/>
  <c r="M1158" i="26"/>
  <c r="J1159" i="26"/>
  <c r="L1165" i="26"/>
  <c r="I1175" i="26"/>
  <c r="I1185" i="26"/>
  <c r="L1190" i="26"/>
  <c r="L1195" i="26"/>
  <c r="J1205" i="26"/>
  <c r="I1165" i="26"/>
  <c r="I1170" i="26"/>
  <c r="J1175" i="26"/>
  <c r="G1153" i="26"/>
  <c r="L1159" i="26"/>
  <c r="L1154" i="26" s="1"/>
  <c r="L1185" i="26"/>
  <c r="L1076" i="26"/>
  <c r="G1085" i="26"/>
  <c r="F1076" i="26"/>
  <c r="D1077" i="26"/>
  <c r="J1077" i="26"/>
  <c r="G1081" i="26"/>
  <c r="J1082" i="26"/>
  <c r="J1085" i="26"/>
  <c r="I1090" i="26"/>
  <c r="G1077" i="26"/>
  <c r="J1079" i="26"/>
  <c r="J1081" i="26"/>
  <c r="J1088" i="26"/>
  <c r="L1089" i="26"/>
  <c r="K1084" i="26"/>
  <c r="K1090" i="26"/>
  <c r="M1090" i="26" s="1"/>
  <c r="L1093" i="26"/>
  <c r="L1083" i="26" s="1"/>
  <c r="I1077" i="26"/>
  <c r="D1080" i="26"/>
  <c r="H1080" i="26"/>
  <c r="F1083" i="26"/>
  <c r="G1088" i="26"/>
  <c r="M1089" i="26"/>
  <c r="G1090" i="26"/>
  <c r="L1094" i="26"/>
  <c r="K1095" i="26"/>
  <c r="L1099" i="26"/>
  <c r="E1079" i="26"/>
  <c r="E1105" i="26"/>
  <c r="G1109" i="26"/>
  <c r="K1109" i="26"/>
  <c r="M1109" i="26" s="1"/>
  <c r="G1110" i="26"/>
  <c r="K1110" i="26"/>
  <c r="M1110" i="26" s="1"/>
  <c r="L1114" i="26"/>
  <c r="H1115" i="26"/>
  <c r="L1115" i="26"/>
  <c r="L1117" i="26"/>
  <c r="I1119" i="26"/>
  <c r="I1120" i="26"/>
  <c r="G1125" i="26"/>
  <c r="K1125" i="26"/>
  <c r="M1125" i="26" s="1"/>
  <c r="I1130" i="26"/>
  <c r="G1135" i="26"/>
  <c r="K1135" i="26"/>
  <c r="M1135" i="26" s="1"/>
  <c r="I1140" i="26"/>
  <c r="J1143" i="26"/>
  <c r="I1145" i="26"/>
  <c r="M1147" i="26"/>
  <c r="L1149" i="26"/>
  <c r="L1145" i="26" s="1"/>
  <c r="L1110" i="26"/>
  <c r="I1109" i="26"/>
  <c r="I1110" i="26"/>
  <c r="J1109" i="26"/>
  <c r="J1110" i="26"/>
  <c r="I994" i="26"/>
  <c r="H995" i="26"/>
  <c r="L995" i="26"/>
  <c r="M999" i="26"/>
  <c r="M1002" i="26"/>
  <c r="M1003" i="26"/>
  <c r="G1005" i="26"/>
  <c r="K1005" i="26"/>
  <c r="M1005" i="26" s="1"/>
  <c r="M1006" i="26"/>
  <c r="J1008" i="26"/>
  <c r="L1010" i="26"/>
  <c r="J1015" i="26"/>
  <c r="I1018" i="26"/>
  <c r="M1018" i="26"/>
  <c r="K1020" i="26"/>
  <c r="M1020" i="26" s="1"/>
  <c r="M1021" i="26"/>
  <c r="M1024" i="26"/>
  <c r="M1025" i="26"/>
  <c r="M1027" i="26"/>
  <c r="F1030" i="26"/>
  <c r="J1030" i="26" s="1"/>
  <c r="L1035" i="26"/>
  <c r="M1039" i="26"/>
  <c r="M1040" i="26"/>
  <c r="M1042" i="26"/>
  <c r="J1045" i="26"/>
  <c r="I1048" i="26"/>
  <c r="M1048" i="26"/>
  <c r="G1050" i="26"/>
  <c r="K1050" i="26"/>
  <c r="M1050" i="26" s="1"/>
  <c r="M1051" i="26"/>
  <c r="J1053" i="26"/>
  <c r="H1055" i="26"/>
  <c r="L1055" i="26"/>
  <c r="L1057" i="26"/>
  <c r="M1059" i="26"/>
  <c r="I1060" i="26"/>
  <c r="M1060" i="26"/>
  <c r="M1062" i="26"/>
  <c r="J1063" i="26"/>
  <c r="L1064" i="26"/>
  <c r="H1065" i="26"/>
  <c r="L1065" i="26"/>
  <c r="L1067" i="26"/>
  <c r="M1069" i="26"/>
  <c r="M1070" i="26"/>
  <c r="M1072" i="26"/>
  <c r="J1073" i="26"/>
  <c r="L1074" i="26"/>
  <c r="H1005" i="26"/>
  <c r="L1005" i="26"/>
  <c r="I1010" i="26"/>
  <c r="J1025" i="26"/>
  <c r="J1033" i="26"/>
  <c r="I1035" i="26"/>
  <c r="J1040" i="26"/>
  <c r="J1010" i="26"/>
  <c r="J1035" i="26"/>
  <c r="I1050" i="26"/>
  <c r="L1000" i="26"/>
  <c r="I1008" i="26"/>
  <c r="H1070" i="26"/>
  <c r="M875" i="26"/>
  <c r="L875" i="26"/>
  <c r="D870" i="26"/>
  <c r="D868" i="26"/>
  <c r="D865" i="26" s="1"/>
  <c r="M885" i="26"/>
  <c r="L885" i="26"/>
  <c r="M905" i="26"/>
  <c r="L905" i="26"/>
  <c r="G970" i="26"/>
  <c r="E868" i="26"/>
  <c r="G868" i="26" s="1"/>
  <c r="K873" i="26"/>
  <c r="G873" i="26"/>
  <c r="G869" i="26"/>
  <c r="G875" i="26"/>
  <c r="M876" i="26"/>
  <c r="G878" i="26"/>
  <c r="K878" i="26"/>
  <c r="M879" i="26"/>
  <c r="M880" i="26"/>
  <c r="M882" i="26"/>
  <c r="M883" i="26"/>
  <c r="M886" i="26"/>
  <c r="M889" i="26"/>
  <c r="E890" i="26"/>
  <c r="F892" i="26"/>
  <c r="J892" i="26" s="1"/>
  <c r="G893" i="26"/>
  <c r="K893" i="26"/>
  <c r="M893" i="26" s="1"/>
  <c r="K894" i="26"/>
  <c r="K895" i="26"/>
  <c r="M896" i="26"/>
  <c r="M899" i="26"/>
  <c r="M900" i="26"/>
  <c r="J902" i="26"/>
  <c r="M903" i="26"/>
  <c r="M906" i="26"/>
  <c r="G907" i="26"/>
  <c r="L907" i="26"/>
  <c r="M917" i="26"/>
  <c r="L917" i="26"/>
  <c r="J943" i="26"/>
  <c r="F940" i="26"/>
  <c r="G943" i="26"/>
  <c r="M956" i="26"/>
  <c r="L956" i="26"/>
  <c r="M961" i="26"/>
  <c r="L961" i="26"/>
  <c r="J971" i="26"/>
  <c r="J975" i="26"/>
  <c r="I975" i="26"/>
  <c r="M978" i="26"/>
  <c r="L978" i="26"/>
  <c r="L973" i="26" s="1"/>
  <c r="I871" i="26"/>
  <c r="J880" i="26"/>
  <c r="J900" i="26"/>
  <c r="J920" i="26"/>
  <c r="I920" i="26"/>
  <c r="J938" i="26"/>
  <c r="F935" i="26"/>
  <c r="G938" i="26"/>
  <c r="M946" i="26"/>
  <c r="K945" i="26"/>
  <c r="M945" i="26" s="1"/>
  <c r="L946" i="26"/>
  <c r="L950" i="26"/>
  <c r="K950" i="26"/>
  <c r="M950" i="26" s="1"/>
  <c r="L965" i="26"/>
  <c r="K965" i="26"/>
  <c r="M965" i="26" s="1"/>
  <c r="M981" i="26"/>
  <c r="L981" i="26"/>
  <c r="E866" i="26"/>
  <c r="E865" i="26" s="1"/>
  <c r="I867" i="26"/>
  <c r="I869" i="26"/>
  <c r="J871" i="26"/>
  <c r="H873" i="26"/>
  <c r="I875" i="26"/>
  <c r="I878" i="26"/>
  <c r="G880" i="26"/>
  <c r="I885" i="26"/>
  <c r="G891" i="26"/>
  <c r="I893" i="26"/>
  <c r="I895" i="26"/>
  <c r="G902" i="26"/>
  <c r="L902" i="26"/>
  <c r="L892" i="26" s="1"/>
  <c r="I905" i="26"/>
  <c r="M908" i="26"/>
  <c r="L908" i="26"/>
  <c r="J910" i="26"/>
  <c r="I910" i="26"/>
  <c r="J917" i="26"/>
  <c r="G917" i="26"/>
  <c r="G925" i="26"/>
  <c r="M934" i="26"/>
  <c r="L934" i="26"/>
  <c r="M943" i="26"/>
  <c r="L943" i="26"/>
  <c r="L938" i="26" s="1"/>
  <c r="G950" i="26"/>
  <c r="L955" i="26"/>
  <c r="K955" i="26"/>
  <c r="M955" i="26" s="1"/>
  <c r="K960" i="26"/>
  <c r="M960" i="26" s="1"/>
  <c r="G965" i="26"/>
  <c r="G971" i="26"/>
  <c r="H890" i="26"/>
  <c r="G908" i="26"/>
  <c r="F915" i="26"/>
  <c r="G930" i="26"/>
  <c r="J935" i="26"/>
  <c r="K936" i="26"/>
  <c r="M951" i="26"/>
  <c r="L951" i="26"/>
  <c r="G955" i="26"/>
  <c r="G960" i="26"/>
  <c r="M966" i="26"/>
  <c r="L966" i="26"/>
  <c r="G972" i="26"/>
  <c r="J974" i="26"/>
  <c r="H970" i="26"/>
  <c r="I974" i="26"/>
  <c r="M980" i="26"/>
  <c r="J933" i="26"/>
  <c r="J928" i="26" s="1"/>
  <c r="I937" i="26"/>
  <c r="L940" i="26"/>
  <c r="K970" i="26"/>
  <c r="M970" i="26" s="1"/>
  <c r="L911" i="26"/>
  <c r="L891" i="26" s="1"/>
  <c r="L914" i="26"/>
  <c r="L915" i="26"/>
  <c r="G918" i="26"/>
  <c r="L918" i="26"/>
  <c r="L921" i="26"/>
  <c r="L924" i="26"/>
  <c r="L926" i="26"/>
  <c r="L927" i="26"/>
  <c r="L929" i="26"/>
  <c r="L930" i="26"/>
  <c r="L932" i="26"/>
  <c r="I935" i="26"/>
  <c r="I936" i="26"/>
  <c r="J937" i="26"/>
  <c r="J942" i="26"/>
  <c r="G945" i="26"/>
  <c r="G947" i="26"/>
  <c r="G948" i="26"/>
  <c r="L970" i="26"/>
  <c r="K920" i="26"/>
  <c r="M920" i="26" s="1"/>
  <c r="G933" i="26"/>
  <c r="G928" i="26" s="1"/>
  <c r="I971" i="26"/>
  <c r="I972" i="26"/>
  <c r="L31" i="26"/>
  <c r="L33" i="26"/>
  <c r="F42" i="26"/>
  <c r="G24" i="26"/>
  <c r="M56" i="26"/>
  <c r="I183" i="26"/>
  <c r="L283" i="26"/>
  <c r="L287" i="26"/>
  <c r="L293" i="26"/>
  <c r="M296" i="26"/>
  <c r="M313" i="26"/>
  <c r="I318" i="26"/>
  <c r="M346" i="26"/>
  <c r="L398" i="26"/>
  <c r="G403" i="26"/>
  <c r="F432" i="26"/>
  <c r="L652" i="26"/>
  <c r="M746" i="26"/>
  <c r="M747" i="26"/>
  <c r="L753" i="26"/>
  <c r="L577" i="26"/>
  <c r="M579" i="26"/>
  <c r="L599" i="26"/>
  <c r="L604" i="26"/>
  <c r="L626" i="26"/>
  <c r="M174" i="26"/>
  <c r="G203" i="26"/>
  <c r="M262" i="26"/>
  <c r="J278" i="26"/>
  <c r="M379" i="26"/>
  <c r="G388" i="26"/>
  <c r="J400" i="26"/>
  <c r="J403" i="26"/>
  <c r="I549" i="26"/>
  <c r="L558" i="26"/>
  <c r="L585" i="26"/>
  <c r="L603" i="26"/>
  <c r="D620" i="26"/>
  <c r="L629" i="26"/>
  <c r="D645" i="26"/>
  <c r="L668" i="26"/>
  <c r="L669" i="26"/>
  <c r="D690" i="26"/>
  <c r="L697" i="26"/>
  <c r="L709" i="26"/>
  <c r="D755" i="26"/>
  <c r="I119" i="26"/>
  <c r="H112" i="26"/>
  <c r="J203" i="26"/>
  <c r="J204" i="26"/>
  <c r="L288" i="26"/>
  <c r="M327" i="26"/>
  <c r="M543" i="26"/>
  <c r="H660" i="26"/>
  <c r="H670" i="26"/>
  <c r="L738" i="26"/>
  <c r="D135" i="26"/>
  <c r="D111" i="26"/>
  <c r="H20" i="26"/>
  <c r="G23" i="26"/>
  <c r="J65" i="26"/>
  <c r="L73" i="26"/>
  <c r="K21" i="26"/>
  <c r="M21" i="26" s="1"/>
  <c r="M26" i="26"/>
  <c r="J30" i="26"/>
  <c r="E43" i="26"/>
  <c r="G50" i="26"/>
  <c r="L66" i="26"/>
  <c r="L69" i="26"/>
  <c r="J75" i="26"/>
  <c r="K85" i="26"/>
  <c r="M85" i="26" s="1"/>
  <c r="G90" i="26"/>
  <c r="J95" i="26"/>
  <c r="K100" i="26"/>
  <c r="M100" i="26" s="1"/>
  <c r="G120" i="26"/>
  <c r="M134" i="26"/>
  <c r="F137" i="26"/>
  <c r="F112" i="26" s="1"/>
  <c r="J112" i="26" s="1"/>
  <c r="F138" i="26"/>
  <c r="D155" i="26"/>
  <c r="G158" i="26"/>
  <c r="I160" i="26"/>
  <c r="I165" i="26"/>
  <c r="M171" i="26"/>
  <c r="H180" i="26"/>
  <c r="J184" i="26"/>
  <c r="I190" i="26"/>
  <c r="K190" i="26"/>
  <c r="M190" i="26" s="1"/>
  <c r="I201" i="26"/>
  <c r="G204" i="26"/>
  <c r="I205" i="26"/>
  <c r="M218" i="26"/>
  <c r="J220" i="26"/>
  <c r="M221" i="26"/>
  <c r="I235" i="26"/>
  <c r="L239" i="26"/>
  <c r="M267" i="26"/>
  <c r="G276" i="26"/>
  <c r="M291" i="26"/>
  <c r="L291" i="26"/>
  <c r="L312" i="26"/>
  <c r="M312" i="26"/>
  <c r="D660" i="26"/>
  <c r="D40" i="26"/>
  <c r="K95" i="26"/>
  <c r="M95" i="26" s="1"/>
  <c r="D115" i="26"/>
  <c r="D180" i="26"/>
  <c r="K225" i="26"/>
  <c r="M225" i="26" s="1"/>
  <c r="D255" i="26"/>
  <c r="L263" i="26"/>
  <c r="M263" i="26"/>
  <c r="K305" i="26"/>
  <c r="M305" i="26" s="1"/>
  <c r="J70" i="26"/>
  <c r="L74" i="26"/>
  <c r="K80" i="26"/>
  <c r="M80" i="26" s="1"/>
  <c r="G85" i="26"/>
  <c r="K90" i="26"/>
  <c r="M90" i="26" s="1"/>
  <c r="K120" i="26"/>
  <c r="L120" i="26" s="1"/>
  <c r="G157" i="26"/>
  <c r="J159" i="26"/>
  <c r="L164" i="26"/>
  <c r="M173" i="26"/>
  <c r="M177" i="26"/>
  <c r="M207" i="26"/>
  <c r="I220" i="26"/>
  <c r="F230" i="26"/>
  <c r="K260" i="26"/>
  <c r="M260" i="26" s="1"/>
  <c r="I260" i="26"/>
  <c r="I276" i="26"/>
  <c r="M289" i="26"/>
  <c r="L289" i="26"/>
  <c r="G316" i="26"/>
  <c r="F315" i="26"/>
  <c r="I319" i="26"/>
  <c r="K319" i="26"/>
  <c r="M319" i="26" s="1"/>
  <c r="D60" i="26"/>
  <c r="G22" i="26"/>
  <c r="I35" i="26"/>
  <c r="M47" i="26"/>
  <c r="L67" i="26"/>
  <c r="J85" i="26"/>
  <c r="J100" i="26"/>
  <c r="K105" i="26"/>
  <c r="M105" i="26" s="1"/>
  <c r="G117" i="26"/>
  <c r="K125" i="26"/>
  <c r="M125" i="26" s="1"/>
  <c r="M128" i="26"/>
  <c r="E137" i="26"/>
  <c r="K137" i="26" s="1"/>
  <c r="M137" i="26" s="1"/>
  <c r="J150" i="26"/>
  <c r="J156" i="26"/>
  <c r="J157" i="26"/>
  <c r="L161" i="26"/>
  <c r="G165" i="26"/>
  <c r="M172" i="26"/>
  <c r="I175" i="26"/>
  <c r="I184" i="26"/>
  <c r="J190" i="26"/>
  <c r="I195" i="26"/>
  <c r="K195" i="26"/>
  <c r="M195" i="26" s="1"/>
  <c r="G202" i="26"/>
  <c r="I204" i="26"/>
  <c r="M206" i="26"/>
  <c r="I215" i="26"/>
  <c r="M216" i="26"/>
  <c r="M219" i="26"/>
  <c r="L226" i="26"/>
  <c r="I234" i="26"/>
  <c r="G235" i="26"/>
  <c r="L236" i="26"/>
  <c r="M268" i="26"/>
  <c r="L281" i="26"/>
  <c r="M284" i="26"/>
  <c r="L284" i="26"/>
  <c r="L292" i="26"/>
  <c r="G305" i="26"/>
  <c r="F330" i="26"/>
  <c r="L294" i="26"/>
  <c r="G300" i="26"/>
  <c r="J305" i="26"/>
  <c r="D315" i="26"/>
  <c r="L327" i="26"/>
  <c r="M337" i="26"/>
  <c r="E340" i="26"/>
  <c r="K340" i="26" s="1"/>
  <c r="M340" i="26" s="1"/>
  <c r="D343" i="26"/>
  <c r="E350" i="26"/>
  <c r="K350" i="26" s="1"/>
  <c r="M350" i="26" s="1"/>
  <c r="F355" i="26"/>
  <c r="D355" i="26"/>
  <c r="K358" i="26"/>
  <c r="L358" i="26" s="1"/>
  <c r="I360" i="26"/>
  <c r="M364" i="26"/>
  <c r="M372" i="26"/>
  <c r="K375" i="26"/>
  <c r="L375" i="26" s="1"/>
  <c r="F387" i="26"/>
  <c r="G387" i="26" s="1"/>
  <c r="L396" i="26"/>
  <c r="J404" i="26"/>
  <c r="I414" i="26"/>
  <c r="I440" i="26"/>
  <c r="I445" i="26"/>
  <c r="M445" i="26"/>
  <c r="L445" i="26"/>
  <c r="J457" i="26"/>
  <c r="K458" i="26"/>
  <c r="L463" i="26"/>
  <c r="J465" i="26"/>
  <c r="F525" i="26"/>
  <c r="K527" i="26"/>
  <c r="E525" i="26"/>
  <c r="M536" i="26"/>
  <c r="L539" i="26"/>
  <c r="D545" i="26"/>
  <c r="D570" i="26"/>
  <c r="L576" i="26"/>
  <c r="I585" i="26"/>
  <c r="K594" i="26"/>
  <c r="M594" i="26" s="1"/>
  <c r="L597" i="26"/>
  <c r="H605" i="26"/>
  <c r="J605" i="26" s="1"/>
  <c r="L613" i="26"/>
  <c r="K615" i="26"/>
  <c r="I621" i="26"/>
  <c r="H623" i="26"/>
  <c r="I623" i="26" s="1"/>
  <c r="J624" i="26"/>
  <c r="M628" i="26"/>
  <c r="G630" i="26"/>
  <c r="J646" i="26"/>
  <c r="J648" i="26"/>
  <c r="H650" i="26"/>
  <c r="J650" i="26" s="1"/>
  <c r="E663" i="26"/>
  <c r="K663" i="26" s="1"/>
  <c r="J665" i="26"/>
  <c r="G675" i="26"/>
  <c r="H691" i="26"/>
  <c r="J691" i="26" s="1"/>
  <c r="E692" i="26"/>
  <c r="H693" i="26"/>
  <c r="J693" i="26" s="1"/>
  <c r="E694" i="26"/>
  <c r="J695" i="26"/>
  <c r="M699" i="26"/>
  <c r="J702" i="26"/>
  <c r="J704" i="26"/>
  <c r="M707" i="26"/>
  <c r="I715" i="26"/>
  <c r="L721" i="26"/>
  <c r="H727" i="26"/>
  <c r="H725" i="26" s="1"/>
  <c r="L736" i="26"/>
  <c r="G740" i="26"/>
  <c r="K404" i="26"/>
  <c r="M404" i="26" s="1"/>
  <c r="E645" i="26"/>
  <c r="D700" i="26"/>
  <c r="G735" i="26"/>
  <c r="K745" i="26"/>
  <c r="M745" i="26" s="1"/>
  <c r="I745" i="26"/>
  <c r="K300" i="26"/>
  <c r="M300" i="26" s="1"/>
  <c r="G319" i="26"/>
  <c r="M363" i="26"/>
  <c r="L371" i="26"/>
  <c r="H390" i="26"/>
  <c r="J390" i="26" s="1"/>
  <c r="J395" i="26"/>
  <c r="L409" i="26"/>
  <c r="D410" i="26"/>
  <c r="M422" i="26"/>
  <c r="E433" i="26"/>
  <c r="G435" i="26"/>
  <c r="G445" i="26"/>
  <c r="K450" i="26"/>
  <c r="M450" i="26" s="1"/>
  <c r="K456" i="26"/>
  <c r="M456" i="26" s="1"/>
  <c r="G458" i="26"/>
  <c r="L466" i="26"/>
  <c r="L456" i="26" s="1"/>
  <c r="M523" i="26"/>
  <c r="M532" i="26"/>
  <c r="M538" i="26"/>
  <c r="J540" i="26"/>
  <c r="L554" i="26"/>
  <c r="L557" i="26"/>
  <c r="L589" i="26"/>
  <c r="J595" i="26"/>
  <c r="M741" i="26"/>
  <c r="L741" i="26"/>
  <c r="M748" i="26"/>
  <c r="L748" i="26"/>
  <c r="H330" i="26"/>
  <c r="I330" i="26" s="1"/>
  <c r="K326" i="26"/>
  <c r="M326" i="26" s="1"/>
  <c r="L334" i="26"/>
  <c r="E345" i="26"/>
  <c r="I353" i="26"/>
  <c r="E355" i="26"/>
  <c r="K355" i="26" s="1"/>
  <c r="L355" i="26" s="1"/>
  <c r="M362" i="26"/>
  <c r="I375" i="26"/>
  <c r="E389" i="26"/>
  <c r="K389" i="26" s="1"/>
  <c r="M389" i="26" s="1"/>
  <c r="K390" i="26"/>
  <c r="L393" i="26"/>
  <c r="K395" i="26"/>
  <c r="L395" i="26" s="1"/>
  <c r="L399" i="26"/>
  <c r="G404" i="26"/>
  <c r="G405" i="26"/>
  <c r="K415" i="26"/>
  <c r="M415" i="26" s="1"/>
  <c r="K425" i="26"/>
  <c r="M425" i="26" s="1"/>
  <c r="L430" i="26"/>
  <c r="E432" i="26"/>
  <c r="F433" i="26"/>
  <c r="F440" i="26"/>
  <c r="G440" i="26" s="1"/>
  <c r="G443" i="26"/>
  <c r="F455" i="26"/>
  <c r="I459" i="26"/>
  <c r="L468" i="26"/>
  <c r="M533" i="26"/>
  <c r="J535" i="26"/>
  <c r="M537" i="26"/>
  <c r="M541" i="26"/>
  <c r="I553" i="26"/>
  <c r="L556" i="26"/>
  <c r="G575" i="26"/>
  <c r="J592" i="26"/>
  <c r="J594" i="26"/>
  <c r="J610" i="26"/>
  <c r="I615" i="26"/>
  <c r="I636" i="26"/>
  <c r="E635" i="26"/>
  <c r="K635" i="26" s="1"/>
  <c r="L635" i="26" s="1"/>
  <c r="G650" i="26"/>
  <c r="I652" i="26"/>
  <c r="E660" i="26"/>
  <c r="K660" i="26" s="1"/>
  <c r="G665" i="26"/>
  <c r="E670" i="26"/>
  <c r="K720" i="26"/>
  <c r="M720" i="26" s="1"/>
  <c r="I731" i="26"/>
  <c r="M771" i="26"/>
  <c r="M772" i="26"/>
  <c r="J775" i="26"/>
  <c r="I781" i="26"/>
  <c r="I782" i="26"/>
  <c r="J783" i="26"/>
  <c r="M787" i="26"/>
  <c r="I796" i="26"/>
  <c r="I798" i="26"/>
  <c r="D800" i="26"/>
  <c r="K821" i="26"/>
  <c r="M821" i="26" s="1"/>
  <c r="J825" i="26"/>
  <c r="K830" i="26"/>
  <c r="M830" i="26" s="1"/>
  <c r="M834" i="26"/>
  <c r="M836" i="26"/>
  <c r="M837" i="26"/>
  <c r="J846" i="26"/>
  <c r="L848" i="26"/>
  <c r="L849" i="26"/>
  <c r="I854" i="26"/>
  <c r="J991" i="26"/>
  <c r="M796" i="26"/>
  <c r="M798" i="26"/>
  <c r="K800" i="26"/>
  <c r="M800" i="26" s="1"/>
  <c r="M825" i="26"/>
  <c r="K846" i="26"/>
  <c r="M846" i="26" s="1"/>
  <c r="L774" i="26"/>
  <c r="L770" i="26" s="1"/>
  <c r="L789" i="26"/>
  <c r="G795" i="26"/>
  <c r="L802" i="26"/>
  <c r="G821" i="26"/>
  <c r="G823" i="26"/>
  <c r="M824" i="26"/>
  <c r="G830" i="26"/>
  <c r="L831" i="26"/>
  <c r="L830" i="26" s="1"/>
  <c r="J835" i="26"/>
  <c r="L844" i="26"/>
  <c r="E845" i="26"/>
  <c r="K847" i="26"/>
  <c r="M847" i="26" s="1"/>
  <c r="H848" i="26"/>
  <c r="J849" i="26"/>
  <c r="H850" i="26"/>
  <c r="J850" i="26" s="1"/>
  <c r="I852" i="26"/>
  <c r="J853" i="26"/>
  <c r="M854" i="26"/>
  <c r="M861" i="26"/>
  <c r="G745" i="26"/>
  <c r="J765" i="26"/>
  <c r="H795" i="26"/>
  <c r="I795" i="26" s="1"/>
  <c r="G796" i="26"/>
  <c r="K797" i="26"/>
  <c r="M797" i="26" s="1"/>
  <c r="G798" i="26"/>
  <c r="I799" i="26"/>
  <c r="K799" i="26"/>
  <c r="M799" i="26" s="1"/>
  <c r="G800" i="26"/>
  <c r="M805" i="26"/>
  <c r="D820" i="26"/>
  <c r="J821" i="26"/>
  <c r="G825" i="26"/>
  <c r="J830" i="26"/>
  <c r="K840" i="26"/>
  <c r="M840" i="26" s="1"/>
  <c r="F845" i="26"/>
  <c r="G846" i="26"/>
  <c r="L851" i="26"/>
  <c r="L862" i="26"/>
  <c r="F20" i="26"/>
  <c r="J20" i="26" s="1"/>
  <c r="K23" i="26"/>
  <c r="M27" i="26"/>
  <c r="M41" i="26"/>
  <c r="M48" i="26"/>
  <c r="J60" i="26"/>
  <c r="J62" i="26"/>
  <c r="J63" i="26"/>
  <c r="F115" i="26"/>
  <c r="F180" i="26"/>
  <c r="J183" i="26"/>
  <c r="H200" i="26"/>
  <c r="I200" i="26" s="1"/>
  <c r="K317" i="26"/>
  <c r="M317" i="26" s="1"/>
  <c r="M377" i="26"/>
  <c r="L377" i="26"/>
  <c r="M397" i="26"/>
  <c r="L397" i="26"/>
  <c r="G401" i="26"/>
  <c r="E386" i="26"/>
  <c r="M408" i="26"/>
  <c r="L408" i="26"/>
  <c r="F410" i="26"/>
  <c r="M465" i="26"/>
  <c r="L465" i="26"/>
  <c r="M588" i="26"/>
  <c r="L588" i="26"/>
  <c r="M595" i="26"/>
  <c r="L595" i="26"/>
  <c r="K200" i="26"/>
  <c r="M200" i="26" s="1"/>
  <c r="K204" i="26"/>
  <c r="M204" i="26" s="1"/>
  <c r="H136" i="26"/>
  <c r="L339" i="26"/>
  <c r="M339" i="26"/>
  <c r="I358" i="26"/>
  <c r="H355" i="26"/>
  <c r="M392" i="26"/>
  <c r="L392" i="26"/>
  <c r="M395" i="26"/>
  <c r="J402" i="26"/>
  <c r="H387" i="26"/>
  <c r="K412" i="26"/>
  <c r="M412" i="26" s="1"/>
  <c r="M419" i="26"/>
  <c r="L419" i="26"/>
  <c r="E430" i="26"/>
  <c r="G444" i="26"/>
  <c r="F434" i="26"/>
  <c r="J434" i="26" s="1"/>
  <c r="M454" i="26"/>
  <c r="L454" i="26"/>
  <c r="L531" i="26"/>
  <c r="M531" i="26"/>
  <c r="K526" i="26"/>
  <c r="I546" i="26"/>
  <c r="E545" i="26"/>
  <c r="L552" i="26"/>
  <c r="M552" i="26"/>
  <c r="M561" i="26"/>
  <c r="L561" i="26"/>
  <c r="M563" i="26"/>
  <c r="L563" i="26"/>
  <c r="M566" i="26"/>
  <c r="L566" i="26"/>
  <c r="M568" i="26"/>
  <c r="L568" i="26"/>
  <c r="M578" i="26"/>
  <c r="L578" i="26"/>
  <c r="K22" i="26"/>
  <c r="M22" i="26" s="1"/>
  <c r="M46" i="26"/>
  <c r="L68" i="26"/>
  <c r="I117" i="26"/>
  <c r="L127" i="26"/>
  <c r="L130" i="26"/>
  <c r="L133" i="26"/>
  <c r="L146" i="26"/>
  <c r="L147" i="26"/>
  <c r="L148" i="26"/>
  <c r="L149" i="26"/>
  <c r="J158" i="26"/>
  <c r="L160" i="26"/>
  <c r="L163" i="26"/>
  <c r="L166" i="26"/>
  <c r="L167" i="26"/>
  <c r="L168" i="26"/>
  <c r="L169" i="26"/>
  <c r="F200" i="26"/>
  <c r="J202" i="26"/>
  <c r="I203" i="26"/>
  <c r="K203" i="26"/>
  <c r="M203" i="26" s="1"/>
  <c r="M209" i="26"/>
  <c r="M217" i="26"/>
  <c r="L223" i="26"/>
  <c r="L228" i="26"/>
  <c r="I232" i="26"/>
  <c r="L241" i="26"/>
  <c r="L242" i="26"/>
  <c r="L243" i="26"/>
  <c r="L244" i="26"/>
  <c r="L246" i="26"/>
  <c r="L247" i="26"/>
  <c r="L248" i="26"/>
  <c r="L249" i="26"/>
  <c r="L251" i="26"/>
  <c r="L252" i="26"/>
  <c r="L253" i="26"/>
  <c r="L254" i="26"/>
  <c r="M261" i="26"/>
  <c r="M266" i="26"/>
  <c r="L279" i="26"/>
  <c r="M311" i="26"/>
  <c r="G317" i="26"/>
  <c r="E329" i="26"/>
  <c r="M331" i="26"/>
  <c r="L349" i="26"/>
  <c r="M349" i="26"/>
  <c r="M378" i="26"/>
  <c r="L378" i="26"/>
  <c r="M391" i="26"/>
  <c r="L391" i="26"/>
  <c r="E410" i="26"/>
  <c r="M469" i="26"/>
  <c r="L469" i="26"/>
  <c r="L524" i="26"/>
  <c r="M524" i="26"/>
  <c r="M583" i="26"/>
  <c r="L583" i="26"/>
  <c r="M601" i="26"/>
  <c r="L601" i="26"/>
  <c r="K591" i="26"/>
  <c r="F40" i="26"/>
  <c r="E20" i="26"/>
  <c r="L21" i="26"/>
  <c r="K24" i="26"/>
  <c r="M24" i="26" s="1"/>
  <c r="L25" i="26"/>
  <c r="L29" i="26"/>
  <c r="M34" i="26"/>
  <c r="L37" i="26"/>
  <c r="M44" i="26"/>
  <c r="M49" i="26"/>
  <c r="D113" i="26"/>
  <c r="D110" i="26" s="1"/>
  <c r="F136" i="26"/>
  <c r="I137" i="26"/>
  <c r="L159" i="26"/>
  <c r="L162" i="26"/>
  <c r="J201" i="26"/>
  <c r="I202" i="26"/>
  <c r="K202" i="26"/>
  <c r="M202" i="26" s="1"/>
  <c r="M208" i="26"/>
  <c r="E230" i="26"/>
  <c r="K230" i="26" s="1"/>
  <c r="M235" i="26"/>
  <c r="M264" i="26"/>
  <c r="M269" i="26"/>
  <c r="M314" i="26"/>
  <c r="E315" i="26"/>
  <c r="G318" i="26"/>
  <c r="I327" i="26"/>
  <c r="M342" i="26"/>
  <c r="F385" i="26"/>
  <c r="K401" i="26"/>
  <c r="M401" i="26" s="1"/>
  <c r="M467" i="26"/>
  <c r="L467" i="26"/>
  <c r="L457" i="26" s="1"/>
  <c r="K457" i="26"/>
  <c r="M457" i="26" s="1"/>
  <c r="M526" i="26"/>
  <c r="M534" i="26"/>
  <c r="L534" i="26"/>
  <c r="K529" i="26"/>
  <c r="M529" i="26" s="1"/>
  <c r="L544" i="26"/>
  <c r="K540" i="26"/>
  <c r="M544" i="26"/>
  <c r="M559" i="26"/>
  <c r="L559" i="26"/>
  <c r="M562" i="26"/>
  <c r="L562" i="26"/>
  <c r="M564" i="26"/>
  <c r="L564" i="26"/>
  <c r="M567" i="26"/>
  <c r="L567" i="26"/>
  <c r="M569" i="26"/>
  <c r="L569" i="26"/>
  <c r="J386" i="26"/>
  <c r="L387" i="26"/>
  <c r="J389" i="26"/>
  <c r="L394" i="26"/>
  <c r="G400" i="26"/>
  <c r="J401" i="26"/>
  <c r="L406" i="26"/>
  <c r="I411" i="26"/>
  <c r="L413" i="26"/>
  <c r="G414" i="26"/>
  <c r="D430" i="26"/>
  <c r="M433" i="26"/>
  <c r="I444" i="26"/>
  <c r="K444" i="26"/>
  <c r="J456" i="26"/>
  <c r="G457" i="26"/>
  <c r="K459" i="26"/>
  <c r="M459" i="26" s="1"/>
  <c r="L464" i="26"/>
  <c r="L459" i="26" s="1"/>
  <c r="M522" i="26"/>
  <c r="M527" i="26"/>
  <c r="L540" i="26"/>
  <c r="F570" i="26"/>
  <c r="L586" i="26"/>
  <c r="L598" i="26"/>
  <c r="L602" i="26"/>
  <c r="J355" i="26"/>
  <c r="K388" i="26"/>
  <c r="M388" i="26" s="1"/>
  <c r="K400" i="26"/>
  <c r="K402" i="26"/>
  <c r="I413" i="26"/>
  <c r="K414" i="26"/>
  <c r="M414" i="26" s="1"/>
  <c r="G431" i="26"/>
  <c r="J433" i="26"/>
  <c r="I441" i="26"/>
  <c r="I442" i="26"/>
  <c r="I443" i="26"/>
  <c r="E455" i="26"/>
  <c r="J458" i="26"/>
  <c r="K592" i="26"/>
  <c r="M592" i="26" s="1"/>
  <c r="K593" i="26"/>
  <c r="M593" i="26" s="1"/>
  <c r="M596" i="26"/>
  <c r="L596" i="26"/>
  <c r="I357" i="26"/>
  <c r="I359" i="26"/>
  <c r="L388" i="26"/>
  <c r="K403" i="26"/>
  <c r="M403" i="26" s="1"/>
  <c r="I412" i="26"/>
  <c r="I431" i="26"/>
  <c r="I432" i="26"/>
  <c r="I433" i="26"/>
  <c r="I434" i="26"/>
  <c r="K441" i="26"/>
  <c r="K442" i="26"/>
  <c r="M443" i="26"/>
  <c r="M458" i="26"/>
  <c r="M528" i="26"/>
  <c r="I547" i="26"/>
  <c r="D590" i="26"/>
  <c r="K622" i="26"/>
  <c r="M622" i="26" s="1"/>
  <c r="I637" i="26"/>
  <c r="K638" i="26"/>
  <c r="L638" i="26" s="1"/>
  <c r="L672" i="26"/>
  <c r="L673" i="26"/>
  <c r="L674" i="26"/>
  <c r="F690" i="26"/>
  <c r="K734" i="26"/>
  <c r="M734" i="26" s="1"/>
  <c r="D725" i="26"/>
  <c r="L757" i="26"/>
  <c r="L727" i="26" s="1"/>
  <c r="L612" i="26"/>
  <c r="L627" i="26"/>
  <c r="M632" i="26"/>
  <c r="G638" i="26"/>
  <c r="I639" i="26"/>
  <c r="L651" i="26"/>
  <c r="L667" i="26"/>
  <c r="I671" i="26"/>
  <c r="I672" i="26"/>
  <c r="I673" i="26"/>
  <c r="I674" i="26"/>
  <c r="L676" i="26"/>
  <c r="L687" i="26"/>
  <c r="J692" i="26"/>
  <c r="L696" i="26"/>
  <c r="L698" i="26"/>
  <c r="L706" i="26"/>
  <c r="L708" i="26"/>
  <c r="L711" i="26"/>
  <c r="L712" i="26"/>
  <c r="L713" i="26"/>
  <c r="L714" i="26"/>
  <c r="M724" i="26"/>
  <c r="I733" i="26"/>
  <c r="K755" i="26"/>
  <c r="L759" i="26"/>
  <c r="L729" i="26" s="1"/>
  <c r="L863" i="26"/>
  <c r="L611" i="26"/>
  <c r="L614" i="26"/>
  <c r="L594" i="26" s="1"/>
  <c r="H620" i="26"/>
  <c r="J620" i="26" s="1"/>
  <c r="J622" i="26"/>
  <c r="L624" i="26"/>
  <c r="M631" i="26"/>
  <c r="F635" i="26"/>
  <c r="G635" i="26" s="1"/>
  <c r="G637" i="26"/>
  <c r="I638" i="26"/>
  <c r="H645" i="26"/>
  <c r="J645" i="26" s="1"/>
  <c r="J647" i="26"/>
  <c r="J649" i="26"/>
  <c r="F661" i="26"/>
  <c r="F662" i="26"/>
  <c r="F663" i="26"/>
  <c r="F664" i="26"/>
  <c r="G664" i="26" s="1"/>
  <c r="L666" i="26"/>
  <c r="F670" i="26"/>
  <c r="K671" i="26"/>
  <c r="M671" i="26" s="1"/>
  <c r="I692" i="26"/>
  <c r="E700" i="26"/>
  <c r="K700" i="26" s="1"/>
  <c r="M700" i="26" s="1"/>
  <c r="L720" i="26"/>
  <c r="M722" i="26"/>
  <c r="L752" i="26"/>
  <c r="G757" i="26"/>
  <c r="L864" i="26"/>
  <c r="J992" i="26"/>
  <c r="H990" i="26"/>
  <c r="J860" i="26"/>
  <c r="I860" i="26"/>
  <c r="I863" i="26"/>
  <c r="K860" i="26"/>
  <c r="M860" i="26" s="1"/>
  <c r="J863" i="26"/>
  <c r="M850" i="26"/>
  <c r="L850" i="26"/>
  <c r="J796" i="26"/>
  <c r="J797" i="26"/>
  <c r="J798" i="26"/>
  <c r="J799" i="26"/>
  <c r="I805" i="26"/>
  <c r="F820" i="26"/>
  <c r="I823" i="26"/>
  <c r="J824" i="26"/>
  <c r="L835" i="26"/>
  <c r="J840" i="26"/>
  <c r="G849" i="26"/>
  <c r="J805" i="26"/>
  <c r="I822" i="26"/>
  <c r="M822" i="26"/>
  <c r="J823" i="26"/>
  <c r="I835" i="26"/>
  <c r="K838" i="26"/>
  <c r="L795" i="26"/>
  <c r="L796" i="26"/>
  <c r="L799" i="26"/>
  <c r="L800" i="26"/>
  <c r="G805" i="26"/>
  <c r="D806" i="26"/>
  <c r="H820" i="26"/>
  <c r="I821" i="26"/>
  <c r="I825" i="26"/>
  <c r="I830" i="26"/>
  <c r="G838" i="26"/>
  <c r="L838" i="26"/>
  <c r="L823" i="26" s="1"/>
  <c r="L839" i="26"/>
  <c r="L824" i="26" s="1"/>
  <c r="L841" i="26"/>
  <c r="L842" i="26"/>
  <c r="L822" i="26" s="1"/>
  <c r="I846" i="26"/>
  <c r="I847" i="26"/>
  <c r="I848" i="26"/>
  <c r="I849" i="26"/>
  <c r="I850" i="26"/>
  <c r="L852" i="26"/>
  <c r="E820" i="26"/>
  <c r="I838" i="26"/>
  <c r="M660" i="26"/>
  <c r="L660" i="26"/>
  <c r="M661" i="26"/>
  <c r="L661" i="26"/>
  <c r="M662" i="26"/>
  <c r="L662" i="26"/>
  <c r="M663" i="26"/>
  <c r="L663" i="26"/>
  <c r="M664" i="26"/>
  <c r="L664" i="26"/>
  <c r="M665" i="26"/>
  <c r="L665" i="26"/>
  <c r="J671" i="26"/>
  <c r="J672" i="26"/>
  <c r="J673" i="26"/>
  <c r="J674" i="26"/>
  <c r="I680" i="26"/>
  <c r="K693" i="26"/>
  <c r="M693" i="26" s="1"/>
  <c r="K694" i="26"/>
  <c r="M694" i="26" s="1"/>
  <c r="K695" i="26"/>
  <c r="M695" i="26" s="1"/>
  <c r="I660" i="26"/>
  <c r="I661" i="26"/>
  <c r="I662" i="26"/>
  <c r="I663" i="26"/>
  <c r="I664" i="26"/>
  <c r="I665" i="26"/>
  <c r="G671" i="26"/>
  <c r="G672" i="26"/>
  <c r="G673" i="26"/>
  <c r="G674" i="26"/>
  <c r="H675" i="26"/>
  <c r="L678" i="26"/>
  <c r="K680" i="26"/>
  <c r="M680" i="26" s="1"/>
  <c r="L681" i="26"/>
  <c r="L682" i="26"/>
  <c r="L683" i="26"/>
  <c r="L684" i="26"/>
  <c r="J685" i="26"/>
  <c r="I685" i="26"/>
  <c r="L686" i="26"/>
  <c r="L685" i="26" s="1"/>
  <c r="I691" i="26"/>
  <c r="G680" i="26"/>
  <c r="K685" i="26"/>
  <c r="M685" i="26" s="1"/>
  <c r="K691" i="26"/>
  <c r="M691" i="26" s="1"/>
  <c r="G662" i="26"/>
  <c r="G663" i="26"/>
  <c r="K675" i="26"/>
  <c r="I678" i="26"/>
  <c r="E690" i="26"/>
  <c r="K692" i="26"/>
  <c r="M692" i="26" s="1"/>
  <c r="I694" i="26"/>
  <c r="I695" i="26"/>
  <c r="L701" i="26"/>
  <c r="L702" i="26"/>
  <c r="L703" i="26"/>
  <c r="L704" i="26"/>
  <c r="L705" i="26"/>
  <c r="L710" i="26"/>
  <c r="J726" i="26"/>
  <c r="J727" i="26"/>
  <c r="M749" i="26"/>
  <c r="L749" i="26"/>
  <c r="M754" i="26"/>
  <c r="L754" i="26"/>
  <c r="L756" i="26"/>
  <c r="L726" i="26" s="1"/>
  <c r="E755" i="26"/>
  <c r="I755" i="26" s="1"/>
  <c r="E726" i="26"/>
  <c r="G726" i="26" s="1"/>
  <c r="J757" i="26"/>
  <c r="I757" i="26"/>
  <c r="G760" i="26"/>
  <c r="K765" i="26"/>
  <c r="M765" i="26" s="1"/>
  <c r="M766" i="26"/>
  <c r="M767" i="26"/>
  <c r="L767" i="26"/>
  <c r="L765" i="26" s="1"/>
  <c r="K775" i="26"/>
  <c r="M775" i="26" s="1"/>
  <c r="K781" i="26"/>
  <c r="M781" i="26" s="1"/>
  <c r="G784" i="26"/>
  <c r="G785" i="26"/>
  <c r="I701" i="26"/>
  <c r="I702" i="26"/>
  <c r="I703" i="26"/>
  <c r="I704" i="26"/>
  <c r="I710" i="26"/>
  <c r="J735" i="26"/>
  <c r="I735" i="26"/>
  <c r="J740" i="26"/>
  <c r="I740" i="26"/>
  <c r="K750" i="26"/>
  <c r="M750" i="26" s="1"/>
  <c r="F755" i="26"/>
  <c r="L758" i="26"/>
  <c r="L728" i="26" s="1"/>
  <c r="E728" i="26"/>
  <c r="G775" i="26"/>
  <c r="K780" i="26"/>
  <c r="M780" i="26" s="1"/>
  <c r="G781" i="26"/>
  <c r="K782" i="26"/>
  <c r="M782" i="26" s="1"/>
  <c r="I720" i="26"/>
  <c r="L723" i="26"/>
  <c r="I732" i="26"/>
  <c r="E730" i="26"/>
  <c r="E727" i="26"/>
  <c r="I727" i="26" s="1"/>
  <c r="L732" i="26"/>
  <c r="L744" i="26"/>
  <c r="L745" i="26"/>
  <c r="G750" i="26"/>
  <c r="F728" i="26"/>
  <c r="J728" i="26" s="1"/>
  <c r="G758" i="26"/>
  <c r="G765" i="26"/>
  <c r="K770" i="26"/>
  <c r="M770" i="26" s="1"/>
  <c r="G770" i="26"/>
  <c r="F780" i="26"/>
  <c r="G782" i="26"/>
  <c r="K783" i="26"/>
  <c r="M783" i="26" s="1"/>
  <c r="G690" i="26"/>
  <c r="G691" i="26"/>
  <c r="G692" i="26"/>
  <c r="G693" i="26"/>
  <c r="G694" i="26"/>
  <c r="G695" i="26"/>
  <c r="G701" i="26"/>
  <c r="G702" i="26"/>
  <c r="G703" i="26"/>
  <c r="G704" i="26"/>
  <c r="G715" i="26"/>
  <c r="K715" i="26"/>
  <c r="M715" i="26" s="1"/>
  <c r="I726" i="26"/>
  <c r="I728" i="26"/>
  <c r="J729" i="26"/>
  <c r="I729" i="26"/>
  <c r="J730" i="26"/>
  <c r="I730" i="26"/>
  <c r="G732" i="26"/>
  <c r="I734" i="26"/>
  <c r="E729" i="26"/>
  <c r="L734" i="26"/>
  <c r="L735" i="26"/>
  <c r="L737" i="26"/>
  <c r="L739" i="26"/>
  <c r="L740" i="26"/>
  <c r="L743" i="26"/>
  <c r="M751" i="26"/>
  <c r="L751" i="26"/>
  <c r="J760" i="26"/>
  <c r="G783" i="26"/>
  <c r="L784" i="26"/>
  <c r="K784" i="26"/>
  <c r="M784" i="26" s="1"/>
  <c r="K785" i="26"/>
  <c r="M785" i="26" s="1"/>
  <c r="H785" i="26"/>
  <c r="H784" i="26"/>
  <c r="J789" i="26"/>
  <c r="K731" i="26"/>
  <c r="M731" i="26" s="1"/>
  <c r="K733" i="26"/>
  <c r="M733" i="26" s="1"/>
  <c r="G731" i="26"/>
  <c r="G733" i="26"/>
  <c r="L733" i="26"/>
  <c r="J575" i="26"/>
  <c r="I575" i="26"/>
  <c r="J520" i="26"/>
  <c r="J526" i="26"/>
  <c r="J527" i="26"/>
  <c r="J529" i="26"/>
  <c r="I535" i="26"/>
  <c r="I540" i="26"/>
  <c r="M540" i="26"/>
  <c r="J546" i="26"/>
  <c r="J547" i="26"/>
  <c r="J549" i="26"/>
  <c r="I555" i="26"/>
  <c r="I560" i="26"/>
  <c r="I565" i="26"/>
  <c r="I571" i="26"/>
  <c r="I572" i="26"/>
  <c r="I574" i="26"/>
  <c r="J591" i="26"/>
  <c r="I591" i="26"/>
  <c r="L621" i="26"/>
  <c r="M621" i="26"/>
  <c r="G520" i="26"/>
  <c r="K520" i="26"/>
  <c r="M520" i="26" s="1"/>
  <c r="G525" i="26"/>
  <c r="G526" i="26"/>
  <c r="G527" i="26"/>
  <c r="G528" i="26"/>
  <c r="G529" i="26"/>
  <c r="G530" i="26"/>
  <c r="K530" i="26"/>
  <c r="M530" i="26" s="1"/>
  <c r="J533" i="26"/>
  <c r="G545" i="26"/>
  <c r="K545" i="26"/>
  <c r="M545" i="26" s="1"/>
  <c r="G546" i="26"/>
  <c r="K546" i="26"/>
  <c r="M546" i="26" s="1"/>
  <c r="G547" i="26"/>
  <c r="K547" i="26"/>
  <c r="M547" i="26" s="1"/>
  <c r="G548" i="26"/>
  <c r="K548" i="26"/>
  <c r="M548" i="26" s="1"/>
  <c r="G549" i="26"/>
  <c r="K549" i="26"/>
  <c r="M549" i="26" s="1"/>
  <c r="G550" i="26"/>
  <c r="K550" i="26"/>
  <c r="M550" i="26" s="1"/>
  <c r="J553" i="26"/>
  <c r="J555" i="26"/>
  <c r="J560" i="26"/>
  <c r="J565" i="26"/>
  <c r="J571" i="26"/>
  <c r="J572" i="26"/>
  <c r="J574" i="26"/>
  <c r="I578" i="26"/>
  <c r="J580" i="26"/>
  <c r="L582" i="26"/>
  <c r="G585" i="26"/>
  <c r="L520" i="26"/>
  <c r="L526" i="26"/>
  <c r="L527" i="26"/>
  <c r="H528" i="26"/>
  <c r="L528" i="26"/>
  <c r="L529" i="26"/>
  <c r="H530" i="26"/>
  <c r="G535" i="26"/>
  <c r="K535" i="26"/>
  <c r="M535" i="26" s="1"/>
  <c r="H548" i="26"/>
  <c r="H550" i="26"/>
  <c r="L551" i="26"/>
  <c r="G555" i="26"/>
  <c r="K555" i="26"/>
  <c r="M555" i="26" s="1"/>
  <c r="G560" i="26"/>
  <c r="K560" i="26"/>
  <c r="M560" i="26" s="1"/>
  <c r="G565" i="26"/>
  <c r="K565" i="26"/>
  <c r="M565" i="26" s="1"/>
  <c r="G570" i="26"/>
  <c r="K570" i="26"/>
  <c r="M570" i="26" s="1"/>
  <c r="G571" i="26"/>
  <c r="K571" i="26"/>
  <c r="M571" i="26" s="1"/>
  <c r="G572" i="26"/>
  <c r="K572" i="26"/>
  <c r="M572" i="26" s="1"/>
  <c r="G573" i="26"/>
  <c r="K573" i="26"/>
  <c r="M573" i="26" s="1"/>
  <c r="G574" i="26"/>
  <c r="K574" i="26"/>
  <c r="M574" i="26" s="1"/>
  <c r="K575" i="26"/>
  <c r="M575" i="26" s="1"/>
  <c r="J578" i="26"/>
  <c r="K580" i="26"/>
  <c r="M580" i="26" s="1"/>
  <c r="L581" i="26"/>
  <c r="H590" i="26"/>
  <c r="I526" i="26"/>
  <c r="I527" i="26"/>
  <c r="I529" i="26"/>
  <c r="H573" i="26"/>
  <c r="G580" i="26"/>
  <c r="L584" i="26"/>
  <c r="J585" i="26"/>
  <c r="L610" i="26"/>
  <c r="M610" i="26"/>
  <c r="G590" i="26"/>
  <c r="G591" i="26"/>
  <c r="G592" i="26"/>
  <c r="G593" i="26"/>
  <c r="G594" i="26"/>
  <c r="G595" i="26"/>
  <c r="G600" i="26"/>
  <c r="K600" i="26"/>
  <c r="G605" i="26"/>
  <c r="K605" i="26"/>
  <c r="L606" i="26"/>
  <c r="L591" i="26" s="1"/>
  <c r="L608" i="26"/>
  <c r="L593" i="26" s="1"/>
  <c r="I610" i="26"/>
  <c r="G622" i="26"/>
  <c r="G624" i="26"/>
  <c r="L630" i="26"/>
  <c r="M634" i="26"/>
  <c r="M635" i="26"/>
  <c r="M636" i="26"/>
  <c r="M637" i="26"/>
  <c r="M638" i="26"/>
  <c r="M639" i="26"/>
  <c r="G645" i="26"/>
  <c r="K645" i="26"/>
  <c r="G646" i="26"/>
  <c r="K646" i="26"/>
  <c r="G647" i="26"/>
  <c r="K647" i="26"/>
  <c r="G648" i="26"/>
  <c r="K648" i="26"/>
  <c r="G649" i="26"/>
  <c r="K649" i="26"/>
  <c r="K650" i="26"/>
  <c r="M650" i="26" s="1"/>
  <c r="I653" i="26"/>
  <c r="L654" i="26"/>
  <c r="J615" i="26"/>
  <c r="J621" i="26"/>
  <c r="J623" i="26"/>
  <c r="J625" i="26"/>
  <c r="I630" i="26"/>
  <c r="J635" i="26"/>
  <c r="J636" i="26"/>
  <c r="J637" i="26"/>
  <c r="J638" i="26"/>
  <c r="J639" i="26"/>
  <c r="I654" i="26"/>
  <c r="I592" i="26"/>
  <c r="I593" i="26"/>
  <c r="I594" i="26"/>
  <c r="I595" i="26"/>
  <c r="I600" i="26"/>
  <c r="I605" i="26"/>
  <c r="J608" i="26"/>
  <c r="E620" i="26"/>
  <c r="G620" i="26" s="1"/>
  <c r="G621" i="26"/>
  <c r="I622" i="26"/>
  <c r="G623" i="26"/>
  <c r="K623" i="26"/>
  <c r="M623" i="26" s="1"/>
  <c r="I624" i="26"/>
  <c r="G625" i="26"/>
  <c r="K625" i="26"/>
  <c r="M625" i="26" s="1"/>
  <c r="J628" i="26"/>
  <c r="J630" i="26"/>
  <c r="I645" i="26"/>
  <c r="I646" i="26"/>
  <c r="I647" i="26"/>
  <c r="I648" i="26"/>
  <c r="I649" i="26"/>
  <c r="I650" i="26"/>
  <c r="M437" i="26"/>
  <c r="L437" i="26"/>
  <c r="J432" i="26"/>
  <c r="G433" i="26"/>
  <c r="M438" i="26"/>
  <c r="L438" i="26"/>
  <c r="H430" i="26"/>
  <c r="M436" i="26"/>
  <c r="L436" i="26"/>
  <c r="M439" i="26"/>
  <c r="L439" i="26"/>
  <c r="J431" i="26"/>
  <c r="G434" i="26"/>
  <c r="L435" i="26"/>
  <c r="J435" i="26"/>
  <c r="J440" i="26"/>
  <c r="J441" i="26"/>
  <c r="J442" i="26"/>
  <c r="J443" i="26"/>
  <c r="J444" i="26"/>
  <c r="J445" i="26"/>
  <c r="J450" i="26"/>
  <c r="L460" i="26"/>
  <c r="G465" i="26"/>
  <c r="I460" i="26"/>
  <c r="M460" i="26"/>
  <c r="L441" i="26"/>
  <c r="L442" i="26"/>
  <c r="L444" i="26"/>
  <c r="L450" i="26"/>
  <c r="L451" i="26"/>
  <c r="L452" i="26"/>
  <c r="L453" i="26"/>
  <c r="I455" i="26"/>
  <c r="I456" i="26"/>
  <c r="I457" i="26"/>
  <c r="I458" i="26"/>
  <c r="I465" i="26"/>
  <c r="I450" i="26"/>
  <c r="G460" i="26"/>
  <c r="G410" i="26"/>
  <c r="K410" i="26"/>
  <c r="M410" i="26" s="1"/>
  <c r="L411" i="26"/>
  <c r="L414" i="26"/>
  <c r="L415" i="26"/>
  <c r="L416" i="26"/>
  <c r="I420" i="26"/>
  <c r="L421" i="26"/>
  <c r="L423" i="26"/>
  <c r="L424" i="26"/>
  <c r="L426" i="26"/>
  <c r="L427" i="26"/>
  <c r="L428" i="26"/>
  <c r="L429" i="26"/>
  <c r="H410" i="26"/>
  <c r="L410" i="26"/>
  <c r="K420" i="26"/>
  <c r="M420" i="26" s="1"/>
  <c r="J412" i="26"/>
  <c r="J413" i="26"/>
  <c r="J414" i="26"/>
  <c r="J415" i="26"/>
  <c r="J425" i="26"/>
  <c r="G412" i="26"/>
  <c r="G413" i="26"/>
  <c r="M405" i="26"/>
  <c r="L405" i="26"/>
  <c r="I386" i="26"/>
  <c r="I389" i="26"/>
  <c r="I390" i="26"/>
  <c r="J393" i="26"/>
  <c r="I394" i="26"/>
  <c r="I395" i="26"/>
  <c r="I400" i="26"/>
  <c r="I401" i="26"/>
  <c r="I402" i="26"/>
  <c r="I403" i="26"/>
  <c r="I404" i="26"/>
  <c r="I405" i="26"/>
  <c r="J387" i="26"/>
  <c r="J388" i="26"/>
  <c r="J394" i="26"/>
  <c r="G386" i="26"/>
  <c r="G395" i="26"/>
  <c r="D328" i="26"/>
  <c r="D325" i="26" s="1"/>
  <c r="D340" i="26"/>
  <c r="M343" i="26"/>
  <c r="K328" i="26"/>
  <c r="J330" i="26"/>
  <c r="J357" i="26"/>
  <c r="I373" i="26"/>
  <c r="J375" i="26"/>
  <c r="I326" i="26"/>
  <c r="F327" i="26"/>
  <c r="J327" i="26" s="1"/>
  <c r="F329" i="26"/>
  <c r="M330" i="26"/>
  <c r="M332" i="26"/>
  <c r="M333" i="26"/>
  <c r="G335" i="26"/>
  <c r="K335" i="26"/>
  <c r="M336" i="26"/>
  <c r="J338" i="26"/>
  <c r="L340" i="26"/>
  <c r="H343" i="26"/>
  <c r="L343" i="26"/>
  <c r="G348" i="26"/>
  <c r="K348" i="26"/>
  <c r="L350" i="26"/>
  <c r="M351" i="26"/>
  <c r="G353" i="26"/>
  <c r="L353" i="26"/>
  <c r="M354" i="26"/>
  <c r="M355" i="26"/>
  <c r="M356" i="26"/>
  <c r="M357" i="26"/>
  <c r="M358" i="26"/>
  <c r="M359" i="26"/>
  <c r="M360" i="26"/>
  <c r="L365" i="26"/>
  <c r="M366" i="26"/>
  <c r="M367" i="26"/>
  <c r="M368" i="26"/>
  <c r="F370" i="26"/>
  <c r="J370" i="26" s="1"/>
  <c r="L373" i="26"/>
  <c r="M374" i="26"/>
  <c r="M375" i="26"/>
  <c r="J333" i="26"/>
  <c r="I350" i="26"/>
  <c r="J358" i="26"/>
  <c r="J359" i="26"/>
  <c r="K329" i="26"/>
  <c r="M329" i="26" s="1"/>
  <c r="G330" i="26"/>
  <c r="G333" i="26"/>
  <c r="I335" i="26"/>
  <c r="L338" i="26"/>
  <c r="L341" i="26"/>
  <c r="L326" i="26" s="1"/>
  <c r="L344" i="26"/>
  <c r="L329" i="26" s="1"/>
  <c r="H345" i="26"/>
  <c r="L347" i="26"/>
  <c r="I348" i="26"/>
  <c r="J350" i="26"/>
  <c r="L352" i="26"/>
  <c r="G355" i="26"/>
  <c r="G357" i="26"/>
  <c r="G358" i="26"/>
  <c r="G359" i="26"/>
  <c r="G360" i="26"/>
  <c r="L361" i="26"/>
  <c r="J365" i="26"/>
  <c r="L369" i="26"/>
  <c r="J373" i="26"/>
  <c r="G375" i="26"/>
  <c r="L376" i="26"/>
  <c r="I365" i="26"/>
  <c r="E328" i="26"/>
  <c r="G350" i="26"/>
  <c r="G365" i="26"/>
  <c r="E370" i="26"/>
  <c r="G373" i="26"/>
  <c r="J315" i="26"/>
  <c r="J316" i="26"/>
  <c r="J317" i="26"/>
  <c r="J318" i="26"/>
  <c r="J319" i="26"/>
  <c r="J136" i="26"/>
  <c r="I136" i="26"/>
  <c r="H111" i="26"/>
  <c r="J117" i="26"/>
  <c r="K118" i="26"/>
  <c r="M118" i="26" s="1"/>
  <c r="K139" i="26"/>
  <c r="M139" i="26" s="1"/>
  <c r="I185" i="26"/>
  <c r="G185" i="26"/>
  <c r="M192" i="26"/>
  <c r="L192" i="26"/>
  <c r="M224" i="26"/>
  <c r="L224" i="26"/>
  <c r="J279" i="26"/>
  <c r="I279" i="26"/>
  <c r="H275" i="26"/>
  <c r="J280" i="26"/>
  <c r="I280" i="26"/>
  <c r="G118" i="26"/>
  <c r="L121" i="26"/>
  <c r="I116" i="26"/>
  <c r="L117" i="26"/>
  <c r="M120" i="26"/>
  <c r="M122" i="26"/>
  <c r="M124" i="26"/>
  <c r="L125" i="26"/>
  <c r="E111" i="26"/>
  <c r="E112" i="26"/>
  <c r="I112" i="26" s="1"/>
  <c r="E113" i="26"/>
  <c r="I113" i="26" s="1"/>
  <c r="E114" i="26"/>
  <c r="E115" i="26"/>
  <c r="I115" i="26" s="1"/>
  <c r="K119" i="26"/>
  <c r="J120" i="26"/>
  <c r="M129" i="26"/>
  <c r="M131" i="26"/>
  <c r="L136" i="26"/>
  <c r="J138" i="26"/>
  <c r="G140" i="26"/>
  <c r="M141" i="26"/>
  <c r="M142" i="26"/>
  <c r="M143" i="26"/>
  <c r="M144" i="26"/>
  <c r="I145" i="26"/>
  <c r="G150" i="26"/>
  <c r="M151" i="26"/>
  <c r="M152" i="26"/>
  <c r="M153" i="26"/>
  <c r="I158" i="26"/>
  <c r="K158" i="26"/>
  <c r="M158" i="26" s="1"/>
  <c r="L158" i="26"/>
  <c r="K182" i="26"/>
  <c r="M182" i="26" s="1"/>
  <c r="G182" i="26"/>
  <c r="M186" i="26"/>
  <c r="L186" i="26"/>
  <c r="M188" i="26"/>
  <c r="L188" i="26"/>
  <c r="M197" i="26"/>
  <c r="L197" i="26"/>
  <c r="M199" i="26"/>
  <c r="L199" i="26"/>
  <c r="M211" i="26"/>
  <c r="L211" i="26"/>
  <c r="M213" i="26"/>
  <c r="L213" i="26"/>
  <c r="K220" i="26"/>
  <c r="M220" i="26" s="1"/>
  <c r="G220" i="26"/>
  <c r="M227" i="26"/>
  <c r="L227" i="26"/>
  <c r="M234" i="26"/>
  <c r="L234" i="26"/>
  <c r="E135" i="26"/>
  <c r="L165" i="26"/>
  <c r="K181" i="26"/>
  <c r="M181" i="26" s="1"/>
  <c r="G181" i="26"/>
  <c r="G230" i="26"/>
  <c r="M232" i="26"/>
  <c r="L232" i="26"/>
  <c r="L123" i="26"/>
  <c r="L126" i="26"/>
  <c r="L132" i="26"/>
  <c r="G137" i="26"/>
  <c r="L137" i="26"/>
  <c r="I140" i="26"/>
  <c r="L145" i="26"/>
  <c r="I150" i="26"/>
  <c r="I156" i="26"/>
  <c r="G159" i="26"/>
  <c r="F155" i="26"/>
  <c r="F139" i="26"/>
  <c r="G160" i="26"/>
  <c r="J170" i="26"/>
  <c r="I170" i="26"/>
  <c r="M176" i="26"/>
  <c r="K175" i="26"/>
  <c r="M175" i="26" s="1"/>
  <c r="L176" i="26"/>
  <c r="E180" i="26"/>
  <c r="K184" i="26"/>
  <c r="M184" i="26" s="1"/>
  <c r="G184" i="26"/>
  <c r="M187" i="26"/>
  <c r="L187" i="26"/>
  <c r="M189" i="26"/>
  <c r="L189" i="26"/>
  <c r="M196" i="26"/>
  <c r="L196" i="26"/>
  <c r="M198" i="26"/>
  <c r="L198" i="26"/>
  <c r="M212" i="26"/>
  <c r="L212" i="26"/>
  <c r="M214" i="26"/>
  <c r="L214" i="26"/>
  <c r="M230" i="26"/>
  <c r="L230" i="26"/>
  <c r="I231" i="26"/>
  <c r="H230" i="26"/>
  <c r="J231" i="26"/>
  <c r="G234" i="26"/>
  <c r="K265" i="26"/>
  <c r="M265" i="26" s="1"/>
  <c r="I265" i="26"/>
  <c r="M299" i="26"/>
  <c r="L299" i="26"/>
  <c r="M306" i="26"/>
  <c r="L306" i="26"/>
  <c r="M308" i="26"/>
  <c r="L308" i="26"/>
  <c r="J115" i="26"/>
  <c r="K116" i="26"/>
  <c r="M116" i="26" s="1"/>
  <c r="K138" i="26"/>
  <c r="M138" i="26" s="1"/>
  <c r="M194" i="26"/>
  <c r="L194" i="26"/>
  <c r="I210" i="26"/>
  <c r="G210" i="26"/>
  <c r="I233" i="26"/>
  <c r="J233" i="26"/>
  <c r="G136" i="26"/>
  <c r="H139" i="26"/>
  <c r="K140" i="26"/>
  <c r="M140" i="26" s="1"/>
  <c r="K150" i="26"/>
  <c r="M150" i="26" s="1"/>
  <c r="M154" i="26"/>
  <c r="E155" i="26"/>
  <c r="K156" i="26"/>
  <c r="M156" i="26" s="1"/>
  <c r="L157" i="26"/>
  <c r="I157" i="26"/>
  <c r="H155" i="26"/>
  <c r="I159" i="26"/>
  <c r="K183" i="26"/>
  <c r="M183" i="26" s="1"/>
  <c r="G183" i="26"/>
  <c r="K185" i="26"/>
  <c r="M185" i="26" s="1"/>
  <c r="M191" i="26"/>
  <c r="L191" i="26"/>
  <c r="M193" i="26"/>
  <c r="L193" i="26"/>
  <c r="K210" i="26"/>
  <c r="M210" i="26" s="1"/>
  <c r="I225" i="26"/>
  <c r="J225" i="26"/>
  <c r="D230" i="26"/>
  <c r="G232" i="26"/>
  <c r="J240" i="26"/>
  <c r="I240" i="26"/>
  <c r="G170" i="26"/>
  <c r="G175" i="26"/>
  <c r="G205" i="26"/>
  <c r="L205" i="26"/>
  <c r="G215" i="26"/>
  <c r="L215" i="26"/>
  <c r="L222" i="26"/>
  <c r="G225" i="26"/>
  <c r="L225" i="26"/>
  <c r="L229" i="26"/>
  <c r="G231" i="26"/>
  <c r="L231" i="26"/>
  <c r="J232" i="26"/>
  <c r="G233" i="26"/>
  <c r="L233" i="26"/>
  <c r="J234" i="26"/>
  <c r="G240" i="26"/>
  <c r="L240" i="26"/>
  <c r="M272" i="26"/>
  <c r="L272" i="26"/>
  <c r="M274" i="26"/>
  <c r="L274" i="26"/>
  <c r="E275" i="26"/>
  <c r="K278" i="26"/>
  <c r="M278" i="26" s="1"/>
  <c r="I278" i="26"/>
  <c r="J295" i="26"/>
  <c r="I295" i="26"/>
  <c r="M302" i="26"/>
  <c r="L302" i="26"/>
  <c r="M304" i="26"/>
  <c r="L304" i="26"/>
  <c r="L190" i="26"/>
  <c r="L195" i="26"/>
  <c r="L200" i="26"/>
  <c r="L201" i="26"/>
  <c r="L202" i="26"/>
  <c r="L203" i="26"/>
  <c r="L204" i="26"/>
  <c r="J245" i="26"/>
  <c r="I245" i="26"/>
  <c r="I259" i="26"/>
  <c r="L259" i="26"/>
  <c r="G259" i="26"/>
  <c r="M271" i="26"/>
  <c r="L271" i="26"/>
  <c r="M273" i="26"/>
  <c r="L273" i="26"/>
  <c r="J285" i="26"/>
  <c r="I285" i="26"/>
  <c r="M301" i="26"/>
  <c r="L301" i="26"/>
  <c r="M303" i="26"/>
  <c r="L303" i="26"/>
  <c r="J250" i="26"/>
  <c r="I250" i="26"/>
  <c r="J255" i="26"/>
  <c r="I257" i="26"/>
  <c r="L257" i="26"/>
  <c r="G257" i="26"/>
  <c r="E255" i="26"/>
  <c r="G255" i="26" s="1"/>
  <c r="I270" i="26"/>
  <c r="L270" i="26"/>
  <c r="G270" i="26"/>
  <c r="J290" i="26"/>
  <c r="I290" i="26"/>
  <c r="M298" i="26"/>
  <c r="L298" i="26"/>
  <c r="M307" i="26"/>
  <c r="L307" i="26"/>
  <c r="M309" i="26"/>
  <c r="L309" i="26"/>
  <c r="G245" i="26"/>
  <c r="K245" i="26"/>
  <c r="G250" i="26"/>
  <c r="K250" i="26"/>
  <c r="G256" i="26"/>
  <c r="L256" i="26"/>
  <c r="G258" i="26"/>
  <c r="L258" i="26"/>
  <c r="G260" i="26"/>
  <c r="L260" i="26"/>
  <c r="F275" i="26"/>
  <c r="K276" i="26"/>
  <c r="G277" i="26"/>
  <c r="L277" i="26"/>
  <c r="G279" i="26"/>
  <c r="G280" i="26"/>
  <c r="K280" i="26"/>
  <c r="G285" i="26"/>
  <c r="K285" i="26"/>
  <c r="G290" i="26"/>
  <c r="K290" i="26"/>
  <c r="G295" i="26"/>
  <c r="K295" i="26"/>
  <c r="M297" i="26"/>
  <c r="J300" i="26"/>
  <c r="G310" i="26"/>
  <c r="L310" i="26"/>
  <c r="J256" i="26"/>
  <c r="J265" i="26"/>
  <c r="L305" i="26"/>
  <c r="G265" i="26"/>
  <c r="M65" i="26"/>
  <c r="L65" i="26"/>
  <c r="M60" i="26"/>
  <c r="L60" i="26"/>
  <c r="M62" i="26"/>
  <c r="L62" i="26"/>
  <c r="M63" i="26"/>
  <c r="L63" i="26"/>
  <c r="M55" i="26"/>
  <c r="L55" i="26"/>
  <c r="I42" i="26"/>
  <c r="I43" i="26"/>
  <c r="I45" i="26"/>
  <c r="L70" i="26"/>
  <c r="L71" i="26"/>
  <c r="L72" i="26"/>
  <c r="L75" i="26"/>
  <c r="L76" i="26"/>
  <c r="L77" i="26"/>
  <c r="L78" i="26"/>
  <c r="L79" i="26"/>
  <c r="L80" i="26"/>
  <c r="L81" i="26"/>
  <c r="L82" i="26"/>
  <c r="L83" i="26"/>
  <c r="L84" i="26"/>
  <c r="L85" i="26"/>
  <c r="L86" i="26"/>
  <c r="L87" i="26"/>
  <c r="L88" i="26"/>
  <c r="L89" i="26"/>
  <c r="L90" i="26"/>
  <c r="L91" i="26"/>
  <c r="L92" i="26"/>
  <c r="L93" i="26"/>
  <c r="L94" i="26"/>
  <c r="L95" i="26"/>
  <c r="L96" i="26"/>
  <c r="L97" i="26"/>
  <c r="L98" i="26"/>
  <c r="L99" i="26"/>
  <c r="L100" i="26"/>
  <c r="L101" i="26"/>
  <c r="L102" i="26"/>
  <c r="L103" i="26"/>
  <c r="L104" i="26"/>
  <c r="L105" i="26"/>
  <c r="L106" i="26"/>
  <c r="L107" i="26"/>
  <c r="L108" i="26"/>
  <c r="L109" i="26"/>
  <c r="E40" i="26"/>
  <c r="G40" i="26" s="1"/>
  <c r="J42" i="26"/>
  <c r="J43" i="26"/>
  <c r="J45" i="26"/>
  <c r="K50" i="26"/>
  <c r="M50" i="26" s="1"/>
  <c r="G55" i="26"/>
  <c r="L58" i="26"/>
  <c r="I60" i="26"/>
  <c r="I62" i="26"/>
  <c r="I63" i="26"/>
  <c r="I65" i="26"/>
  <c r="I70" i="26"/>
  <c r="I75" i="26"/>
  <c r="I80" i="26"/>
  <c r="I85" i="26"/>
  <c r="I90" i="26"/>
  <c r="I95" i="26"/>
  <c r="I100" i="26"/>
  <c r="I105" i="26"/>
  <c r="G42" i="26"/>
  <c r="K42" i="26"/>
  <c r="M42" i="26" s="1"/>
  <c r="G43" i="26"/>
  <c r="K43" i="26"/>
  <c r="M43" i="26" s="1"/>
  <c r="G45" i="26"/>
  <c r="K45" i="26"/>
  <c r="M45" i="26" s="1"/>
  <c r="L51" i="26"/>
  <c r="L52" i="26"/>
  <c r="L53" i="26"/>
  <c r="L54" i="26"/>
  <c r="L57" i="26"/>
  <c r="G60" i="26"/>
  <c r="G62" i="26"/>
  <c r="G63" i="26"/>
  <c r="G65" i="26"/>
  <c r="G70" i="26"/>
  <c r="G75" i="26"/>
  <c r="I20" i="26"/>
  <c r="I21" i="26"/>
  <c r="I22" i="26"/>
  <c r="I23" i="26"/>
  <c r="I24" i="26"/>
  <c r="I25" i="26"/>
  <c r="L28" i="26"/>
  <c r="G35" i="26"/>
  <c r="L36" i="26"/>
  <c r="L39" i="26"/>
  <c r="I30" i="26"/>
  <c r="J35" i="26"/>
  <c r="J21" i="26"/>
  <c r="J22" i="26"/>
  <c r="J23" i="26"/>
  <c r="J24" i="26"/>
  <c r="G30" i="26"/>
  <c r="K30" i="26"/>
  <c r="M30" i="26" s="1"/>
  <c r="L1693" i="26"/>
  <c r="J1693" i="26"/>
  <c r="I1693" i="26"/>
  <c r="G1693" i="26"/>
  <c r="D1672" i="26"/>
  <c r="E1672" i="26"/>
  <c r="E1667" i="26" s="1"/>
  <c r="F1672" i="26"/>
  <c r="H1672" i="26"/>
  <c r="D1673" i="26"/>
  <c r="E1673" i="26"/>
  <c r="K1673" i="26" s="1"/>
  <c r="M1673" i="26" s="1"/>
  <c r="F1673" i="26"/>
  <c r="H1673" i="26"/>
  <c r="D1676" i="26"/>
  <c r="D1671" i="26" s="1"/>
  <c r="E1676" i="26"/>
  <c r="E1671" i="26" s="1"/>
  <c r="F1676" i="26"/>
  <c r="F1671" i="26" s="1"/>
  <c r="H1676" i="26"/>
  <c r="H1671" i="26" s="1"/>
  <c r="K1677" i="26"/>
  <c r="L1677" i="26" s="1"/>
  <c r="G1678" i="26"/>
  <c r="I1678" i="26"/>
  <c r="J1678" i="26"/>
  <c r="K1678" i="26"/>
  <c r="L1678" i="26"/>
  <c r="M1678" i="26"/>
  <c r="D1679" i="26"/>
  <c r="D1674" i="26" s="1"/>
  <c r="E1679" i="26"/>
  <c r="E1674" i="26" s="1"/>
  <c r="F1679" i="26"/>
  <c r="F1674" i="26" s="1"/>
  <c r="H1679" i="26"/>
  <c r="H1674" i="26" s="1"/>
  <c r="H1669" i="26" s="1"/>
  <c r="D1680" i="26"/>
  <c r="E1680" i="26"/>
  <c r="F1680" i="26"/>
  <c r="G1680" i="26" s="1"/>
  <c r="H1680" i="26"/>
  <c r="K1680" i="26"/>
  <c r="M1680" i="26" s="1"/>
  <c r="K1681" i="26"/>
  <c r="L1681" i="26" s="1"/>
  <c r="K1682" i="26"/>
  <c r="L1682" i="26" s="1"/>
  <c r="J1683" i="26"/>
  <c r="K1683" i="26"/>
  <c r="L1683" i="26"/>
  <c r="M1683" i="26"/>
  <c r="K1684" i="26"/>
  <c r="L1684" i="26" s="1"/>
  <c r="D1685" i="26"/>
  <c r="E1685" i="26"/>
  <c r="K1685" i="26" s="1"/>
  <c r="F1685" i="26"/>
  <c r="H1685" i="26"/>
  <c r="I1685" i="26" s="1"/>
  <c r="K1686" i="26"/>
  <c r="L1686" i="26" s="1"/>
  <c r="G1687" i="26"/>
  <c r="I1687" i="26"/>
  <c r="J1687" i="26"/>
  <c r="K1687" i="26"/>
  <c r="L1687" i="26" s="1"/>
  <c r="K1688" i="26"/>
  <c r="L1688" i="26" s="1"/>
  <c r="K1689" i="26"/>
  <c r="L1689" i="26" s="1"/>
  <c r="D1690" i="26"/>
  <c r="E1690" i="26"/>
  <c r="K1690" i="26" s="1"/>
  <c r="F1690" i="26"/>
  <c r="G1690" i="26" s="1"/>
  <c r="H1690" i="26"/>
  <c r="I1690" i="26" s="1"/>
  <c r="K1691" i="26"/>
  <c r="L1691" i="26" s="1"/>
  <c r="K1692" i="26"/>
  <c r="L1692" i="26" s="1"/>
  <c r="M1693" i="26"/>
  <c r="K1694" i="26"/>
  <c r="L1694" i="26" s="1"/>
  <c r="D1697" i="26"/>
  <c r="E1697" i="26"/>
  <c r="K1697" i="26" s="1"/>
  <c r="M1697" i="26" s="1"/>
  <c r="F1697" i="26"/>
  <c r="G1697" i="26" s="1"/>
  <c r="H1697" i="26"/>
  <c r="I1697" i="26" s="1"/>
  <c r="D1698" i="26"/>
  <c r="E1698" i="26"/>
  <c r="K1698" i="26" s="1"/>
  <c r="F1698" i="26"/>
  <c r="H1698" i="26"/>
  <c r="I1698" i="26" s="1"/>
  <c r="D1699" i="26"/>
  <c r="D1700" i="26"/>
  <c r="E1700" i="26"/>
  <c r="K1700" i="26" s="1"/>
  <c r="M1700" i="26" s="1"/>
  <c r="F1700" i="26"/>
  <c r="H1700" i="26"/>
  <c r="K1701" i="26"/>
  <c r="L1701" i="26"/>
  <c r="K1702" i="26"/>
  <c r="L1702" i="26"/>
  <c r="G1703" i="26"/>
  <c r="I1703" i="26"/>
  <c r="J1703" i="26"/>
  <c r="K1703" i="26"/>
  <c r="L1703" i="26" s="1"/>
  <c r="K1704" i="26"/>
  <c r="L1704" i="26"/>
  <c r="D1706" i="26"/>
  <c r="D1696" i="26" s="1"/>
  <c r="E1706" i="26"/>
  <c r="F1706" i="26"/>
  <c r="F1696" i="26" s="1"/>
  <c r="H1706" i="26"/>
  <c r="G1707" i="26"/>
  <c r="I1707" i="26"/>
  <c r="J1707" i="26"/>
  <c r="K1707" i="26"/>
  <c r="L1707" i="26" s="1"/>
  <c r="G1708" i="26"/>
  <c r="I1708" i="26"/>
  <c r="J1708" i="26"/>
  <c r="K1708" i="26"/>
  <c r="L1708" i="26" s="1"/>
  <c r="D1709" i="26"/>
  <c r="E1709" i="26"/>
  <c r="F1709" i="26"/>
  <c r="F1699" i="26" s="1"/>
  <c r="H1709" i="26"/>
  <c r="D1710" i="26"/>
  <c r="E1710" i="26"/>
  <c r="K1710" i="26" s="1"/>
  <c r="M1710" i="26" s="1"/>
  <c r="F1710" i="26"/>
  <c r="H1710" i="26"/>
  <c r="K1711" i="26"/>
  <c r="L1711" i="26" s="1"/>
  <c r="G1712" i="26"/>
  <c r="I1712" i="26"/>
  <c r="J1712" i="26"/>
  <c r="K1712" i="26"/>
  <c r="L1712" i="26" s="1"/>
  <c r="M1712" i="26"/>
  <c r="G1713" i="26"/>
  <c r="I1713" i="26"/>
  <c r="J1713" i="26"/>
  <c r="K1713" i="26"/>
  <c r="L1713" i="26" s="1"/>
  <c r="K1714" i="26"/>
  <c r="L1714" i="26" s="1"/>
  <c r="D1715" i="26"/>
  <c r="E1715" i="26"/>
  <c r="F1715" i="26"/>
  <c r="H1715" i="26"/>
  <c r="K1716" i="26"/>
  <c r="L1716" i="26"/>
  <c r="K1717" i="26"/>
  <c r="L1717" i="26"/>
  <c r="K1718" i="26"/>
  <c r="M1718" i="26" s="1"/>
  <c r="L1718" i="26"/>
  <c r="K1719" i="26"/>
  <c r="L1719" i="26" s="1"/>
  <c r="L872" i="26" l="1"/>
  <c r="L867" i="26" s="1"/>
  <c r="G1435" i="26"/>
  <c r="F1405" i="26"/>
  <c r="G1405" i="26" s="1"/>
  <c r="J1305" i="26"/>
  <c r="F1300" i="26"/>
  <c r="L1257" i="26"/>
  <c r="M1159" i="26"/>
  <c r="K1154" i="26"/>
  <c r="M1154" i="26" s="1"/>
  <c r="M1081" i="26"/>
  <c r="K1076" i="26"/>
  <c r="M1076" i="26" s="1"/>
  <c r="M1082" i="26"/>
  <c r="K1077" i="26"/>
  <c r="M1077" i="26" s="1"/>
  <c r="L1130" i="26"/>
  <c r="K925" i="26"/>
  <c r="M925" i="26" s="1"/>
  <c r="M872" i="26"/>
  <c r="K867" i="26"/>
  <c r="M867" i="26" s="1"/>
  <c r="L1073" i="26"/>
  <c r="I925" i="26"/>
  <c r="I1715" i="26"/>
  <c r="J1715" i="26"/>
  <c r="M1713" i="26"/>
  <c r="G1700" i="26"/>
  <c r="G1685" i="26"/>
  <c r="L1680" i="26"/>
  <c r="D1667" i="26"/>
  <c r="L175" i="26"/>
  <c r="L549" i="26"/>
  <c r="L547" i="26"/>
  <c r="L775" i="26"/>
  <c r="G389" i="26"/>
  <c r="L847" i="26"/>
  <c r="L846" i="26"/>
  <c r="L300" i="26"/>
  <c r="G432" i="26"/>
  <c r="L894" i="26"/>
  <c r="L874" i="26" s="1"/>
  <c r="L869" i="26" s="1"/>
  <c r="L893" i="26"/>
  <c r="K890" i="26"/>
  <c r="M890" i="26" s="1"/>
  <c r="L1125" i="26"/>
  <c r="L1109" i="26"/>
  <c r="L1170" i="26"/>
  <c r="F1258" i="26"/>
  <c r="L1222" i="26"/>
  <c r="L1409" i="26"/>
  <c r="L1450" i="26"/>
  <c r="J1250" i="26"/>
  <c r="F1225" i="26"/>
  <c r="G1225" i="26" s="1"/>
  <c r="L1228" i="26"/>
  <c r="L1226" i="26"/>
  <c r="L1221" i="26" s="1"/>
  <c r="K1221" i="26"/>
  <c r="M1221" i="26" s="1"/>
  <c r="J1203" i="26"/>
  <c r="H1200" i="26"/>
  <c r="F1285" i="26"/>
  <c r="L1140" i="26"/>
  <c r="G1070" i="26"/>
  <c r="M1345" i="26"/>
  <c r="L1345" i="26"/>
  <c r="E1255" i="26"/>
  <c r="M1255" i="26" s="1"/>
  <c r="L1258" i="26"/>
  <c r="L1223" i="26" s="1"/>
  <c r="E1223" i="26"/>
  <c r="M1258" i="26"/>
  <c r="L797" i="26"/>
  <c r="H690" i="26"/>
  <c r="G700" i="26"/>
  <c r="I693" i="26"/>
  <c r="L700" i="26"/>
  <c r="L1401" i="26"/>
  <c r="L1470" i="26"/>
  <c r="L1465" i="26"/>
  <c r="L1459" i="26"/>
  <c r="L1404" i="26" s="1"/>
  <c r="K1404" i="26" s="1"/>
  <c r="M1404" i="26" s="1"/>
  <c r="M1406" i="26"/>
  <c r="K1405" i="26"/>
  <c r="M1405" i="26" s="1"/>
  <c r="L1493" i="26"/>
  <c r="J1400" i="26"/>
  <c r="I1400" i="26"/>
  <c r="L1475" i="26"/>
  <c r="M1445" i="26"/>
  <c r="L1445" i="26"/>
  <c r="L1492" i="26"/>
  <c r="G1490" i="26"/>
  <c r="L1425" i="26"/>
  <c r="I1490" i="26"/>
  <c r="L1402" i="26"/>
  <c r="K1402" i="26" s="1"/>
  <c r="M1402" i="26" s="1"/>
  <c r="K1490" i="26"/>
  <c r="M1490" i="26" s="1"/>
  <c r="L1458" i="26"/>
  <c r="L1403" i="26" s="1"/>
  <c r="K1403" i="26" s="1"/>
  <c r="M1403" i="26" s="1"/>
  <c r="M1415" i="26"/>
  <c r="L1415" i="26"/>
  <c r="L1405" i="26"/>
  <c r="G1258" i="26"/>
  <c r="F1223" i="26"/>
  <c r="J1258" i="26"/>
  <c r="F1255" i="26"/>
  <c r="M1392" i="26"/>
  <c r="K1222" i="26"/>
  <c r="J1300" i="26"/>
  <c r="I1300" i="26"/>
  <c r="J1375" i="26"/>
  <c r="G1280" i="26"/>
  <c r="F1275" i="26"/>
  <c r="J1225" i="26"/>
  <c r="I1225" i="26"/>
  <c r="J1360" i="26"/>
  <c r="I1360" i="26"/>
  <c r="G1350" i="26"/>
  <c r="J1350" i="26"/>
  <c r="F1345" i="26"/>
  <c r="G1318" i="26"/>
  <c r="H1255" i="26"/>
  <c r="I1260" i="26"/>
  <c r="K1224" i="26"/>
  <c r="M1224" i="26" s="1"/>
  <c r="M1229" i="26"/>
  <c r="L1229" i="26"/>
  <c r="L1224" i="26" s="1"/>
  <c r="G1320" i="26"/>
  <c r="F1315" i="26"/>
  <c r="M1300" i="26"/>
  <c r="L1300" i="26"/>
  <c r="G1300" i="26"/>
  <c r="J1320" i="26"/>
  <c r="M1285" i="26"/>
  <c r="L1285" i="26"/>
  <c r="J1228" i="26"/>
  <c r="H1223" i="26"/>
  <c r="I1228" i="26"/>
  <c r="L1230" i="26"/>
  <c r="M1393" i="26"/>
  <c r="K1223" i="26"/>
  <c r="M1223" i="26" s="1"/>
  <c r="J1330" i="26"/>
  <c r="I1330" i="26"/>
  <c r="G1348" i="26"/>
  <c r="G1288" i="26"/>
  <c r="J1265" i="26"/>
  <c r="F1260" i="26"/>
  <c r="J1260" i="26" s="1"/>
  <c r="G1265" i="26"/>
  <c r="J1288" i="26"/>
  <c r="G1227" i="26"/>
  <c r="J1227" i="26"/>
  <c r="F1222" i="26"/>
  <c r="J1155" i="26"/>
  <c r="I1155" i="26"/>
  <c r="M1156" i="26"/>
  <c r="K1155" i="26"/>
  <c r="M1155" i="26" s="1"/>
  <c r="L1156" i="26"/>
  <c r="L1151" i="26" s="1"/>
  <c r="L1150" i="26" s="1"/>
  <c r="K1151" i="26"/>
  <c r="G1151" i="26"/>
  <c r="F1150" i="26"/>
  <c r="J1180" i="26"/>
  <c r="I1180" i="26"/>
  <c r="J1158" i="26"/>
  <c r="I1158" i="26"/>
  <c r="H1153" i="26"/>
  <c r="G1155" i="26"/>
  <c r="L1078" i="26"/>
  <c r="L1075" i="26" s="1"/>
  <c r="L1135" i="26"/>
  <c r="J1115" i="26"/>
  <c r="I1115" i="26"/>
  <c r="H1105" i="26"/>
  <c r="L1090" i="26"/>
  <c r="J1083" i="26"/>
  <c r="F1078" i="26"/>
  <c r="F1080" i="26"/>
  <c r="G1083" i="26"/>
  <c r="L1084" i="26"/>
  <c r="L1079" i="26" s="1"/>
  <c r="I1080" i="26"/>
  <c r="J1080" i="26"/>
  <c r="K1105" i="26"/>
  <c r="M1105" i="26" s="1"/>
  <c r="E1075" i="26"/>
  <c r="G1105" i="26"/>
  <c r="M1095" i="26"/>
  <c r="L1095" i="26"/>
  <c r="D1075" i="26"/>
  <c r="K1079" i="26"/>
  <c r="M1084" i="26"/>
  <c r="K1080" i="26"/>
  <c r="M1080" i="26" s="1"/>
  <c r="I1079" i="26"/>
  <c r="G1079" i="26"/>
  <c r="L1020" i="26"/>
  <c r="J1005" i="26"/>
  <c r="I1005" i="26"/>
  <c r="L1050" i="26"/>
  <c r="G1030" i="26"/>
  <c r="J995" i="26"/>
  <c r="I995" i="26"/>
  <c r="J1070" i="26"/>
  <c r="I1070" i="26"/>
  <c r="J1065" i="26"/>
  <c r="I1065" i="26"/>
  <c r="J1055" i="26"/>
  <c r="I1055" i="26"/>
  <c r="L890" i="26"/>
  <c r="M936" i="26"/>
  <c r="K871" i="26"/>
  <c r="K935" i="26"/>
  <c r="M935" i="26" s="1"/>
  <c r="G915" i="26"/>
  <c r="J915" i="26"/>
  <c r="H870" i="26"/>
  <c r="I890" i="26"/>
  <c r="I873" i="26"/>
  <c r="H868" i="26"/>
  <c r="J873" i="26"/>
  <c r="I866" i="26"/>
  <c r="M878" i="26"/>
  <c r="L878" i="26"/>
  <c r="L873" i="26" s="1"/>
  <c r="L868" i="26" s="1"/>
  <c r="M873" i="26"/>
  <c r="K868" i="26"/>
  <c r="M868" i="26" s="1"/>
  <c r="I970" i="26"/>
  <c r="J970" i="26"/>
  <c r="L920" i="26"/>
  <c r="L960" i="26"/>
  <c r="L945" i="26"/>
  <c r="L936" i="26"/>
  <c r="L935" i="26" s="1"/>
  <c r="G935" i="26"/>
  <c r="M895" i="26"/>
  <c r="L895" i="26"/>
  <c r="G866" i="26"/>
  <c r="J940" i="26"/>
  <c r="G940" i="26"/>
  <c r="M894" i="26"/>
  <c r="K874" i="26"/>
  <c r="G892" i="26"/>
  <c r="F890" i="26"/>
  <c r="F872" i="26"/>
  <c r="L50" i="26"/>
  <c r="I620" i="26"/>
  <c r="J670" i="26"/>
  <c r="I635" i="26"/>
  <c r="J137" i="26"/>
  <c r="L412" i="26"/>
  <c r="L139" i="26"/>
  <c r="L731" i="26"/>
  <c r="L622" i="26"/>
  <c r="L860" i="26"/>
  <c r="M1685" i="26"/>
  <c r="L1685" i="26"/>
  <c r="M1690" i="26"/>
  <c r="L1690" i="26"/>
  <c r="D1695" i="26"/>
  <c r="F1669" i="26"/>
  <c r="I1710" i="26"/>
  <c r="J1700" i="26"/>
  <c r="L1697" i="26"/>
  <c r="M1687" i="26"/>
  <c r="J1680" i="26"/>
  <c r="L1673" i="26"/>
  <c r="J1690" i="26"/>
  <c r="K1715" i="26"/>
  <c r="G1715" i="26"/>
  <c r="G1710" i="26"/>
  <c r="F1695" i="26"/>
  <c r="I1700" i="26"/>
  <c r="I1680" i="26"/>
  <c r="K1679" i="26"/>
  <c r="L1679" i="26" s="1"/>
  <c r="D1669" i="26"/>
  <c r="K1676" i="26"/>
  <c r="L1676" i="26" s="1"/>
  <c r="D1668" i="26"/>
  <c r="L265" i="26"/>
  <c r="L328" i="26"/>
  <c r="L783" i="26"/>
  <c r="L782" i="26"/>
  <c r="L780" i="26"/>
  <c r="I700" i="26"/>
  <c r="G670" i="26"/>
  <c r="I355" i="26"/>
  <c r="J795" i="26"/>
  <c r="K670" i="26"/>
  <c r="M670" i="26" s="1"/>
  <c r="L404" i="26"/>
  <c r="L458" i="26"/>
  <c r="L455" i="26" s="1"/>
  <c r="I670" i="26"/>
  <c r="G845" i="26"/>
  <c r="K345" i="26"/>
  <c r="G345" i="26"/>
  <c r="J455" i="26"/>
  <c r="H1675" i="26"/>
  <c r="L785" i="26"/>
  <c r="J848" i="26"/>
  <c r="H845" i="26"/>
  <c r="K845" i="26"/>
  <c r="M845" i="26" s="1"/>
  <c r="M390" i="26"/>
  <c r="L390" i="26"/>
  <c r="L425" i="26"/>
  <c r="L1700" i="26"/>
  <c r="K1672" i="26"/>
  <c r="M1672" i="26" s="1"/>
  <c r="L156" i="26"/>
  <c r="L116" i="26"/>
  <c r="G138" i="26"/>
  <c r="F113" i="26"/>
  <c r="G113" i="26" s="1"/>
  <c r="L571" i="26"/>
  <c r="J662" i="26"/>
  <c r="M441" i="26"/>
  <c r="K440" i="26"/>
  <c r="K431" i="26"/>
  <c r="M400" i="26"/>
  <c r="L400" i="26"/>
  <c r="L592" i="26"/>
  <c r="L590" i="26" s="1"/>
  <c r="M444" i="26"/>
  <c r="K434" i="26"/>
  <c r="M434" i="26" s="1"/>
  <c r="K315" i="26"/>
  <c r="M315" i="26" s="1"/>
  <c r="I315" i="26"/>
  <c r="M591" i="26"/>
  <c r="K590" i="26"/>
  <c r="M590" i="26" s="1"/>
  <c r="J200" i="26"/>
  <c r="L183" i="26"/>
  <c r="G115" i="26"/>
  <c r="L575" i="26"/>
  <c r="G661" i="26"/>
  <c r="F660" i="26"/>
  <c r="L671" i="26"/>
  <c r="J661" i="26"/>
  <c r="F111" i="26"/>
  <c r="G111" i="26" s="1"/>
  <c r="J40" i="26"/>
  <c r="E385" i="26"/>
  <c r="K386" i="26"/>
  <c r="M386" i="26" s="1"/>
  <c r="G315" i="26"/>
  <c r="L184" i="26"/>
  <c r="L181" i="26"/>
  <c r="L220" i="26"/>
  <c r="L182" i="26"/>
  <c r="J664" i="26"/>
  <c r="M402" i="26"/>
  <c r="L402" i="26"/>
  <c r="K20" i="26"/>
  <c r="M20" i="26" s="1"/>
  <c r="L22" i="26"/>
  <c r="F430" i="26"/>
  <c r="G430" i="26" s="1"/>
  <c r="I387" i="26"/>
  <c r="H385" i="26"/>
  <c r="K455" i="26"/>
  <c r="M455" i="26" s="1"/>
  <c r="L401" i="26"/>
  <c r="J180" i="26"/>
  <c r="G20" i="26"/>
  <c r="L118" i="26"/>
  <c r="L565" i="26"/>
  <c r="L691" i="26"/>
  <c r="L656" i="26" s="1"/>
  <c r="L680" i="26"/>
  <c r="L695" i="26"/>
  <c r="J663" i="26"/>
  <c r="M442" i="26"/>
  <c r="K432" i="26"/>
  <c r="M432" i="26" s="1"/>
  <c r="G455" i="26"/>
  <c r="L403" i="26"/>
  <c r="I329" i="26"/>
  <c r="G200" i="26"/>
  <c r="K525" i="26"/>
  <c r="L389" i="26"/>
  <c r="M23" i="26"/>
  <c r="L23" i="26"/>
  <c r="L24" i="26"/>
  <c r="G820" i="26"/>
  <c r="I820" i="26"/>
  <c r="J820" i="26"/>
  <c r="L840" i="26"/>
  <c r="L821" i="26"/>
  <c r="L820" i="26" s="1"/>
  <c r="M838" i="26"/>
  <c r="K823" i="26"/>
  <c r="D805" i="26"/>
  <c r="D796" i="26"/>
  <c r="G729" i="26"/>
  <c r="K729" i="26"/>
  <c r="M729" i="26" s="1"/>
  <c r="G780" i="26"/>
  <c r="G755" i="26"/>
  <c r="L781" i="26"/>
  <c r="E725" i="26"/>
  <c r="K726" i="26"/>
  <c r="L692" i="26"/>
  <c r="K690" i="26"/>
  <c r="M690" i="26" s="1"/>
  <c r="L693" i="26"/>
  <c r="G728" i="26"/>
  <c r="K728" i="26"/>
  <c r="M728" i="26" s="1"/>
  <c r="L755" i="26"/>
  <c r="J755" i="26"/>
  <c r="F725" i="26"/>
  <c r="J690" i="26"/>
  <c r="I690" i="26"/>
  <c r="L694" i="26"/>
  <c r="L659" i="26" s="1"/>
  <c r="H780" i="26"/>
  <c r="J784" i="26"/>
  <c r="I784" i="26"/>
  <c r="G727" i="26"/>
  <c r="K727" i="26"/>
  <c r="M727" i="26" s="1"/>
  <c r="J785" i="26"/>
  <c r="I785" i="26"/>
  <c r="G730" i="26"/>
  <c r="K730" i="26"/>
  <c r="M730" i="26" s="1"/>
  <c r="L750" i="26"/>
  <c r="L725" i="26"/>
  <c r="M675" i="26"/>
  <c r="L675" i="26"/>
  <c r="J675" i="26"/>
  <c r="I675" i="26"/>
  <c r="M646" i="26"/>
  <c r="L646" i="26"/>
  <c r="I530" i="26"/>
  <c r="J530" i="26"/>
  <c r="M649" i="26"/>
  <c r="L649" i="26"/>
  <c r="M647" i="26"/>
  <c r="L647" i="26"/>
  <c r="M645" i="26"/>
  <c r="L645" i="26"/>
  <c r="H570" i="26"/>
  <c r="J573" i="26"/>
  <c r="I573" i="26"/>
  <c r="L650" i="26"/>
  <c r="J590" i="26"/>
  <c r="I590" i="26"/>
  <c r="L550" i="26"/>
  <c r="L574" i="26"/>
  <c r="L545" i="26"/>
  <c r="L548" i="26"/>
  <c r="M600" i="26"/>
  <c r="L600" i="26"/>
  <c r="L623" i="26"/>
  <c r="I548" i="26"/>
  <c r="H545" i="26"/>
  <c r="J548" i="26"/>
  <c r="I528" i="26"/>
  <c r="H525" i="26"/>
  <c r="J528" i="26"/>
  <c r="L625" i="26"/>
  <c r="L572" i="26"/>
  <c r="L530" i="26"/>
  <c r="L573" i="26"/>
  <c r="L570" i="26"/>
  <c r="L535" i="26"/>
  <c r="M648" i="26"/>
  <c r="L648" i="26"/>
  <c r="K620" i="26"/>
  <c r="M620" i="26" s="1"/>
  <c r="M605" i="26"/>
  <c r="L605" i="26"/>
  <c r="I550" i="26"/>
  <c r="J550" i="26"/>
  <c r="L546" i="26"/>
  <c r="L555" i="26"/>
  <c r="L580" i="26"/>
  <c r="L560" i="26"/>
  <c r="I430" i="26"/>
  <c r="J430" i="26"/>
  <c r="L420" i="26"/>
  <c r="J410" i="26"/>
  <c r="I410" i="26"/>
  <c r="I345" i="26"/>
  <c r="J345" i="26"/>
  <c r="L325" i="26"/>
  <c r="M348" i="26"/>
  <c r="L348" i="26"/>
  <c r="I343" i="26"/>
  <c r="F343" i="26"/>
  <c r="H328" i="26"/>
  <c r="H340" i="26"/>
  <c r="M335" i="26"/>
  <c r="L335" i="26"/>
  <c r="G327" i="26"/>
  <c r="M328" i="26"/>
  <c r="E325" i="26"/>
  <c r="K325" i="26"/>
  <c r="K370" i="26"/>
  <c r="M370" i="26" s="1"/>
  <c r="G370" i="26"/>
  <c r="I370" i="26"/>
  <c r="I255" i="26"/>
  <c r="K114" i="26"/>
  <c r="M114" i="26" s="1"/>
  <c r="L150" i="26"/>
  <c r="L278" i="26"/>
  <c r="M295" i="26"/>
  <c r="L295" i="26"/>
  <c r="M285" i="26"/>
  <c r="L285" i="26"/>
  <c r="G275" i="26"/>
  <c r="M250" i="26"/>
  <c r="L250" i="26"/>
  <c r="G155" i="26"/>
  <c r="K115" i="26"/>
  <c r="M115" i="26" s="1"/>
  <c r="K111" i="26"/>
  <c r="M111" i="26" s="1"/>
  <c r="G112" i="26"/>
  <c r="L185" i="26"/>
  <c r="M290" i="26"/>
  <c r="L290" i="26"/>
  <c r="M280" i="26"/>
  <c r="L280" i="26"/>
  <c r="M245" i="26"/>
  <c r="L245" i="26"/>
  <c r="K275" i="26"/>
  <c r="M275" i="26" s="1"/>
  <c r="J155" i="26"/>
  <c r="I155" i="26"/>
  <c r="L210" i="26"/>
  <c r="L138" i="26"/>
  <c r="K135" i="26"/>
  <c r="M135" i="26" s="1"/>
  <c r="K113" i="26"/>
  <c r="M113" i="26" s="1"/>
  <c r="I111" i="26"/>
  <c r="L140" i="26"/>
  <c r="K255" i="26"/>
  <c r="M255" i="26" s="1"/>
  <c r="M276" i="26"/>
  <c r="L276" i="26"/>
  <c r="K155" i="26"/>
  <c r="M155" i="26" s="1"/>
  <c r="J139" i="26"/>
  <c r="H114" i="26"/>
  <c r="I139" i="26"/>
  <c r="I230" i="26"/>
  <c r="J230" i="26"/>
  <c r="K180" i="26"/>
  <c r="M180" i="26" s="1"/>
  <c r="G180" i="26"/>
  <c r="I180" i="26"/>
  <c r="G139" i="26"/>
  <c r="F135" i="26"/>
  <c r="F114" i="26"/>
  <c r="M119" i="26"/>
  <c r="L119" i="26"/>
  <c r="K112" i="26"/>
  <c r="M112" i="26" s="1"/>
  <c r="E110" i="26"/>
  <c r="I275" i="26"/>
  <c r="J275" i="26"/>
  <c r="H135" i="26"/>
  <c r="I40" i="26"/>
  <c r="K40" i="26"/>
  <c r="M40" i="26" s="1"/>
  <c r="L45" i="26"/>
  <c r="L42" i="26"/>
  <c r="L43" i="26"/>
  <c r="L30" i="26"/>
  <c r="M1698" i="26"/>
  <c r="L1698" i="26"/>
  <c r="G1698" i="26"/>
  <c r="E1668" i="26"/>
  <c r="J1710" i="26"/>
  <c r="J1697" i="26"/>
  <c r="H1667" i="26"/>
  <c r="J1667" i="26" s="1"/>
  <c r="F1667" i="26"/>
  <c r="G1667" i="26" s="1"/>
  <c r="J1698" i="26"/>
  <c r="H1668" i="26"/>
  <c r="F1668" i="26"/>
  <c r="J1685" i="26"/>
  <c r="J1672" i="26"/>
  <c r="J1673" i="26"/>
  <c r="E1699" i="26"/>
  <c r="K1709" i="26"/>
  <c r="L1709" i="26" s="1"/>
  <c r="M1708" i="26"/>
  <c r="M1703" i="26"/>
  <c r="F1666" i="26"/>
  <c r="F1665" i="26" s="1"/>
  <c r="F1670" i="26"/>
  <c r="D1666" i="26"/>
  <c r="D1665" i="26" s="1"/>
  <c r="D1670" i="26"/>
  <c r="I1668" i="26"/>
  <c r="K1668" i="26"/>
  <c r="M1668" i="26" s="1"/>
  <c r="I1667" i="26"/>
  <c r="K1667" i="26"/>
  <c r="M1667" i="26" s="1"/>
  <c r="L1710" i="26"/>
  <c r="M1707" i="26"/>
  <c r="H1696" i="26"/>
  <c r="H1695" i="26" s="1"/>
  <c r="H1705" i="26"/>
  <c r="E1696" i="26"/>
  <c r="E1666" i="26" s="1"/>
  <c r="K1706" i="26"/>
  <c r="L1706" i="26" s="1"/>
  <c r="E1705" i="26"/>
  <c r="K1674" i="26"/>
  <c r="E1669" i="26"/>
  <c r="L1674" i="26"/>
  <c r="H1670" i="26"/>
  <c r="K1671" i="26"/>
  <c r="L1671" i="26" s="1"/>
  <c r="E1670" i="26"/>
  <c r="F1705" i="26"/>
  <c r="D1705" i="26"/>
  <c r="E1675" i="26"/>
  <c r="I1673" i="26"/>
  <c r="G1673" i="26"/>
  <c r="I1672" i="26"/>
  <c r="G1672" i="26"/>
  <c r="F1675" i="26"/>
  <c r="D1675" i="26"/>
  <c r="L1220" i="26" l="1"/>
  <c r="J1285" i="26"/>
  <c r="G1285" i="26"/>
  <c r="L845" i="26"/>
  <c r="L1080" i="26"/>
  <c r="J1200" i="26"/>
  <c r="I1200" i="26"/>
  <c r="L925" i="26"/>
  <c r="L1255" i="26"/>
  <c r="E1220" i="26"/>
  <c r="L1455" i="26"/>
  <c r="L1490" i="26"/>
  <c r="K1401" i="26"/>
  <c r="L1400" i="26"/>
  <c r="G1222" i="26"/>
  <c r="F1220" i="26"/>
  <c r="J1222" i="26"/>
  <c r="L1225" i="26"/>
  <c r="G1260" i="26"/>
  <c r="G1345" i="26"/>
  <c r="J1345" i="26"/>
  <c r="I1223" i="26"/>
  <c r="H1220" i="26"/>
  <c r="J1223" i="26"/>
  <c r="M1222" i="26"/>
  <c r="K1220" i="26"/>
  <c r="G1223" i="26"/>
  <c r="G1315" i="26"/>
  <c r="J1315" i="26"/>
  <c r="J1255" i="26"/>
  <c r="I1255" i="26"/>
  <c r="G1275" i="26"/>
  <c r="J1275" i="26"/>
  <c r="G1255" i="26"/>
  <c r="J1153" i="26"/>
  <c r="H1150" i="26"/>
  <c r="I1153" i="26"/>
  <c r="L1155" i="26"/>
  <c r="M1151" i="26"/>
  <c r="K1150" i="26"/>
  <c r="M1150" i="26" s="1"/>
  <c r="G1150" i="26"/>
  <c r="M1079" i="26"/>
  <c r="K1075" i="26"/>
  <c r="M1075" i="26" s="1"/>
  <c r="G1080" i="26"/>
  <c r="J1105" i="26"/>
  <c r="I1105" i="26"/>
  <c r="L1105" i="26"/>
  <c r="G1078" i="26"/>
  <c r="H1078" i="26"/>
  <c r="F1075" i="26"/>
  <c r="M871" i="26"/>
  <c r="K870" i="26"/>
  <c r="M870" i="26" s="1"/>
  <c r="K866" i="26"/>
  <c r="F867" i="26"/>
  <c r="G872" i="26"/>
  <c r="J872" i="26"/>
  <c r="F870" i="26"/>
  <c r="M874" i="26"/>
  <c r="K869" i="26"/>
  <c r="M869" i="26" s="1"/>
  <c r="I870" i="26"/>
  <c r="L871" i="26"/>
  <c r="G890" i="26"/>
  <c r="J868" i="26"/>
  <c r="I868" i="26"/>
  <c r="H865" i="26"/>
  <c r="J890" i="26"/>
  <c r="J111" i="26"/>
  <c r="L40" i="26"/>
  <c r="G1705" i="26"/>
  <c r="H1666" i="26"/>
  <c r="H1665" i="26" s="1"/>
  <c r="J1668" i="26"/>
  <c r="L155" i="26"/>
  <c r="L670" i="26"/>
  <c r="L1715" i="26"/>
  <c r="M1715" i="26"/>
  <c r="J113" i="26"/>
  <c r="L1672" i="26"/>
  <c r="L20" i="26"/>
  <c r="J845" i="26"/>
  <c r="I845" i="26"/>
  <c r="M345" i="26"/>
  <c r="L345" i="26"/>
  <c r="J385" i="26"/>
  <c r="I385" i="26"/>
  <c r="M440" i="26"/>
  <c r="L440" i="26"/>
  <c r="L255" i="26"/>
  <c r="M431" i="26"/>
  <c r="K430" i="26"/>
  <c r="M430" i="26" s="1"/>
  <c r="K385" i="26"/>
  <c r="M385" i="26" s="1"/>
  <c r="G385" i="26"/>
  <c r="L525" i="26"/>
  <c r="M525" i="26"/>
  <c r="L620" i="26"/>
  <c r="L386" i="26"/>
  <c r="J660" i="26"/>
  <c r="G660" i="26"/>
  <c r="K820" i="26"/>
  <c r="M820" i="26" s="1"/>
  <c r="M823" i="26"/>
  <c r="D795" i="26"/>
  <c r="I780" i="26"/>
  <c r="J780" i="26"/>
  <c r="G725" i="26"/>
  <c r="J725" i="26"/>
  <c r="M726" i="26"/>
  <c r="K725" i="26"/>
  <c r="M725" i="26" s="1"/>
  <c r="L730" i="26"/>
  <c r="L690" i="26"/>
  <c r="I725" i="26"/>
  <c r="J570" i="26"/>
  <c r="I570" i="26"/>
  <c r="I545" i="26"/>
  <c r="J545" i="26"/>
  <c r="I525" i="26"/>
  <c r="J525" i="26"/>
  <c r="I340" i="26"/>
  <c r="I328" i="26"/>
  <c r="H325" i="26"/>
  <c r="L370" i="26"/>
  <c r="G343" i="26"/>
  <c r="F340" i="26"/>
  <c r="F328" i="26"/>
  <c r="M325" i="26"/>
  <c r="J343" i="26"/>
  <c r="L112" i="26"/>
  <c r="G114" i="26"/>
  <c r="F110" i="26"/>
  <c r="I114" i="26"/>
  <c r="J114" i="26"/>
  <c r="L113" i="26"/>
  <c r="L115" i="26"/>
  <c r="J135" i="26"/>
  <c r="I135" i="26"/>
  <c r="L180" i="26"/>
  <c r="H110" i="26"/>
  <c r="L135" i="26"/>
  <c r="L111" i="26"/>
  <c r="K110" i="26"/>
  <c r="M110" i="26" s="1"/>
  <c r="G135" i="26"/>
  <c r="L275" i="26"/>
  <c r="L114" i="26"/>
  <c r="G1668" i="26"/>
  <c r="K1675" i="26"/>
  <c r="M1675" i="26" s="1"/>
  <c r="K1666" i="26"/>
  <c r="L1666" i="26" s="1"/>
  <c r="E1665" i="26"/>
  <c r="J1665" i="26"/>
  <c r="J1705" i="26"/>
  <c r="I1705" i="26"/>
  <c r="G1670" i="26"/>
  <c r="K1699" i="26"/>
  <c r="L1699" i="26" s="1"/>
  <c r="J1675" i="26"/>
  <c r="G1675" i="26"/>
  <c r="I1675" i="26"/>
  <c r="K1670" i="26"/>
  <c r="M1670" i="26" s="1"/>
  <c r="J1670" i="26"/>
  <c r="I1670" i="26"/>
  <c r="K1669" i="26"/>
  <c r="L1669" i="26" s="1"/>
  <c r="L1705" i="26"/>
  <c r="K1705" i="26"/>
  <c r="M1705" i="26" s="1"/>
  <c r="K1696" i="26"/>
  <c r="E1695" i="26"/>
  <c r="I1695" i="26" s="1"/>
  <c r="L1696" i="26"/>
  <c r="J1695" i="26"/>
  <c r="L1667" i="26"/>
  <c r="L1668" i="26"/>
  <c r="G1665" i="26"/>
  <c r="M1220" i="26" l="1"/>
  <c r="K1400" i="26"/>
  <c r="M1400" i="26" s="1"/>
  <c r="M1401" i="26"/>
  <c r="I1220" i="26"/>
  <c r="J1220" i="26"/>
  <c r="G1220" i="26"/>
  <c r="I1150" i="26"/>
  <c r="J1150" i="26"/>
  <c r="I1078" i="26"/>
  <c r="H1075" i="26"/>
  <c r="J1078" i="26"/>
  <c r="G1075" i="26"/>
  <c r="G870" i="26"/>
  <c r="J870" i="26"/>
  <c r="M866" i="26"/>
  <c r="K865" i="26"/>
  <c r="M865" i="26" s="1"/>
  <c r="I865" i="26"/>
  <c r="F865" i="26"/>
  <c r="J865" i="26" s="1"/>
  <c r="G867" i="26"/>
  <c r="J867" i="26"/>
  <c r="L870" i="26"/>
  <c r="L866" i="26"/>
  <c r="L865" i="26" s="1"/>
  <c r="L1670" i="26"/>
  <c r="L385" i="26"/>
  <c r="G328" i="26"/>
  <c r="F325" i="26"/>
  <c r="G340" i="26"/>
  <c r="I325" i="26"/>
  <c r="J340" i="26"/>
  <c r="J328" i="26"/>
  <c r="L110" i="26"/>
  <c r="J110" i="26"/>
  <c r="I110" i="26"/>
  <c r="G110" i="26"/>
  <c r="K1665" i="26"/>
  <c r="M1665" i="26" s="1"/>
  <c r="K1695" i="26"/>
  <c r="M1695" i="26" s="1"/>
  <c r="G1695" i="26"/>
  <c r="I1665" i="26"/>
  <c r="L1675" i="26"/>
  <c r="I1075" i="26" l="1"/>
  <c r="J1075" i="26"/>
  <c r="G865" i="26"/>
  <c r="G325" i="26"/>
  <c r="J325" i="26"/>
  <c r="L1695" i="26"/>
  <c r="L1665" i="26"/>
  <c r="F2277" i="26" l="1"/>
  <c r="F2258" i="26" s="1"/>
  <c r="G2260" i="26"/>
  <c r="I2260" i="26"/>
  <c r="J2260" i="26"/>
  <c r="G2261" i="26"/>
  <c r="I2261" i="26"/>
  <c r="J2261" i="26"/>
  <c r="F2263" i="26"/>
  <c r="H2263" i="26"/>
  <c r="J2263" i="26" s="1"/>
  <c r="F2264" i="26"/>
  <c r="H2264" i="26"/>
  <c r="F2265" i="26"/>
  <c r="G2265" i="26" s="1"/>
  <c r="H2265" i="26"/>
  <c r="I2265" i="26" s="1"/>
  <c r="F2266" i="26"/>
  <c r="G2266" i="26" s="1"/>
  <c r="H2266" i="26"/>
  <c r="I2266" i="26"/>
  <c r="F2267" i="26"/>
  <c r="G2267" i="26" s="1"/>
  <c r="H2267" i="26"/>
  <c r="I2267" i="26" s="1"/>
  <c r="G2268" i="26"/>
  <c r="I2268" i="26"/>
  <c r="J2268" i="26"/>
  <c r="G2269" i="26"/>
  <c r="I2269" i="26"/>
  <c r="J2269" i="26"/>
  <c r="G2270" i="26"/>
  <c r="I2270" i="26"/>
  <c r="J2270" i="26"/>
  <c r="G2271" i="26"/>
  <c r="I2271" i="26"/>
  <c r="J2271" i="26"/>
  <c r="D2273" i="26"/>
  <c r="D2258" i="26" s="1"/>
  <c r="E2273" i="26"/>
  <c r="E2258" i="26" s="1"/>
  <c r="F2273" i="26"/>
  <c r="H2273" i="26"/>
  <c r="J2273" i="26"/>
  <c r="D2274" i="26"/>
  <c r="D2259" i="26" s="1"/>
  <c r="E2274" i="26"/>
  <c r="E2259" i="26" s="1"/>
  <c r="F2274" i="26"/>
  <c r="H2274" i="26"/>
  <c r="I2274" i="26" s="1"/>
  <c r="D2275" i="26"/>
  <c r="E2275" i="26"/>
  <c r="F2275" i="26"/>
  <c r="H2275" i="26"/>
  <c r="I2275" i="26" s="1"/>
  <c r="D2276" i="26"/>
  <c r="E2276" i="26"/>
  <c r="F2276" i="26"/>
  <c r="H2276" i="26"/>
  <c r="I2276" i="26" s="1"/>
  <c r="D2277" i="26"/>
  <c r="E2277" i="26"/>
  <c r="H2277" i="26"/>
  <c r="J2277" i="26"/>
  <c r="G2278" i="26"/>
  <c r="I2278" i="26"/>
  <c r="J2278" i="26"/>
  <c r="G2279" i="26"/>
  <c r="I2279" i="26"/>
  <c r="J2279" i="26"/>
  <c r="G2280" i="26"/>
  <c r="I2280" i="26"/>
  <c r="J2280" i="26"/>
  <c r="G2281" i="26"/>
  <c r="I2281" i="26"/>
  <c r="J2281" i="26"/>
  <c r="D2282" i="26"/>
  <c r="E2282" i="26"/>
  <c r="F2282" i="26"/>
  <c r="H2282" i="26"/>
  <c r="I2282" i="26" s="1"/>
  <c r="G2283" i="26"/>
  <c r="I2283" i="26"/>
  <c r="J2283" i="26"/>
  <c r="G2284" i="26"/>
  <c r="I2284" i="26"/>
  <c r="J2284" i="26"/>
  <c r="G2285" i="26"/>
  <c r="I2285" i="26"/>
  <c r="J2285" i="26"/>
  <c r="G2286" i="26"/>
  <c r="I2286" i="26"/>
  <c r="J2286" i="26"/>
  <c r="F2287" i="26"/>
  <c r="G2287" i="26" s="1"/>
  <c r="H2287" i="26"/>
  <c r="I2287" i="26" s="1"/>
  <c r="G2288" i="26"/>
  <c r="I2288" i="26"/>
  <c r="J2288" i="26"/>
  <c r="G2289" i="26"/>
  <c r="I2289" i="26"/>
  <c r="J2289" i="26"/>
  <c r="G2290" i="26"/>
  <c r="I2290" i="26"/>
  <c r="J2290" i="26"/>
  <c r="G2291" i="26"/>
  <c r="I2291" i="26"/>
  <c r="J2291" i="26"/>
  <c r="D2292" i="26"/>
  <c r="E2292" i="26"/>
  <c r="I2292" i="26" s="1"/>
  <c r="F2292" i="26"/>
  <c r="G2293" i="26"/>
  <c r="I2293" i="26"/>
  <c r="J2293" i="26"/>
  <c r="G2294" i="26"/>
  <c r="I2294" i="26"/>
  <c r="J2294" i="26"/>
  <c r="G2295" i="26"/>
  <c r="I2295" i="26"/>
  <c r="J2295" i="26"/>
  <c r="G2296" i="26"/>
  <c r="I2296" i="26"/>
  <c r="J2296" i="26"/>
  <c r="D2297" i="26"/>
  <c r="E2297" i="26"/>
  <c r="F2297" i="26"/>
  <c r="H2297" i="26"/>
  <c r="J2297" i="26"/>
  <c r="G2298" i="26"/>
  <c r="I2298" i="26"/>
  <c r="J2298" i="26"/>
  <c r="G2299" i="26"/>
  <c r="I2299" i="26"/>
  <c r="J2299" i="26"/>
  <c r="G2300" i="26"/>
  <c r="I2300" i="26"/>
  <c r="J2300" i="26"/>
  <c r="G2301" i="26"/>
  <c r="I2301" i="26"/>
  <c r="J2301" i="26"/>
  <c r="L2289" i="26"/>
  <c r="L2294" i="26"/>
  <c r="K2299" i="26"/>
  <c r="L2299" i="26" s="1"/>
  <c r="K2260" i="26"/>
  <c r="L2260" i="26" s="1"/>
  <c r="K2261" i="26"/>
  <c r="L2261" i="26" s="1"/>
  <c r="K2262" i="26"/>
  <c r="L2262" i="26" s="1"/>
  <c r="K2263" i="26"/>
  <c r="L2263" i="26" s="1"/>
  <c r="K2265" i="26"/>
  <c r="L2265" i="26" s="1"/>
  <c r="K2266" i="26"/>
  <c r="L2266" i="26" s="1"/>
  <c r="K2267" i="26"/>
  <c r="L2267" i="26" s="1"/>
  <c r="K2268" i="26"/>
  <c r="L2268" i="26" s="1"/>
  <c r="K2269" i="26"/>
  <c r="L2269" i="26" s="1"/>
  <c r="K2270" i="26"/>
  <c r="L2270" i="26" s="1"/>
  <c r="K2271" i="26"/>
  <c r="L2271" i="26" s="1"/>
  <c r="K2273" i="26"/>
  <c r="L2273" i="26" s="1"/>
  <c r="K2275" i="26"/>
  <c r="L2275" i="26" s="1"/>
  <c r="K2276" i="26"/>
  <c r="L2276" i="26" s="1"/>
  <c r="K2277" i="26"/>
  <c r="L2277" i="26" s="1"/>
  <c r="K2278" i="26"/>
  <c r="L2278" i="26" s="1"/>
  <c r="K2279" i="26"/>
  <c r="M2279" i="26" s="1"/>
  <c r="K2280" i="26"/>
  <c r="L2280" i="26" s="1"/>
  <c r="K2281" i="26"/>
  <c r="M2281" i="26" s="1"/>
  <c r="K2282" i="26"/>
  <c r="K2283" i="26"/>
  <c r="L2283" i="26" s="1"/>
  <c r="K2284" i="26"/>
  <c r="L2284" i="26" s="1"/>
  <c r="K2285" i="26"/>
  <c r="M2285" i="26" s="1"/>
  <c r="K2286" i="26"/>
  <c r="L2286" i="26" s="1"/>
  <c r="K2288" i="26"/>
  <c r="L2288" i="26" s="1"/>
  <c r="M2289" i="26"/>
  <c r="M2287" i="26" s="1"/>
  <c r="K2290" i="26"/>
  <c r="L2290" i="26" s="1"/>
  <c r="K2291" i="26"/>
  <c r="L2291" i="26" s="1"/>
  <c r="K2293" i="26"/>
  <c r="L2293" i="26" s="1"/>
  <c r="M2294" i="26"/>
  <c r="K2295" i="26"/>
  <c r="M2295" i="26" s="1"/>
  <c r="K2296" i="26"/>
  <c r="L2296" i="26" s="1"/>
  <c r="K2297" i="26"/>
  <c r="L2297" i="26" s="1"/>
  <c r="K2298" i="26"/>
  <c r="L2298" i="26" s="1"/>
  <c r="K2300" i="26"/>
  <c r="L2300" i="26" s="1"/>
  <c r="K2301" i="26"/>
  <c r="L2301" i="26" s="1"/>
  <c r="M2293" i="26" l="1"/>
  <c r="G2282" i="26"/>
  <c r="J2276" i="26"/>
  <c r="G2275" i="26"/>
  <c r="G2274" i="26"/>
  <c r="J2266" i="26"/>
  <c r="J2265" i="26"/>
  <c r="G2258" i="26"/>
  <c r="M2283" i="26"/>
  <c r="G2276" i="26"/>
  <c r="J2275" i="26"/>
  <c r="I2297" i="26"/>
  <c r="J2287" i="26"/>
  <c r="I2277" i="26"/>
  <c r="G2297" i="26"/>
  <c r="G2292" i="26"/>
  <c r="H2258" i="26"/>
  <c r="D2257" i="26"/>
  <c r="J2274" i="26"/>
  <c r="F2272" i="26"/>
  <c r="J2272" i="26" s="1"/>
  <c r="F2259" i="26"/>
  <c r="J2282" i="26"/>
  <c r="H2272" i="26"/>
  <c r="H2259" i="26"/>
  <c r="J2259" i="26" s="1"/>
  <c r="M2284" i="26"/>
  <c r="J2264" i="26"/>
  <c r="J2267" i="26"/>
  <c r="I2264" i="26"/>
  <c r="G2264" i="26"/>
  <c r="F2262" i="26"/>
  <c r="F2257" i="26" s="1"/>
  <c r="G2259" i="26"/>
  <c r="I2258" i="26"/>
  <c r="J2258" i="26"/>
  <c r="L2287" i="26"/>
  <c r="E2257" i="26"/>
  <c r="G2262" i="26"/>
  <c r="L2295" i="26"/>
  <c r="L2292" i="26" s="1"/>
  <c r="L2285" i="26"/>
  <c r="L2282" i="26" s="1"/>
  <c r="L2281" i="26"/>
  <c r="L2279" i="26"/>
  <c r="G2277" i="26"/>
  <c r="I2273" i="26"/>
  <c r="G2273" i="26"/>
  <c r="D2272" i="26"/>
  <c r="I2263" i="26"/>
  <c r="G2263" i="26"/>
  <c r="H2262" i="26"/>
  <c r="M2296" i="26"/>
  <c r="K2292" i="26"/>
  <c r="M2292" i="26" s="1"/>
  <c r="M2286" i="26"/>
  <c r="M2282" i="26"/>
  <c r="M2280" i="26"/>
  <c r="M2278" i="26"/>
  <c r="M2276" i="26"/>
  <c r="J2292" i="26"/>
  <c r="E2272" i="26"/>
  <c r="I2272" i="26" s="1"/>
  <c r="K2274" i="26"/>
  <c r="M2299" i="26"/>
  <c r="M2298" i="26"/>
  <c r="M2297" i="26"/>
  <c r="M2291" i="26"/>
  <c r="M2290" i="26"/>
  <c r="M2277" i="26"/>
  <c r="M2275" i="26"/>
  <c r="M2271" i="26"/>
  <c r="M2270" i="26"/>
  <c r="M2269" i="26"/>
  <c r="M2268" i="26"/>
  <c r="M2267" i="26"/>
  <c r="M2266" i="26"/>
  <c r="M2265" i="26"/>
  <c r="M2263" i="26"/>
  <c r="M2262" i="26"/>
  <c r="M2261" i="26"/>
  <c r="M2260" i="26"/>
  <c r="K2258" i="26"/>
  <c r="L2258" i="26" s="1"/>
  <c r="M2300" i="26"/>
  <c r="K2287" i="26"/>
  <c r="K2264" i="26"/>
  <c r="L2264" i="26" s="1"/>
  <c r="M2301" i="26"/>
  <c r="J1624" i="26"/>
  <c r="G1624" i="26"/>
  <c r="J1623" i="26"/>
  <c r="H1623" i="26"/>
  <c r="I1623" i="26" s="1"/>
  <c r="G1623" i="26"/>
  <c r="J1622" i="26"/>
  <c r="G1622" i="26"/>
  <c r="J1621" i="26"/>
  <c r="G1621" i="26"/>
  <c r="H1620" i="26"/>
  <c r="I1620" i="26" s="1"/>
  <c r="F1620" i="26"/>
  <c r="E1620" i="26"/>
  <c r="J1620" i="26" s="1"/>
  <c r="D1620" i="26"/>
  <c r="J1619" i="26"/>
  <c r="G1619" i="26"/>
  <c r="J1618" i="26"/>
  <c r="H1618" i="26"/>
  <c r="I1618" i="26" s="1"/>
  <c r="G1618" i="26"/>
  <c r="J1617" i="26"/>
  <c r="G1617" i="26"/>
  <c r="J1616" i="26"/>
  <c r="G1616" i="26"/>
  <c r="H1615" i="26"/>
  <c r="F1615" i="26"/>
  <c r="E1615" i="26"/>
  <c r="J1615" i="26" s="1"/>
  <c r="D1615" i="26"/>
  <c r="H1614" i="26"/>
  <c r="F1614" i="26"/>
  <c r="G1614" i="26" s="1"/>
  <c r="E1614" i="26"/>
  <c r="J1614" i="26" s="1"/>
  <c r="D1614" i="26"/>
  <c r="F1613" i="26"/>
  <c r="E1613" i="26"/>
  <c r="J1613" i="26" s="1"/>
  <c r="D1613" i="26"/>
  <c r="H1612" i="26"/>
  <c r="F1612" i="26"/>
  <c r="E1612" i="26"/>
  <c r="J1612" i="26" s="1"/>
  <c r="D1612" i="26"/>
  <c r="H1611" i="26"/>
  <c r="F1611" i="26"/>
  <c r="E1611" i="26"/>
  <c r="J1611" i="26" s="1"/>
  <c r="D1611" i="26"/>
  <c r="F1610" i="26"/>
  <c r="E1610" i="26"/>
  <c r="J1610" i="26" s="1"/>
  <c r="D1610" i="26"/>
  <c r="J1609" i="26"/>
  <c r="J1608" i="26"/>
  <c r="H1608" i="26"/>
  <c r="I1608" i="26" s="1"/>
  <c r="G1608" i="26"/>
  <c r="J1607" i="26"/>
  <c r="J1606" i="26"/>
  <c r="H1605" i="26"/>
  <c r="F1605" i="26"/>
  <c r="G1605" i="26" s="1"/>
  <c r="E1605" i="26"/>
  <c r="J1605" i="26" s="1"/>
  <c r="D1605" i="26"/>
  <c r="J1604" i="26"/>
  <c r="I1604" i="26"/>
  <c r="G1604" i="26"/>
  <c r="J1603" i="26"/>
  <c r="I1603" i="26"/>
  <c r="G1603" i="26"/>
  <c r="J1602" i="26"/>
  <c r="I1602" i="26"/>
  <c r="G1602" i="26"/>
  <c r="J1601" i="26"/>
  <c r="I1601" i="26"/>
  <c r="G1601" i="26"/>
  <c r="H1600" i="26"/>
  <c r="F1600" i="26"/>
  <c r="E1600" i="26"/>
  <c r="J1600" i="26" s="1"/>
  <c r="D1600" i="26"/>
  <c r="J1599" i="26"/>
  <c r="I1599" i="26"/>
  <c r="G1599" i="26"/>
  <c r="J1598" i="26"/>
  <c r="H1598" i="26"/>
  <c r="I1598" i="26" s="1"/>
  <c r="G1598" i="26"/>
  <c r="J1597" i="26"/>
  <c r="I1597" i="26"/>
  <c r="G1597" i="26"/>
  <c r="J1596" i="26"/>
  <c r="I1596" i="26"/>
  <c r="G1596" i="26"/>
  <c r="H1595" i="26"/>
  <c r="I1595" i="26" s="1"/>
  <c r="F1595" i="26"/>
  <c r="E1595" i="26"/>
  <c r="J1595" i="26" s="1"/>
  <c r="D1595" i="26"/>
  <c r="J1594" i="26"/>
  <c r="I1594" i="26"/>
  <c r="G1594" i="26"/>
  <c r="J1593" i="26"/>
  <c r="H1593" i="26"/>
  <c r="I1593" i="26" s="1"/>
  <c r="G1593" i="26"/>
  <c r="J1592" i="26"/>
  <c r="I1592" i="26"/>
  <c r="G1592" i="26"/>
  <c r="J1591" i="26"/>
  <c r="I1591" i="26"/>
  <c r="G1591" i="26"/>
  <c r="H1590" i="26"/>
  <c r="F1590" i="26"/>
  <c r="E1590" i="26"/>
  <c r="J1590" i="26" s="1"/>
  <c r="D1590" i="26"/>
  <c r="J1589" i="26"/>
  <c r="I1589" i="26"/>
  <c r="G1589" i="26"/>
  <c r="J1588" i="26"/>
  <c r="I1588" i="26"/>
  <c r="G1588" i="26"/>
  <c r="J1587" i="26"/>
  <c r="I1587" i="26"/>
  <c r="G1587" i="26"/>
  <c r="J1586" i="26"/>
  <c r="I1586" i="26"/>
  <c r="G1586" i="26"/>
  <c r="H1585" i="26"/>
  <c r="F1585" i="26"/>
  <c r="E1585" i="26"/>
  <c r="J1585" i="26" s="1"/>
  <c r="D1585" i="26"/>
  <c r="H1584" i="26"/>
  <c r="H1549" i="26" s="1"/>
  <c r="I1549" i="26" s="1"/>
  <c r="F1584" i="26"/>
  <c r="E1584" i="26"/>
  <c r="J1584" i="26" s="1"/>
  <c r="D1584" i="26"/>
  <c r="H1583" i="26"/>
  <c r="F1583" i="26"/>
  <c r="E1583" i="26"/>
  <c r="J1583" i="26" s="1"/>
  <c r="D1583" i="26"/>
  <c r="H1582" i="26"/>
  <c r="H1547" i="26" s="1"/>
  <c r="I1547" i="26" s="1"/>
  <c r="F1582" i="26"/>
  <c r="E1582" i="26"/>
  <c r="J1582" i="26" s="1"/>
  <c r="D1582" i="26"/>
  <c r="H1581" i="26"/>
  <c r="F1581" i="26"/>
  <c r="E1581" i="26"/>
  <c r="J1581" i="26" s="1"/>
  <c r="D1581" i="26"/>
  <c r="H1580" i="26"/>
  <c r="F1580" i="26"/>
  <c r="E1580" i="26"/>
  <c r="J1580" i="26" s="1"/>
  <c r="D1580" i="26"/>
  <c r="J1579" i="26"/>
  <c r="I1579" i="26"/>
  <c r="G1579" i="26"/>
  <c r="J1578" i="26"/>
  <c r="I1578" i="26"/>
  <c r="G1578" i="26"/>
  <c r="J1577" i="26"/>
  <c r="I1577" i="26"/>
  <c r="G1577" i="26"/>
  <c r="J1576" i="26"/>
  <c r="I1576" i="26"/>
  <c r="G1576" i="26"/>
  <c r="H1575" i="26"/>
  <c r="F1575" i="26"/>
  <c r="E1575" i="26"/>
  <c r="J1575" i="26" s="1"/>
  <c r="D1575" i="26"/>
  <c r="J1574" i="26"/>
  <c r="I1574" i="26"/>
  <c r="G1574" i="26"/>
  <c r="J1573" i="26"/>
  <c r="H1573" i="26"/>
  <c r="I1573" i="26" s="1"/>
  <c r="G1573" i="26"/>
  <c r="J1572" i="26"/>
  <c r="I1572" i="26"/>
  <c r="J1571" i="26"/>
  <c r="I1571" i="26"/>
  <c r="H1570" i="26"/>
  <c r="I1570" i="26" s="1"/>
  <c r="F1570" i="26"/>
  <c r="E1570" i="26"/>
  <c r="J1570" i="26" s="1"/>
  <c r="D1570" i="26"/>
  <c r="J1569" i="26"/>
  <c r="I1569" i="26"/>
  <c r="J1568" i="26"/>
  <c r="H1568" i="26"/>
  <c r="I1568" i="26" s="1"/>
  <c r="G1568" i="26"/>
  <c r="J1567" i="26"/>
  <c r="I1567" i="26"/>
  <c r="J1566" i="26"/>
  <c r="I1566" i="26"/>
  <c r="H1565" i="26"/>
  <c r="I1565" i="26" s="1"/>
  <c r="F1565" i="26"/>
  <c r="E1565" i="26"/>
  <c r="J1565" i="26" s="1"/>
  <c r="D1565" i="26"/>
  <c r="J1564" i="26"/>
  <c r="I1564" i="26"/>
  <c r="G1564" i="26"/>
  <c r="J1563" i="26"/>
  <c r="I1563" i="26"/>
  <c r="G1563" i="26"/>
  <c r="J1562" i="26"/>
  <c r="I1562" i="26"/>
  <c r="G1562" i="26"/>
  <c r="J1561" i="26"/>
  <c r="I1561" i="26"/>
  <c r="G1561" i="26"/>
  <c r="H1560" i="26"/>
  <c r="I1560" i="26" s="1"/>
  <c r="F1560" i="26"/>
  <c r="E1560" i="26"/>
  <c r="J1560" i="26" s="1"/>
  <c r="D1560" i="26"/>
  <c r="J1559" i="26"/>
  <c r="I1559" i="26"/>
  <c r="G1559" i="26"/>
  <c r="J1558" i="26"/>
  <c r="H1558" i="26"/>
  <c r="I1558" i="26" s="1"/>
  <c r="G1558" i="26"/>
  <c r="J1557" i="26"/>
  <c r="I1557" i="26"/>
  <c r="G1557" i="26"/>
  <c r="J1556" i="26"/>
  <c r="I1556" i="26"/>
  <c r="G1556" i="26"/>
  <c r="J1555" i="26"/>
  <c r="F1555" i="26"/>
  <c r="G1555" i="26" s="1"/>
  <c r="E1555" i="26"/>
  <c r="D1555" i="26"/>
  <c r="H1554" i="26"/>
  <c r="F1554" i="26"/>
  <c r="E1554" i="26"/>
  <c r="J1554" i="26" s="1"/>
  <c r="D1554" i="26"/>
  <c r="F1553" i="26"/>
  <c r="E1553" i="26"/>
  <c r="J1553" i="26" s="1"/>
  <c r="D1553" i="26"/>
  <c r="H1552" i="26"/>
  <c r="F1552" i="26"/>
  <c r="G1552" i="26" s="1"/>
  <c r="E1552" i="26"/>
  <c r="J1552" i="26" s="1"/>
  <c r="D1552" i="26"/>
  <c r="H1551" i="26"/>
  <c r="F1551" i="26"/>
  <c r="F1550" i="26" s="1"/>
  <c r="E1551" i="26"/>
  <c r="J1551" i="26" s="1"/>
  <c r="D1551" i="26"/>
  <c r="D1550" i="26" s="1"/>
  <c r="E1550" i="26"/>
  <c r="J1550" i="26" s="1"/>
  <c r="F1549" i="26"/>
  <c r="D1549" i="26"/>
  <c r="F1548" i="26"/>
  <c r="D1548" i="26"/>
  <c r="F1547" i="26"/>
  <c r="D1547" i="26"/>
  <c r="H1546" i="26"/>
  <c r="E1546" i="26"/>
  <c r="J1546" i="26" s="1"/>
  <c r="K1551" i="26"/>
  <c r="L1551" i="26" s="1"/>
  <c r="K1552" i="26"/>
  <c r="L1552" i="26" s="1"/>
  <c r="K1553" i="26"/>
  <c r="L1553" i="26" s="1"/>
  <c r="K1554" i="26"/>
  <c r="L1554" i="26" s="1"/>
  <c r="K1555" i="26"/>
  <c r="L1555" i="26" s="1"/>
  <c r="K1556" i="26"/>
  <c r="L1556" i="26" s="1"/>
  <c r="K1557" i="26"/>
  <c r="L1557" i="26" s="1"/>
  <c r="K1558" i="26"/>
  <c r="L1558" i="26"/>
  <c r="K1559" i="26"/>
  <c r="L1559" i="26" s="1"/>
  <c r="K1560" i="26"/>
  <c r="L1560" i="26" s="1"/>
  <c r="K1561" i="26"/>
  <c r="L1561" i="26" s="1"/>
  <c r="K1562" i="26"/>
  <c r="L1562" i="26" s="1"/>
  <c r="K1563" i="26"/>
  <c r="L1563" i="26" s="1"/>
  <c r="K1564" i="26"/>
  <c r="L1564" i="26" s="1"/>
  <c r="K1566" i="26"/>
  <c r="L1566" i="26" s="1"/>
  <c r="K1567" i="26"/>
  <c r="L1567" i="26" s="1"/>
  <c r="K1568" i="26"/>
  <c r="L1568" i="26" s="1"/>
  <c r="K1569" i="26"/>
  <c r="L1569" i="26" s="1"/>
  <c r="K1571" i="26"/>
  <c r="L1571" i="26" s="1"/>
  <c r="K1572" i="26"/>
  <c r="L1572" i="26" s="1"/>
  <c r="K1573" i="26"/>
  <c r="L1573" i="26" s="1"/>
  <c r="K1574" i="26"/>
  <c r="L1574" i="26" s="1"/>
  <c r="K1575" i="26"/>
  <c r="L1575" i="26" s="1"/>
  <c r="K1576" i="26"/>
  <c r="L1576" i="26" s="1"/>
  <c r="K1577" i="26"/>
  <c r="L1577" i="26" s="1"/>
  <c r="K1578" i="26"/>
  <c r="L1578" i="26" s="1"/>
  <c r="K1579" i="26"/>
  <c r="L1579" i="26" s="1"/>
  <c r="K1581" i="26"/>
  <c r="L1581" i="26" s="1"/>
  <c r="K1583" i="26"/>
  <c r="L1583" i="26" s="1"/>
  <c r="K1585" i="26"/>
  <c r="L1585" i="26" s="1"/>
  <c r="K1586" i="26"/>
  <c r="L1586" i="26" s="1"/>
  <c r="K1587" i="26"/>
  <c r="L1587" i="26" s="1"/>
  <c r="K1588" i="26"/>
  <c r="L1588" i="26" s="1"/>
  <c r="K1589" i="26"/>
  <c r="L1589" i="26" s="1"/>
  <c r="K1590" i="26"/>
  <c r="K1591" i="26"/>
  <c r="L1591" i="26" s="1"/>
  <c r="K1592" i="26"/>
  <c r="L1592" i="26" s="1"/>
  <c r="K1593" i="26"/>
  <c r="L1593" i="26" s="1"/>
  <c r="K1594" i="26"/>
  <c r="L1594" i="26" s="1"/>
  <c r="K1596" i="26"/>
  <c r="L1596" i="26" s="1"/>
  <c r="K1597" i="26"/>
  <c r="L1597" i="26" s="1"/>
  <c r="K1598" i="26"/>
  <c r="L1598" i="26" s="1"/>
  <c r="K1599" i="26"/>
  <c r="L1599" i="26" s="1"/>
  <c r="L1600" i="26"/>
  <c r="K1600" i="26"/>
  <c r="K1601" i="26"/>
  <c r="L1601" i="26" s="1"/>
  <c r="K1602" i="26"/>
  <c r="L1602" i="26" s="1"/>
  <c r="K1603" i="26"/>
  <c r="L1603" i="26" s="1"/>
  <c r="K1604" i="26"/>
  <c r="L1604" i="26" s="1"/>
  <c r="K1605" i="26"/>
  <c r="L1605" i="26" s="1"/>
  <c r="K1606" i="26"/>
  <c r="L1606" i="26" s="1"/>
  <c r="K1607" i="26"/>
  <c r="L1607" i="26" s="1"/>
  <c r="K1608" i="26"/>
  <c r="L1608" i="26" s="1"/>
  <c r="K1609" i="26"/>
  <c r="L1609" i="26" s="1"/>
  <c r="K1611" i="26"/>
  <c r="K1612" i="26"/>
  <c r="L1612" i="26" s="1"/>
  <c r="K1613" i="26"/>
  <c r="L1613" i="26" s="1"/>
  <c r="K1614" i="26"/>
  <c r="L1614" i="26" s="1"/>
  <c r="K1615" i="26"/>
  <c r="L1615" i="26" s="1"/>
  <c r="K1616" i="26"/>
  <c r="L1616" i="26" s="1"/>
  <c r="K1617" i="26"/>
  <c r="L1617" i="26" s="1"/>
  <c r="K1618" i="26"/>
  <c r="L1618" i="26" s="1"/>
  <c r="K1619" i="26"/>
  <c r="L1619" i="26" s="1"/>
  <c r="K1620" i="26"/>
  <c r="K1621" i="26"/>
  <c r="L1621" i="26" s="1"/>
  <c r="K1622" i="26"/>
  <c r="L1622" i="26" s="1"/>
  <c r="K1623" i="26"/>
  <c r="L1623" i="26" s="1"/>
  <c r="K1624" i="26"/>
  <c r="L1624" i="26" s="1"/>
  <c r="M1560" i="26"/>
  <c r="M1552" i="26"/>
  <c r="M1556" i="26"/>
  <c r="M1559" i="26"/>
  <c r="M1561" i="26"/>
  <c r="M1563" i="26"/>
  <c r="M1567" i="26"/>
  <c r="M1569" i="26"/>
  <c r="M1572" i="26"/>
  <c r="M1574" i="26"/>
  <c r="M1576" i="26"/>
  <c r="M1578" i="26"/>
  <c r="M1579" i="26"/>
  <c r="M1581" i="26"/>
  <c r="M1586" i="26"/>
  <c r="M1588" i="26"/>
  <c r="M1591" i="26"/>
  <c r="M1593" i="26"/>
  <c r="M1596" i="26"/>
  <c r="M1597" i="26"/>
  <c r="M1598" i="26"/>
  <c r="M1599" i="26"/>
  <c r="M1601" i="26"/>
  <c r="M1602" i="26"/>
  <c r="M1603" i="26"/>
  <c r="M1604" i="26"/>
  <c r="M1605" i="26"/>
  <c r="M1606" i="26"/>
  <c r="M1607" i="26"/>
  <c r="M1609" i="26"/>
  <c r="M1612" i="26"/>
  <c r="M1616" i="26"/>
  <c r="M1617" i="26"/>
  <c r="M1618" i="26"/>
  <c r="M1619" i="26"/>
  <c r="M1621" i="26"/>
  <c r="G1547" i="26" l="1"/>
  <c r="M1594" i="26"/>
  <c r="M1592" i="26"/>
  <c r="M1589" i="26"/>
  <c r="M1587" i="26"/>
  <c r="M1585" i="26"/>
  <c r="M1577" i="26"/>
  <c r="M1575" i="26"/>
  <c r="M1573" i="26"/>
  <c r="M1571" i="26"/>
  <c r="M1568" i="26"/>
  <c r="M1566" i="26"/>
  <c r="M1555" i="26"/>
  <c r="L1620" i="26"/>
  <c r="K1595" i="26"/>
  <c r="L1595" i="26" s="1"/>
  <c r="L1590" i="26"/>
  <c r="K1584" i="26"/>
  <c r="L1584" i="26" s="1"/>
  <c r="K1582" i="26"/>
  <c r="L1582" i="26" s="1"/>
  <c r="K1570" i="26"/>
  <c r="K1565" i="26"/>
  <c r="L1565" i="26" s="1"/>
  <c r="D1546" i="26"/>
  <c r="D1545" i="26" s="1"/>
  <c r="F1546" i="26"/>
  <c r="I1546" i="26" s="1"/>
  <c r="E1547" i="26"/>
  <c r="J1547" i="26" s="1"/>
  <c r="E1548" i="26"/>
  <c r="J1548" i="26" s="1"/>
  <c r="E1549" i="26"/>
  <c r="J1549" i="26" s="1"/>
  <c r="H1553" i="26"/>
  <c r="H1555" i="26"/>
  <c r="I1555" i="26" s="1"/>
  <c r="G1560" i="26"/>
  <c r="G1575" i="26"/>
  <c r="G1580" i="26"/>
  <c r="G1581" i="26"/>
  <c r="I1583" i="26"/>
  <c r="I1584" i="26"/>
  <c r="G1585" i="26"/>
  <c r="I1590" i="26"/>
  <c r="I1600" i="26"/>
  <c r="H1613" i="26"/>
  <c r="G1620" i="26"/>
  <c r="I2259" i="26"/>
  <c r="H2257" i="26"/>
  <c r="I2257" i="26" s="1"/>
  <c r="G1549" i="26"/>
  <c r="I1552" i="26"/>
  <c r="I1575" i="26"/>
  <c r="I1580" i="26"/>
  <c r="I1581" i="26"/>
  <c r="I1582" i="26"/>
  <c r="I1585" i="26"/>
  <c r="I1605" i="26"/>
  <c r="I1554" i="26"/>
  <c r="G1570" i="26"/>
  <c r="G1610" i="26"/>
  <c r="G1613" i="26"/>
  <c r="I1615" i="26"/>
  <c r="G2257" i="26"/>
  <c r="J2257" i="26"/>
  <c r="G2272" i="26"/>
  <c r="M2274" i="26"/>
  <c r="L2274" i="26"/>
  <c r="L2272" i="26" s="1"/>
  <c r="I2262" i="26"/>
  <c r="J2262" i="26"/>
  <c r="K2259" i="26"/>
  <c r="K2257" i="26" s="1"/>
  <c r="L2257" i="26" s="1"/>
  <c r="M2264" i="26"/>
  <c r="M2258" i="26"/>
  <c r="K2272" i="26"/>
  <c r="G1550" i="26"/>
  <c r="G1548" i="26"/>
  <c r="I1551" i="26"/>
  <c r="G1553" i="26"/>
  <c r="G1565" i="26"/>
  <c r="G1583" i="26"/>
  <c r="G1590" i="26"/>
  <c r="G1595" i="26"/>
  <c r="G1600" i="26"/>
  <c r="E1545" i="26"/>
  <c r="J1545" i="26" s="1"/>
  <c r="G1615" i="26"/>
  <c r="L1611" i="26"/>
  <c r="M1554" i="26"/>
  <c r="M1551" i="26"/>
  <c r="M1557" i="26"/>
  <c r="M1558" i="26"/>
  <c r="M1562" i="26"/>
  <c r="M1564" i="26"/>
  <c r="M1614" i="26"/>
  <c r="M1583" i="26"/>
  <c r="M1590" i="26"/>
  <c r="M1595" i="26"/>
  <c r="M1600" i="26"/>
  <c r="M1611" i="26"/>
  <c r="M1613" i="26"/>
  <c r="M1620" i="26"/>
  <c r="M1623" i="26"/>
  <c r="M1624" i="26"/>
  <c r="M1622" i="26"/>
  <c r="M1608" i="26"/>
  <c r="M1584" i="26"/>
  <c r="I1553" i="26" l="1"/>
  <c r="H1550" i="26"/>
  <c r="I1550" i="26" s="1"/>
  <c r="H1548" i="26"/>
  <c r="G1546" i="26"/>
  <c r="I1613" i="26"/>
  <c r="H1610" i="26"/>
  <c r="I1610" i="26" s="1"/>
  <c r="L1570" i="26"/>
  <c r="M1570" i="26"/>
  <c r="F1545" i="26"/>
  <c r="M2259" i="26"/>
  <c r="L2259" i="26"/>
  <c r="M2257" i="26"/>
  <c r="G1545" i="26"/>
  <c r="K1550" i="26"/>
  <c r="L1550" i="26" s="1"/>
  <c r="K1547" i="26"/>
  <c r="L1547" i="26" s="1"/>
  <c r="K1610" i="26"/>
  <c r="L1610" i="26" s="1"/>
  <c r="K1546" i="26"/>
  <c r="L1546" i="26" s="1"/>
  <c r="K1548" i="26"/>
  <c r="L1548" i="26" s="1"/>
  <c r="K1549" i="26"/>
  <c r="L1549" i="26" s="1"/>
  <c r="K1580" i="26"/>
  <c r="M1580" i="26" s="1"/>
  <c r="M1615" i="26"/>
  <c r="M1565" i="26"/>
  <c r="M1582" i="26"/>
  <c r="M1553" i="26"/>
  <c r="M1546" i="26"/>
  <c r="M1547" i="26"/>
  <c r="M1549" i="26"/>
  <c r="I1548" i="26" l="1"/>
  <c r="H1545" i="26"/>
  <c r="I1545" i="26" s="1"/>
  <c r="M1550" i="26"/>
  <c r="M1548" i="26"/>
  <c r="K1545" i="26"/>
  <c r="L1545" i="26" s="1"/>
  <c r="L1580" i="26"/>
  <c r="M1610" i="26"/>
  <c r="M1545" i="26" l="1"/>
  <c r="J2310" i="26"/>
  <c r="D2170" i="26" l="1"/>
  <c r="J2155" i="26" l="1"/>
  <c r="H2152" i="26"/>
  <c r="G2155" i="26"/>
  <c r="J1834" i="26" l="1"/>
  <c r="H1831" i="26"/>
  <c r="H1830" i="26" s="1"/>
  <c r="G1834" i="26"/>
  <c r="F1831" i="26"/>
  <c r="J1831" i="26" l="1"/>
  <c r="H1836" i="26" l="1"/>
  <c r="L2114" i="26"/>
  <c r="H1991" i="26" l="1"/>
  <c r="E1991" i="26"/>
  <c r="F1991" i="26"/>
  <c r="D1991" i="26"/>
  <c r="E2002" i="26"/>
  <c r="F2002" i="26"/>
  <c r="D2002" i="26"/>
  <c r="H2076" i="26" l="1"/>
  <c r="H2073" i="26"/>
  <c r="F2074" i="26"/>
  <c r="F2075" i="26"/>
  <c r="F2076" i="26"/>
  <c r="E2074" i="26"/>
  <c r="E2076" i="26"/>
  <c r="E2073" i="26"/>
  <c r="F2073" i="26"/>
  <c r="D2074" i="26"/>
  <c r="D2076" i="26"/>
  <c r="D2073" i="26"/>
  <c r="J2108" i="26"/>
  <c r="J2109" i="26"/>
  <c r="J2110" i="26"/>
  <c r="J2111" i="26"/>
  <c r="I2108" i="26"/>
  <c r="I2109" i="26"/>
  <c r="I2110" i="26"/>
  <c r="I2111" i="26"/>
  <c r="H2107" i="26"/>
  <c r="G2108" i="26"/>
  <c r="G2109" i="26"/>
  <c r="G2110" i="26"/>
  <c r="G2111" i="26"/>
  <c r="E2107" i="26"/>
  <c r="F2107" i="26"/>
  <c r="D2107" i="26"/>
  <c r="K2107" i="26"/>
  <c r="L2108" i="26"/>
  <c r="L2109" i="26"/>
  <c r="L2110" i="26"/>
  <c r="L2111" i="26"/>
  <c r="M2108" i="26"/>
  <c r="M2109" i="26"/>
  <c r="M2110" i="26"/>
  <c r="M2111" i="26"/>
  <c r="K2591" i="26"/>
  <c r="M2591" i="26" s="1"/>
  <c r="H2591" i="26"/>
  <c r="J2591" i="26" s="1"/>
  <c r="G2591" i="26"/>
  <c r="H2590" i="26"/>
  <c r="J2590" i="26" s="1"/>
  <c r="E2590" i="26"/>
  <c r="K2589" i="26"/>
  <c r="M2589" i="26" s="1"/>
  <c r="H2589" i="26"/>
  <c r="J2589" i="26" s="1"/>
  <c r="G2589" i="26"/>
  <c r="K2588" i="26"/>
  <c r="M2588" i="26" s="1"/>
  <c r="H2588" i="26"/>
  <c r="J2588" i="26" s="1"/>
  <c r="G2588" i="26"/>
  <c r="F2587" i="26"/>
  <c r="H2587" i="26" s="1"/>
  <c r="E2587" i="26"/>
  <c r="K2587" i="26" s="1"/>
  <c r="D2587" i="26"/>
  <c r="H2586" i="26"/>
  <c r="J2586" i="26" s="1"/>
  <c r="F2586" i="26"/>
  <c r="E2586" i="26"/>
  <c r="K2586" i="26" s="1"/>
  <c r="D2586" i="26"/>
  <c r="H2585" i="26"/>
  <c r="J2585" i="26" s="1"/>
  <c r="F2585" i="26"/>
  <c r="E2585" i="26"/>
  <c r="K2585" i="26" s="1"/>
  <c r="D2585" i="26"/>
  <c r="H2584" i="26"/>
  <c r="J2584" i="26" s="1"/>
  <c r="F2584" i="26"/>
  <c r="E2584" i="26"/>
  <c r="K2584" i="26" s="1"/>
  <c r="D2584" i="26"/>
  <c r="H2583" i="26"/>
  <c r="J2583" i="26" s="1"/>
  <c r="F2583" i="26"/>
  <c r="F2582" i="26" s="1"/>
  <c r="H2582" i="26" s="1"/>
  <c r="E2583" i="26"/>
  <c r="K2583" i="26" s="1"/>
  <c r="D2583" i="26"/>
  <c r="D2582" i="26" s="1"/>
  <c r="K2581" i="26"/>
  <c r="M2581" i="26" s="1"/>
  <c r="H2581" i="26"/>
  <c r="J2581" i="26" s="1"/>
  <c r="G2581" i="26"/>
  <c r="H2580" i="26"/>
  <c r="J2580" i="26" s="1"/>
  <c r="E2580" i="26"/>
  <c r="G2580" i="26" s="1"/>
  <c r="K2579" i="26"/>
  <c r="M2579" i="26" s="1"/>
  <c r="H2579" i="26"/>
  <c r="J2579" i="26" s="1"/>
  <c r="G2579" i="26"/>
  <c r="K2578" i="26"/>
  <c r="M2578" i="26" s="1"/>
  <c r="H2578" i="26"/>
  <c r="J2578" i="26" s="1"/>
  <c r="G2578" i="26"/>
  <c r="F2577" i="26"/>
  <c r="H2577" i="26" s="1"/>
  <c r="E2577" i="26"/>
  <c r="K2577" i="26" s="1"/>
  <c r="M2577" i="26" s="1"/>
  <c r="D2577" i="26"/>
  <c r="F2576" i="26"/>
  <c r="E2576" i="26"/>
  <c r="K2576" i="26" s="1"/>
  <c r="M2576" i="26" s="1"/>
  <c r="D2576" i="26"/>
  <c r="F2575" i="26"/>
  <c r="E2575" i="26"/>
  <c r="K2575" i="26" s="1"/>
  <c r="M2575" i="26" s="1"/>
  <c r="D2575" i="26"/>
  <c r="H2574" i="26"/>
  <c r="J2574" i="26" s="1"/>
  <c r="F2574" i="26"/>
  <c r="E2574" i="26"/>
  <c r="K2574" i="26" s="1"/>
  <c r="M2574" i="26" s="1"/>
  <c r="D2574" i="26"/>
  <c r="F2573" i="26"/>
  <c r="E2573" i="26"/>
  <c r="K2573" i="26" s="1"/>
  <c r="M2573" i="26" s="1"/>
  <c r="D2573" i="26"/>
  <c r="D2572" i="26" s="1"/>
  <c r="K2571" i="26"/>
  <c r="M2571" i="26" s="1"/>
  <c r="H2571" i="26"/>
  <c r="J2571" i="26" s="1"/>
  <c r="G2571" i="26"/>
  <c r="H2570" i="26"/>
  <c r="J2570" i="26" s="1"/>
  <c r="E2570" i="26"/>
  <c r="E2567" i="26" s="1"/>
  <c r="K2567" i="26" s="1"/>
  <c r="K2569" i="26"/>
  <c r="M2569" i="26" s="1"/>
  <c r="H2569" i="26"/>
  <c r="J2569" i="26" s="1"/>
  <c r="G2569" i="26"/>
  <c r="K2568" i="26"/>
  <c r="M2568" i="26" s="1"/>
  <c r="H2568" i="26"/>
  <c r="J2568" i="26" s="1"/>
  <c r="G2568" i="26"/>
  <c r="F2567" i="26"/>
  <c r="H2567" i="26" s="1"/>
  <c r="D2567" i="26"/>
  <c r="H2566" i="26"/>
  <c r="J2566" i="26" s="1"/>
  <c r="F2566" i="26"/>
  <c r="E2566" i="26"/>
  <c r="K2566" i="26" s="1"/>
  <c r="D2566" i="26"/>
  <c r="H2565" i="26"/>
  <c r="F2565" i="26"/>
  <c r="D2565" i="26"/>
  <c r="F2564" i="26"/>
  <c r="E2564" i="26"/>
  <c r="K2564" i="26" s="1"/>
  <c r="M2564" i="26" s="1"/>
  <c r="D2564" i="26"/>
  <c r="H2563" i="26"/>
  <c r="F2563" i="26"/>
  <c r="E2563" i="26"/>
  <c r="K2563" i="26" s="1"/>
  <c r="M2563" i="26" s="1"/>
  <c r="D2563" i="26"/>
  <c r="K2561" i="26"/>
  <c r="M2561" i="26" s="1"/>
  <c r="H2561" i="26"/>
  <c r="J2561" i="26" s="1"/>
  <c r="G2561" i="26"/>
  <c r="H2560" i="26"/>
  <c r="J2560" i="26" s="1"/>
  <c r="E2560" i="26"/>
  <c r="G2560" i="26" s="1"/>
  <c r="K2559" i="26"/>
  <c r="M2559" i="26" s="1"/>
  <c r="H2559" i="26"/>
  <c r="J2559" i="26" s="1"/>
  <c r="G2559" i="26"/>
  <c r="K2558" i="26"/>
  <c r="M2558" i="26" s="1"/>
  <c r="H2558" i="26"/>
  <c r="J2558" i="26" s="1"/>
  <c r="G2558" i="26"/>
  <c r="F2557" i="26"/>
  <c r="H2557" i="26" s="1"/>
  <c r="E2557" i="26"/>
  <c r="K2557" i="26" s="1"/>
  <c r="M2557" i="26" s="1"/>
  <c r="D2557" i="26"/>
  <c r="K2556" i="26"/>
  <c r="M2556" i="26" s="1"/>
  <c r="H2556" i="26"/>
  <c r="J2556" i="26" s="1"/>
  <c r="G2556" i="26"/>
  <c r="H2555" i="26"/>
  <c r="J2555" i="26" s="1"/>
  <c r="E2555" i="26"/>
  <c r="K2554" i="26"/>
  <c r="M2554" i="26" s="1"/>
  <c r="H2554" i="26"/>
  <c r="J2554" i="26" s="1"/>
  <c r="G2554" i="26"/>
  <c r="K2553" i="26"/>
  <c r="M2553" i="26" s="1"/>
  <c r="H2553" i="26"/>
  <c r="J2553" i="26" s="1"/>
  <c r="G2553" i="26"/>
  <c r="F2552" i="26"/>
  <c r="H2552" i="26" s="1"/>
  <c r="D2552" i="26"/>
  <c r="H2551" i="26"/>
  <c r="J2551" i="26" s="1"/>
  <c r="F2551" i="26"/>
  <c r="E2551" i="26"/>
  <c r="K2551" i="26" s="1"/>
  <c r="D2551" i="26"/>
  <c r="D2546" i="26" s="1"/>
  <c r="D2541" i="26" s="1"/>
  <c r="H2550" i="26"/>
  <c r="F2550" i="26"/>
  <c r="F2545" i="26" s="1"/>
  <c r="F2540" i="26" s="1"/>
  <c r="D2550" i="26"/>
  <c r="D2545" i="26" s="1"/>
  <c r="F2549" i="26"/>
  <c r="E2549" i="26"/>
  <c r="K2549" i="26" s="1"/>
  <c r="D2549" i="26"/>
  <c r="D2544" i="26" s="1"/>
  <c r="D2539" i="26" s="1"/>
  <c r="F2548" i="26"/>
  <c r="E2548" i="26"/>
  <c r="K2548" i="26" s="1"/>
  <c r="D2548" i="26"/>
  <c r="D2543" i="26" s="1"/>
  <c r="F2546" i="26"/>
  <c r="F2541" i="26" s="1"/>
  <c r="I2536" i="26"/>
  <c r="I2535" i="26"/>
  <c r="I2534" i="26"/>
  <c r="I2533" i="26"/>
  <c r="L2532" i="26"/>
  <c r="K2532" i="26"/>
  <c r="F2532" i="26"/>
  <c r="E2532" i="26"/>
  <c r="I2532" i="26" s="1"/>
  <c r="D2532" i="26"/>
  <c r="K2531" i="26"/>
  <c r="M2531" i="26" s="1"/>
  <c r="H2531" i="26"/>
  <c r="J2531" i="26" s="1"/>
  <c r="G2531" i="26"/>
  <c r="J2530" i="26"/>
  <c r="E2530" i="26"/>
  <c r="K2530" i="26" s="1"/>
  <c r="M2530" i="26" s="1"/>
  <c r="K2529" i="26"/>
  <c r="M2529" i="26" s="1"/>
  <c r="H2529" i="26"/>
  <c r="I2529" i="26" s="1"/>
  <c r="G2529" i="26"/>
  <c r="K2528" i="26"/>
  <c r="L2528" i="26" s="1"/>
  <c r="H2528" i="26"/>
  <c r="J2528" i="26" s="1"/>
  <c r="G2528" i="26"/>
  <c r="F2527" i="26"/>
  <c r="D2527" i="26"/>
  <c r="F2526" i="26"/>
  <c r="E2526" i="26"/>
  <c r="K2526" i="26" s="1"/>
  <c r="M2526" i="26" s="1"/>
  <c r="D2526" i="26"/>
  <c r="H2525" i="26"/>
  <c r="F2525" i="26"/>
  <c r="D2525" i="26"/>
  <c r="F2524" i="26"/>
  <c r="F2514" i="26" s="1"/>
  <c r="E2524" i="26"/>
  <c r="K2524" i="26" s="1"/>
  <c r="M2524" i="26" s="1"/>
  <c r="D2524" i="26"/>
  <c r="F2523" i="26"/>
  <c r="F2513" i="26" s="1"/>
  <c r="H2513" i="26" s="1"/>
  <c r="E2523" i="26"/>
  <c r="K2523" i="26" s="1"/>
  <c r="M2523" i="26" s="1"/>
  <c r="D2523" i="26"/>
  <c r="K2521" i="26"/>
  <c r="M2521" i="26" s="1"/>
  <c r="H2521" i="26"/>
  <c r="I2521" i="26" s="1"/>
  <c r="G2521" i="26"/>
  <c r="H2520" i="26"/>
  <c r="J2520" i="26" s="1"/>
  <c r="E2520" i="26"/>
  <c r="G2520" i="26" s="1"/>
  <c r="K2519" i="26"/>
  <c r="L2519" i="26" s="1"/>
  <c r="H2519" i="26"/>
  <c r="J2519" i="26" s="1"/>
  <c r="G2519" i="26"/>
  <c r="K2518" i="26"/>
  <c r="M2518" i="26" s="1"/>
  <c r="H2518" i="26"/>
  <c r="I2518" i="26" s="1"/>
  <c r="G2518" i="26"/>
  <c r="F2517" i="26"/>
  <c r="H2517" i="26" s="1"/>
  <c r="J2517" i="26" s="1"/>
  <c r="D2517" i="26"/>
  <c r="H2515" i="26"/>
  <c r="E2515" i="26"/>
  <c r="D2514" i="26"/>
  <c r="D2509" i="26" s="1"/>
  <c r="D2511" i="26"/>
  <c r="E2510" i="26"/>
  <c r="K2510" i="26" s="1"/>
  <c r="M2510" i="26" s="1"/>
  <c r="D2510" i="26"/>
  <c r="K2506" i="26"/>
  <c r="M2506" i="26" s="1"/>
  <c r="H2506" i="26"/>
  <c r="J2506" i="26" s="1"/>
  <c r="G2506" i="26"/>
  <c r="K2505" i="26"/>
  <c r="M2505" i="26" s="1"/>
  <c r="H2505" i="26"/>
  <c r="J2505" i="26" s="1"/>
  <c r="G2505" i="26"/>
  <c r="K2504" i="26"/>
  <c r="M2504" i="26" s="1"/>
  <c r="H2504" i="26"/>
  <c r="J2504" i="26" s="1"/>
  <c r="G2504" i="26"/>
  <c r="K2503" i="26"/>
  <c r="M2503" i="26" s="1"/>
  <c r="H2503" i="26"/>
  <c r="J2503" i="26" s="1"/>
  <c r="G2503" i="26"/>
  <c r="F2502" i="26"/>
  <c r="H2502" i="26" s="1"/>
  <c r="E2502" i="26"/>
  <c r="K2502" i="26" s="1"/>
  <c r="M2502" i="26" s="1"/>
  <c r="D2502" i="26"/>
  <c r="K2501" i="26"/>
  <c r="M2501" i="26" s="1"/>
  <c r="H2501" i="26"/>
  <c r="J2501" i="26" s="1"/>
  <c r="G2501" i="26"/>
  <c r="J2500" i="26"/>
  <c r="E2500" i="26"/>
  <c r="K2500" i="26" s="1"/>
  <c r="K2499" i="26"/>
  <c r="M2499" i="26" s="1"/>
  <c r="H2499" i="26"/>
  <c r="J2499" i="26" s="1"/>
  <c r="G2499" i="26"/>
  <c r="K2498" i="26"/>
  <c r="M2498" i="26" s="1"/>
  <c r="H2498" i="26"/>
  <c r="J2498" i="26" s="1"/>
  <c r="G2498" i="26"/>
  <c r="F2497" i="26"/>
  <c r="H2497" i="26" s="1"/>
  <c r="E2497" i="26"/>
  <c r="K2497" i="26" s="1"/>
  <c r="M2497" i="26" s="1"/>
  <c r="D2497" i="26"/>
  <c r="K2496" i="26"/>
  <c r="M2496" i="26" s="1"/>
  <c r="H2496" i="26"/>
  <c r="J2496" i="26" s="1"/>
  <c r="G2496" i="26"/>
  <c r="H2495" i="26"/>
  <c r="J2495" i="26" s="1"/>
  <c r="E2495" i="26"/>
  <c r="K2494" i="26"/>
  <c r="M2494" i="26" s="1"/>
  <c r="H2494" i="26"/>
  <c r="J2494" i="26" s="1"/>
  <c r="G2494" i="26"/>
  <c r="K2493" i="26"/>
  <c r="M2493" i="26" s="1"/>
  <c r="H2493" i="26"/>
  <c r="J2493" i="26" s="1"/>
  <c r="G2493" i="26"/>
  <c r="F2492" i="26"/>
  <c r="H2492" i="26" s="1"/>
  <c r="D2492" i="26"/>
  <c r="K2491" i="26"/>
  <c r="M2491" i="26" s="1"/>
  <c r="H2491" i="26"/>
  <c r="J2491" i="26" s="1"/>
  <c r="G2491" i="26"/>
  <c r="H2490" i="26"/>
  <c r="E2490" i="26"/>
  <c r="G2490" i="26" s="1"/>
  <c r="K2489" i="26"/>
  <c r="M2489" i="26" s="1"/>
  <c r="H2489" i="26"/>
  <c r="J2489" i="26" s="1"/>
  <c r="G2489" i="26"/>
  <c r="K2488" i="26"/>
  <c r="M2488" i="26" s="1"/>
  <c r="H2488" i="26"/>
  <c r="J2488" i="26" s="1"/>
  <c r="G2488" i="26"/>
  <c r="F2487" i="26"/>
  <c r="H2487" i="26" s="1"/>
  <c r="E2487" i="26"/>
  <c r="K2487" i="26" s="1"/>
  <c r="M2487" i="26" s="1"/>
  <c r="D2487" i="26"/>
  <c r="F2486" i="26"/>
  <c r="E2486" i="26"/>
  <c r="D2486" i="26"/>
  <c r="F2485" i="26"/>
  <c r="D2485" i="26"/>
  <c r="F2484" i="26"/>
  <c r="E2484" i="26"/>
  <c r="D2484" i="26"/>
  <c r="F2483" i="26"/>
  <c r="E2483" i="26"/>
  <c r="D2483" i="26"/>
  <c r="K2481" i="26"/>
  <c r="L2481" i="26" s="1"/>
  <c r="H2480" i="26"/>
  <c r="J2480" i="26" s="1"/>
  <c r="E2480" i="26"/>
  <c r="G2480" i="26" s="1"/>
  <c r="E2476" i="26"/>
  <c r="K2476" i="26" s="1"/>
  <c r="M2476" i="26" s="1"/>
  <c r="D2476" i="26"/>
  <c r="F2475" i="26"/>
  <c r="D2475" i="26"/>
  <c r="K2466" i="26"/>
  <c r="M2466" i="26" s="1"/>
  <c r="H2466" i="26"/>
  <c r="J2466" i="26" s="1"/>
  <c r="G2466" i="26"/>
  <c r="J2465" i="26"/>
  <c r="E2465" i="26"/>
  <c r="K2465" i="26" s="1"/>
  <c r="M2465" i="26" s="1"/>
  <c r="K2464" i="26"/>
  <c r="M2464" i="26" s="1"/>
  <c r="H2464" i="26"/>
  <c r="J2464" i="26" s="1"/>
  <c r="G2464" i="26"/>
  <c r="K2463" i="26"/>
  <c r="M2463" i="26" s="1"/>
  <c r="H2463" i="26"/>
  <c r="J2463" i="26" s="1"/>
  <c r="G2463" i="26"/>
  <c r="F2462" i="26"/>
  <c r="H2462" i="26" s="1"/>
  <c r="D2462" i="26"/>
  <c r="K2461" i="26"/>
  <c r="M2461" i="26" s="1"/>
  <c r="H2461" i="26"/>
  <c r="J2461" i="26" s="1"/>
  <c r="G2461" i="26"/>
  <c r="K2460" i="26"/>
  <c r="M2460" i="26" s="1"/>
  <c r="H2460" i="26"/>
  <c r="G2460" i="26"/>
  <c r="K2459" i="26"/>
  <c r="M2459" i="26" s="1"/>
  <c r="H2459" i="26"/>
  <c r="J2459" i="26" s="1"/>
  <c r="G2459" i="26"/>
  <c r="K2458" i="26"/>
  <c r="M2458" i="26" s="1"/>
  <c r="H2458" i="26"/>
  <c r="J2458" i="26" s="1"/>
  <c r="G2458" i="26"/>
  <c r="F2457" i="26"/>
  <c r="H2457" i="26" s="1"/>
  <c r="E2457" i="26"/>
  <c r="K2457" i="26" s="1"/>
  <c r="D2457" i="26"/>
  <c r="F2456" i="26"/>
  <c r="E2456" i="26"/>
  <c r="K2456" i="26" s="1"/>
  <c r="D2456" i="26"/>
  <c r="F2455" i="26"/>
  <c r="D2455" i="26"/>
  <c r="F2454" i="26"/>
  <c r="E2454" i="26"/>
  <c r="K2454" i="26" s="1"/>
  <c r="D2454" i="26"/>
  <c r="F2453" i="26"/>
  <c r="E2453" i="26"/>
  <c r="K2453" i="26" s="1"/>
  <c r="D2453" i="26"/>
  <c r="K2451" i="26"/>
  <c r="M2451" i="26" s="1"/>
  <c r="H2451" i="26"/>
  <c r="J2451" i="26" s="1"/>
  <c r="G2451" i="26"/>
  <c r="J2450" i="26"/>
  <c r="E2450" i="26"/>
  <c r="G2450" i="26" s="1"/>
  <c r="K2449" i="26"/>
  <c r="M2449" i="26" s="1"/>
  <c r="H2449" i="26"/>
  <c r="J2449" i="26" s="1"/>
  <c r="G2449" i="26"/>
  <c r="K2448" i="26"/>
  <c r="M2448" i="26" s="1"/>
  <c r="H2448" i="26"/>
  <c r="G2448" i="26"/>
  <c r="F2447" i="26"/>
  <c r="D2447" i="26"/>
  <c r="F2446" i="26"/>
  <c r="E2446" i="26"/>
  <c r="K2446" i="26" s="1"/>
  <c r="M2446" i="26" s="1"/>
  <c r="D2446" i="26"/>
  <c r="D2445" i="26"/>
  <c r="F2444" i="26"/>
  <c r="E2444" i="26"/>
  <c r="K2444" i="26" s="1"/>
  <c r="M2444" i="26" s="1"/>
  <c r="D2444" i="26"/>
  <c r="F2443" i="26"/>
  <c r="E2443" i="26"/>
  <c r="K2443" i="26" s="1"/>
  <c r="M2443" i="26" s="1"/>
  <c r="D2443" i="26"/>
  <c r="K2441" i="26"/>
  <c r="M2441" i="26" s="1"/>
  <c r="H2441" i="26"/>
  <c r="J2441" i="26" s="1"/>
  <c r="G2441" i="26"/>
  <c r="J2440" i="26"/>
  <c r="D2440" i="26"/>
  <c r="E2440" i="26" s="1"/>
  <c r="E2437" i="26" s="1"/>
  <c r="K2437" i="26" s="1"/>
  <c r="M2437" i="26" s="1"/>
  <c r="K2439" i="26"/>
  <c r="M2439" i="26" s="1"/>
  <c r="H2439" i="26"/>
  <c r="J2439" i="26" s="1"/>
  <c r="G2439" i="26"/>
  <c r="K2438" i="26"/>
  <c r="M2438" i="26" s="1"/>
  <c r="H2438" i="26"/>
  <c r="J2438" i="26" s="1"/>
  <c r="G2438" i="26"/>
  <c r="F2437" i="26"/>
  <c r="H2437" i="26" s="1"/>
  <c r="D2437" i="26"/>
  <c r="K2436" i="26"/>
  <c r="M2436" i="26" s="1"/>
  <c r="H2436" i="26"/>
  <c r="J2436" i="26" s="1"/>
  <c r="G2436" i="26"/>
  <c r="J2435" i="26"/>
  <c r="E2435" i="26"/>
  <c r="K2435" i="26" s="1"/>
  <c r="K2434" i="26"/>
  <c r="M2434" i="26" s="1"/>
  <c r="H2434" i="26"/>
  <c r="J2434" i="26" s="1"/>
  <c r="G2434" i="26"/>
  <c r="K2433" i="26"/>
  <c r="M2433" i="26" s="1"/>
  <c r="H2433" i="26"/>
  <c r="J2433" i="26" s="1"/>
  <c r="G2433" i="26"/>
  <c r="F2432" i="26"/>
  <c r="H2432" i="26" s="1"/>
  <c r="D2432" i="26"/>
  <c r="K2431" i="26"/>
  <c r="M2431" i="26" s="1"/>
  <c r="H2431" i="26"/>
  <c r="J2431" i="26" s="1"/>
  <c r="G2431" i="26"/>
  <c r="K2430" i="26"/>
  <c r="M2430" i="26" s="1"/>
  <c r="J2430" i="26"/>
  <c r="I2430" i="26"/>
  <c r="G2430" i="26"/>
  <c r="K2429" i="26"/>
  <c r="M2429" i="26" s="1"/>
  <c r="H2429" i="26"/>
  <c r="J2429" i="26" s="1"/>
  <c r="G2429" i="26"/>
  <c r="K2428" i="26"/>
  <c r="M2428" i="26" s="1"/>
  <c r="H2428" i="26"/>
  <c r="J2428" i="26" s="1"/>
  <c r="G2428" i="26"/>
  <c r="F2427" i="26"/>
  <c r="H2427" i="26" s="1"/>
  <c r="E2427" i="26"/>
  <c r="K2427" i="26" s="1"/>
  <c r="D2427" i="26"/>
  <c r="K2426" i="26"/>
  <c r="M2426" i="26" s="1"/>
  <c r="H2426" i="26"/>
  <c r="J2426" i="26" s="1"/>
  <c r="G2426" i="26"/>
  <c r="K2425" i="26"/>
  <c r="M2425" i="26" s="1"/>
  <c r="J2425" i="26"/>
  <c r="I2425" i="26"/>
  <c r="G2425" i="26"/>
  <c r="K2424" i="26"/>
  <c r="M2424" i="26" s="1"/>
  <c r="H2424" i="26"/>
  <c r="J2424" i="26" s="1"/>
  <c r="G2424" i="26"/>
  <c r="K2423" i="26"/>
  <c r="M2423" i="26" s="1"/>
  <c r="H2423" i="26"/>
  <c r="J2423" i="26" s="1"/>
  <c r="G2423" i="26"/>
  <c r="F2422" i="26"/>
  <c r="E2422" i="26"/>
  <c r="K2422" i="26" s="1"/>
  <c r="M2422" i="26" s="1"/>
  <c r="D2422" i="26"/>
  <c r="F2421" i="26"/>
  <c r="E2421" i="26"/>
  <c r="K2421" i="26" s="1"/>
  <c r="M2421" i="26" s="1"/>
  <c r="D2421" i="26"/>
  <c r="F2420" i="26"/>
  <c r="F2415" i="26" s="1"/>
  <c r="D2420" i="26"/>
  <c r="F2419" i="26"/>
  <c r="E2419" i="26"/>
  <c r="K2419" i="26" s="1"/>
  <c r="M2419" i="26" s="1"/>
  <c r="D2419" i="26"/>
  <c r="F2418" i="26"/>
  <c r="E2418" i="26"/>
  <c r="K2418" i="26" s="1"/>
  <c r="M2418" i="26" s="1"/>
  <c r="D2418" i="26"/>
  <c r="K2406" i="26"/>
  <c r="L2406" i="26" s="1"/>
  <c r="J2406" i="26"/>
  <c r="I2406" i="26"/>
  <c r="K2405" i="26"/>
  <c r="M2405" i="26" s="1"/>
  <c r="H2405" i="26"/>
  <c r="J2405" i="26" s="1"/>
  <c r="G2405" i="26"/>
  <c r="K2404" i="26"/>
  <c r="L2404" i="26" s="1"/>
  <c r="J2404" i="26"/>
  <c r="I2404" i="26"/>
  <c r="G2404" i="26"/>
  <c r="K2403" i="26"/>
  <c r="L2403" i="26" s="1"/>
  <c r="J2403" i="26"/>
  <c r="I2403" i="26"/>
  <c r="G2403" i="26"/>
  <c r="F2402" i="26"/>
  <c r="E2402" i="26"/>
  <c r="D2402" i="26"/>
  <c r="K2401" i="26"/>
  <c r="L2401" i="26" s="1"/>
  <c r="J2401" i="26"/>
  <c r="I2401" i="26"/>
  <c r="G2401" i="26"/>
  <c r="K2400" i="26"/>
  <c r="L2400" i="26" s="1"/>
  <c r="J2400" i="26"/>
  <c r="G2400" i="26"/>
  <c r="K2399" i="26"/>
  <c r="M2399" i="26" s="1"/>
  <c r="J2399" i="26"/>
  <c r="I2399" i="26"/>
  <c r="G2399" i="26"/>
  <c r="K2398" i="26"/>
  <c r="M2398" i="26" s="1"/>
  <c r="J2398" i="26"/>
  <c r="I2398" i="26"/>
  <c r="G2398" i="26"/>
  <c r="H2397" i="26"/>
  <c r="F2397" i="26"/>
  <c r="E2397" i="26"/>
  <c r="K2397" i="26" s="1"/>
  <c r="M2397" i="26" s="1"/>
  <c r="D2397" i="26"/>
  <c r="K2396" i="26"/>
  <c r="M2396" i="26" s="1"/>
  <c r="J2396" i="26"/>
  <c r="I2396" i="26"/>
  <c r="G2396" i="26"/>
  <c r="F2395" i="26"/>
  <c r="F2392" i="26" s="1"/>
  <c r="E2395" i="26"/>
  <c r="K2395" i="26" s="1"/>
  <c r="M2395" i="26" s="1"/>
  <c r="D2395" i="26"/>
  <c r="K2394" i="26"/>
  <c r="M2394" i="26" s="1"/>
  <c r="J2394" i="26"/>
  <c r="I2394" i="26"/>
  <c r="G2394" i="26"/>
  <c r="K2393" i="26"/>
  <c r="M2393" i="26" s="1"/>
  <c r="J2393" i="26"/>
  <c r="I2393" i="26"/>
  <c r="G2393" i="26"/>
  <c r="K2391" i="26"/>
  <c r="M2391" i="26" s="1"/>
  <c r="J2391" i="26"/>
  <c r="I2391" i="26"/>
  <c r="G2391" i="26"/>
  <c r="K2390" i="26"/>
  <c r="M2390" i="26" s="1"/>
  <c r="J2390" i="26"/>
  <c r="I2390" i="26"/>
  <c r="G2390" i="26"/>
  <c r="K2389" i="26"/>
  <c r="M2389" i="26" s="1"/>
  <c r="J2389" i="26"/>
  <c r="I2389" i="26"/>
  <c r="K2388" i="26"/>
  <c r="L2388" i="26" s="1"/>
  <c r="J2388" i="26"/>
  <c r="I2388" i="26"/>
  <c r="F2387" i="26"/>
  <c r="J2387" i="26" s="1"/>
  <c r="E2387" i="26"/>
  <c r="D2387" i="26"/>
  <c r="K2386" i="26"/>
  <c r="L2386" i="26" s="1"/>
  <c r="J2386" i="26"/>
  <c r="I2386" i="26"/>
  <c r="G2386" i="26"/>
  <c r="E2385" i="26"/>
  <c r="K2385" i="26" s="1"/>
  <c r="M2385" i="26" s="1"/>
  <c r="D2385" i="26"/>
  <c r="K2384" i="26"/>
  <c r="L2384" i="26" s="1"/>
  <c r="J2384" i="26"/>
  <c r="I2384" i="26"/>
  <c r="G2384" i="26"/>
  <c r="K2383" i="26"/>
  <c r="L2383" i="26" s="1"/>
  <c r="J2383" i="26"/>
  <c r="I2383" i="26"/>
  <c r="K2381" i="26"/>
  <c r="M2381" i="26" s="1"/>
  <c r="J2381" i="26"/>
  <c r="I2381" i="26"/>
  <c r="G2381" i="26"/>
  <c r="K2380" i="26"/>
  <c r="M2380" i="26" s="1"/>
  <c r="J2380" i="26"/>
  <c r="I2380" i="26"/>
  <c r="G2380" i="26"/>
  <c r="K2379" i="26"/>
  <c r="M2379" i="26" s="1"/>
  <c r="J2379" i="26"/>
  <c r="I2379" i="26"/>
  <c r="G2379" i="26"/>
  <c r="K2378" i="26"/>
  <c r="M2378" i="26" s="1"/>
  <c r="J2378" i="26"/>
  <c r="I2378" i="26"/>
  <c r="G2378" i="26"/>
  <c r="H2377" i="26"/>
  <c r="F2377" i="26"/>
  <c r="E2377" i="26"/>
  <c r="K2377" i="26" s="1"/>
  <c r="M2377" i="26" s="1"/>
  <c r="D2377" i="26"/>
  <c r="K2376" i="26"/>
  <c r="M2376" i="26" s="1"/>
  <c r="J2376" i="26"/>
  <c r="I2376" i="26"/>
  <c r="G2376" i="26"/>
  <c r="K2375" i="26"/>
  <c r="M2375" i="26" s="1"/>
  <c r="J2375" i="26"/>
  <c r="I2375" i="26"/>
  <c r="G2375" i="26"/>
  <c r="K2374" i="26"/>
  <c r="M2374" i="26" s="1"/>
  <c r="J2374" i="26"/>
  <c r="I2374" i="26"/>
  <c r="G2374" i="26"/>
  <c r="K2373" i="26"/>
  <c r="M2373" i="26" s="1"/>
  <c r="J2373" i="26"/>
  <c r="I2373" i="26"/>
  <c r="G2373" i="26"/>
  <c r="H2372" i="26"/>
  <c r="F2372" i="26"/>
  <c r="E2372" i="26"/>
  <c r="K2372" i="26" s="1"/>
  <c r="D2372" i="26"/>
  <c r="H2371" i="26"/>
  <c r="H2331" i="26" s="1"/>
  <c r="F2371" i="26"/>
  <c r="E2371" i="26"/>
  <c r="K2371" i="26" s="1"/>
  <c r="D2371" i="26"/>
  <c r="H2370" i="26"/>
  <c r="F2370" i="26"/>
  <c r="E2370" i="26"/>
  <c r="K2370" i="26" s="1"/>
  <c r="D2370" i="26"/>
  <c r="H2369" i="26"/>
  <c r="H2329" i="26" s="1"/>
  <c r="F2369" i="26"/>
  <c r="E2369" i="26"/>
  <c r="K2369" i="26" s="1"/>
  <c r="D2369" i="26"/>
  <c r="H2368" i="26"/>
  <c r="F2368" i="26"/>
  <c r="E2368" i="26"/>
  <c r="K2368" i="26" s="1"/>
  <c r="D2368" i="26"/>
  <c r="H2367" i="26"/>
  <c r="F2367" i="26"/>
  <c r="E2367" i="26"/>
  <c r="K2367" i="26" s="1"/>
  <c r="D2367" i="26"/>
  <c r="K2366" i="26"/>
  <c r="M2366" i="26" s="1"/>
  <c r="J2366" i="26"/>
  <c r="I2366" i="26"/>
  <c r="G2366" i="26"/>
  <c r="K2365" i="26"/>
  <c r="M2365" i="26" s="1"/>
  <c r="J2365" i="26"/>
  <c r="I2365" i="26"/>
  <c r="G2365" i="26"/>
  <c r="K2364" i="26"/>
  <c r="M2364" i="26" s="1"/>
  <c r="J2364" i="26"/>
  <c r="I2364" i="26"/>
  <c r="G2364" i="26"/>
  <c r="K2363" i="26"/>
  <c r="M2363" i="26" s="1"/>
  <c r="J2363" i="26"/>
  <c r="I2363" i="26"/>
  <c r="G2363" i="26"/>
  <c r="H2362" i="26"/>
  <c r="F2362" i="26"/>
  <c r="E2362" i="26"/>
  <c r="K2362" i="26" s="1"/>
  <c r="D2362" i="26"/>
  <c r="K2361" i="26"/>
  <c r="M2361" i="26" s="1"/>
  <c r="J2361" i="26"/>
  <c r="I2361" i="26"/>
  <c r="G2361" i="26"/>
  <c r="K2360" i="26"/>
  <c r="M2360" i="26" s="1"/>
  <c r="J2360" i="26"/>
  <c r="I2360" i="26"/>
  <c r="G2360" i="26"/>
  <c r="K2359" i="26"/>
  <c r="M2359" i="26" s="1"/>
  <c r="J2359" i="26"/>
  <c r="I2359" i="26"/>
  <c r="G2359" i="26"/>
  <c r="K2358" i="26"/>
  <c r="M2358" i="26" s="1"/>
  <c r="J2358" i="26"/>
  <c r="I2358" i="26"/>
  <c r="G2358" i="26"/>
  <c r="H2357" i="26"/>
  <c r="F2357" i="26"/>
  <c r="E2357" i="26"/>
  <c r="K2357" i="26" s="1"/>
  <c r="D2357" i="26"/>
  <c r="K2356" i="26"/>
  <c r="M2356" i="26" s="1"/>
  <c r="J2356" i="26"/>
  <c r="I2356" i="26"/>
  <c r="G2356" i="26"/>
  <c r="K2355" i="26"/>
  <c r="M2355" i="26" s="1"/>
  <c r="J2355" i="26"/>
  <c r="I2355" i="26"/>
  <c r="G2355" i="26"/>
  <c r="K2354" i="26"/>
  <c r="M2354" i="26" s="1"/>
  <c r="J2354" i="26"/>
  <c r="I2354" i="26"/>
  <c r="G2354" i="26"/>
  <c r="K2353" i="26"/>
  <c r="M2353" i="26" s="1"/>
  <c r="J2353" i="26"/>
  <c r="I2353" i="26"/>
  <c r="G2353" i="26"/>
  <c r="H2352" i="26"/>
  <c r="F2352" i="26"/>
  <c r="E2352" i="26"/>
  <c r="K2352" i="26" s="1"/>
  <c r="D2352" i="26"/>
  <c r="K2351" i="26"/>
  <c r="M2351" i="26" s="1"/>
  <c r="J2351" i="26"/>
  <c r="I2351" i="26"/>
  <c r="G2351" i="26"/>
  <c r="K2350" i="26"/>
  <c r="M2350" i="26" s="1"/>
  <c r="J2350" i="26"/>
  <c r="I2350" i="26"/>
  <c r="G2350" i="26"/>
  <c r="K2349" i="26"/>
  <c r="M2349" i="26" s="1"/>
  <c r="J2349" i="26"/>
  <c r="I2349" i="26"/>
  <c r="G2349" i="26"/>
  <c r="K2348" i="26"/>
  <c r="M2348" i="26" s="1"/>
  <c r="J2348" i="26"/>
  <c r="I2348" i="26"/>
  <c r="G2348" i="26"/>
  <c r="H2347" i="26"/>
  <c r="F2347" i="26"/>
  <c r="E2347" i="26"/>
  <c r="K2347" i="26" s="1"/>
  <c r="D2347" i="26"/>
  <c r="K2346" i="26"/>
  <c r="M2346" i="26" s="1"/>
  <c r="J2346" i="26"/>
  <c r="I2346" i="26"/>
  <c r="G2346" i="26"/>
  <c r="K2345" i="26"/>
  <c r="M2345" i="26" s="1"/>
  <c r="J2345" i="26"/>
  <c r="I2345" i="26"/>
  <c r="G2345" i="26"/>
  <c r="K2344" i="26"/>
  <c r="M2344" i="26" s="1"/>
  <c r="J2344" i="26"/>
  <c r="I2344" i="26"/>
  <c r="G2344" i="26"/>
  <c r="K2343" i="26"/>
  <c r="M2343" i="26" s="1"/>
  <c r="J2343" i="26"/>
  <c r="I2343" i="26"/>
  <c r="G2343" i="26"/>
  <c r="H2342" i="26"/>
  <c r="F2342" i="26"/>
  <c r="E2342" i="26"/>
  <c r="K2342" i="26" s="1"/>
  <c r="D2342" i="26"/>
  <c r="J2341" i="26"/>
  <c r="E2341" i="26"/>
  <c r="K2341" i="26" s="1"/>
  <c r="D2341" i="26"/>
  <c r="H2340" i="26"/>
  <c r="F2340" i="26"/>
  <c r="E2340" i="26"/>
  <c r="K2340" i="26" s="1"/>
  <c r="D2340" i="26"/>
  <c r="J2339" i="26"/>
  <c r="E2339" i="26"/>
  <c r="D2339" i="26"/>
  <c r="J2338" i="26"/>
  <c r="E2338" i="26"/>
  <c r="D2338" i="26"/>
  <c r="D2328" i="26" s="1"/>
  <c r="H2337" i="26"/>
  <c r="K2336" i="26"/>
  <c r="L2336" i="26" s="1"/>
  <c r="J2336" i="26"/>
  <c r="I2336" i="26"/>
  <c r="G2336" i="26"/>
  <c r="K2335" i="26"/>
  <c r="L2335" i="26" s="1"/>
  <c r="J2335" i="26"/>
  <c r="I2335" i="26"/>
  <c r="G2335" i="26"/>
  <c r="K2334" i="26"/>
  <c r="L2334" i="26" s="1"/>
  <c r="J2334" i="26"/>
  <c r="I2334" i="26"/>
  <c r="G2334" i="26"/>
  <c r="K2333" i="26"/>
  <c r="L2333" i="26" s="1"/>
  <c r="J2333" i="26"/>
  <c r="I2333" i="26"/>
  <c r="G2333" i="26"/>
  <c r="H2332" i="26"/>
  <c r="F2332" i="26"/>
  <c r="E2332" i="26"/>
  <c r="D2332" i="26"/>
  <c r="F2331" i="26"/>
  <c r="F2329" i="26"/>
  <c r="H2328" i="26"/>
  <c r="F2328" i="26"/>
  <c r="K2326" i="26"/>
  <c r="L2326" i="26" s="1"/>
  <c r="J2326" i="26"/>
  <c r="I2326" i="26"/>
  <c r="G2326" i="26"/>
  <c r="K2325" i="26"/>
  <c r="M2325" i="26" s="1"/>
  <c r="J2325" i="26"/>
  <c r="I2325" i="26"/>
  <c r="G2325" i="26"/>
  <c r="K2324" i="26"/>
  <c r="M2324" i="26" s="1"/>
  <c r="J2324" i="26"/>
  <c r="I2324" i="26"/>
  <c r="G2324" i="26"/>
  <c r="K2323" i="26"/>
  <c r="M2323" i="26" s="1"/>
  <c r="J2323" i="26"/>
  <c r="I2323" i="26"/>
  <c r="G2323" i="26"/>
  <c r="H2322" i="26"/>
  <c r="F2322" i="26"/>
  <c r="E2322" i="26"/>
  <c r="D2322" i="26"/>
  <c r="K2321" i="26"/>
  <c r="M2321" i="26" s="1"/>
  <c r="J2321" i="26"/>
  <c r="I2321" i="26"/>
  <c r="G2321" i="26"/>
  <c r="M2320" i="26"/>
  <c r="L2320" i="26"/>
  <c r="J2320" i="26"/>
  <c r="I2320" i="26"/>
  <c r="G2320" i="26"/>
  <c r="K2319" i="26"/>
  <c r="L2319" i="26" s="1"/>
  <c r="J2319" i="26"/>
  <c r="I2319" i="26"/>
  <c r="G2319" i="26"/>
  <c r="K2318" i="26"/>
  <c r="L2318" i="26" s="1"/>
  <c r="J2318" i="26"/>
  <c r="I2318" i="26"/>
  <c r="G2318" i="26"/>
  <c r="H2317" i="26"/>
  <c r="F2317" i="26"/>
  <c r="E2317" i="26"/>
  <c r="D2317" i="26"/>
  <c r="K2316" i="26"/>
  <c r="L2316" i="26" s="1"/>
  <c r="J2316" i="26"/>
  <c r="I2316" i="26"/>
  <c r="G2316" i="26"/>
  <c r="K2315" i="26"/>
  <c r="L2315" i="26" s="1"/>
  <c r="J2315" i="26"/>
  <c r="I2315" i="26"/>
  <c r="G2315" i="26"/>
  <c r="K2314" i="26"/>
  <c r="L2314" i="26" s="1"/>
  <c r="J2314" i="26"/>
  <c r="I2314" i="26"/>
  <c r="G2314" i="26"/>
  <c r="K2313" i="26"/>
  <c r="L2313" i="26" s="1"/>
  <c r="J2313" i="26"/>
  <c r="I2313" i="26"/>
  <c r="G2313" i="26"/>
  <c r="F2312" i="26"/>
  <c r="J2312" i="26" s="1"/>
  <c r="E2312" i="26"/>
  <c r="K2312" i="26" s="1"/>
  <c r="M2312" i="26" s="1"/>
  <c r="D2312" i="26"/>
  <c r="K2311" i="26"/>
  <c r="M2311" i="26" s="1"/>
  <c r="J2311" i="26"/>
  <c r="I2311" i="26"/>
  <c r="G2311" i="26"/>
  <c r="K2310" i="26"/>
  <c r="M2310" i="26" s="1"/>
  <c r="I2310" i="26"/>
  <c r="G2310" i="26"/>
  <c r="K2309" i="26"/>
  <c r="M2309" i="26" s="1"/>
  <c r="J2309" i="26"/>
  <c r="I2309" i="26"/>
  <c r="G2309" i="26"/>
  <c r="K2308" i="26"/>
  <c r="M2308" i="26" s="1"/>
  <c r="J2308" i="26"/>
  <c r="I2308" i="26"/>
  <c r="G2308" i="26"/>
  <c r="H2307" i="26"/>
  <c r="F2307" i="26"/>
  <c r="E2307" i="26"/>
  <c r="K2307" i="26" s="1"/>
  <c r="D2307" i="26"/>
  <c r="M2256" i="26"/>
  <c r="J2256" i="26"/>
  <c r="I2256" i="26"/>
  <c r="G2256" i="26"/>
  <c r="J2255" i="26"/>
  <c r="E2255" i="26"/>
  <c r="M2255" i="26" s="1"/>
  <c r="M2254" i="26"/>
  <c r="J2254" i="26"/>
  <c r="I2254" i="26"/>
  <c r="G2254" i="26"/>
  <c r="M2253" i="26"/>
  <c r="J2253" i="26"/>
  <c r="I2253" i="26"/>
  <c r="G2253" i="26"/>
  <c r="L2252" i="26"/>
  <c r="K2252" i="26"/>
  <c r="H2252" i="26"/>
  <c r="F2252" i="26"/>
  <c r="D2252" i="26"/>
  <c r="K2251" i="26"/>
  <c r="M2251" i="26" s="1"/>
  <c r="J2251" i="26"/>
  <c r="I2251" i="26"/>
  <c r="G2251" i="26"/>
  <c r="K2250" i="26"/>
  <c r="J2250" i="26"/>
  <c r="I2250" i="26"/>
  <c r="G2250" i="26"/>
  <c r="K2249" i="26"/>
  <c r="M2249" i="26" s="1"/>
  <c r="I2249" i="26"/>
  <c r="K2248" i="26"/>
  <c r="M2248" i="26" s="1"/>
  <c r="I2248" i="26"/>
  <c r="H2247" i="26"/>
  <c r="F2247" i="26"/>
  <c r="E2247" i="26"/>
  <c r="K2247" i="26" s="1"/>
  <c r="D2247" i="26"/>
  <c r="K2246" i="26"/>
  <c r="M2246" i="26" s="1"/>
  <c r="I2246" i="26"/>
  <c r="K2245" i="26"/>
  <c r="I2245" i="26"/>
  <c r="K2244" i="26"/>
  <c r="M2244" i="26" s="1"/>
  <c r="I2244" i="26"/>
  <c r="K2243" i="26"/>
  <c r="M2243" i="26" s="1"/>
  <c r="I2243" i="26"/>
  <c r="F2242" i="26"/>
  <c r="E2242" i="26"/>
  <c r="D2242" i="26"/>
  <c r="K2241" i="26"/>
  <c r="M2241" i="26" s="1"/>
  <c r="J2241" i="26"/>
  <c r="I2241" i="26"/>
  <c r="G2241" i="26"/>
  <c r="M2240" i="26"/>
  <c r="J2240" i="26"/>
  <c r="I2240" i="26"/>
  <c r="G2240" i="26"/>
  <c r="K2239" i="26"/>
  <c r="M2239" i="26" s="1"/>
  <c r="J2239" i="26"/>
  <c r="I2239" i="26"/>
  <c r="G2239" i="26"/>
  <c r="K2238" i="26"/>
  <c r="M2238" i="26" s="1"/>
  <c r="J2238" i="26"/>
  <c r="I2238" i="26"/>
  <c r="G2238" i="26"/>
  <c r="H2237" i="26"/>
  <c r="F2237" i="26"/>
  <c r="E2237" i="26"/>
  <c r="K2237" i="26" s="1"/>
  <c r="M2237" i="26" s="1"/>
  <c r="D2237" i="26"/>
  <c r="K2236" i="26"/>
  <c r="M2236" i="26" s="1"/>
  <c r="J2236" i="26"/>
  <c r="I2236" i="26"/>
  <c r="K2235" i="26"/>
  <c r="M2235" i="26" s="1"/>
  <c r="J2235" i="26"/>
  <c r="I2235" i="26"/>
  <c r="K2234" i="26"/>
  <c r="M2234" i="26" s="1"/>
  <c r="J2234" i="26"/>
  <c r="I2234" i="26"/>
  <c r="K2233" i="26"/>
  <c r="J2233" i="26"/>
  <c r="I2233" i="26"/>
  <c r="H2232" i="26"/>
  <c r="F2232" i="26"/>
  <c r="E2232" i="26"/>
  <c r="K2232" i="26" s="1"/>
  <c r="M2232" i="26" s="1"/>
  <c r="D2232" i="26"/>
  <c r="K2231" i="26"/>
  <c r="M2231" i="26" s="1"/>
  <c r="J2231" i="26"/>
  <c r="I2231" i="26"/>
  <c r="K2230" i="26"/>
  <c r="M2230" i="26" s="1"/>
  <c r="J2230" i="26"/>
  <c r="I2230" i="26"/>
  <c r="G2230" i="26"/>
  <c r="K2229" i="26"/>
  <c r="M2229" i="26" s="1"/>
  <c r="J2229" i="26"/>
  <c r="I2229" i="26"/>
  <c r="K2228" i="26"/>
  <c r="M2228" i="26" s="1"/>
  <c r="J2228" i="26"/>
  <c r="I2228" i="26"/>
  <c r="H2227" i="26"/>
  <c r="F2227" i="26"/>
  <c r="E2227" i="26"/>
  <c r="K2227" i="26" s="1"/>
  <c r="D2227" i="26"/>
  <c r="K2226" i="26"/>
  <c r="M2226" i="26" s="1"/>
  <c r="J2226" i="26"/>
  <c r="I2226" i="26"/>
  <c r="K2225" i="26"/>
  <c r="M2225" i="26" s="1"/>
  <c r="J2225" i="26"/>
  <c r="I2225" i="26"/>
  <c r="G2225" i="26"/>
  <c r="K2224" i="26"/>
  <c r="M2224" i="26" s="1"/>
  <c r="J2224" i="26"/>
  <c r="I2224" i="26"/>
  <c r="K2223" i="26"/>
  <c r="J2223" i="26"/>
  <c r="I2223" i="26"/>
  <c r="H2222" i="26"/>
  <c r="F2222" i="26"/>
  <c r="E2222" i="26"/>
  <c r="K2222" i="26" s="1"/>
  <c r="M2222" i="26" s="1"/>
  <c r="D2222" i="26"/>
  <c r="K2221" i="26"/>
  <c r="M2221" i="26" s="1"/>
  <c r="H2220" i="26"/>
  <c r="F2220" i="26"/>
  <c r="E2220" i="26"/>
  <c r="E2217" i="26" s="1"/>
  <c r="K2217" i="26" s="1"/>
  <c r="D2220" i="26"/>
  <c r="D2217" i="26" s="1"/>
  <c r="K2219" i="26"/>
  <c r="M2219" i="26" s="1"/>
  <c r="K2218" i="26"/>
  <c r="M2218" i="26" s="1"/>
  <c r="H2217" i="26"/>
  <c r="K2216" i="26"/>
  <c r="M2216" i="26" s="1"/>
  <c r="D2215" i="26"/>
  <c r="E2215" i="26" s="1"/>
  <c r="K2215" i="26" s="1"/>
  <c r="M2215" i="26" s="1"/>
  <c r="K2214" i="26"/>
  <c r="M2214" i="26" s="1"/>
  <c r="K2213" i="26"/>
  <c r="M2213" i="26" s="1"/>
  <c r="J2212" i="26"/>
  <c r="D2212" i="26"/>
  <c r="K2211" i="26"/>
  <c r="M2211" i="26" s="1"/>
  <c r="K2210" i="26"/>
  <c r="M2210" i="26" s="1"/>
  <c r="I2210" i="26"/>
  <c r="G2210" i="26"/>
  <c r="K2209" i="26"/>
  <c r="M2209" i="26" s="1"/>
  <c r="K2208" i="26"/>
  <c r="L2208" i="26" s="1"/>
  <c r="H2207" i="26"/>
  <c r="F2207" i="26"/>
  <c r="E2207" i="26"/>
  <c r="K2207" i="26" s="1"/>
  <c r="M2207" i="26" s="1"/>
  <c r="D2207" i="26"/>
  <c r="K2206" i="26"/>
  <c r="L2206" i="26" s="1"/>
  <c r="K2205" i="26"/>
  <c r="M2205" i="26" s="1"/>
  <c r="I2205" i="26"/>
  <c r="G2205" i="26"/>
  <c r="K2204" i="26"/>
  <c r="L2204" i="26" s="1"/>
  <c r="K2203" i="26"/>
  <c r="M2203" i="26" s="1"/>
  <c r="E2202" i="26"/>
  <c r="G2202" i="26" s="1"/>
  <c r="D2202" i="26"/>
  <c r="K2201" i="26"/>
  <c r="M2201" i="26" s="1"/>
  <c r="K2200" i="26"/>
  <c r="L2200" i="26" s="1"/>
  <c r="I2200" i="26"/>
  <c r="G2200" i="26"/>
  <c r="K2199" i="26"/>
  <c r="M2199" i="26" s="1"/>
  <c r="K2198" i="26"/>
  <c r="L2198" i="26" s="1"/>
  <c r="H2197" i="26"/>
  <c r="F2197" i="26"/>
  <c r="E2197" i="26"/>
  <c r="K2197" i="26" s="1"/>
  <c r="M2197" i="26" s="1"/>
  <c r="D2197" i="26"/>
  <c r="K2196" i="26"/>
  <c r="L2196" i="26" s="1"/>
  <c r="K2195" i="26"/>
  <c r="M2195" i="26" s="1"/>
  <c r="K2194" i="26"/>
  <c r="L2194" i="26" s="1"/>
  <c r="K2193" i="26"/>
  <c r="M2193" i="26" s="1"/>
  <c r="H2192" i="26"/>
  <c r="F2192" i="26"/>
  <c r="E2192" i="26"/>
  <c r="K2192" i="26" s="1"/>
  <c r="M2192" i="26" s="1"/>
  <c r="D2192" i="26"/>
  <c r="K2191" i="26"/>
  <c r="M2191" i="26" s="1"/>
  <c r="J2191" i="26"/>
  <c r="I2191" i="26"/>
  <c r="G2191" i="26"/>
  <c r="K2190" i="26"/>
  <c r="M2190" i="26" s="1"/>
  <c r="J2190" i="26"/>
  <c r="I2190" i="26"/>
  <c r="G2190" i="26"/>
  <c r="K2189" i="26"/>
  <c r="M2189" i="26" s="1"/>
  <c r="J2189" i="26"/>
  <c r="I2189" i="26"/>
  <c r="G2189" i="26"/>
  <c r="K2188" i="26"/>
  <c r="M2188" i="26" s="1"/>
  <c r="J2188" i="26"/>
  <c r="I2188" i="26"/>
  <c r="G2188" i="26"/>
  <c r="H2187" i="26"/>
  <c r="F2187" i="26"/>
  <c r="E2187" i="26"/>
  <c r="K2187" i="26" s="1"/>
  <c r="M2187" i="26" s="1"/>
  <c r="D2187" i="26"/>
  <c r="K2186" i="26"/>
  <c r="M2186" i="26" s="1"/>
  <c r="J2186" i="26"/>
  <c r="I2186" i="26"/>
  <c r="G2186" i="26"/>
  <c r="K2185" i="26"/>
  <c r="M2185" i="26" s="1"/>
  <c r="J2185" i="26"/>
  <c r="I2185" i="26"/>
  <c r="G2185" i="26"/>
  <c r="K2184" i="26"/>
  <c r="M2184" i="26" s="1"/>
  <c r="J2184" i="26"/>
  <c r="I2184" i="26"/>
  <c r="G2184" i="26"/>
  <c r="K2183" i="26"/>
  <c r="M2183" i="26" s="1"/>
  <c r="J2183" i="26"/>
  <c r="I2183" i="26"/>
  <c r="G2183" i="26"/>
  <c r="H2182" i="26"/>
  <c r="F2182" i="26"/>
  <c r="E2182" i="26"/>
  <c r="K2182" i="26" s="1"/>
  <c r="M2182" i="26" s="1"/>
  <c r="D2182" i="26"/>
  <c r="K2181" i="26"/>
  <c r="M2181" i="26" s="1"/>
  <c r="J2181" i="26"/>
  <c r="I2181" i="26"/>
  <c r="G2181" i="26"/>
  <c r="K2180" i="26"/>
  <c r="M2180" i="26" s="1"/>
  <c r="J2180" i="26"/>
  <c r="I2180" i="26"/>
  <c r="G2180" i="26"/>
  <c r="K2179" i="26"/>
  <c r="M2179" i="26" s="1"/>
  <c r="J2179" i="26"/>
  <c r="I2179" i="26"/>
  <c r="G2179" i="26"/>
  <c r="K2178" i="26"/>
  <c r="M2178" i="26" s="1"/>
  <c r="J2178" i="26"/>
  <c r="I2178" i="26"/>
  <c r="G2178" i="26"/>
  <c r="H2177" i="26"/>
  <c r="F2177" i="26"/>
  <c r="E2177" i="26"/>
  <c r="K2177" i="26" s="1"/>
  <c r="D2177" i="26"/>
  <c r="K2176" i="26"/>
  <c r="M2176" i="26" s="1"/>
  <c r="J2176" i="26"/>
  <c r="I2176" i="26"/>
  <c r="G2176" i="26"/>
  <c r="K2175" i="26"/>
  <c r="M2175" i="26" s="1"/>
  <c r="J2175" i="26"/>
  <c r="I2175" i="26"/>
  <c r="G2175" i="26"/>
  <c r="K2174" i="26"/>
  <c r="M2174" i="26" s="1"/>
  <c r="J2174" i="26"/>
  <c r="I2174" i="26"/>
  <c r="G2174" i="26"/>
  <c r="K2173" i="26"/>
  <c r="M2173" i="26" s="1"/>
  <c r="J2173" i="26"/>
  <c r="I2173" i="26"/>
  <c r="G2173" i="26"/>
  <c r="H2172" i="26"/>
  <c r="F2172" i="26"/>
  <c r="E2172" i="26"/>
  <c r="K2172" i="26" s="1"/>
  <c r="D2172" i="26"/>
  <c r="H2171" i="26"/>
  <c r="F2171" i="26"/>
  <c r="E2171" i="26"/>
  <c r="K2171" i="26" s="1"/>
  <c r="D2171" i="26"/>
  <c r="H2170" i="26"/>
  <c r="F2170" i="26"/>
  <c r="E2170" i="26"/>
  <c r="K2170" i="26" s="1"/>
  <c r="H2169" i="26"/>
  <c r="F2169" i="26"/>
  <c r="E2169" i="26"/>
  <c r="K2169" i="26" s="1"/>
  <c r="D2169" i="26"/>
  <c r="H2168" i="26"/>
  <c r="F2168" i="26"/>
  <c r="E2168" i="26"/>
  <c r="K2168" i="26" s="1"/>
  <c r="D2168" i="26"/>
  <c r="D2167" i="26"/>
  <c r="K2166" i="26"/>
  <c r="M2166" i="26" s="1"/>
  <c r="J2166" i="26"/>
  <c r="I2166" i="26"/>
  <c r="G2166" i="26"/>
  <c r="K2165" i="26"/>
  <c r="M2165" i="26" s="1"/>
  <c r="J2165" i="26"/>
  <c r="I2165" i="26"/>
  <c r="G2165" i="26"/>
  <c r="K2164" i="26"/>
  <c r="M2164" i="26" s="1"/>
  <c r="J2164" i="26"/>
  <c r="I2164" i="26"/>
  <c r="G2164" i="26"/>
  <c r="K2163" i="26"/>
  <c r="M2163" i="26" s="1"/>
  <c r="J2163" i="26"/>
  <c r="I2163" i="26"/>
  <c r="G2163" i="26"/>
  <c r="J2162" i="26"/>
  <c r="E2162" i="26"/>
  <c r="K2162" i="26" s="1"/>
  <c r="M2162" i="26" s="1"/>
  <c r="D2162" i="26"/>
  <c r="K2161" i="26"/>
  <c r="M2161" i="26" s="1"/>
  <c r="J2161" i="26"/>
  <c r="I2161" i="26"/>
  <c r="G2161" i="26"/>
  <c r="K2160" i="26"/>
  <c r="M2160" i="26" s="1"/>
  <c r="J2160" i="26"/>
  <c r="I2160" i="26"/>
  <c r="G2160" i="26"/>
  <c r="K2159" i="26"/>
  <c r="M2159" i="26" s="1"/>
  <c r="J2159" i="26"/>
  <c r="I2159" i="26"/>
  <c r="G2159" i="26"/>
  <c r="K2158" i="26"/>
  <c r="M2158" i="26" s="1"/>
  <c r="J2158" i="26"/>
  <c r="I2158" i="26"/>
  <c r="G2158" i="26"/>
  <c r="H2157" i="26"/>
  <c r="F2157" i="26"/>
  <c r="E2157" i="26"/>
  <c r="K2157" i="26" s="1"/>
  <c r="M2157" i="26" s="1"/>
  <c r="D2157" i="26"/>
  <c r="K2156" i="26"/>
  <c r="M2156" i="26" s="1"/>
  <c r="I2156" i="26"/>
  <c r="K2155" i="26"/>
  <c r="M2155" i="26" s="1"/>
  <c r="I2155" i="26"/>
  <c r="K2154" i="26"/>
  <c r="M2154" i="26" s="1"/>
  <c r="I2154" i="26"/>
  <c r="K2153" i="26"/>
  <c r="M2153" i="26" s="1"/>
  <c r="I2153" i="26"/>
  <c r="F2152" i="26"/>
  <c r="E2152" i="26"/>
  <c r="K2152" i="26" s="1"/>
  <c r="M2152" i="26" s="1"/>
  <c r="D2152" i="26"/>
  <c r="K2151" i="26"/>
  <c r="M2151" i="26" s="1"/>
  <c r="I2151" i="26"/>
  <c r="K2150" i="26"/>
  <c r="M2150" i="26" s="1"/>
  <c r="J2150" i="26"/>
  <c r="I2150" i="26"/>
  <c r="G2150" i="26"/>
  <c r="K2149" i="26"/>
  <c r="M2149" i="26" s="1"/>
  <c r="I2149" i="26"/>
  <c r="K2148" i="26"/>
  <c r="M2148" i="26" s="1"/>
  <c r="I2148" i="26"/>
  <c r="H2147" i="26"/>
  <c r="F2147" i="26"/>
  <c r="E2147" i="26"/>
  <c r="K2147" i="26" s="1"/>
  <c r="M2147" i="26" s="1"/>
  <c r="D2147" i="26"/>
  <c r="K2146" i="26"/>
  <c r="M2146" i="26" s="1"/>
  <c r="J2146" i="26"/>
  <c r="I2146" i="26"/>
  <c r="G2146" i="26"/>
  <c r="H2145" i="26"/>
  <c r="F2145" i="26"/>
  <c r="E2145" i="26"/>
  <c r="K2145" i="26" s="1"/>
  <c r="M2145" i="26" s="1"/>
  <c r="D2145" i="26"/>
  <c r="K2144" i="26"/>
  <c r="M2144" i="26" s="1"/>
  <c r="J2144" i="26"/>
  <c r="I2144" i="26"/>
  <c r="G2144" i="26"/>
  <c r="K2143" i="26"/>
  <c r="M2143" i="26" s="1"/>
  <c r="J2143" i="26"/>
  <c r="I2143" i="26"/>
  <c r="G2143" i="26"/>
  <c r="H2142" i="26"/>
  <c r="F2142" i="26"/>
  <c r="E2142" i="26"/>
  <c r="K2142" i="26" s="1"/>
  <c r="M2142" i="26" s="1"/>
  <c r="D2142" i="26"/>
  <c r="J2071" i="26"/>
  <c r="I2071" i="26"/>
  <c r="G2071" i="26"/>
  <c r="J2070" i="26"/>
  <c r="I2070" i="26"/>
  <c r="G2070" i="26"/>
  <c r="J2069" i="26"/>
  <c r="I2069" i="26"/>
  <c r="G2069" i="26"/>
  <c r="J2068" i="26"/>
  <c r="I2068" i="26"/>
  <c r="G2068" i="26"/>
  <c r="J2067" i="26"/>
  <c r="E2067" i="26"/>
  <c r="G2067" i="26" s="1"/>
  <c r="D2067" i="26"/>
  <c r="M2066" i="26"/>
  <c r="J2066" i="26"/>
  <c r="I2066" i="26"/>
  <c r="G2066" i="26"/>
  <c r="K2065" i="26"/>
  <c r="M2065" i="26" s="1"/>
  <c r="J2065" i="26"/>
  <c r="I2065" i="26"/>
  <c r="G2065" i="26"/>
  <c r="M2064" i="26"/>
  <c r="J2064" i="26"/>
  <c r="I2064" i="26"/>
  <c r="G2064" i="26"/>
  <c r="M2063" i="26"/>
  <c r="J2063" i="26"/>
  <c r="I2063" i="26"/>
  <c r="G2063" i="26"/>
  <c r="L2062" i="26"/>
  <c r="F2062" i="26"/>
  <c r="J2062" i="26" s="1"/>
  <c r="E2062" i="26"/>
  <c r="I2062" i="26" s="1"/>
  <c r="D2062" i="26"/>
  <c r="J2061" i="26"/>
  <c r="I2061" i="26"/>
  <c r="G2061" i="26"/>
  <c r="J2060" i="26"/>
  <c r="I2060" i="26"/>
  <c r="G2060" i="26"/>
  <c r="J2059" i="26"/>
  <c r="I2059" i="26"/>
  <c r="G2059" i="26"/>
  <c r="J2058" i="26"/>
  <c r="I2058" i="26"/>
  <c r="G2058" i="26"/>
  <c r="F2057" i="26"/>
  <c r="J2057" i="26" s="1"/>
  <c r="E2057" i="26"/>
  <c r="I2057" i="26" s="1"/>
  <c r="D2057" i="26"/>
  <c r="J2056" i="26"/>
  <c r="I2056" i="26"/>
  <c r="G2056" i="26"/>
  <c r="J2055" i="26"/>
  <c r="I2055" i="26"/>
  <c r="G2055" i="26"/>
  <c r="J2054" i="26"/>
  <c r="I2054" i="26"/>
  <c r="G2054" i="26"/>
  <c r="J2053" i="26"/>
  <c r="I2053" i="26"/>
  <c r="F2052" i="26"/>
  <c r="J2052" i="26" s="1"/>
  <c r="E2052" i="26"/>
  <c r="I2052" i="26" s="1"/>
  <c r="D2052" i="26"/>
  <c r="J2051" i="26"/>
  <c r="I2051" i="26"/>
  <c r="G2051" i="26"/>
  <c r="J2050" i="26"/>
  <c r="I2050" i="26"/>
  <c r="G2050" i="26"/>
  <c r="J2049" i="26"/>
  <c r="I2049" i="26"/>
  <c r="G2049" i="26"/>
  <c r="J2048" i="26"/>
  <c r="I2048" i="26"/>
  <c r="G2048" i="26"/>
  <c r="H2047" i="26"/>
  <c r="F2047" i="26"/>
  <c r="E2047" i="26"/>
  <c r="I2047" i="26" s="1"/>
  <c r="D2047" i="26"/>
  <c r="F2046" i="26"/>
  <c r="J2046" i="26" s="1"/>
  <c r="E2046" i="26"/>
  <c r="K2046" i="26" s="1"/>
  <c r="M2046" i="26" s="1"/>
  <c r="D2046" i="26"/>
  <c r="F2045" i="26"/>
  <c r="J2045" i="26" s="1"/>
  <c r="E2045" i="26"/>
  <c r="D2045" i="26"/>
  <c r="F2044" i="26"/>
  <c r="J2044" i="26" s="1"/>
  <c r="E2044" i="26"/>
  <c r="K2044" i="26" s="1"/>
  <c r="M2044" i="26" s="1"/>
  <c r="D2044" i="26"/>
  <c r="F2043" i="26"/>
  <c r="J2043" i="26" s="1"/>
  <c r="E2043" i="26"/>
  <c r="D2043" i="26"/>
  <c r="K2041" i="26"/>
  <c r="M2041" i="26" s="1"/>
  <c r="J2041" i="26"/>
  <c r="I2041" i="26"/>
  <c r="G2041" i="26"/>
  <c r="M2040" i="26"/>
  <c r="L2040" i="26"/>
  <c r="J2040" i="26"/>
  <c r="I2040" i="26"/>
  <c r="G2040" i="26"/>
  <c r="K2039" i="26"/>
  <c r="M2039" i="26" s="1"/>
  <c r="J2039" i="26"/>
  <c r="I2039" i="26"/>
  <c r="G2039" i="26"/>
  <c r="K2038" i="26"/>
  <c r="M2038" i="26" s="1"/>
  <c r="J2038" i="26"/>
  <c r="I2038" i="26"/>
  <c r="G2038" i="26"/>
  <c r="F2037" i="26"/>
  <c r="J2037" i="26" s="1"/>
  <c r="E2037" i="26"/>
  <c r="I2037" i="26" s="1"/>
  <c r="D2037" i="26"/>
  <c r="K2036" i="26"/>
  <c r="M2036" i="26" s="1"/>
  <c r="J2036" i="26"/>
  <c r="I2036" i="26"/>
  <c r="G2036" i="26"/>
  <c r="K2035" i="26"/>
  <c r="M2035" i="26" s="1"/>
  <c r="J2035" i="26"/>
  <c r="I2035" i="26"/>
  <c r="G2035" i="26"/>
  <c r="K2034" i="26"/>
  <c r="M2034" i="26" s="1"/>
  <c r="J2034" i="26"/>
  <c r="I2034" i="26"/>
  <c r="G2034" i="26"/>
  <c r="K2033" i="26"/>
  <c r="M2033" i="26" s="1"/>
  <c r="J2033" i="26"/>
  <c r="I2033" i="26"/>
  <c r="G2033" i="26"/>
  <c r="H2032" i="26"/>
  <c r="F2032" i="26"/>
  <c r="E2032" i="26"/>
  <c r="K2032" i="26" s="1"/>
  <c r="D2032" i="26"/>
  <c r="K2031" i="26"/>
  <c r="M2031" i="26" s="1"/>
  <c r="J2031" i="26"/>
  <c r="I2031" i="26"/>
  <c r="G2031" i="26"/>
  <c r="K2030" i="26"/>
  <c r="M2030" i="26" s="1"/>
  <c r="J2030" i="26"/>
  <c r="I2030" i="26"/>
  <c r="G2030" i="26"/>
  <c r="K2029" i="26"/>
  <c r="M2029" i="26" s="1"/>
  <c r="J2029" i="26"/>
  <c r="I2029" i="26"/>
  <c r="G2029" i="26"/>
  <c r="K2028" i="26"/>
  <c r="M2028" i="26" s="1"/>
  <c r="J2028" i="26"/>
  <c r="I2028" i="26"/>
  <c r="G2028" i="26"/>
  <c r="H2027" i="26"/>
  <c r="F2027" i="26"/>
  <c r="E2027" i="26"/>
  <c r="K2027" i="26" s="1"/>
  <c r="D2027" i="26"/>
  <c r="K2026" i="26"/>
  <c r="M2026" i="26" s="1"/>
  <c r="J2026" i="26"/>
  <c r="I2026" i="26"/>
  <c r="G2026" i="26"/>
  <c r="K2025" i="26"/>
  <c r="M2025" i="26" s="1"/>
  <c r="J2025" i="26"/>
  <c r="I2025" i="26"/>
  <c r="G2025" i="26"/>
  <c r="K2024" i="26"/>
  <c r="M2024" i="26" s="1"/>
  <c r="J2024" i="26"/>
  <c r="I2024" i="26"/>
  <c r="G2024" i="26"/>
  <c r="K2023" i="26"/>
  <c r="M2023" i="26" s="1"/>
  <c r="J2023" i="26"/>
  <c r="I2023" i="26"/>
  <c r="G2023" i="26"/>
  <c r="H2022" i="26"/>
  <c r="F2022" i="26"/>
  <c r="E2022" i="26"/>
  <c r="K2022" i="26" s="1"/>
  <c r="D2022" i="26"/>
  <c r="K2021" i="26"/>
  <c r="M2021" i="26" s="1"/>
  <c r="J2021" i="26"/>
  <c r="I2021" i="26"/>
  <c r="G2021" i="26"/>
  <c r="K2020" i="26"/>
  <c r="M2020" i="26" s="1"/>
  <c r="J2020" i="26"/>
  <c r="I2020" i="26"/>
  <c r="G2020" i="26"/>
  <c r="K2019" i="26"/>
  <c r="M2019" i="26" s="1"/>
  <c r="J2019" i="26"/>
  <c r="I2019" i="26"/>
  <c r="G2019" i="26"/>
  <c r="K2018" i="26"/>
  <c r="M2018" i="26" s="1"/>
  <c r="J2018" i="26"/>
  <c r="I2018" i="26"/>
  <c r="G2018" i="26"/>
  <c r="J2017" i="26"/>
  <c r="E2017" i="26"/>
  <c r="K2017" i="26" s="1"/>
  <c r="D2017" i="26"/>
  <c r="K2016" i="26"/>
  <c r="M2016" i="26" s="1"/>
  <c r="J2016" i="26"/>
  <c r="I2016" i="26"/>
  <c r="G2016" i="26"/>
  <c r="K2015" i="26"/>
  <c r="M2015" i="26" s="1"/>
  <c r="J2015" i="26"/>
  <c r="I2015" i="26"/>
  <c r="G2015" i="26"/>
  <c r="K2014" i="26"/>
  <c r="M2014" i="26" s="1"/>
  <c r="J2014" i="26"/>
  <c r="I2014" i="26"/>
  <c r="G2014" i="26"/>
  <c r="K2013" i="26"/>
  <c r="M2013" i="26" s="1"/>
  <c r="J2013" i="26"/>
  <c r="I2013" i="26"/>
  <c r="G2013" i="26"/>
  <c r="J2012" i="26"/>
  <c r="E2012" i="26"/>
  <c r="K2012" i="26" s="1"/>
  <c r="M2012" i="26" s="1"/>
  <c r="D2012" i="26"/>
  <c r="K2011" i="26"/>
  <c r="M2011" i="26" s="1"/>
  <c r="J2011" i="26"/>
  <c r="I2011" i="26"/>
  <c r="G2011" i="26"/>
  <c r="K2010" i="26"/>
  <c r="M2010" i="26" s="1"/>
  <c r="J2010" i="26"/>
  <c r="I2010" i="26"/>
  <c r="G2010" i="26"/>
  <c r="K2009" i="26"/>
  <c r="M2009" i="26" s="1"/>
  <c r="J2009" i="26"/>
  <c r="I2009" i="26"/>
  <c r="G2009" i="26"/>
  <c r="K2008" i="26"/>
  <c r="M2008" i="26" s="1"/>
  <c r="J2008" i="26"/>
  <c r="I2008" i="26"/>
  <c r="G2008" i="26"/>
  <c r="J2007" i="26"/>
  <c r="E2007" i="26"/>
  <c r="K2007" i="26" s="1"/>
  <c r="M2007" i="26" s="1"/>
  <c r="D2007" i="26"/>
  <c r="K2006" i="26"/>
  <c r="M2006" i="26" s="1"/>
  <c r="J2006" i="26"/>
  <c r="I2006" i="26"/>
  <c r="G2006" i="26"/>
  <c r="K2005" i="26"/>
  <c r="M2005" i="26" s="1"/>
  <c r="J2005" i="26"/>
  <c r="I2005" i="26"/>
  <c r="G2005" i="26"/>
  <c r="K2004" i="26"/>
  <c r="M2004" i="26" s="1"/>
  <c r="J2004" i="26"/>
  <c r="I2004" i="26"/>
  <c r="G2004" i="26"/>
  <c r="K2003" i="26"/>
  <c r="M2003" i="26" s="1"/>
  <c r="J2003" i="26"/>
  <c r="I2003" i="26"/>
  <c r="G2003" i="26"/>
  <c r="J2002" i="26"/>
  <c r="K2002" i="26"/>
  <c r="M2002" i="26" s="1"/>
  <c r="K2001" i="26"/>
  <c r="M2001" i="26" s="1"/>
  <c r="J2001" i="26"/>
  <c r="I2001" i="26"/>
  <c r="G2001" i="26"/>
  <c r="K2000" i="26"/>
  <c r="M2000" i="26" s="1"/>
  <c r="J2000" i="26"/>
  <c r="I2000" i="26"/>
  <c r="G2000" i="26"/>
  <c r="K1999" i="26"/>
  <c r="M1999" i="26" s="1"/>
  <c r="J1999" i="26"/>
  <c r="I1999" i="26"/>
  <c r="G1999" i="26"/>
  <c r="K1998" i="26"/>
  <c r="M1998" i="26" s="1"/>
  <c r="J1998" i="26"/>
  <c r="I1998" i="26"/>
  <c r="G1998" i="26"/>
  <c r="J1997" i="26"/>
  <c r="E1997" i="26"/>
  <c r="K1997" i="26" s="1"/>
  <c r="D1997" i="26"/>
  <c r="K1996" i="26"/>
  <c r="M1996" i="26" s="1"/>
  <c r="J1996" i="26"/>
  <c r="I1996" i="26"/>
  <c r="G1996" i="26"/>
  <c r="K1995" i="26"/>
  <c r="M1995" i="26" s="1"/>
  <c r="J1995" i="26"/>
  <c r="I1995" i="26"/>
  <c r="G1995" i="26"/>
  <c r="K1994" i="26"/>
  <c r="M1994" i="26" s="1"/>
  <c r="J1994" i="26"/>
  <c r="I1994" i="26"/>
  <c r="G1994" i="26"/>
  <c r="K1993" i="26"/>
  <c r="M1993" i="26" s="1"/>
  <c r="J1993" i="26"/>
  <c r="I1993" i="26"/>
  <c r="G1993" i="26"/>
  <c r="J1992" i="26"/>
  <c r="E1992" i="26"/>
  <c r="K1992" i="26" s="1"/>
  <c r="D1992" i="26"/>
  <c r="K1991" i="26"/>
  <c r="H1990" i="26"/>
  <c r="F1990" i="26"/>
  <c r="E1990" i="26"/>
  <c r="K1990" i="26" s="1"/>
  <c r="D1990" i="26"/>
  <c r="H1989" i="26"/>
  <c r="F1989" i="26"/>
  <c r="E1989" i="26"/>
  <c r="K1989" i="26" s="1"/>
  <c r="D1989" i="26"/>
  <c r="H1988" i="26"/>
  <c r="F1988" i="26"/>
  <c r="E1988" i="26"/>
  <c r="K1988" i="26" s="1"/>
  <c r="D1988" i="26"/>
  <c r="D1987" i="26" s="1"/>
  <c r="M1986" i="26"/>
  <c r="J1986" i="26"/>
  <c r="I1986" i="26"/>
  <c r="G1986" i="26"/>
  <c r="K1985" i="26"/>
  <c r="M1985" i="26" s="1"/>
  <c r="J1985" i="26"/>
  <c r="I1985" i="26"/>
  <c r="G1985" i="26"/>
  <c r="M1984" i="26"/>
  <c r="J1984" i="26"/>
  <c r="I1984" i="26"/>
  <c r="G1984" i="26"/>
  <c r="M1983" i="26"/>
  <c r="J1983" i="26"/>
  <c r="I1983" i="26"/>
  <c r="G1983" i="26"/>
  <c r="H1982" i="26"/>
  <c r="F1982" i="26"/>
  <c r="E1982" i="26"/>
  <c r="D1982" i="26"/>
  <c r="K1981" i="26"/>
  <c r="M1981" i="26" s="1"/>
  <c r="J1981" i="26"/>
  <c r="I1981" i="26"/>
  <c r="G1981" i="26"/>
  <c r="M1980" i="26"/>
  <c r="J1980" i="26"/>
  <c r="I1980" i="26"/>
  <c r="G1980" i="26"/>
  <c r="K1979" i="26"/>
  <c r="J1979" i="26"/>
  <c r="I1979" i="26"/>
  <c r="G1979" i="26"/>
  <c r="K1978" i="26"/>
  <c r="J1978" i="26"/>
  <c r="I1978" i="26"/>
  <c r="G1978" i="26"/>
  <c r="H1977" i="26"/>
  <c r="F1977" i="26"/>
  <c r="E1977" i="26"/>
  <c r="D1977" i="26"/>
  <c r="K1976" i="26"/>
  <c r="M1976" i="26" s="1"/>
  <c r="J1976" i="26"/>
  <c r="I1976" i="26"/>
  <c r="G1976" i="26"/>
  <c r="K1975" i="26"/>
  <c r="J1975" i="26"/>
  <c r="I1975" i="26"/>
  <c r="G1975" i="26"/>
  <c r="K1974" i="26"/>
  <c r="J1974" i="26"/>
  <c r="I1974" i="26"/>
  <c r="G1974" i="26"/>
  <c r="K1973" i="26"/>
  <c r="M1973" i="26" s="1"/>
  <c r="J1973" i="26"/>
  <c r="I1973" i="26"/>
  <c r="G1973" i="26"/>
  <c r="H1972" i="26"/>
  <c r="F1972" i="26"/>
  <c r="E1972" i="26"/>
  <c r="K1972" i="26" s="1"/>
  <c r="D1972" i="26"/>
  <c r="K1971" i="26"/>
  <c r="M1971" i="26" s="1"/>
  <c r="J1971" i="26"/>
  <c r="I1971" i="26"/>
  <c r="G1971" i="26"/>
  <c r="M1970" i="26"/>
  <c r="J1970" i="26"/>
  <c r="I1970" i="26"/>
  <c r="G1970" i="26"/>
  <c r="K1969" i="26"/>
  <c r="J1969" i="26"/>
  <c r="I1969" i="26"/>
  <c r="G1969" i="26"/>
  <c r="K1968" i="26"/>
  <c r="J1968" i="26"/>
  <c r="I1968" i="26"/>
  <c r="G1968" i="26"/>
  <c r="J1967" i="26"/>
  <c r="E1967" i="26"/>
  <c r="D1967" i="26"/>
  <c r="K1966" i="26"/>
  <c r="M1966" i="26" s="1"/>
  <c r="J1966" i="26"/>
  <c r="I1966" i="26"/>
  <c r="G1966" i="26"/>
  <c r="M1965" i="26"/>
  <c r="J1965" i="26"/>
  <c r="I1965" i="26"/>
  <c r="G1965" i="26"/>
  <c r="K1964" i="26"/>
  <c r="J1964" i="26"/>
  <c r="I1964" i="26"/>
  <c r="G1964" i="26"/>
  <c r="K1963" i="26"/>
  <c r="J1963" i="26"/>
  <c r="I1963" i="26"/>
  <c r="G1963" i="26"/>
  <c r="J1962" i="26"/>
  <c r="E1962" i="26"/>
  <c r="D1962" i="26"/>
  <c r="K1961" i="26"/>
  <c r="M1961" i="26" s="1"/>
  <c r="J1961" i="26"/>
  <c r="I1961" i="26"/>
  <c r="G1961" i="26"/>
  <c r="M1960" i="26"/>
  <c r="J1960" i="26"/>
  <c r="I1960" i="26"/>
  <c r="G1960" i="26"/>
  <c r="K1959" i="26"/>
  <c r="J1959" i="26"/>
  <c r="I1959" i="26"/>
  <c r="G1959" i="26"/>
  <c r="K1958" i="26"/>
  <c r="J1958" i="26"/>
  <c r="I1958" i="26"/>
  <c r="G1958" i="26"/>
  <c r="J1957" i="26"/>
  <c r="E1957" i="26"/>
  <c r="D1957" i="26"/>
  <c r="K1956" i="26"/>
  <c r="M1956" i="26" s="1"/>
  <c r="J1956" i="26"/>
  <c r="I1956" i="26"/>
  <c r="G1956" i="26"/>
  <c r="M1955" i="26"/>
  <c r="J1955" i="26"/>
  <c r="I1955" i="26"/>
  <c r="G1955" i="26"/>
  <c r="K1954" i="26"/>
  <c r="M1954" i="26" s="1"/>
  <c r="J1954" i="26"/>
  <c r="I1954" i="26"/>
  <c r="G1954" i="26"/>
  <c r="K1953" i="26"/>
  <c r="J1953" i="26"/>
  <c r="I1953" i="26"/>
  <c r="G1953" i="26"/>
  <c r="H1952" i="26"/>
  <c r="F1952" i="26"/>
  <c r="E1952" i="26"/>
  <c r="D1952" i="26"/>
  <c r="K1951" i="26"/>
  <c r="M1951" i="26" s="1"/>
  <c r="J1951" i="26"/>
  <c r="I1951" i="26"/>
  <c r="G1951" i="26"/>
  <c r="M1950" i="26"/>
  <c r="J1950" i="26"/>
  <c r="I1950" i="26"/>
  <c r="G1950" i="26"/>
  <c r="K1949" i="26"/>
  <c r="M1949" i="26" s="1"/>
  <c r="J1949" i="26"/>
  <c r="I1949" i="26"/>
  <c r="G1949" i="26"/>
  <c r="K1948" i="26"/>
  <c r="J1948" i="26"/>
  <c r="I1948" i="26"/>
  <c r="G1948" i="26"/>
  <c r="H1947" i="26"/>
  <c r="F1947" i="26"/>
  <c r="E1947" i="26"/>
  <c r="D1947" i="26"/>
  <c r="K1946" i="26"/>
  <c r="J1946" i="26"/>
  <c r="I1946" i="26"/>
  <c r="G1946" i="26"/>
  <c r="M1945" i="26"/>
  <c r="J1945" i="26"/>
  <c r="I1945" i="26"/>
  <c r="G1945" i="26"/>
  <c r="K1944" i="26"/>
  <c r="J1944" i="26"/>
  <c r="I1944" i="26"/>
  <c r="G1944" i="26"/>
  <c r="K1943" i="26"/>
  <c r="J1943" i="26"/>
  <c r="I1943" i="26"/>
  <c r="G1943" i="26"/>
  <c r="H1942" i="26"/>
  <c r="F1942" i="26"/>
  <c r="E1942" i="26"/>
  <c r="D1942" i="26"/>
  <c r="H1941" i="26"/>
  <c r="H1936" i="26" s="1"/>
  <c r="F1941" i="26"/>
  <c r="F1936" i="26" s="1"/>
  <c r="E1941" i="26"/>
  <c r="D1941" i="26"/>
  <c r="D1936" i="26" s="1"/>
  <c r="H1940" i="26"/>
  <c r="F1940" i="26"/>
  <c r="E1940" i="26"/>
  <c r="D1940" i="26"/>
  <c r="H1939" i="26"/>
  <c r="F1939" i="26"/>
  <c r="E1939" i="26"/>
  <c r="D1939" i="26"/>
  <c r="H1938" i="26"/>
  <c r="F1938" i="26"/>
  <c r="E1938" i="26"/>
  <c r="E1937" i="26" s="1"/>
  <c r="D1938" i="26"/>
  <c r="D1937" i="26" s="1"/>
  <c r="H1937" i="26"/>
  <c r="F1937" i="26"/>
  <c r="K1664" i="26"/>
  <c r="M1664" i="26" s="1"/>
  <c r="J1664" i="26"/>
  <c r="I1664" i="26"/>
  <c r="G1664" i="26"/>
  <c r="K1663" i="26"/>
  <c r="M1663" i="26" s="1"/>
  <c r="J1663" i="26"/>
  <c r="I1663" i="26"/>
  <c r="G1663" i="26"/>
  <c r="K1662" i="26"/>
  <c r="M1662" i="26" s="1"/>
  <c r="H1662" i="26"/>
  <c r="G1662" i="26"/>
  <c r="K1661" i="26"/>
  <c r="L1661" i="26" s="1"/>
  <c r="J1661" i="26"/>
  <c r="I1661" i="26"/>
  <c r="F1660" i="26"/>
  <c r="E1660" i="26"/>
  <c r="D1660" i="26"/>
  <c r="F1659" i="26"/>
  <c r="E1659" i="26"/>
  <c r="D1659" i="26"/>
  <c r="F1658" i="26"/>
  <c r="E1658" i="26"/>
  <c r="D1658" i="26"/>
  <c r="E1657" i="26"/>
  <c r="D1657" i="26"/>
  <c r="F1656" i="26"/>
  <c r="E1656" i="26"/>
  <c r="D1656" i="26"/>
  <c r="K1654" i="26"/>
  <c r="M1654" i="26" s="1"/>
  <c r="J1654" i="26"/>
  <c r="I1654" i="26"/>
  <c r="M1653" i="26"/>
  <c r="L1653" i="26"/>
  <c r="H1653" i="26"/>
  <c r="J1653" i="26" s="1"/>
  <c r="G1653" i="26"/>
  <c r="K1652" i="26"/>
  <c r="L1652" i="26" s="1"/>
  <c r="I1652" i="26"/>
  <c r="K1651" i="26"/>
  <c r="L1651" i="26" s="1"/>
  <c r="I1651" i="26"/>
  <c r="F1650" i="26"/>
  <c r="E1650" i="26"/>
  <c r="D1650" i="26"/>
  <c r="K1649" i="26"/>
  <c r="L1649" i="26" s="1"/>
  <c r="J1649" i="26"/>
  <c r="I1649" i="26"/>
  <c r="K1648" i="26"/>
  <c r="M1648" i="26" s="1"/>
  <c r="I1648" i="26"/>
  <c r="G1648" i="26"/>
  <c r="K1647" i="26"/>
  <c r="L1647" i="26" s="1"/>
  <c r="J1647" i="26"/>
  <c r="I1647" i="26"/>
  <c r="G1647" i="26"/>
  <c r="K1646" i="26"/>
  <c r="L1646" i="26" s="1"/>
  <c r="J1646" i="26"/>
  <c r="I1646" i="26"/>
  <c r="F1645" i="26"/>
  <c r="E1645" i="26"/>
  <c r="K1645" i="26" s="1"/>
  <c r="M1645" i="26" s="1"/>
  <c r="D1645" i="26"/>
  <c r="K1644" i="26"/>
  <c r="M1644" i="26" s="1"/>
  <c r="I1644" i="26"/>
  <c r="K1643" i="26"/>
  <c r="M1643" i="26" s="1"/>
  <c r="H1643" i="26"/>
  <c r="G1643" i="26"/>
  <c r="K1642" i="26"/>
  <c r="L1642" i="26" s="1"/>
  <c r="I1642" i="26"/>
  <c r="K1641" i="26"/>
  <c r="L1641" i="26" s="1"/>
  <c r="I1641" i="26"/>
  <c r="F1640" i="26"/>
  <c r="E1640" i="26"/>
  <c r="D1640" i="26"/>
  <c r="K1639" i="26"/>
  <c r="L1639" i="26" s="1"/>
  <c r="J1639" i="26"/>
  <c r="I1639" i="26"/>
  <c r="K1638" i="26"/>
  <c r="M1638" i="26" s="1"/>
  <c r="J1638" i="26"/>
  <c r="I1638" i="26"/>
  <c r="G1638" i="26"/>
  <c r="K1637" i="26"/>
  <c r="M1637" i="26" s="1"/>
  <c r="J1637" i="26"/>
  <c r="I1637" i="26"/>
  <c r="G1637" i="26"/>
  <c r="K1636" i="26"/>
  <c r="M1636" i="26" s="1"/>
  <c r="J1636" i="26"/>
  <c r="I1636" i="26"/>
  <c r="H1635" i="26"/>
  <c r="F1635" i="26"/>
  <c r="E1635" i="26"/>
  <c r="K1635" i="26" s="1"/>
  <c r="M1635" i="26" s="1"/>
  <c r="D1635" i="26"/>
  <c r="H1634" i="26"/>
  <c r="F1634" i="26"/>
  <c r="E1634" i="26"/>
  <c r="D1634" i="26"/>
  <c r="F1633" i="26"/>
  <c r="E1633" i="26"/>
  <c r="K1633" i="26" s="1"/>
  <c r="M1633" i="26" s="1"/>
  <c r="D1633" i="26"/>
  <c r="H1632" i="26"/>
  <c r="F1632" i="26"/>
  <c r="E1632" i="26"/>
  <c r="K1632" i="26" s="1"/>
  <c r="M1632" i="26" s="1"/>
  <c r="D1632" i="26"/>
  <c r="H1631" i="26"/>
  <c r="F1631" i="26"/>
  <c r="E1631" i="26"/>
  <c r="K1631" i="26" s="1"/>
  <c r="M1631" i="26" s="1"/>
  <c r="D1631" i="26"/>
  <c r="J2448" i="26" l="1"/>
  <c r="H2447" i="26"/>
  <c r="H2167" i="26"/>
  <c r="D2414" i="26"/>
  <c r="F2414" i="26"/>
  <c r="J2460" i="26"/>
  <c r="H2455" i="26"/>
  <c r="H2415" i="26" s="1"/>
  <c r="H2485" i="26"/>
  <c r="K1656" i="26"/>
  <c r="K1659" i="26"/>
  <c r="M1659" i="26" s="1"/>
  <c r="F2167" i="26"/>
  <c r="J1656" i="26"/>
  <c r="I1662" i="26"/>
  <c r="G2152" i="26"/>
  <c r="J2152" i="26"/>
  <c r="E2167" i="26"/>
  <c r="K2167" i="26" s="1"/>
  <c r="K1657" i="26"/>
  <c r="K1660" i="26"/>
  <c r="J2307" i="26"/>
  <c r="D2413" i="26"/>
  <c r="F2413" i="26"/>
  <c r="D2330" i="26"/>
  <c r="D2331" i="26"/>
  <c r="D2415" i="26"/>
  <c r="M1943" i="26"/>
  <c r="K1938" i="26"/>
  <c r="K1942" i="26"/>
  <c r="M1953" i="26"/>
  <c r="K1952" i="26"/>
  <c r="M1963" i="26"/>
  <c r="K1962" i="26"/>
  <c r="J1938" i="26"/>
  <c r="I1938" i="26"/>
  <c r="M1944" i="26"/>
  <c r="K1939" i="26"/>
  <c r="M1946" i="26"/>
  <c r="K1941" i="26"/>
  <c r="M1948" i="26"/>
  <c r="K1947" i="26"/>
  <c r="M1958" i="26"/>
  <c r="K1957" i="26"/>
  <c r="M1968" i="26"/>
  <c r="K1967" i="26"/>
  <c r="M1975" i="26"/>
  <c r="K1940" i="26"/>
  <c r="M1978" i="26"/>
  <c r="K1977" i="26"/>
  <c r="F1987" i="26"/>
  <c r="F1933" i="26"/>
  <c r="D1934" i="26"/>
  <c r="F1934" i="26"/>
  <c r="D1935" i="26"/>
  <c r="F1935" i="26"/>
  <c r="D2540" i="26"/>
  <c r="F1932" i="26"/>
  <c r="E2328" i="26"/>
  <c r="H2330" i="26"/>
  <c r="D1933" i="26"/>
  <c r="L2360" i="26"/>
  <c r="F2470" i="26"/>
  <c r="H1933" i="26"/>
  <c r="H1934" i="26"/>
  <c r="H1935" i="26"/>
  <c r="E1987" i="26"/>
  <c r="K1987" i="26" s="1"/>
  <c r="E2485" i="26"/>
  <c r="F2572" i="26"/>
  <c r="H2572" i="26" s="1"/>
  <c r="H1987" i="26"/>
  <c r="J1987" i="26" s="1"/>
  <c r="E1933" i="26"/>
  <c r="E1934" i="26"/>
  <c r="K1934" i="26" s="1"/>
  <c r="E1935" i="26"/>
  <c r="K1935" i="26" s="1"/>
  <c r="E1936" i="26"/>
  <c r="K1936" i="26" s="1"/>
  <c r="E2252" i="26"/>
  <c r="E2329" i="26"/>
  <c r="I2329" i="26" s="1"/>
  <c r="D2416" i="26"/>
  <c r="F2416" i="26"/>
  <c r="D2470" i="26"/>
  <c r="D2410" i="26" s="1"/>
  <c r="H2523" i="26"/>
  <c r="J2523" i="26" s="1"/>
  <c r="E2543" i="26"/>
  <c r="K2543" i="26" s="1"/>
  <c r="H2573" i="26"/>
  <c r="J2573" i="26" s="1"/>
  <c r="H2575" i="26"/>
  <c r="J2575" i="26" s="1"/>
  <c r="H2576" i="26"/>
  <c r="J2576" i="26" s="1"/>
  <c r="L2589" i="26"/>
  <c r="G2107" i="26"/>
  <c r="D1932" i="26"/>
  <c r="J2237" i="26"/>
  <c r="L2243" i="26"/>
  <c r="E2330" i="26"/>
  <c r="E2414" i="26"/>
  <c r="K2414" i="26" s="1"/>
  <c r="M2414" i="26" s="1"/>
  <c r="F2482" i="26"/>
  <c r="H2482" i="26" s="1"/>
  <c r="J2482" i="26" s="1"/>
  <c r="H1633" i="26"/>
  <c r="L2161" i="26"/>
  <c r="L2163" i="26"/>
  <c r="E2331" i="26"/>
  <c r="I2331" i="26" s="1"/>
  <c r="D2392" i="26"/>
  <c r="I2400" i="26"/>
  <c r="M2400" i="26"/>
  <c r="M2404" i="26"/>
  <c r="L2405" i="26"/>
  <c r="K2483" i="26"/>
  <c r="M2483" i="26" s="1"/>
  <c r="D2522" i="26"/>
  <c r="J2331" i="26"/>
  <c r="J2332" i="26"/>
  <c r="L2375" i="26"/>
  <c r="E2416" i="26"/>
  <c r="K2416" i="26" s="1"/>
  <c r="M2416" i="26" s="1"/>
  <c r="H2444" i="26"/>
  <c r="J2444" i="26" s="1"/>
  <c r="E2445" i="26"/>
  <c r="K2445" i="26" s="1"/>
  <c r="M2445" i="26" s="1"/>
  <c r="D2452" i="26"/>
  <c r="G2453" i="26"/>
  <c r="J2455" i="26"/>
  <c r="H2456" i="26"/>
  <c r="J2456" i="26" s="1"/>
  <c r="I2458" i="26"/>
  <c r="E2475" i="26"/>
  <c r="K2475" i="26" s="1"/>
  <c r="M2475" i="26" s="1"/>
  <c r="H2475" i="26"/>
  <c r="I2480" i="26"/>
  <c r="G2483" i="26"/>
  <c r="K2484" i="26"/>
  <c r="G2485" i="26"/>
  <c r="H2524" i="26"/>
  <c r="L1956" i="26"/>
  <c r="L1961" i="26"/>
  <c r="L1966" i="26"/>
  <c r="L1971" i="26"/>
  <c r="J1972" i="26"/>
  <c r="L2390" i="26"/>
  <c r="D2417" i="26"/>
  <c r="I2434" i="26"/>
  <c r="D2442" i="26"/>
  <c r="F2442" i="26"/>
  <c r="H2442" i="26" s="1"/>
  <c r="J2445" i="26"/>
  <c r="G2454" i="26"/>
  <c r="I2490" i="26"/>
  <c r="I2528" i="26"/>
  <c r="J2529" i="26"/>
  <c r="L2529" i="26"/>
  <c r="L2531" i="26"/>
  <c r="G2548" i="26"/>
  <c r="J2550" i="26"/>
  <c r="L2561" i="26"/>
  <c r="H1645" i="26"/>
  <c r="J1648" i="26"/>
  <c r="L1654" i="26"/>
  <c r="G2032" i="26"/>
  <c r="L2034" i="26"/>
  <c r="J2047" i="26"/>
  <c r="G2177" i="26"/>
  <c r="L2178" i="26"/>
  <c r="G2252" i="26"/>
  <c r="M2252" i="26"/>
  <c r="G2307" i="26"/>
  <c r="L2308" i="26"/>
  <c r="L2350" i="26"/>
  <c r="D2482" i="26"/>
  <c r="D1655" i="26"/>
  <c r="H1660" i="26"/>
  <c r="H1655" i="26" s="1"/>
  <c r="L1946" i="26"/>
  <c r="J1947" i="26"/>
  <c r="L1981" i="26"/>
  <c r="J1982" i="26"/>
  <c r="J1988" i="26"/>
  <c r="J1989" i="26"/>
  <c r="J1990" i="26"/>
  <c r="J1991" i="26"/>
  <c r="L1996" i="26"/>
  <c r="L2001" i="26"/>
  <c r="L2010" i="26"/>
  <c r="L2014" i="26"/>
  <c r="G2022" i="26"/>
  <c r="L2024" i="26"/>
  <c r="L2156" i="26"/>
  <c r="G2167" i="26"/>
  <c r="G2168" i="26"/>
  <c r="G2169" i="26"/>
  <c r="G2170" i="26"/>
  <c r="G2171" i="26"/>
  <c r="G2172" i="26"/>
  <c r="L2173" i="26"/>
  <c r="G2182" i="26"/>
  <c r="L2205" i="26"/>
  <c r="L2207" i="26"/>
  <c r="M2208" i="26"/>
  <c r="L2209" i="26"/>
  <c r="L2216" i="26"/>
  <c r="G2227" i="26"/>
  <c r="L2229" i="26"/>
  <c r="G2247" i="26"/>
  <c r="L2248" i="26"/>
  <c r="E2327" i="26"/>
  <c r="J2328" i="26"/>
  <c r="E2337" i="26"/>
  <c r="I2337" i="26" s="1"/>
  <c r="D2337" i="26"/>
  <c r="H2327" i="26"/>
  <c r="I2327" i="26" s="1"/>
  <c r="L2345" i="26"/>
  <c r="L2355" i="26"/>
  <c r="L2365" i="26"/>
  <c r="L2380" i="26"/>
  <c r="L2394" i="26"/>
  <c r="H2395" i="26"/>
  <c r="J2395" i="26" s="1"/>
  <c r="L2423" i="26"/>
  <c r="L2430" i="26"/>
  <c r="L2448" i="26"/>
  <c r="H2453" i="26"/>
  <c r="J2453" i="26" s="1"/>
  <c r="H2454" i="26"/>
  <c r="J2454" i="26" s="1"/>
  <c r="I2463" i="26"/>
  <c r="I2493" i="26"/>
  <c r="G2500" i="26"/>
  <c r="I2501" i="26"/>
  <c r="L2503" i="26"/>
  <c r="D2513" i="26"/>
  <c r="D2508" i="26" s="1"/>
  <c r="D2478" i="26" s="1"/>
  <c r="D2473" i="26" s="1"/>
  <c r="E2516" i="26"/>
  <c r="K2516" i="26" s="1"/>
  <c r="M2516" i="26" s="1"/>
  <c r="L2518" i="26"/>
  <c r="D2562" i="26"/>
  <c r="G2563" i="26"/>
  <c r="L2563" i="26"/>
  <c r="H2564" i="26"/>
  <c r="I2564" i="26" s="1"/>
  <c r="E2565" i="26"/>
  <c r="K2565" i="26" s="1"/>
  <c r="M2565" i="26" s="1"/>
  <c r="I2568" i="26"/>
  <c r="I2580" i="26"/>
  <c r="J2490" i="26"/>
  <c r="D2479" i="26"/>
  <c r="D2474" i="26" s="1"/>
  <c r="D2469" i="26" s="1"/>
  <c r="D2409" i="26" s="1"/>
  <c r="I1634" i="26"/>
  <c r="L1636" i="26"/>
  <c r="G1645" i="26"/>
  <c r="F1655" i="26"/>
  <c r="L1664" i="26"/>
  <c r="J1934" i="26"/>
  <c r="J1936" i="26"/>
  <c r="I1939" i="26"/>
  <c r="J1941" i="26"/>
  <c r="J1942" i="26"/>
  <c r="L1951" i="26"/>
  <c r="J1952" i="26"/>
  <c r="L1976" i="26"/>
  <c r="J1977" i="26"/>
  <c r="G2017" i="26"/>
  <c r="L2019" i="26"/>
  <c r="G2027" i="26"/>
  <c r="L2029" i="26"/>
  <c r="D2042" i="26"/>
  <c r="L2154" i="26"/>
  <c r="L2159" i="26"/>
  <c r="L2165" i="26"/>
  <c r="L2175" i="26"/>
  <c r="L2180" i="26"/>
  <c r="G2220" i="26"/>
  <c r="M2233" i="26"/>
  <c r="L2233" i="26"/>
  <c r="M2250" i="26"/>
  <c r="L2250" i="26"/>
  <c r="M2223" i="26"/>
  <c r="L2223" i="26"/>
  <c r="M2245" i="26"/>
  <c r="L2245" i="26"/>
  <c r="H2514" i="26"/>
  <c r="F2509" i="26"/>
  <c r="F2479" i="26" s="1"/>
  <c r="J2222" i="26"/>
  <c r="J2232" i="26"/>
  <c r="L2310" i="26"/>
  <c r="J2317" i="26"/>
  <c r="G2322" i="26"/>
  <c r="L2323" i="26"/>
  <c r="J2329" i="26"/>
  <c r="G2340" i="26"/>
  <c r="G2341" i="26"/>
  <c r="G2342" i="26"/>
  <c r="L2343" i="26"/>
  <c r="G2347" i="26"/>
  <c r="L2348" i="26"/>
  <c r="G2352" i="26"/>
  <c r="L2353" i="26"/>
  <c r="G2357" i="26"/>
  <c r="L2358" i="26"/>
  <c r="G2362" i="26"/>
  <c r="L2363" i="26"/>
  <c r="G2367" i="26"/>
  <c r="G2368" i="26"/>
  <c r="G2369" i="26"/>
  <c r="G2370" i="26"/>
  <c r="G2371" i="26"/>
  <c r="G2372" i="26"/>
  <c r="L2373" i="26"/>
  <c r="G2377" i="26"/>
  <c r="L2378" i="26"/>
  <c r="F2382" i="26"/>
  <c r="M2384" i="26"/>
  <c r="D2382" i="26"/>
  <c r="G2397" i="26"/>
  <c r="L2398" i="26"/>
  <c r="E2413" i="26"/>
  <c r="K2413" i="26" s="1"/>
  <c r="M2413" i="26" s="1"/>
  <c r="L2426" i="26"/>
  <c r="I2428" i="26"/>
  <c r="E2432" i="26"/>
  <c r="K2432" i="26" s="1"/>
  <c r="M2432" i="26" s="1"/>
  <c r="I2439" i="26"/>
  <c r="E2442" i="26"/>
  <c r="K2442" i="26" s="1"/>
  <c r="M2442" i="26" s="1"/>
  <c r="E2447" i="26"/>
  <c r="K2447" i="26" s="1"/>
  <c r="M2447" i="26" s="1"/>
  <c r="I2450" i="26"/>
  <c r="I2460" i="26"/>
  <c r="L2488" i="26"/>
  <c r="I2496" i="26"/>
  <c r="L2498" i="26"/>
  <c r="L2505" i="26"/>
  <c r="D2512" i="26"/>
  <c r="F2522" i="26"/>
  <c r="E2544" i="26"/>
  <c r="K2544" i="26" s="1"/>
  <c r="M2544" i="26" s="1"/>
  <c r="D2547" i="26"/>
  <c r="G2549" i="26"/>
  <c r="L2554" i="26"/>
  <c r="I2559" i="26"/>
  <c r="I2571" i="26"/>
  <c r="L2578" i="26"/>
  <c r="E2582" i="26"/>
  <c r="K2582" i="26" s="1"/>
  <c r="M2582" i="26" s="1"/>
  <c r="G2584" i="26"/>
  <c r="G2585" i="26"/>
  <c r="G2586" i="26"/>
  <c r="L2107" i="26"/>
  <c r="J2073" i="26"/>
  <c r="D2412" i="26"/>
  <c r="I2107" i="26"/>
  <c r="E1630" i="26"/>
  <c r="I1660" i="26"/>
  <c r="I1937" i="26"/>
  <c r="D1630" i="26"/>
  <c r="G1633" i="26"/>
  <c r="J1635" i="26"/>
  <c r="L1638" i="26"/>
  <c r="L1644" i="26"/>
  <c r="I1645" i="26"/>
  <c r="M1646" i="26"/>
  <c r="G1660" i="26"/>
  <c r="L1662" i="26"/>
  <c r="M1939" i="26"/>
  <c r="G1942" i="26"/>
  <c r="L1944" i="26"/>
  <c r="G1947" i="26"/>
  <c r="L1949" i="26"/>
  <c r="G1952" i="26"/>
  <c r="L1954" i="26"/>
  <c r="M1959" i="26"/>
  <c r="L1959" i="26"/>
  <c r="M1964" i="26"/>
  <c r="L1964" i="26"/>
  <c r="M1969" i="26"/>
  <c r="L1969" i="26"/>
  <c r="M1979" i="26"/>
  <c r="L1979" i="26"/>
  <c r="G1957" i="26"/>
  <c r="G1962" i="26"/>
  <c r="G1967" i="26"/>
  <c r="M1974" i="26"/>
  <c r="L1974" i="26"/>
  <c r="G1972" i="26"/>
  <c r="G1977" i="26"/>
  <c r="G1982" i="26"/>
  <c r="G1992" i="26"/>
  <c r="L1994" i="26"/>
  <c r="G1997" i="26"/>
  <c r="L1999" i="26"/>
  <c r="G2002" i="26"/>
  <c r="L2004" i="26"/>
  <c r="G2007" i="26"/>
  <c r="L2008" i="26"/>
  <c r="G2012" i="26"/>
  <c r="L2012" i="26"/>
  <c r="L2016" i="26"/>
  <c r="L2021" i="26"/>
  <c r="J2022" i="26"/>
  <c r="L2026" i="26"/>
  <c r="J2027" i="26"/>
  <c r="L2031" i="26"/>
  <c r="J2032" i="26"/>
  <c r="L2036" i="26"/>
  <c r="K2062" i="26"/>
  <c r="M2062" i="26" s="1"/>
  <c r="J2142" i="26"/>
  <c r="J2145" i="26"/>
  <c r="J2147" i="26"/>
  <c r="L2153" i="26"/>
  <c r="L2155" i="26"/>
  <c r="G2157" i="26"/>
  <c r="L2158" i="26"/>
  <c r="L2160" i="26"/>
  <c r="G2162" i="26"/>
  <c r="L2162" i="26"/>
  <c r="L2164" i="26"/>
  <c r="L2166" i="26"/>
  <c r="I2167" i="26"/>
  <c r="I2168" i="26"/>
  <c r="I2169" i="26"/>
  <c r="I2170" i="26"/>
  <c r="I2171" i="26"/>
  <c r="I2172" i="26"/>
  <c r="L2174" i="26"/>
  <c r="L2176" i="26"/>
  <c r="I2177" i="26"/>
  <c r="L2179" i="26"/>
  <c r="L2181" i="26"/>
  <c r="I2182" i="26"/>
  <c r="J2187" i="26"/>
  <c r="L2193" i="26"/>
  <c r="M2194" i="26"/>
  <c r="L2195" i="26"/>
  <c r="M2196" i="26"/>
  <c r="M2198" i="26"/>
  <c r="L2199" i="26"/>
  <c r="M2200" i="26"/>
  <c r="L2201" i="26"/>
  <c r="K2202" i="26"/>
  <c r="M2202" i="26" s="1"/>
  <c r="L2203" i="26"/>
  <c r="L2211" i="26"/>
  <c r="L2213" i="26"/>
  <c r="F2217" i="26"/>
  <c r="G2217" i="26" s="1"/>
  <c r="L2219" i="26"/>
  <c r="J2220" i="26"/>
  <c r="L2226" i="26"/>
  <c r="J2227" i="26"/>
  <c r="L2230" i="26"/>
  <c r="L2235" i="26"/>
  <c r="L2244" i="26"/>
  <c r="L2246" i="26"/>
  <c r="J2247" i="26"/>
  <c r="L2249" i="26"/>
  <c r="L2251" i="26"/>
  <c r="J2252" i="26"/>
  <c r="I2307" i="26"/>
  <c r="L2309" i="26"/>
  <c r="L2311" i="26"/>
  <c r="L2312" i="26"/>
  <c r="I2312" i="26"/>
  <c r="K2317" i="26"/>
  <c r="M2317" i="26" s="1"/>
  <c r="L2321" i="26"/>
  <c r="I2322" i="26"/>
  <c r="L2324" i="26"/>
  <c r="D2329" i="26"/>
  <c r="D2327" i="26" s="1"/>
  <c r="F2330" i="26"/>
  <c r="F2327" i="26" s="1"/>
  <c r="F2337" i="26"/>
  <c r="K2339" i="26"/>
  <c r="M2339" i="26" s="1"/>
  <c r="J2340" i="26"/>
  <c r="J2342" i="26"/>
  <c r="L2344" i="26"/>
  <c r="L2346" i="26"/>
  <c r="J2347" i="26"/>
  <c r="L2349" i="26"/>
  <c r="L2351" i="26"/>
  <c r="J2352" i="26"/>
  <c r="L2354" i="26"/>
  <c r="L2356" i="26"/>
  <c r="J2357" i="26"/>
  <c r="L2359" i="26"/>
  <c r="L2361" i="26"/>
  <c r="J2362" i="26"/>
  <c r="L2364" i="26"/>
  <c r="L2366" i="26"/>
  <c r="J2367" i="26"/>
  <c r="J2368" i="26"/>
  <c r="J2369" i="26"/>
  <c r="J2370" i="26"/>
  <c r="J2371" i="26"/>
  <c r="J2372" i="26"/>
  <c r="L2374" i="26"/>
  <c r="L2376" i="26"/>
  <c r="I2377" i="26"/>
  <c r="L2379" i="26"/>
  <c r="L2381" i="26"/>
  <c r="L2389" i="26"/>
  <c r="L2391" i="26"/>
  <c r="L2393" i="26"/>
  <c r="L2396" i="26"/>
  <c r="I2397" i="26"/>
  <c r="L2399" i="26"/>
  <c r="E2420" i="26"/>
  <c r="K2420" i="26" s="1"/>
  <c r="M2420" i="26" s="1"/>
  <c r="I2424" i="26"/>
  <c r="L2429" i="26"/>
  <c r="I2431" i="26"/>
  <c r="L2433" i="26"/>
  <c r="G2435" i="26"/>
  <c r="I2436" i="26"/>
  <c r="L2438" i="26"/>
  <c r="I2441" i="26"/>
  <c r="I2449" i="26"/>
  <c r="K2450" i="26"/>
  <c r="M2450" i="26" s="1"/>
  <c r="L2451" i="26"/>
  <c r="F2452" i="26"/>
  <c r="H2452" i="26" s="1"/>
  <c r="G2456" i="26"/>
  <c r="L2459" i="26"/>
  <c r="L2461" i="26"/>
  <c r="L2464" i="26"/>
  <c r="L2466" i="26"/>
  <c r="D2471" i="26"/>
  <c r="D2411" i="26" s="1"/>
  <c r="I2157" i="26"/>
  <c r="F2417" i="26"/>
  <c r="H2417" i="26" s="1"/>
  <c r="H2412" i="26" s="1"/>
  <c r="G2484" i="26"/>
  <c r="M2484" i="26"/>
  <c r="D2538" i="26"/>
  <c r="D2537" i="26" s="1"/>
  <c r="D2542" i="26"/>
  <c r="K2480" i="26"/>
  <c r="M2480" i="26" s="1"/>
  <c r="G2486" i="26"/>
  <c r="K2486" i="26"/>
  <c r="M2486" i="26" s="1"/>
  <c r="I2489" i="26"/>
  <c r="K2490" i="26"/>
  <c r="M2490" i="26" s="1"/>
  <c r="L2491" i="26"/>
  <c r="L2494" i="26"/>
  <c r="I2499" i="26"/>
  <c r="I2504" i="26"/>
  <c r="I2506" i="26"/>
  <c r="F2508" i="26"/>
  <c r="F2478" i="26" s="1"/>
  <c r="E2511" i="26"/>
  <c r="E2513" i="26"/>
  <c r="I2513" i="26" s="1"/>
  <c r="E2514" i="26"/>
  <c r="G2514" i="26" s="1"/>
  <c r="I2515" i="26"/>
  <c r="E2517" i="26"/>
  <c r="K2517" i="26" s="1"/>
  <c r="M2517" i="26" s="1"/>
  <c r="I2519" i="26"/>
  <c r="M2519" i="26"/>
  <c r="I2520" i="26"/>
  <c r="L2521" i="26"/>
  <c r="G2523" i="26"/>
  <c r="G2524" i="26"/>
  <c r="H2526" i="26"/>
  <c r="H2527" i="26"/>
  <c r="J2527" i="26" s="1"/>
  <c r="E2538" i="26"/>
  <c r="K2538" i="26" s="1"/>
  <c r="F2543" i="26"/>
  <c r="F2544" i="26"/>
  <c r="H2545" i="26"/>
  <c r="E2546" i="26"/>
  <c r="G2546" i="26" s="1"/>
  <c r="H2546" i="26"/>
  <c r="F2547" i="26"/>
  <c r="H2547" i="26" s="1"/>
  <c r="H2548" i="26"/>
  <c r="I2548" i="26" s="1"/>
  <c r="H2549" i="26"/>
  <c r="G2551" i="26"/>
  <c r="I2553" i="26"/>
  <c r="I2556" i="26"/>
  <c r="L2558" i="26"/>
  <c r="I2560" i="26"/>
  <c r="F2562" i="26"/>
  <c r="H2562" i="26" s="1"/>
  <c r="I2563" i="26"/>
  <c r="G2564" i="26"/>
  <c r="G2565" i="26"/>
  <c r="G2566" i="26"/>
  <c r="L2569" i="26"/>
  <c r="E2572" i="26"/>
  <c r="K2572" i="26" s="1"/>
  <c r="M2572" i="26" s="1"/>
  <c r="I2588" i="26"/>
  <c r="I2591" i="26"/>
  <c r="M2107" i="26"/>
  <c r="J2107" i="26"/>
  <c r="I2073" i="26"/>
  <c r="K2520" i="26"/>
  <c r="M2520" i="26" s="1"/>
  <c r="I2523" i="26"/>
  <c r="I2524" i="26"/>
  <c r="K2560" i="26"/>
  <c r="M2560" i="26" s="1"/>
  <c r="I2565" i="26"/>
  <c r="I2579" i="26"/>
  <c r="K2580" i="26"/>
  <c r="M2580" i="26" s="1"/>
  <c r="L2581" i="26"/>
  <c r="G2583" i="26"/>
  <c r="I1657" i="26"/>
  <c r="K1658" i="26"/>
  <c r="M1658" i="26" s="1"/>
  <c r="I1935" i="26"/>
  <c r="I1940" i="26"/>
  <c r="I1632" i="26"/>
  <c r="I1633" i="26"/>
  <c r="J1634" i="26"/>
  <c r="K1634" i="26"/>
  <c r="M1634" i="26" s="1"/>
  <c r="L1637" i="26"/>
  <c r="M1642" i="26"/>
  <c r="L1643" i="26"/>
  <c r="L1648" i="26"/>
  <c r="M1649" i="26"/>
  <c r="M1651" i="26"/>
  <c r="G1657" i="26"/>
  <c r="L1663" i="26"/>
  <c r="G1933" i="26"/>
  <c r="G1935" i="26"/>
  <c r="G1937" i="26"/>
  <c r="G1938" i="26"/>
  <c r="G1939" i="26"/>
  <c r="G1940" i="26"/>
  <c r="M1940" i="26"/>
  <c r="G1941" i="26"/>
  <c r="M1941" i="26"/>
  <c r="L1943" i="26"/>
  <c r="L1945" i="26"/>
  <c r="L1948" i="26"/>
  <c r="L1950" i="26"/>
  <c r="L1953" i="26"/>
  <c r="L1955" i="26"/>
  <c r="L1958" i="26"/>
  <c r="L1960" i="26"/>
  <c r="L1963" i="26"/>
  <c r="L1965" i="26"/>
  <c r="L1968" i="26"/>
  <c r="L1970" i="26"/>
  <c r="L1973" i="26"/>
  <c r="L1975" i="26"/>
  <c r="L1978" i="26"/>
  <c r="L1980" i="26"/>
  <c r="G1987" i="26"/>
  <c r="G1988" i="26"/>
  <c r="G1989" i="26"/>
  <c r="G1990" i="26"/>
  <c r="G1991" i="26"/>
  <c r="L1993" i="26"/>
  <c r="L1995" i="26"/>
  <c r="L1998" i="26"/>
  <c r="L2000" i="26"/>
  <c r="L2003" i="26"/>
  <c r="L2005" i="26"/>
  <c r="L2006" i="26"/>
  <c r="L2009" i="26"/>
  <c r="L2011" i="26"/>
  <c r="L2013" i="26"/>
  <c r="L2015" i="26"/>
  <c r="L2018" i="26"/>
  <c r="L2020" i="26"/>
  <c r="L2023" i="26"/>
  <c r="L2025" i="26"/>
  <c r="L2028" i="26"/>
  <c r="L2030" i="26"/>
  <c r="L2033" i="26"/>
  <c r="L2035" i="26"/>
  <c r="K2037" i="26"/>
  <c r="M2037" i="26" s="1"/>
  <c r="L2041" i="26"/>
  <c r="F2042" i="26"/>
  <c r="J2042" i="26" s="1"/>
  <c r="L2044" i="26"/>
  <c r="I2044" i="26"/>
  <c r="L2046" i="26"/>
  <c r="I2046" i="26"/>
  <c r="M2307" i="26"/>
  <c r="L2307" i="26"/>
  <c r="L2340" i="26"/>
  <c r="M2340" i="26"/>
  <c r="L2341" i="26"/>
  <c r="M2341" i="26"/>
  <c r="L2342" i="26"/>
  <c r="M2342" i="26"/>
  <c r="L2347" i="26"/>
  <c r="M2347" i="26"/>
  <c r="L2352" i="26"/>
  <c r="M2352" i="26"/>
  <c r="L2357" i="26"/>
  <c r="M2357" i="26"/>
  <c r="L2362" i="26"/>
  <c r="M2362" i="26"/>
  <c r="L2367" i="26"/>
  <c r="M2367" i="26"/>
  <c r="L2368" i="26"/>
  <c r="M2368" i="26"/>
  <c r="L2369" i="26"/>
  <c r="M2369" i="26"/>
  <c r="L2370" i="26"/>
  <c r="M2370" i="26"/>
  <c r="L2371" i="26"/>
  <c r="M2371" i="26"/>
  <c r="L2372" i="26"/>
  <c r="M2372" i="26"/>
  <c r="I2340" i="26"/>
  <c r="I2341" i="26"/>
  <c r="I2342" i="26"/>
  <c r="I2347" i="26"/>
  <c r="I2352" i="26"/>
  <c r="I2357" i="26"/>
  <c r="I2362" i="26"/>
  <c r="I2367" i="26"/>
  <c r="I2368" i="26"/>
  <c r="I2369" i="26"/>
  <c r="I2370" i="26"/>
  <c r="I2371" i="26"/>
  <c r="I2372" i="26"/>
  <c r="J2377" i="26"/>
  <c r="M2383" i="26"/>
  <c r="M2386" i="26"/>
  <c r="K2387" i="26"/>
  <c r="M2387" i="26" s="1"/>
  <c r="I2387" i="26"/>
  <c r="G2387" i="26"/>
  <c r="M2388" i="26"/>
  <c r="G2395" i="26"/>
  <c r="F2385" i="26"/>
  <c r="G2385" i="26" s="1"/>
  <c r="L2397" i="26"/>
  <c r="M2401" i="26"/>
  <c r="E2392" i="26"/>
  <c r="G2402" i="26"/>
  <c r="K2402" i="26"/>
  <c r="M2402" i="26" s="1"/>
  <c r="M2403" i="26"/>
  <c r="M2406" i="26"/>
  <c r="J2417" i="26"/>
  <c r="J2427" i="26"/>
  <c r="I2427" i="26"/>
  <c r="J2432" i="26"/>
  <c r="I2437" i="26"/>
  <c r="J2437" i="26"/>
  <c r="J2442" i="26"/>
  <c r="J2452" i="26"/>
  <c r="L2453" i="26"/>
  <c r="M2453" i="26"/>
  <c r="L2454" i="26"/>
  <c r="M2454" i="26"/>
  <c r="J2457" i="26"/>
  <c r="I2457" i="26"/>
  <c r="J2462" i="26"/>
  <c r="M2313" i="26"/>
  <c r="M2314" i="26"/>
  <c r="M2315" i="26"/>
  <c r="M2316" i="26"/>
  <c r="G2317" i="26"/>
  <c r="I2317" i="26"/>
  <c r="M2318" i="26"/>
  <c r="M2319" i="26"/>
  <c r="J2322" i="26"/>
  <c r="M2326" i="26"/>
  <c r="G2327" i="26"/>
  <c r="K2327" i="26"/>
  <c r="M2327" i="26" s="1"/>
  <c r="G2328" i="26"/>
  <c r="I2328" i="26"/>
  <c r="K2328" i="26"/>
  <c r="M2328" i="26" s="1"/>
  <c r="G2329" i="26"/>
  <c r="K2329" i="26"/>
  <c r="M2329" i="26" s="1"/>
  <c r="I2330" i="26"/>
  <c r="G2331" i="26"/>
  <c r="K2331" i="26"/>
  <c r="M2331" i="26" s="1"/>
  <c r="G2332" i="26"/>
  <c r="I2332" i="26"/>
  <c r="K2332" i="26"/>
  <c r="M2332" i="26" s="1"/>
  <c r="M2333" i="26"/>
  <c r="M2334" i="26"/>
  <c r="M2335" i="26"/>
  <c r="M2336" i="26"/>
  <c r="K2337" i="26"/>
  <c r="M2337" i="26" s="1"/>
  <c r="I2338" i="26"/>
  <c r="K2338" i="26"/>
  <c r="M2338" i="26" s="1"/>
  <c r="I2339" i="26"/>
  <c r="G2312" i="26"/>
  <c r="K2322" i="26"/>
  <c r="M2322" i="26" s="1"/>
  <c r="G2338" i="26"/>
  <c r="G2339" i="26"/>
  <c r="L2377" i="26"/>
  <c r="L2385" i="26"/>
  <c r="I2395" i="26"/>
  <c r="L2395" i="26"/>
  <c r="J2397" i="26"/>
  <c r="I2405" i="26"/>
  <c r="H2402" i="26"/>
  <c r="L2427" i="26"/>
  <c r="M2427" i="26"/>
  <c r="L2435" i="26"/>
  <c r="M2435" i="26"/>
  <c r="I2447" i="26"/>
  <c r="J2447" i="26"/>
  <c r="L2456" i="26"/>
  <c r="M2456" i="26"/>
  <c r="L2457" i="26"/>
  <c r="M2457" i="26"/>
  <c r="L2413" i="26"/>
  <c r="L2414" i="26"/>
  <c r="L2416" i="26"/>
  <c r="H2418" i="26"/>
  <c r="L2418" i="26"/>
  <c r="H2419" i="26"/>
  <c r="L2419" i="26"/>
  <c r="L2420" i="26"/>
  <c r="H2421" i="26"/>
  <c r="L2421" i="26"/>
  <c r="H2422" i="26"/>
  <c r="L2422" i="26"/>
  <c r="I2423" i="26"/>
  <c r="L2424" i="26"/>
  <c r="L2425" i="26"/>
  <c r="I2426" i="26"/>
  <c r="G2427" i="26"/>
  <c r="L2428" i="26"/>
  <c r="I2429" i="26"/>
  <c r="L2431" i="26"/>
  <c r="I2433" i="26"/>
  <c r="L2434" i="26"/>
  <c r="I2435" i="26"/>
  <c r="L2436" i="26"/>
  <c r="L2437" i="26"/>
  <c r="I2438" i="26"/>
  <c r="L2439" i="26"/>
  <c r="G2440" i="26"/>
  <c r="I2440" i="26"/>
  <c r="K2440" i="26"/>
  <c r="M2440" i="26" s="1"/>
  <c r="L2441" i="26"/>
  <c r="H2443" i="26"/>
  <c r="L2443" i="26"/>
  <c r="L2444" i="26"/>
  <c r="L2445" i="26"/>
  <c r="H2446" i="26"/>
  <c r="L2446" i="26"/>
  <c r="L2447" i="26"/>
  <c r="I2448" i="26"/>
  <c r="L2449" i="26"/>
  <c r="I2451" i="26"/>
  <c r="I2453" i="26"/>
  <c r="I2454" i="26"/>
  <c r="E2455" i="26"/>
  <c r="I2456" i="26"/>
  <c r="G2457" i="26"/>
  <c r="L2458" i="26"/>
  <c r="I2459" i="26"/>
  <c r="L2460" i="26"/>
  <c r="I2461" i="26"/>
  <c r="E2462" i="26"/>
  <c r="L2463" i="26"/>
  <c r="I2464" i="26"/>
  <c r="G2465" i="26"/>
  <c r="L2465" i="26"/>
  <c r="I2466" i="26"/>
  <c r="L2475" i="26"/>
  <c r="G2475" i="26"/>
  <c r="L2476" i="26"/>
  <c r="M2481" i="26"/>
  <c r="E2482" i="26"/>
  <c r="G2482" i="26" s="1"/>
  <c r="J2492" i="26"/>
  <c r="L2500" i="26"/>
  <c r="M2500" i="26"/>
  <c r="G2413" i="26"/>
  <c r="G2414" i="26"/>
  <c r="G2416" i="26"/>
  <c r="G2418" i="26"/>
  <c r="G2419" i="26"/>
  <c r="G2420" i="26"/>
  <c r="G2421" i="26"/>
  <c r="G2422" i="26"/>
  <c r="G2432" i="26"/>
  <c r="G2437" i="26"/>
  <c r="G2442" i="26"/>
  <c r="G2443" i="26"/>
  <c r="G2444" i="26"/>
  <c r="G2445" i="26"/>
  <c r="G2446" i="26"/>
  <c r="G2447" i="26"/>
  <c r="I2465" i="26"/>
  <c r="I2487" i="26"/>
  <c r="J2487" i="26"/>
  <c r="I2497" i="26"/>
  <c r="J2497" i="26"/>
  <c r="I2502" i="26"/>
  <c r="J2502" i="26"/>
  <c r="H2522" i="26"/>
  <c r="H2483" i="26"/>
  <c r="H2484" i="26"/>
  <c r="H2486" i="26"/>
  <c r="L2487" i="26"/>
  <c r="I2488" i="26"/>
  <c r="L2489" i="26"/>
  <c r="I2491" i="26"/>
  <c r="E2492" i="26"/>
  <c r="L2493" i="26"/>
  <c r="I2494" i="26"/>
  <c r="G2495" i="26"/>
  <c r="I2495" i="26"/>
  <c r="K2495" i="26"/>
  <c r="L2496" i="26"/>
  <c r="L2497" i="26"/>
  <c r="I2498" i="26"/>
  <c r="L2499" i="26"/>
  <c r="I2500" i="26"/>
  <c r="L2501" i="26"/>
  <c r="L2502" i="26"/>
  <c r="I2503" i="26"/>
  <c r="L2504" i="26"/>
  <c r="I2505" i="26"/>
  <c r="L2506" i="26"/>
  <c r="H2508" i="26"/>
  <c r="H2509" i="26"/>
  <c r="H2510" i="26"/>
  <c r="L2510" i="26"/>
  <c r="J2513" i="26"/>
  <c r="J2514" i="26"/>
  <c r="K2515" i="26"/>
  <c r="G2515" i="26"/>
  <c r="J2515" i="26"/>
  <c r="L2516" i="26"/>
  <c r="G2517" i="26"/>
  <c r="J2518" i="26"/>
  <c r="J2521" i="26"/>
  <c r="J2524" i="26"/>
  <c r="L2526" i="26"/>
  <c r="M2528" i="26"/>
  <c r="M2538" i="26"/>
  <c r="J2547" i="26"/>
  <c r="L2548" i="26"/>
  <c r="M2548" i="26"/>
  <c r="L2549" i="26"/>
  <c r="M2549" i="26"/>
  <c r="I2557" i="26"/>
  <c r="J2557" i="26"/>
  <c r="J2562" i="26"/>
  <c r="G2487" i="26"/>
  <c r="G2497" i="26"/>
  <c r="G2502" i="26"/>
  <c r="G2510" i="26"/>
  <c r="L2523" i="26"/>
  <c r="L2524" i="26"/>
  <c r="J2525" i="26"/>
  <c r="G2526" i="26"/>
  <c r="F2516" i="26"/>
  <c r="L2543" i="26"/>
  <c r="M2543" i="26"/>
  <c r="L2544" i="26"/>
  <c r="L2551" i="26"/>
  <c r="M2551" i="26"/>
  <c r="J2552" i="26"/>
  <c r="E2525" i="26"/>
  <c r="E2527" i="26"/>
  <c r="I2527" i="26" s="1"/>
  <c r="G2530" i="26"/>
  <c r="L2530" i="26"/>
  <c r="I2531" i="26"/>
  <c r="I2546" i="26"/>
  <c r="I2549" i="26"/>
  <c r="E2550" i="26"/>
  <c r="I2551" i="26"/>
  <c r="E2552" i="26"/>
  <c r="G2552" i="26" s="1"/>
  <c r="L2553" i="26"/>
  <c r="I2554" i="26"/>
  <c r="G2555" i="26"/>
  <c r="I2555" i="26"/>
  <c r="K2555" i="26"/>
  <c r="M2555" i="26" s="1"/>
  <c r="L2556" i="26"/>
  <c r="L2557" i="26"/>
  <c r="I2558" i="26"/>
  <c r="L2559" i="26"/>
  <c r="I2561" i="26"/>
  <c r="J2563" i="26"/>
  <c r="J2564" i="26"/>
  <c r="J2565" i="26"/>
  <c r="J2567" i="26"/>
  <c r="I2567" i="26"/>
  <c r="I2577" i="26"/>
  <c r="J2577" i="26"/>
  <c r="J2582" i="26"/>
  <c r="L2583" i="26"/>
  <c r="M2583" i="26"/>
  <c r="L2584" i="26"/>
  <c r="M2584" i="26"/>
  <c r="L2585" i="26"/>
  <c r="M2585" i="26"/>
  <c r="L2586" i="26"/>
  <c r="M2586" i="26"/>
  <c r="L2587" i="26"/>
  <c r="M2587" i="26"/>
  <c r="I2530" i="26"/>
  <c r="G2557" i="26"/>
  <c r="L2564" i="26"/>
  <c r="L2565" i="26"/>
  <c r="L2566" i="26"/>
  <c r="M2566" i="26"/>
  <c r="L2567" i="26"/>
  <c r="M2567" i="26"/>
  <c r="I2572" i="26"/>
  <c r="J2572" i="26"/>
  <c r="L2582" i="26"/>
  <c r="J2587" i="26"/>
  <c r="I2587" i="26"/>
  <c r="I2566" i="26"/>
  <c r="G2567" i="26"/>
  <c r="L2568" i="26"/>
  <c r="I2569" i="26"/>
  <c r="G2570" i="26"/>
  <c r="I2570" i="26"/>
  <c r="K2570" i="26"/>
  <c r="M2570" i="26" s="1"/>
  <c r="L2571" i="26"/>
  <c r="L2572" i="26"/>
  <c r="L2573" i="26"/>
  <c r="L2574" i="26"/>
  <c r="L2575" i="26"/>
  <c r="L2576" i="26"/>
  <c r="L2577" i="26"/>
  <c r="I2578" i="26"/>
  <c r="L2579" i="26"/>
  <c r="I2581" i="26"/>
  <c r="I2583" i="26"/>
  <c r="I2584" i="26"/>
  <c r="I2585" i="26"/>
  <c r="I2586" i="26"/>
  <c r="G2587" i="26"/>
  <c r="L2588" i="26"/>
  <c r="I2589" i="26"/>
  <c r="G2590" i="26"/>
  <c r="I2590" i="26"/>
  <c r="K2590" i="26"/>
  <c r="M2590" i="26" s="1"/>
  <c r="L2591" i="26"/>
  <c r="G2572" i="26"/>
  <c r="G2573" i="26"/>
  <c r="G2574" i="26"/>
  <c r="I2574" i="26"/>
  <c r="G2575" i="26"/>
  <c r="I2575" i="26"/>
  <c r="G2576" i="26"/>
  <c r="G2577" i="26"/>
  <c r="L2142" i="26"/>
  <c r="L2143" i="26"/>
  <c r="L2144" i="26"/>
  <c r="L2145" i="26"/>
  <c r="L2146" i="26"/>
  <c r="L2147" i="26"/>
  <c r="L2148" i="26"/>
  <c r="L2149" i="26"/>
  <c r="L2150" i="26"/>
  <c r="L2151" i="26"/>
  <c r="L2152" i="26"/>
  <c r="L2157" i="26"/>
  <c r="G2142" i="26"/>
  <c r="I2142" i="26"/>
  <c r="G2145" i="26"/>
  <c r="I2145" i="26"/>
  <c r="G2147" i="26"/>
  <c r="I2147" i="26"/>
  <c r="I2152" i="26"/>
  <c r="J2157" i="26"/>
  <c r="M2167" i="26"/>
  <c r="L2167" i="26"/>
  <c r="M2168" i="26"/>
  <c r="L2168" i="26"/>
  <c r="M2169" i="26"/>
  <c r="L2169" i="26"/>
  <c r="M2170" i="26"/>
  <c r="L2170" i="26"/>
  <c r="M2171" i="26"/>
  <c r="L2171" i="26"/>
  <c r="M2172" i="26"/>
  <c r="L2172" i="26"/>
  <c r="M2177" i="26"/>
  <c r="L2177" i="26"/>
  <c r="J2167" i="26"/>
  <c r="J2168" i="26"/>
  <c r="J2169" i="26"/>
  <c r="J2170" i="26"/>
  <c r="J2171" i="26"/>
  <c r="J2172" i="26"/>
  <c r="J2177" i="26"/>
  <c r="J2182" i="26"/>
  <c r="L2182" i="26"/>
  <c r="L2183" i="26"/>
  <c r="L2184" i="26"/>
  <c r="L2185" i="26"/>
  <c r="L2186" i="26"/>
  <c r="L2187" i="26"/>
  <c r="L2188" i="26"/>
  <c r="L2189" i="26"/>
  <c r="L2190" i="26"/>
  <c r="L2191" i="26"/>
  <c r="L2197" i="26"/>
  <c r="L2217" i="26"/>
  <c r="M2217" i="26"/>
  <c r="I2162" i="26"/>
  <c r="G2187" i="26"/>
  <c r="I2187" i="26"/>
  <c r="L2192" i="26"/>
  <c r="G2192" i="26"/>
  <c r="I2192" i="26"/>
  <c r="G2197" i="26"/>
  <c r="I2197" i="26"/>
  <c r="M2204" i="26"/>
  <c r="M2206" i="26"/>
  <c r="G2207" i="26"/>
  <c r="I2207" i="26"/>
  <c r="L2227" i="26"/>
  <c r="M2227" i="26"/>
  <c r="L2247" i="26"/>
  <c r="M2247" i="26"/>
  <c r="I2202" i="26"/>
  <c r="L2210" i="26"/>
  <c r="E2212" i="26"/>
  <c r="L2214" i="26"/>
  <c r="G2215" i="26"/>
  <c r="L2215" i="26"/>
  <c r="I2217" i="26"/>
  <c r="L2218" i="26"/>
  <c r="I2220" i="26"/>
  <c r="K2220" i="26"/>
  <c r="L2221" i="26"/>
  <c r="L2222" i="26"/>
  <c r="L2224" i="26"/>
  <c r="L2225" i="26"/>
  <c r="I2227" i="26"/>
  <c r="L2228" i="26"/>
  <c r="L2231" i="26"/>
  <c r="L2232" i="26"/>
  <c r="L2234" i="26"/>
  <c r="L2236" i="26"/>
  <c r="L2237" i="26"/>
  <c r="L2238" i="26"/>
  <c r="L2239" i="26"/>
  <c r="L2240" i="26"/>
  <c r="L2241" i="26"/>
  <c r="K2242" i="26"/>
  <c r="M2242" i="26" s="1"/>
  <c r="I2247" i="26"/>
  <c r="I2252" i="26"/>
  <c r="G2255" i="26"/>
  <c r="G2222" i="26"/>
  <c r="I2222" i="26"/>
  <c r="G2232" i="26"/>
  <c r="I2232" i="26"/>
  <c r="G2237" i="26"/>
  <c r="I2237" i="26"/>
  <c r="I2242" i="26"/>
  <c r="I2255" i="26"/>
  <c r="M1935" i="26"/>
  <c r="L1935" i="26"/>
  <c r="M1936" i="26"/>
  <c r="M1947" i="26"/>
  <c r="M1952" i="26"/>
  <c r="M1957" i="26"/>
  <c r="M1934" i="26"/>
  <c r="M1942" i="26"/>
  <c r="M1962" i="26"/>
  <c r="M1967" i="26"/>
  <c r="L1972" i="26"/>
  <c r="M1972" i="26"/>
  <c r="M1977" i="26"/>
  <c r="L1987" i="26"/>
  <c r="M1987" i="26"/>
  <c r="L1988" i="26"/>
  <c r="M1988" i="26"/>
  <c r="L1989" i="26"/>
  <c r="M1989" i="26"/>
  <c r="L1990" i="26"/>
  <c r="M1990" i="26"/>
  <c r="L1991" i="26"/>
  <c r="M1991" i="26"/>
  <c r="L1992" i="26"/>
  <c r="M1992" i="26"/>
  <c r="L1997" i="26"/>
  <c r="M1997" i="26"/>
  <c r="J1935" i="26"/>
  <c r="J1937" i="26"/>
  <c r="J1939" i="26"/>
  <c r="J1940" i="26"/>
  <c r="I1934" i="26"/>
  <c r="I1941" i="26"/>
  <c r="I1942" i="26"/>
  <c r="I1947" i="26"/>
  <c r="I1952" i="26"/>
  <c r="I1957" i="26"/>
  <c r="I1962" i="26"/>
  <c r="I1967" i="26"/>
  <c r="I1972" i="26"/>
  <c r="I1977" i="26"/>
  <c r="I1982" i="26"/>
  <c r="K1982" i="26"/>
  <c r="M1982" i="26" s="1"/>
  <c r="I1987" i="26"/>
  <c r="I1988" i="26"/>
  <c r="I1989" i="26"/>
  <c r="I1990" i="26"/>
  <c r="I1991" i="26"/>
  <c r="I1992" i="26"/>
  <c r="I1997" i="26"/>
  <c r="L2002" i="26"/>
  <c r="L2007" i="26"/>
  <c r="L2017" i="26"/>
  <c r="M2017" i="26"/>
  <c r="L2022" i="26"/>
  <c r="M2022" i="26"/>
  <c r="L2027" i="26"/>
  <c r="M2027" i="26"/>
  <c r="L2032" i="26"/>
  <c r="M2032" i="26"/>
  <c r="I2002" i="26"/>
  <c r="I2007" i="26"/>
  <c r="I2012" i="26"/>
  <c r="I2017" i="26"/>
  <c r="I2022" i="26"/>
  <c r="I2027" i="26"/>
  <c r="I2032" i="26"/>
  <c r="G2037" i="26"/>
  <c r="L2038" i="26"/>
  <c r="L2039" i="26"/>
  <c r="E2042" i="26"/>
  <c r="I2043" i="26"/>
  <c r="K2043" i="26"/>
  <c r="M2043" i="26" s="1"/>
  <c r="G2044" i="26"/>
  <c r="I2045" i="26"/>
  <c r="K2045" i="26"/>
  <c r="M2045" i="26" s="1"/>
  <c r="G2046" i="26"/>
  <c r="G2052" i="26"/>
  <c r="G2057" i="26"/>
  <c r="G2062" i="26"/>
  <c r="I2067" i="26"/>
  <c r="G2043" i="26"/>
  <c r="G2045" i="26"/>
  <c r="G2047" i="26"/>
  <c r="I1631" i="26"/>
  <c r="H1630" i="26"/>
  <c r="L1631" i="26"/>
  <c r="L1632" i="26"/>
  <c r="L1633" i="26"/>
  <c r="I1643" i="26"/>
  <c r="H1640" i="26"/>
  <c r="L1645" i="26"/>
  <c r="G1650" i="26"/>
  <c r="K1650" i="26"/>
  <c r="M1650" i="26" s="1"/>
  <c r="M1656" i="26"/>
  <c r="L1656" i="26"/>
  <c r="L1660" i="26"/>
  <c r="K1630" i="26"/>
  <c r="M1630" i="26" s="1"/>
  <c r="J1631" i="26"/>
  <c r="G1632" i="26"/>
  <c r="F1630" i="26"/>
  <c r="G1630" i="26" s="1"/>
  <c r="J1632" i="26"/>
  <c r="J1633" i="26"/>
  <c r="L1635" i="26"/>
  <c r="G1635" i="26"/>
  <c r="I1635" i="26"/>
  <c r="M1639" i="26"/>
  <c r="G1640" i="26"/>
  <c r="K1640" i="26"/>
  <c r="M1640" i="26" s="1"/>
  <c r="M1641" i="26"/>
  <c r="J1643" i="26"/>
  <c r="J1645" i="26"/>
  <c r="M1647" i="26"/>
  <c r="M1652" i="26"/>
  <c r="I1653" i="26"/>
  <c r="H1650" i="26"/>
  <c r="M1657" i="26"/>
  <c r="L1657" i="26"/>
  <c r="I1659" i="26"/>
  <c r="L1659" i="26"/>
  <c r="J1660" i="26"/>
  <c r="M1661" i="26"/>
  <c r="J1662" i="26"/>
  <c r="E1655" i="26"/>
  <c r="I1656" i="26"/>
  <c r="I1658" i="26"/>
  <c r="D2477" i="26" l="1"/>
  <c r="E2562" i="26"/>
  <c r="H2537" i="26"/>
  <c r="J2475" i="26"/>
  <c r="H2470" i="26"/>
  <c r="J2337" i="26"/>
  <c r="L1977" i="26"/>
  <c r="L1967" i="26"/>
  <c r="L1962" i="26"/>
  <c r="L1957" i="26"/>
  <c r="L1952" i="26"/>
  <c r="L1947" i="26"/>
  <c r="L1942" i="26"/>
  <c r="L1938" i="26"/>
  <c r="L1939" i="26"/>
  <c r="L1941" i="26"/>
  <c r="L1940" i="26"/>
  <c r="G2042" i="26"/>
  <c r="I2517" i="26"/>
  <c r="G2337" i="26"/>
  <c r="J2217" i="26"/>
  <c r="H2392" i="26"/>
  <c r="I2392" i="26" s="1"/>
  <c r="L2322" i="26"/>
  <c r="D2472" i="26"/>
  <c r="J1655" i="26"/>
  <c r="G2330" i="26"/>
  <c r="I1933" i="26"/>
  <c r="J2330" i="26"/>
  <c r="J1657" i="26"/>
  <c r="I1936" i="26"/>
  <c r="J1933" i="26"/>
  <c r="L1934" i="26"/>
  <c r="L1936" i="26"/>
  <c r="I2576" i="26"/>
  <c r="I2573" i="26"/>
  <c r="G2582" i="26"/>
  <c r="I2582" i="26"/>
  <c r="L2538" i="26"/>
  <c r="L2483" i="26"/>
  <c r="I2445" i="26"/>
  <c r="I2444" i="26"/>
  <c r="I2475" i="26"/>
  <c r="L2442" i="26"/>
  <c r="L2432" i="26"/>
  <c r="H2385" i="26"/>
  <c r="K2330" i="26"/>
  <c r="M2330" i="26" s="1"/>
  <c r="I2442" i="26"/>
  <c r="I2432" i="26"/>
  <c r="G1936" i="26"/>
  <c r="G1934" i="26"/>
  <c r="E2539" i="26"/>
  <c r="D2468" i="26"/>
  <c r="J2327" i="26"/>
  <c r="D2507" i="26"/>
  <c r="H1932" i="26"/>
  <c r="J1932" i="26" s="1"/>
  <c r="K1933" i="26"/>
  <c r="E1932" i="26"/>
  <c r="G2513" i="26"/>
  <c r="L2480" i="26"/>
  <c r="L2317" i="26"/>
  <c r="L2570" i="26"/>
  <c r="L2560" i="26"/>
  <c r="L2450" i="26"/>
  <c r="H2479" i="26"/>
  <c r="F2474" i="26"/>
  <c r="F2469" i="26" s="1"/>
  <c r="L2486" i="26"/>
  <c r="I2482" i="26"/>
  <c r="L2402" i="26"/>
  <c r="L2387" i="26"/>
  <c r="L2331" i="26"/>
  <c r="L2327" i="26"/>
  <c r="L2580" i="26"/>
  <c r="L2520" i="26"/>
  <c r="J2549" i="26"/>
  <c r="H2544" i="26"/>
  <c r="K2546" i="26"/>
  <c r="E2541" i="26"/>
  <c r="G2544" i="26"/>
  <c r="F2539" i="26"/>
  <c r="K2514" i="26"/>
  <c r="E2509" i="26"/>
  <c r="K2511" i="26"/>
  <c r="E2471" i="26"/>
  <c r="E2411" i="26" s="1"/>
  <c r="K2411" i="26" s="1"/>
  <c r="M2411" i="26" s="1"/>
  <c r="L2490" i="26"/>
  <c r="D2467" i="26"/>
  <c r="E2417" i="26"/>
  <c r="L2339" i="26"/>
  <c r="L2202" i="26"/>
  <c r="L2337" i="26"/>
  <c r="L2329" i="26"/>
  <c r="J2548" i="26"/>
  <c r="H2543" i="26"/>
  <c r="J2546" i="26"/>
  <c r="H2541" i="26"/>
  <c r="J2545" i="26"/>
  <c r="H2540" i="26"/>
  <c r="J2540" i="26" s="1"/>
  <c r="G2543" i="26"/>
  <c r="F2542" i="26"/>
  <c r="H2542" i="26" s="1"/>
  <c r="J2542" i="26" s="1"/>
  <c r="F2538" i="26"/>
  <c r="I2526" i="26"/>
  <c r="J2526" i="26"/>
  <c r="K2513" i="26"/>
  <c r="E2508" i="26"/>
  <c r="E2512" i="26"/>
  <c r="H2478" i="26"/>
  <c r="F2473" i="26"/>
  <c r="F2468" i="26" s="1"/>
  <c r="I2514" i="26"/>
  <c r="D2408" i="26"/>
  <c r="D2407" i="26" s="1"/>
  <c r="F2412" i="26"/>
  <c r="J2412" i="26" s="1"/>
  <c r="F2410" i="26"/>
  <c r="M1938" i="26"/>
  <c r="K1937" i="26"/>
  <c r="M1937" i="26" s="1"/>
  <c r="L1634" i="26"/>
  <c r="L1658" i="26"/>
  <c r="K2550" i="26"/>
  <c r="M2550" i="26" s="1"/>
  <c r="E2547" i="26"/>
  <c r="E2545" i="26"/>
  <c r="K2525" i="26"/>
  <c r="M2525" i="26" s="1"/>
  <c r="E2522" i="26"/>
  <c r="I2522" i="26" s="1"/>
  <c r="E2470" i="26"/>
  <c r="G2470" i="26" s="1"/>
  <c r="G2525" i="26"/>
  <c r="G2550" i="26"/>
  <c r="L2517" i="26"/>
  <c r="M2515" i="26"/>
  <c r="L2515" i="26"/>
  <c r="K2485" i="26"/>
  <c r="M2495" i="26"/>
  <c r="K2492" i="26"/>
  <c r="M2492" i="26" s="1"/>
  <c r="L2484" i="26"/>
  <c r="I2485" i="26"/>
  <c r="J2485" i="26"/>
  <c r="I2483" i="26"/>
  <c r="J2483" i="26"/>
  <c r="I2492" i="26"/>
  <c r="K2462" i="26"/>
  <c r="E2415" i="26"/>
  <c r="K2455" i="26"/>
  <c r="M2455" i="26" s="1"/>
  <c r="E2452" i="26"/>
  <c r="I2422" i="26"/>
  <c r="J2422" i="26"/>
  <c r="I2421" i="26"/>
  <c r="J2421" i="26"/>
  <c r="H2416" i="26"/>
  <c r="I2420" i="26"/>
  <c r="J2420" i="26"/>
  <c r="I2419" i="26"/>
  <c r="J2419" i="26"/>
  <c r="H2414" i="26"/>
  <c r="I2418" i="26"/>
  <c r="J2418" i="26"/>
  <c r="H2413" i="26"/>
  <c r="J2402" i="26"/>
  <c r="I2402" i="26"/>
  <c r="J2385" i="26"/>
  <c r="I2385" i="26"/>
  <c r="L2440" i="26"/>
  <c r="L2590" i="26"/>
  <c r="K2552" i="26"/>
  <c r="M2552" i="26" s="1"/>
  <c r="I2550" i="26"/>
  <c r="K2527" i="26"/>
  <c r="M2527" i="26" s="1"/>
  <c r="I2552" i="26"/>
  <c r="H2516" i="26"/>
  <c r="G2516" i="26"/>
  <c r="F2512" i="26"/>
  <c r="G2512" i="26" s="1"/>
  <c r="F2511" i="26"/>
  <c r="L2555" i="26"/>
  <c r="G2527" i="26"/>
  <c r="I2525" i="26"/>
  <c r="I2510" i="26"/>
  <c r="J2510" i="26"/>
  <c r="I2509" i="26"/>
  <c r="J2509" i="26"/>
  <c r="I2508" i="26"/>
  <c r="J2508" i="26"/>
  <c r="G2492" i="26"/>
  <c r="I2486" i="26"/>
  <c r="J2486" i="26"/>
  <c r="I2484" i="26"/>
  <c r="J2484" i="26"/>
  <c r="J2522" i="26"/>
  <c r="L2495" i="26"/>
  <c r="G2462" i="26"/>
  <c r="I2455" i="26"/>
  <c r="I2446" i="26"/>
  <c r="J2446" i="26"/>
  <c r="I2443" i="26"/>
  <c r="J2443" i="26"/>
  <c r="L2411" i="26"/>
  <c r="I2462" i="26"/>
  <c r="G2455" i="26"/>
  <c r="K2392" i="26"/>
  <c r="M2392" i="26" s="1"/>
  <c r="G2392" i="26"/>
  <c r="E2382" i="26"/>
  <c r="L2338" i="26"/>
  <c r="L2332" i="26"/>
  <c r="L2330" i="26"/>
  <c r="L2328" i="26"/>
  <c r="L2220" i="26"/>
  <c r="M2220" i="26"/>
  <c r="L2242" i="26"/>
  <c r="K2212" i="26"/>
  <c r="M2212" i="26" s="1"/>
  <c r="I2212" i="26"/>
  <c r="K2042" i="26"/>
  <c r="M2042" i="26" s="1"/>
  <c r="I2042" i="26"/>
  <c r="L2037" i="26"/>
  <c r="L2043" i="26"/>
  <c r="L2045" i="26"/>
  <c r="K1655" i="26"/>
  <c r="M1655" i="26" s="1"/>
  <c r="J1650" i="26"/>
  <c r="I1650" i="26"/>
  <c r="L1650" i="26"/>
  <c r="J1640" i="26"/>
  <c r="I1640" i="26"/>
  <c r="I1655" i="26"/>
  <c r="L1640" i="26"/>
  <c r="G1655" i="26"/>
  <c r="J1630" i="26"/>
  <c r="I1630" i="26"/>
  <c r="L1630" i="26"/>
  <c r="K2562" i="26" l="1"/>
  <c r="M2562" i="26" s="1"/>
  <c r="G2562" i="26"/>
  <c r="I2562" i="26"/>
  <c r="L2562" i="26"/>
  <c r="L2525" i="26"/>
  <c r="J2392" i="26"/>
  <c r="H2382" i="26"/>
  <c r="J2382" i="26" s="1"/>
  <c r="K2539" i="26"/>
  <c r="M2539" i="26" s="1"/>
  <c r="L2485" i="26"/>
  <c r="L2470" i="26" s="1"/>
  <c r="F2408" i="26"/>
  <c r="K1932" i="26"/>
  <c r="M1932" i="26" s="1"/>
  <c r="I1932" i="26"/>
  <c r="G1932" i="26"/>
  <c r="M1933" i="26"/>
  <c r="L1933" i="26"/>
  <c r="L2042" i="26"/>
  <c r="L2212" i="26"/>
  <c r="L1937" i="26"/>
  <c r="J2479" i="26"/>
  <c r="H2474" i="26"/>
  <c r="K2512" i="26"/>
  <c r="M2512" i="26" s="1"/>
  <c r="M2513" i="26"/>
  <c r="L2513" i="26"/>
  <c r="J2541" i="26"/>
  <c r="I2541" i="26"/>
  <c r="J2543" i="26"/>
  <c r="H2538" i="26"/>
  <c r="I2543" i="26"/>
  <c r="K2509" i="26"/>
  <c r="M2509" i="26" s="1"/>
  <c r="E2479" i="26"/>
  <c r="L2509" i="26"/>
  <c r="G2509" i="26"/>
  <c r="G2539" i="26"/>
  <c r="F2409" i="26"/>
  <c r="K2541" i="26"/>
  <c r="M2541" i="26" s="1"/>
  <c r="G2541" i="26"/>
  <c r="J2544" i="26"/>
  <c r="H2539" i="26"/>
  <c r="I2544" i="26"/>
  <c r="L1655" i="26"/>
  <c r="L2392" i="26"/>
  <c r="L2527" i="26"/>
  <c r="L2552" i="26"/>
  <c r="L2462" i="26"/>
  <c r="L2482" i="26"/>
  <c r="L2492" i="26"/>
  <c r="J2478" i="26"/>
  <c r="H2473" i="26"/>
  <c r="K2508" i="26"/>
  <c r="M2508" i="26" s="1"/>
  <c r="E2507" i="26"/>
  <c r="G2508" i="26"/>
  <c r="E2478" i="26"/>
  <c r="I2478" i="26" s="1"/>
  <c r="L2508" i="26"/>
  <c r="G2538" i="26"/>
  <c r="F2537" i="26"/>
  <c r="J2537" i="26" s="1"/>
  <c r="K2417" i="26"/>
  <c r="M2417" i="26" s="1"/>
  <c r="I2417" i="26"/>
  <c r="L2417" i="26"/>
  <c r="G2417" i="26"/>
  <c r="M2511" i="26"/>
  <c r="K2471" i="26"/>
  <c r="M2471" i="26" s="1"/>
  <c r="L2511" i="26"/>
  <c r="L2471" i="26" s="1"/>
  <c r="M2514" i="26"/>
  <c r="L2514" i="26"/>
  <c r="L2546" i="26"/>
  <c r="M2546" i="26"/>
  <c r="K2382" i="26"/>
  <c r="M2382" i="26" s="1"/>
  <c r="G2382" i="26"/>
  <c r="J2516" i="26"/>
  <c r="H2512" i="26"/>
  <c r="I2516" i="26"/>
  <c r="H2511" i="26"/>
  <c r="I2414" i="26"/>
  <c r="J2414" i="26"/>
  <c r="I2416" i="26"/>
  <c r="J2416" i="26"/>
  <c r="L2455" i="26"/>
  <c r="M2485" i="26"/>
  <c r="K2482" i="26"/>
  <c r="M2482" i="26" s="1"/>
  <c r="K2470" i="26"/>
  <c r="M2470" i="26" s="1"/>
  <c r="K2522" i="26"/>
  <c r="M2522" i="26" s="1"/>
  <c r="G2522" i="26"/>
  <c r="K2545" i="26"/>
  <c r="M2545" i="26" s="1"/>
  <c r="E2542" i="26"/>
  <c r="E2540" i="26"/>
  <c r="G2545" i="26"/>
  <c r="I2545" i="26"/>
  <c r="G2511" i="26"/>
  <c r="F2507" i="26"/>
  <c r="F2481" i="26"/>
  <c r="I2413" i="26"/>
  <c r="J2413" i="26"/>
  <c r="I2415" i="26"/>
  <c r="J2415" i="26"/>
  <c r="K2452" i="26"/>
  <c r="M2452" i="26" s="1"/>
  <c r="G2452" i="26"/>
  <c r="I2452" i="26"/>
  <c r="K2415" i="26"/>
  <c r="M2415" i="26" s="1"/>
  <c r="G2415" i="26"/>
  <c r="E2412" i="26"/>
  <c r="E2410" i="26"/>
  <c r="J2470" i="26"/>
  <c r="I2470" i="26"/>
  <c r="K2547" i="26"/>
  <c r="M2547" i="26" s="1"/>
  <c r="I2547" i="26"/>
  <c r="G2547" i="26"/>
  <c r="L2550" i="26"/>
  <c r="L2541" i="26" l="1"/>
  <c r="I2382" i="26"/>
  <c r="L2539" i="26"/>
  <c r="L1932" i="26"/>
  <c r="L2452" i="26"/>
  <c r="H2469" i="26"/>
  <c r="H2467" i="26" s="1"/>
  <c r="H2410" i="26" s="1"/>
  <c r="J2474" i="26"/>
  <c r="L2545" i="26"/>
  <c r="L2522" i="26"/>
  <c r="J2539" i="26"/>
  <c r="I2539" i="26"/>
  <c r="J2538" i="26"/>
  <c r="I2538" i="26"/>
  <c r="L2512" i="26"/>
  <c r="K2478" i="26"/>
  <c r="E2477" i="26"/>
  <c r="K2477" i="26" s="1"/>
  <c r="M2477" i="26" s="1"/>
  <c r="G2478" i="26"/>
  <c r="E2473" i="26"/>
  <c r="K2507" i="26"/>
  <c r="M2507" i="26" s="1"/>
  <c r="J2473" i="26"/>
  <c r="H2468" i="26"/>
  <c r="H2408" i="26" s="1"/>
  <c r="E2474" i="26"/>
  <c r="I2479" i="26"/>
  <c r="K2479" i="26"/>
  <c r="M2479" i="26" s="1"/>
  <c r="G2479" i="26"/>
  <c r="L2547" i="26"/>
  <c r="L2415" i="26"/>
  <c r="J2410" i="26"/>
  <c r="I2410" i="26"/>
  <c r="G2507" i="26"/>
  <c r="H2507" i="26"/>
  <c r="K2540" i="26"/>
  <c r="M2540" i="26" s="1"/>
  <c r="E2537" i="26"/>
  <c r="G2540" i="26"/>
  <c r="I2540" i="26"/>
  <c r="L2477" i="26"/>
  <c r="L2382" i="26"/>
  <c r="K2410" i="26"/>
  <c r="M2410" i="26" s="1"/>
  <c r="G2410" i="26"/>
  <c r="K2412" i="26"/>
  <c r="M2412" i="26" s="1"/>
  <c r="G2412" i="26"/>
  <c r="L2412" i="26"/>
  <c r="I2412" i="26"/>
  <c r="H2481" i="26"/>
  <c r="F2477" i="26"/>
  <c r="F2476" i="26"/>
  <c r="G2481" i="26"/>
  <c r="K2542" i="26"/>
  <c r="M2542" i="26" s="1"/>
  <c r="I2542" i="26"/>
  <c r="G2542" i="26"/>
  <c r="I2511" i="26"/>
  <c r="J2511" i="26"/>
  <c r="I2512" i="26"/>
  <c r="J2512" i="26"/>
  <c r="L2479" i="26" l="1"/>
  <c r="L2507" i="26"/>
  <c r="H2409" i="26"/>
  <c r="J2409" i="26" s="1"/>
  <c r="J2469" i="26"/>
  <c r="L2410" i="26"/>
  <c r="M2478" i="26"/>
  <c r="L2478" i="26"/>
  <c r="E2469" i="26"/>
  <c r="G2474" i="26"/>
  <c r="K2474" i="26"/>
  <c r="L2474" i="26" s="1"/>
  <c r="L2469" i="26" s="1"/>
  <c r="I2474" i="26"/>
  <c r="J2468" i="26"/>
  <c r="J2408" i="26"/>
  <c r="G2473" i="26"/>
  <c r="E2468" i="26"/>
  <c r="K2473" i="26"/>
  <c r="E2472" i="26"/>
  <c r="I2473" i="26"/>
  <c r="L2542" i="26"/>
  <c r="F2472" i="26"/>
  <c r="G2476" i="26"/>
  <c r="F2471" i="26"/>
  <c r="J2481" i="26"/>
  <c r="H2476" i="26"/>
  <c r="I2481" i="26"/>
  <c r="I2507" i="26"/>
  <c r="J2507" i="26"/>
  <c r="H2477" i="26"/>
  <c r="G2477" i="26"/>
  <c r="K2537" i="26"/>
  <c r="M2537" i="26" s="1"/>
  <c r="G2537" i="26"/>
  <c r="I2537" i="26"/>
  <c r="L2540" i="26"/>
  <c r="L2537" i="26" l="1"/>
  <c r="K2472" i="26"/>
  <c r="M2472" i="26" s="1"/>
  <c r="I2468" i="26"/>
  <c r="E2467" i="26"/>
  <c r="G2468" i="26"/>
  <c r="E2408" i="26"/>
  <c r="M2474" i="26"/>
  <c r="K2469" i="26"/>
  <c r="M2469" i="26" s="1"/>
  <c r="E2409" i="26"/>
  <c r="G2469" i="26"/>
  <c r="I2469" i="26"/>
  <c r="K2468" i="26"/>
  <c r="L2473" i="26"/>
  <c r="L2468" i="26" s="1"/>
  <c r="L2467" i="26" s="1"/>
  <c r="M2473" i="26"/>
  <c r="J2477" i="26"/>
  <c r="I2477" i="26"/>
  <c r="J2476" i="26"/>
  <c r="H2471" i="26"/>
  <c r="I2476" i="26"/>
  <c r="F2467" i="26"/>
  <c r="G2471" i="26"/>
  <c r="F2411" i="26"/>
  <c r="H2472" i="26"/>
  <c r="G2472" i="26"/>
  <c r="M2468" i="26" l="1"/>
  <c r="K2467" i="26"/>
  <c r="M2467" i="26" s="1"/>
  <c r="K2408" i="26"/>
  <c r="E2407" i="26"/>
  <c r="K2407" i="26" s="1"/>
  <c r="M2407" i="26" s="1"/>
  <c r="G2408" i="26"/>
  <c r="I2408" i="26"/>
  <c r="L2472" i="26"/>
  <c r="K2409" i="26"/>
  <c r="M2409" i="26" s="1"/>
  <c r="I2409" i="26"/>
  <c r="G2409" i="26"/>
  <c r="F2407" i="26"/>
  <c r="G2411" i="26"/>
  <c r="J2472" i="26"/>
  <c r="I2472" i="26"/>
  <c r="G2467" i="26"/>
  <c r="J2471" i="26"/>
  <c r="I2471" i="26"/>
  <c r="H2411" i="26"/>
  <c r="H2407" i="26" s="1"/>
  <c r="L2407" i="26" l="1"/>
  <c r="G2407" i="26"/>
  <c r="L2409" i="26"/>
  <c r="M2408" i="26"/>
  <c r="L2408" i="26"/>
  <c r="I2411" i="26"/>
  <c r="J2411" i="26"/>
  <c r="J2467" i="26"/>
  <c r="I2467" i="26"/>
  <c r="J2407" i="26" l="1"/>
  <c r="I2407" i="26"/>
  <c r="H859" i="26" l="1"/>
  <c r="F859" i="26"/>
  <c r="E859" i="26"/>
  <c r="D859" i="26"/>
  <c r="H858" i="26"/>
  <c r="F858" i="26"/>
  <c r="E858" i="26"/>
  <c r="D858" i="26"/>
  <c r="H857" i="26"/>
  <c r="F857" i="26"/>
  <c r="E857" i="26"/>
  <c r="D857" i="26"/>
  <c r="H856" i="26"/>
  <c r="F856" i="26"/>
  <c r="E856" i="26"/>
  <c r="D856" i="26"/>
  <c r="H855" i="26"/>
  <c r="F855" i="26"/>
  <c r="H794" i="26"/>
  <c r="F794" i="26"/>
  <c r="D794" i="26"/>
  <c r="F793" i="26"/>
  <c r="D793" i="26"/>
  <c r="E794" i="26"/>
  <c r="E792" i="26"/>
  <c r="E855" i="26" l="1"/>
  <c r="D855" i="26"/>
  <c r="K855" i="26"/>
  <c r="L855" i="26" s="1"/>
  <c r="K857" i="26"/>
  <c r="L857" i="26" s="1"/>
  <c r="K856" i="26"/>
  <c r="M856" i="26" s="1"/>
  <c r="K858" i="26"/>
  <c r="M858" i="26" s="1"/>
  <c r="K859" i="26"/>
  <c r="L859" i="26" s="1"/>
  <c r="K793" i="26"/>
  <c r="F791" i="26"/>
  <c r="H792" i="26"/>
  <c r="I792" i="26" s="1"/>
  <c r="F656" i="26"/>
  <c r="F657" i="26"/>
  <c r="F658" i="26"/>
  <c r="F659" i="26"/>
  <c r="D791" i="26"/>
  <c r="H791" i="26"/>
  <c r="D657" i="26"/>
  <c r="D792" i="26"/>
  <c r="F792" i="26"/>
  <c r="E791" i="26"/>
  <c r="H793" i="26"/>
  <c r="K791" i="26"/>
  <c r="M791" i="26" s="1"/>
  <c r="I794" i="26"/>
  <c r="E793" i="26"/>
  <c r="H657" i="26"/>
  <c r="H658" i="26"/>
  <c r="H659" i="26"/>
  <c r="D656" i="26"/>
  <c r="D658" i="26"/>
  <c r="D659" i="26"/>
  <c r="H656" i="26"/>
  <c r="J656" i="26" s="1"/>
  <c r="J794" i="26"/>
  <c r="J792" i="26"/>
  <c r="G856" i="26"/>
  <c r="I856" i="26"/>
  <c r="K794" i="26"/>
  <c r="M794" i="26" s="1"/>
  <c r="M793" i="26"/>
  <c r="J791" i="26"/>
  <c r="J793" i="26"/>
  <c r="G855" i="26"/>
  <c r="G857" i="26"/>
  <c r="G858" i="26"/>
  <c r="G859" i="26"/>
  <c r="I855" i="26"/>
  <c r="I857" i="26"/>
  <c r="I858" i="26"/>
  <c r="I859" i="26"/>
  <c r="G792" i="26"/>
  <c r="G793" i="26"/>
  <c r="G794" i="26"/>
  <c r="M855" i="26"/>
  <c r="M857" i="26"/>
  <c r="J855" i="26"/>
  <c r="J856" i="26"/>
  <c r="J857" i="26"/>
  <c r="J858" i="26"/>
  <c r="J859" i="26"/>
  <c r="J659" i="26" l="1"/>
  <c r="J658" i="26"/>
  <c r="M859" i="26"/>
  <c r="L856" i="26"/>
  <c r="D790" i="26"/>
  <c r="E790" i="26"/>
  <c r="F790" i="26"/>
  <c r="G791" i="26"/>
  <c r="L858" i="26"/>
  <c r="J657" i="26"/>
  <c r="F655" i="26"/>
  <c r="H655" i="26"/>
  <c r="I793" i="26"/>
  <c r="H790" i="26"/>
  <c r="I791" i="26"/>
  <c r="D655" i="26"/>
  <c r="E659" i="26"/>
  <c r="E657" i="26"/>
  <c r="E656" i="26"/>
  <c r="E658" i="26"/>
  <c r="K792" i="26"/>
  <c r="K658" i="26"/>
  <c r="K657" i="26"/>
  <c r="L794" i="26"/>
  <c r="L792" i="26"/>
  <c r="L793" i="26"/>
  <c r="L658" i="26"/>
  <c r="G790" i="26" l="1"/>
  <c r="M658" i="26"/>
  <c r="J655" i="26"/>
  <c r="I790" i="26"/>
  <c r="J790" i="26"/>
  <c r="M657" i="26"/>
  <c r="G657" i="26"/>
  <c r="I657" i="26"/>
  <c r="I659" i="26"/>
  <c r="G659" i="26"/>
  <c r="I656" i="26"/>
  <c r="G656" i="26"/>
  <c r="L657" i="26"/>
  <c r="E655" i="26"/>
  <c r="G658" i="26"/>
  <c r="I658" i="26"/>
  <c r="L791" i="26"/>
  <c r="L790" i="26" s="1"/>
  <c r="K790" i="26"/>
  <c r="M790" i="26" s="1"/>
  <c r="M792" i="26"/>
  <c r="K659" i="26"/>
  <c r="M659" i="26" s="1"/>
  <c r="L655" i="26" l="1"/>
  <c r="G655" i="26"/>
  <c r="I655" i="26"/>
  <c r="K656" i="26"/>
  <c r="M656" i="26" l="1"/>
  <c r="K655" i="26"/>
  <c r="M655" i="26" s="1"/>
  <c r="E1783" i="26" l="1"/>
  <c r="D1783" i="26"/>
  <c r="D1743" i="26"/>
  <c r="E1743" i="26"/>
  <c r="I1757" i="26"/>
  <c r="I1758" i="26"/>
  <c r="I1746" i="26"/>
  <c r="M1759" i="26"/>
  <c r="L1759" i="26"/>
  <c r="I1759" i="26"/>
  <c r="K1758" i="26"/>
  <c r="M1758" i="26" s="1"/>
  <c r="M1757" i="26"/>
  <c r="L1757" i="26"/>
  <c r="M1756" i="26"/>
  <c r="L1756" i="26"/>
  <c r="I1756" i="26"/>
  <c r="H1755" i="26"/>
  <c r="F1755" i="26"/>
  <c r="E1755" i="26"/>
  <c r="D1755" i="26"/>
  <c r="M1754" i="26"/>
  <c r="L1754" i="26"/>
  <c r="I1754" i="26"/>
  <c r="K1753" i="26"/>
  <c r="M1753" i="26" s="1"/>
  <c r="I1753" i="26"/>
  <c r="M1752" i="26"/>
  <c r="L1752" i="26"/>
  <c r="I1752" i="26"/>
  <c r="M1751" i="26"/>
  <c r="L1751" i="26"/>
  <c r="I1751" i="26"/>
  <c r="H1750" i="26"/>
  <c r="F1750" i="26"/>
  <c r="E1750" i="26"/>
  <c r="D1750" i="26"/>
  <c r="M1749" i="26"/>
  <c r="L1749" i="26"/>
  <c r="I1749" i="26"/>
  <c r="K1748" i="26"/>
  <c r="M1748" i="26" s="1"/>
  <c r="I1748" i="26"/>
  <c r="M1747" i="26"/>
  <c r="L1747" i="26"/>
  <c r="I1747" i="26"/>
  <c r="M1746" i="26"/>
  <c r="L1746" i="26"/>
  <c r="H1745" i="26"/>
  <c r="F1745" i="26"/>
  <c r="E1745" i="26"/>
  <c r="D1745" i="26"/>
  <c r="I1745" i="26" l="1"/>
  <c r="K1750" i="26"/>
  <c r="M1750" i="26" s="1"/>
  <c r="G1745" i="26"/>
  <c r="G1755" i="26"/>
  <c r="L1750" i="26"/>
  <c r="L1753" i="26"/>
  <c r="G1750" i="26"/>
  <c r="I1755" i="26"/>
  <c r="I1750" i="26"/>
  <c r="L1748" i="26"/>
  <c r="L1758" i="26"/>
  <c r="K1745" i="26"/>
  <c r="K1755" i="26"/>
  <c r="J1838" i="26"/>
  <c r="M1745" i="26" l="1"/>
  <c r="L1745" i="26"/>
  <c r="M1755" i="26"/>
  <c r="L1755" i="26"/>
  <c r="H1820" i="26" l="1"/>
  <c r="E1508" i="26" l="1"/>
  <c r="D1508" i="26"/>
  <c r="H1521" i="26" l="1"/>
  <c r="H1522" i="26"/>
  <c r="E1524" i="26" l="1"/>
  <c r="E1521" i="26"/>
  <c r="I1521" i="26" s="1"/>
  <c r="E1522" i="26"/>
  <c r="D1524" i="26"/>
  <c r="D1521" i="26"/>
  <c r="D1522" i="26"/>
  <c r="J1521" i="26" l="1"/>
  <c r="H2306" i="26" l="1"/>
  <c r="F2306" i="26"/>
  <c r="E2306" i="26"/>
  <c r="D2306" i="26"/>
  <c r="H2305" i="26"/>
  <c r="F2305" i="26"/>
  <c r="E2305" i="26"/>
  <c r="D2305" i="26"/>
  <c r="H2304" i="26"/>
  <c r="F2304" i="26"/>
  <c r="E2304" i="26"/>
  <c r="D2304" i="26"/>
  <c r="H2303" i="26"/>
  <c r="F2303" i="26"/>
  <c r="E2303" i="26"/>
  <c r="D2303" i="26"/>
  <c r="D2302" i="26" s="1"/>
  <c r="F2302" i="26" l="1"/>
  <c r="H2302" i="26"/>
  <c r="J2303" i="26"/>
  <c r="I2303" i="26"/>
  <c r="K2303" i="26"/>
  <c r="L2303" i="26" s="1"/>
  <c r="K2304" i="26"/>
  <c r="M2304" i="26" s="1"/>
  <c r="K2305" i="26"/>
  <c r="M2305" i="26" s="1"/>
  <c r="K2306" i="26"/>
  <c r="M2306" i="26" s="1"/>
  <c r="M2303" i="26"/>
  <c r="E2302" i="26"/>
  <c r="J2304" i="26"/>
  <c r="J2305" i="26"/>
  <c r="J2306" i="26"/>
  <c r="G2303" i="26"/>
  <c r="G2304" i="26"/>
  <c r="I2304" i="26"/>
  <c r="G2305" i="26"/>
  <c r="I2305" i="26"/>
  <c r="G2306" i="26"/>
  <c r="I2306" i="26"/>
  <c r="L2305" i="26" l="1"/>
  <c r="J2302" i="26"/>
  <c r="L2306" i="26"/>
  <c r="L2304" i="26"/>
  <c r="K2302" i="26"/>
  <c r="M2302" i="26" s="1"/>
  <c r="F516" i="26"/>
  <c r="F517" i="26"/>
  <c r="G2302" i="26"/>
  <c r="I2302" i="26"/>
  <c r="E516" i="26"/>
  <c r="E517" i="26"/>
  <c r="D519" i="26"/>
  <c r="D516" i="26"/>
  <c r="D517" i="26"/>
  <c r="F518" i="26"/>
  <c r="F519" i="26"/>
  <c r="D518" i="26"/>
  <c r="E518" i="26"/>
  <c r="H518" i="26"/>
  <c r="E519" i="26"/>
  <c r="H519" i="26"/>
  <c r="H516" i="26"/>
  <c r="H517" i="26"/>
  <c r="D381" i="26"/>
  <c r="F384" i="26"/>
  <c r="D384" i="26"/>
  <c r="D383" i="26"/>
  <c r="D382" i="26"/>
  <c r="H381" i="26"/>
  <c r="H384" i="26"/>
  <c r="H383" i="26"/>
  <c r="H382" i="26"/>
  <c r="F383" i="26"/>
  <c r="F382" i="26"/>
  <c r="F381" i="26"/>
  <c r="G519" i="26"/>
  <c r="D2139" i="26"/>
  <c r="D2138" i="26"/>
  <c r="J519" i="26" l="1"/>
  <c r="J384" i="26"/>
  <c r="J382" i="26"/>
  <c r="I519" i="26"/>
  <c r="G518" i="26"/>
  <c r="L2302" i="26"/>
  <c r="K516" i="26"/>
  <c r="H380" i="26"/>
  <c r="J517" i="26"/>
  <c r="J516" i="26"/>
  <c r="F515" i="26"/>
  <c r="D515" i="26"/>
  <c r="J383" i="26"/>
  <c r="K517" i="26"/>
  <c r="M517" i="26" s="1"/>
  <c r="I516" i="26"/>
  <c r="D380" i="26"/>
  <c r="G517" i="26"/>
  <c r="I517" i="26"/>
  <c r="G516" i="26"/>
  <c r="L519" i="26"/>
  <c r="J381" i="26"/>
  <c r="J518" i="26"/>
  <c r="I518" i="26"/>
  <c r="E515" i="26"/>
  <c r="K518" i="26"/>
  <c r="M518" i="26" s="1"/>
  <c r="K519" i="26"/>
  <c r="M519" i="26" s="1"/>
  <c r="F380" i="26"/>
  <c r="L517" i="26"/>
  <c r="F2138" i="26"/>
  <c r="H515" i="26"/>
  <c r="E2138" i="26"/>
  <c r="E2139" i="26"/>
  <c r="K2138" i="26"/>
  <c r="M516" i="26"/>
  <c r="E383" i="26"/>
  <c r="L382" i="26"/>
  <c r="E382" i="26"/>
  <c r="E384" i="26"/>
  <c r="E381" i="26"/>
  <c r="H2139" i="26"/>
  <c r="H2138" i="26"/>
  <c r="K2139" i="26"/>
  <c r="K2141" i="26"/>
  <c r="F2139" i="26"/>
  <c r="G515" i="26" l="1"/>
  <c r="J380" i="26"/>
  <c r="L518" i="26"/>
  <c r="L384" i="26"/>
  <c r="L383" i="26"/>
  <c r="G2138" i="26"/>
  <c r="M2139" i="26"/>
  <c r="K515" i="26"/>
  <c r="M515" i="26" s="1"/>
  <c r="L516" i="26"/>
  <c r="M2138" i="26"/>
  <c r="L2138" i="26"/>
  <c r="J515" i="26"/>
  <c r="I515" i="26"/>
  <c r="L381" i="26"/>
  <c r="L2139" i="26"/>
  <c r="L2141" i="26"/>
  <c r="E380" i="26"/>
  <c r="G381" i="26"/>
  <c r="I381" i="26"/>
  <c r="K381" i="26"/>
  <c r="M381" i="26" s="1"/>
  <c r="K384" i="26"/>
  <c r="M384" i="26" s="1"/>
  <c r="G382" i="26"/>
  <c r="I382" i="26"/>
  <c r="G383" i="26"/>
  <c r="I383" i="26"/>
  <c r="G384" i="26"/>
  <c r="I384" i="26"/>
  <c r="K382" i="26"/>
  <c r="M382" i="26" s="1"/>
  <c r="K383" i="26"/>
  <c r="M383" i="26" s="1"/>
  <c r="G2139" i="26"/>
  <c r="J2138" i="26"/>
  <c r="I2138" i="26"/>
  <c r="J2139" i="26"/>
  <c r="I2139" i="26"/>
  <c r="L380" i="26" l="1"/>
  <c r="K380" i="26" s="1"/>
  <c r="M380" i="26" s="1"/>
  <c r="L515" i="26"/>
  <c r="L2140" i="26"/>
  <c r="L2137" i="26" s="1"/>
  <c r="G380" i="26"/>
  <c r="I380" i="26"/>
  <c r="K2140" i="26"/>
  <c r="K1841" i="26" l="1"/>
  <c r="M1841" i="26" s="1"/>
  <c r="J1841" i="26"/>
  <c r="I1841" i="26"/>
  <c r="G1841" i="26"/>
  <c r="K1840" i="26"/>
  <c r="M1840" i="26" s="1"/>
  <c r="J1840" i="26"/>
  <c r="I1840" i="26"/>
  <c r="G1840" i="26"/>
  <c r="K1839" i="26"/>
  <c r="M1839" i="26" s="1"/>
  <c r="J1839" i="26"/>
  <c r="I1839" i="26"/>
  <c r="G1839" i="26"/>
  <c r="K1838" i="26"/>
  <c r="M1838" i="26" s="1"/>
  <c r="I1838" i="26"/>
  <c r="G1838" i="26"/>
  <c r="F1837" i="26"/>
  <c r="E1837" i="26"/>
  <c r="D1837" i="26"/>
  <c r="F1836" i="26"/>
  <c r="E1836" i="26"/>
  <c r="D1836" i="26"/>
  <c r="K1835" i="26"/>
  <c r="M1835" i="26" s="1"/>
  <c r="J1835" i="26"/>
  <c r="I1835" i="26"/>
  <c r="G1835" i="26"/>
  <c r="K1834" i="26"/>
  <c r="I1834" i="26"/>
  <c r="K1833" i="26"/>
  <c r="M1833" i="26" s="1"/>
  <c r="J1833" i="26"/>
  <c r="I1833" i="26"/>
  <c r="K1832" i="26"/>
  <c r="M1832" i="26" s="1"/>
  <c r="J1832" i="26"/>
  <c r="I1832" i="26"/>
  <c r="G1832" i="26"/>
  <c r="E1831" i="26"/>
  <c r="D1831" i="26"/>
  <c r="F1830" i="26"/>
  <c r="E1830" i="26"/>
  <c r="D1830" i="26"/>
  <c r="K1829" i="26"/>
  <c r="L1829" i="26" s="1"/>
  <c r="J1829" i="26"/>
  <c r="I1829" i="26"/>
  <c r="G1829" i="26"/>
  <c r="K1828" i="26"/>
  <c r="L1828" i="26" s="1"/>
  <c r="J1828" i="26"/>
  <c r="I1828" i="26"/>
  <c r="G1828" i="26"/>
  <c r="J1827" i="26"/>
  <c r="I1827" i="26"/>
  <c r="G1827" i="26"/>
  <c r="K1826" i="26"/>
  <c r="K1825" i="26" s="1"/>
  <c r="J1826" i="26"/>
  <c r="I1826" i="26"/>
  <c r="G1826" i="26"/>
  <c r="H1825" i="26"/>
  <c r="F1825" i="26"/>
  <c r="E1825" i="26"/>
  <c r="D1825" i="26"/>
  <c r="K1824" i="26"/>
  <c r="L1824" i="26" s="1"/>
  <c r="J1824" i="26"/>
  <c r="I1824" i="26"/>
  <c r="G1824" i="26"/>
  <c r="K1823" i="26"/>
  <c r="L1823" i="26" s="1"/>
  <c r="J1823" i="26"/>
  <c r="I1823" i="26"/>
  <c r="G1823" i="26"/>
  <c r="K1822" i="26"/>
  <c r="L1822" i="26" s="1"/>
  <c r="J1822" i="26"/>
  <c r="I1822" i="26"/>
  <c r="G1822" i="26"/>
  <c r="K1821" i="26"/>
  <c r="L1821" i="26" s="1"/>
  <c r="J1821" i="26"/>
  <c r="I1821" i="26"/>
  <c r="G1821" i="26"/>
  <c r="F1820" i="26"/>
  <c r="E1820" i="26"/>
  <c r="D1820" i="26"/>
  <c r="H1819" i="26"/>
  <c r="H1814" i="26" s="1"/>
  <c r="F1819" i="26"/>
  <c r="F1814" i="26" s="1"/>
  <c r="E1819" i="26"/>
  <c r="D1819" i="26"/>
  <c r="D1814" i="26" s="1"/>
  <c r="H1818" i="26"/>
  <c r="H1813" i="26" s="1"/>
  <c r="F1818" i="26"/>
  <c r="E1818" i="26"/>
  <c r="D1818" i="26"/>
  <c r="D1813" i="26" s="1"/>
  <c r="H1817" i="26"/>
  <c r="H1812" i="26" s="1"/>
  <c r="F1817" i="26"/>
  <c r="F1812" i="26" s="1"/>
  <c r="E1817" i="26"/>
  <c r="E1812" i="26" s="1"/>
  <c r="D1817" i="26"/>
  <c r="D1812" i="26" s="1"/>
  <c r="H1816" i="26"/>
  <c r="H1811" i="26" s="1"/>
  <c r="F1816" i="26"/>
  <c r="E1816" i="26"/>
  <c r="E1811" i="26" s="1"/>
  <c r="D1816" i="26"/>
  <c r="D1811" i="26" s="1"/>
  <c r="H1629" i="26"/>
  <c r="F1626" i="26"/>
  <c r="E993" i="26"/>
  <c r="D993" i="26"/>
  <c r="D990" i="26" s="1"/>
  <c r="K991" i="26" l="1"/>
  <c r="M991" i="26" s="1"/>
  <c r="F993" i="26"/>
  <c r="K1831" i="26"/>
  <c r="M1831" i="26" s="1"/>
  <c r="G1831" i="26"/>
  <c r="K1830" i="26"/>
  <c r="M1830" i="26" s="1"/>
  <c r="I1830" i="26"/>
  <c r="K994" i="26"/>
  <c r="M994" i="26" s="1"/>
  <c r="K992" i="26"/>
  <c r="E990" i="26"/>
  <c r="I993" i="26"/>
  <c r="G1830" i="26"/>
  <c r="M1834" i="26"/>
  <c r="L1834" i="26"/>
  <c r="E1813" i="26"/>
  <c r="F1811" i="26"/>
  <c r="F1813" i="26"/>
  <c r="E1814" i="26"/>
  <c r="K1836" i="26"/>
  <c r="M1836" i="26" s="1"/>
  <c r="J1837" i="26"/>
  <c r="H1815" i="26"/>
  <c r="L1826" i="26"/>
  <c r="M1826" i="26"/>
  <c r="L1827" i="26"/>
  <c r="M1827" i="26"/>
  <c r="E1628" i="26"/>
  <c r="E1629" i="26"/>
  <c r="K1817" i="26"/>
  <c r="L1817" i="26" s="1"/>
  <c r="L1841" i="26"/>
  <c r="D1628" i="26"/>
  <c r="F1628" i="26"/>
  <c r="D1629" i="26"/>
  <c r="F1629" i="26"/>
  <c r="J1629" i="26" s="1"/>
  <c r="E1815" i="26"/>
  <c r="L1832" i="26"/>
  <c r="D1815" i="26"/>
  <c r="F1815" i="26"/>
  <c r="E1627" i="26"/>
  <c r="K1627" i="26" s="1"/>
  <c r="M1627" i="26" s="1"/>
  <c r="D1627" i="26"/>
  <c r="K1816" i="26"/>
  <c r="K1811" i="26" s="1"/>
  <c r="K1818" i="26"/>
  <c r="I1836" i="26"/>
  <c r="D1626" i="26"/>
  <c r="F1627" i="26"/>
  <c r="H1628" i="26"/>
  <c r="J1628" i="26" s="1"/>
  <c r="G1813" i="26"/>
  <c r="J1817" i="26"/>
  <c r="J1820" i="26"/>
  <c r="J1825" i="26"/>
  <c r="F1810" i="26"/>
  <c r="J1819" i="26"/>
  <c r="E1810" i="26"/>
  <c r="L1838" i="26"/>
  <c r="J1811" i="26"/>
  <c r="J1814" i="26"/>
  <c r="J1816" i="26"/>
  <c r="J1818" i="26"/>
  <c r="L1839" i="26"/>
  <c r="L1833" i="26"/>
  <c r="L1835" i="26"/>
  <c r="L1840" i="26"/>
  <c r="G1812" i="26"/>
  <c r="I1812" i="26"/>
  <c r="G1814" i="26"/>
  <c r="I1814" i="26"/>
  <c r="G1816" i="26"/>
  <c r="I1816" i="26"/>
  <c r="G1817" i="26"/>
  <c r="I1817" i="26"/>
  <c r="G1818" i="26"/>
  <c r="I1818" i="26"/>
  <c r="G1819" i="26"/>
  <c r="I1819" i="26"/>
  <c r="K1819" i="26"/>
  <c r="G1820" i="26"/>
  <c r="I1820" i="26"/>
  <c r="K1820" i="26"/>
  <c r="M1820" i="26" s="1"/>
  <c r="M1821" i="26"/>
  <c r="M1822" i="26"/>
  <c r="M1823" i="26"/>
  <c r="M1824" i="26"/>
  <c r="G1825" i="26"/>
  <c r="I1825" i="26"/>
  <c r="M1825" i="26"/>
  <c r="M1828" i="26"/>
  <c r="M1829" i="26"/>
  <c r="L1830" i="26"/>
  <c r="G1837" i="26"/>
  <c r="I1811" i="26"/>
  <c r="I1813" i="26"/>
  <c r="I1831" i="26"/>
  <c r="G1836" i="26"/>
  <c r="J1836" i="26"/>
  <c r="I1837" i="26"/>
  <c r="K1837" i="26"/>
  <c r="M1837" i="26" s="1"/>
  <c r="K1628" i="26"/>
  <c r="M1628" i="26" s="1"/>
  <c r="E1626" i="26"/>
  <c r="H1626" i="26"/>
  <c r="K1629" i="26"/>
  <c r="M1629" i="26" s="1"/>
  <c r="F1515" i="26"/>
  <c r="F1503" i="26"/>
  <c r="I1815" i="26" l="1"/>
  <c r="L1812" i="26"/>
  <c r="I990" i="26"/>
  <c r="L994" i="26"/>
  <c r="L992" i="26"/>
  <c r="L1836" i="26"/>
  <c r="F990" i="26"/>
  <c r="J993" i="26"/>
  <c r="G993" i="26"/>
  <c r="L1831" i="26"/>
  <c r="J1813" i="26"/>
  <c r="K993" i="26"/>
  <c r="M993" i="26" s="1"/>
  <c r="L993" i="26"/>
  <c r="L991" i="26"/>
  <c r="J1815" i="26"/>
  <c r="K990" i="26"/>
  <c r="M990" i="26" s="1"/>
  <c r="M992" i="26"/>
  <c r="G1628" i="26"/>
  <c r="M1818" i="26"/>
  <c r="K1813" i="26"/>
  <c r="L1819" i="26"/>
  <c r="L1814" i="26" s="1"/>
  <c r="K1814" i="26"/>
  <c r="K1812" i="26"/>
  <c r="M1812" i="26" s="1"/>
  <c r="K1815" i="26"/>
  <c r="M1815" i="26" s="1"/>
  <c r="D1810" i="26"/>
  <c r="I1628" i="26"/>
  <c r="G1811" i="26"/>
  <c r="F1625" i="26"/>
  <c r="L1818" i="26"/>
  <c r="L1813" i="26" s="1"/>
  <c r="G1815" i="26"/>
  <c r="L1628" i="26"/>
  <c r="L1627" i="26"/>
  <c r="G1810" i="26"/>
  <c r="J1812" i="26"/>
  <c r="L1816" i="26"/>
  <c r="L1811" i="26" s="1"/>
  <c r="I1629" i="26"/>
  <c r="M1817" i="26"/>
  <c r="H1810" i="26"/>
  <c r="M1811" i="26"/>
  <c r="G1627" i="26"/>
  <c r="M1816" i="26"/>
  <c r="D1625" i="26"/>
  <c r="H1627" i="26"/>
  <c r="L1837" i="26"/>
  <c r="L1825" i="26"/>
  <c r="M1819" i="26"/>
  <c r="M1814" i="26"/>
  <c r="L1820" i="26"/>
  <c r="J1626" i="26"/>
  <c r="I1626" i="26"/>
  <c r="L1629" i="26"/>
  <c r="E1625" i="26"/>
  <c r="K1626" i="26"/>
  <c r="M1626" i="26" s="1"/>
  <c r="L990" i="26" l="1"/>
  <c r="J990" i="26"/>
  <c r="G990" i="26"/>
  <c r="K1810" i="26"/>
  <c r="M1810" i="26" s="1"/>
  <c r="L1815" i="26"/>
  <c r="L1810" i="26"/>
  <c r="J1810" i="26"/>
  <c r="I1810" i="26"/>
  <c r="M1813" i="26"/>
  <c r="J1627" i="26"/>
  <c r="I1627" i="26"/>
  <c r="H1625" i="26"/>
  <c r="J1625" i="26" s="1"/>
  <c r="L1626" i="26"/>
  <c r="K1625" i="26"/>
  <c r="M1625" i="26" s="1"/>
  <c r="G1625" i="26"/>
  <c r="F1798" i="26"/>
  <c r="H1808" i="26"/>
  <c r="H1803" i="26"/>
  <c r="H1788" i="26"/>
  <c r="H1773" i="26"/>
  <c r="I1625" i="26" l="1"/>
  <c r="L1625" i="26"/>
  <c r="H1798" i="26"/>
  <c r="L2094" i="26" l="1"/>
  <c r="I2078" i="26" l="1"/>
  <c r="I2079" i="26"/>
  <c r="I2080" i="26"/>
  <c r="I2081" i="26"/>
  <c r="I2083" i="26"/>
  <c r="I2084" i="26"/>
  <c r="I2085" i="26"/>
  <c r="I2086" i="26"/>
  <c r="I2088" i="26"/>
  <c r="I2089" i="26"/>
  <c r="I2091" i="26"/>
  <c r="I2093" i="26"/>
  <c r="I2094" i="26"/>
  <c r="I2095" i="26"/>
  <c r="I2096" i="26"/>
  <c r="I2098" i="26"/>
  <c r="I2099" i="26"/>
  <c r="I2101" i="26"/>
  <c r="I2103" i="26"/>
  <c r="I2104" i="26"/>
  <c r="I2105" i="26"/>
  <c r="I2106" i="26"/>
  <c r="I2118" i="26"/>
  <c r="I2119" i="26"/>
  <c r="I2120" i="26"/>
  <c r="I2121" i="26"/>
  <c r="I2123" i="26"/>
  <c r="I2124" i="26"/>
  <c r="I2125" i="26"/>
  <c r="I2126" i="26"/>
  <c r="I2128" i="26"/>
  <c r="I2130" i="26"/>
  <c r="I2131" i="26"/>
  <c r="I2603" i="26"/>
  <c r="I2604" i="26"/>
  <c r="I2605" i="26"/>
  <c r="I2606" i="26"/>
  <c r="I2608" i="26"/>
  <c r="I2609" i="26"/>
  <c r="I2610" i="26"/>
  <c r="I2611" i="26"/>
  <c r="I2613" i="26"/>
  <c r="I2614" i="26"/>
  <c r="I2615" i="26"/>
  <c r="I2616" i="26"/>
  <c r="I2618" i="26"/>
  <c r="I2619" i="26"/>
  <c r="I2620" i="26"/>
  <c r="I2621" i="26"/>
  <c r="I2623" i="26"/>
  <c r="I2624" i="26"/>
  <c r="I2625" i="26"/>
  <c r="I2626" i="26"/>
  <c r="I2633" i="26"/>
  <c r="I2634" i="26"/>
  <c r="I2636" i="26"/>
  <c r="I2643" i="26"/>
  <c r="I2644" i="26"/>
  <c r="I2645" i="26"/>
  <c r="I2646" i="26"/>
  <c r="I2648" i="26"/>
  <c r="I2649" i="26"/>
  <c r="I2650" i="26"/>
  <c r="I2651" i="26"/>
  <c r="I2653" i="26"/>
  <c r="I2654" i="26"/>
  <c r="I2655" i="26"/>
  <c r="I2656" i="26"/>
  <c r="I1506" i="26"/>
  <c r="I1507" i="26"/>
  <c r="I1509" i="26"/>
  <c r="I1511" i="26"/>
  <c r="I1512" i="26"/>
  <c r="I1514" i="26"/>
  <c r="I1516" i="26"/>
  <c r="I1517" i="26"/>
  <c r="I1518" i="26"/>
  <c r="I1519" i="26"/>
  <c r="I1522" i="26"/>
  <c r="I1524" i="26"/>
  <c r="I1526" i="26"/>
  <c r="I1527" i="26"/>
  <c r="I1528" i="26"/>
  <c r="I1529" i="26"/>
  <c r="I1531" i="26"/>
  <c r="I1532" i="26"/>
  <c r="I1533" i="26"/>
  <c r="I1534" i="26"/>
  <c r="I1536" i="26"/>
  <c r="I1537" i="26"/>
  <c r="I1538" i="26"/>
  <c r="I1539" i="26"/>
  <c r="I1541" i="26"/>
  <c r="I1542" i="26"/>
  <c r="I1543" i="26"/>
  <c r="I1544" i="26"/>
  <c r="I1731" i="26"/>
  <c r="I1734" i="26"/>
  <c r="I1736" i="26"/>
  <c r="I1739" i="26"/>
  <c r="I1761" i="26"/>
  <c r="I1762" i="26"/>
  <c r="I1763" i="26"/>
  <c r="I1764" i="26"/>
  <c r="I1771" i="26"/>
  <c r="I1772" i="26"/>
  <c r="I1773" i="26"/>
  <c r="I1774" i="26"/>
  <c r="I1776" i="26"/>
  <c r="I1777" i="26"/>
  <c r="I1778" i="26"/>
  <c r="I1779" i="26"/>
  <c r="I1786" i="26"/>
  <c r="I1787" i="26"/>
  <c r="I1788" i="26"/>
  <c r="I1789" i="26"/>
  <c r="I1791" i="26"/>
  <c r="I1792" i="26"/>
  <c r="I1794" i="26"/>
  <c r="I1801" i="26"/>
  <c r="I1802" i="26"/>
  <c r="I1803" i="26"/>
  <c r="I1804" i="26"/>
  <c r="I1806" i="26"/>
  <c r="I1807" i="26"/>
  <c r="I1808" i="26"/>
  <c r="I1809" i="26"/>
  <c r="I1853" i="26"/>
  <c r="I1854" i="26"/>
  <c r="I1856" i="26"/>
  <c r="I1858" i="26"/>
  <c r="I1859" i="26"/>
  <c r="I1860" i="26"/>
  <c r="I1861" i="26"/>
  <c r="I1873" i="26"/>
  <c r="I1874" i="26"/>
  <c r="I1875" i="26"/>
  <c r="I1876" i="26"/>
  <c r="I1878" i="26"/>
  <c r="I1879" i="26"/>
  <c r="I1880" i="26"/>
  <c r="I1881" i="26"/>
  <c r="I1883" i="26"/>
  <c r="I1884" i="26"/>
  <c r="I1885" i="26"/>
  <c r="I1886" i="26"/>
  <c r="I1888" i="26"/>
  <c r="I1889" i="26"/>
  <c r="I1890" i="26"/>
  <c r="I1891" i="26"/>
  <c r="I1898" i="26"/>
  <c r="I1899" i="26"/>
  <c r="I1900" i="26"/>
  <c r="I1901" i="26"/>
  <c r="I1908" i="26"/>
  <c r="I1909" i="26"/>
  <c r="I1910" i="26"/>
  <c r="I1911" i="26"/>
  <c r="I1913" i="26"/>
  <c r="I1914" i="26"/>
  <c r="I1915" i="26"/>
  <c r="I1916" i="26"/>
  <c r="I1923" i="26"/>
  <c r="I1924" i="26"/>
  <c r="I1925" i="26"/>
  <c r="I1926" i="26"/>
  <c r="E16" i="26" l="1"/>
  <c r="E17" i="26"/>
  <c r="E18" i="26"/>
  <c r="E19" i="26"/>
  <c r="E15" i="26" l="1"/>
  <c r="H2639" i="26" l="1"/>
  <c r="H2640" i="26"/>
  <c r="H2641" i="26"/>
  <c r="H2638" i="26"/>
  <c r="E1738" i="26" l="1"/>
  <c r="E1728" i="26" s="1"/>
  <c r="D1738" i="26"/>
  <c r="D1728" i="26" s="1"/>
  <c r="H1782" i="26"/>
  <c r="H1784" i="26"/>
  <c r="H1781" i="26"/>
  <c r="F1782" i="26"/>
  <c r="F1783" i="26"/>
  <c r="F1784" i="26"/>
  <c r="E1782" i="26"/>
  <c r="E1784" i="26"/>
  <c r="E1781" i="26"/>
  <c r="F1781" i="26"/>
  <c r="D1782" i="26"/>
  <c r="D1784" i="26"/>
  <c r="D1781" i="26"/>
  <c r="M1791" i="26"/>
  <c r="M1792" i="26"/>
  <c r="M1793" i="26"/>
  <c r="M1794" i="26"/>
  <c r="L1790" i="26"/>
  <c r="K1790" i="26"/>
  <c r="K1727" i="26"/>
  <c r="K1728" i="26"/>
  <c r="H1729" i="26"/>
  <c r="H1726" i="26"/>
  <c r="F1727" i="26"/>
  <c r="F1728" i="26"/>
  <c r="F1729" i="26"/>
  <c r="E1727" i="26"/>
  <c r="E1729" i="26"/>
  <c r="E1726" i="26"/>
  <c r="F1726" i="26"/>
  <c r="D1727" i="26"/>
  <c r="D1729" i="26"/>
  <c r="D1726" i="26"/>
  <c r="M1736" i="26"/>
  <c r="M1737" i="26"/>
  <c r="M1738" i="26"/>
  <c r="M1739" i="26"/>
  <c r="L1735" i="26"/>
  <c r="K1735" i="26"/>
  <c r="F2639" i="26"/>
  <c r="F2640" i="26"/>
  <c r="F2641" i="26"/>
  <c r="E2639" i="26"/>
  <c r="I2639" i="26" s="1"/>
  <c r="E2640" i="26"/>
  <c r="I2640" i="26" s="1"/>
  <c r="E2641" i="26"/>
  <c r="I2641" i="26" s="1"/>
  <c r="D2639" i="26"/>
  <c r="D2641" i="26"/>
  <c r="E2638" i="26"/>
  <c r="I2638" i="26" s="1"/>
  <c r="F2638" i="26"/>
  <c r="D2638" i="26"/>
  <c r="K2629" i="26"/>
  <c r="I1781" i="26" l="1"/>
  <c r="I1729" i="26"/>
  <c r="I1784" i="26"/>
  <c r="I1726" i="26"/>
  <c r="I1782" i="26"/>
  <c r="G2638" i="26"/>
  <c r="J1726" i="26"/>
  <c r="G1726" i="26"/>
  <c r="L2132" i="26" l="1"/>
  <c r="L2117" i="26"/>
  <c r="L2122" i="26"/>
  <c r="L2115" i="26"/>
  <c r="L2116" i="26"/>
  <c r="L2113" i="26"/>
  <c r="H2113" i="26"/>
  <c r="J2113" i="26"/>
  <c r="L2112" i="26" l="1"/>
  <c r="E2629" i="26"/>
  <c r="E2140" i="26" l="1"/>
  <c r="M2140" i="26" s="1"/>
  <c r="E2141" i="26"/>
  <c r="D2140" i="26"/>
  <c r="D2141" i="26"/>
  <c r="D2137" i="26" l="1"/>
  <c r="M2141" i="26"/>
  <c r="E2137" i="26"/>
  <c r="K2137" i="26" l="1"/>
  <c r="M2137" i="26" s="1"/>
  <c r="K2084" i="26"/>
  <c r="M2084" i="26" s="1"/>
  <c r="J2074" i="26" l="1"/>
  <c r="I2074" i="26"/>
  <c r="I2076" i="26"/>
  <c r="G2073" i="26"/>
  <c r="G2074" i="26"/>
  <c r="K2136" i="26" l="1"/>
  <c r="M2136" i="26" s="1"/>
  <c r="K2135" i="26"/>
  <c r="M2135" i="26" s="1"/>
  <c r="K2134" i="26"/>
  <c r="K2133" i="26"/>
  <c r="M2133" i="26" s="1"/>
  <c r="J2132" i="26"/>
  <c r="H2132" i="26"/>
  <c r="G2132" i="26"/>
  <c r="F2132" i="26"/>
  <c r="E2132" i="26"/>
  <c r="D2132" i="26"/>
  <c r="K2131" i="26"/>
  <c r="M2131" i="26" s="1"/>
  <c r="G2131" i="26"/>
  <c r="K2130" i="26"/>
  <c r="M2130" i="26" s="1"/>
  <c r="G2130" i="26"/>
  <c r="J2129" i="26"/>
  <c r="E2129" i="26"/>
  <c r="I2129" i="26" s="1"/>
  <c r="K2128" i="26"/>
  <c r="M2128" i="26" s="1"/>
  <c r="G2128" i="26"/>
  <c r="H2127" i="26"/>
  <c r="F2127" i="26"/>
  <c r="D2127" i="26"/>
  <c r="K2126" i="26"/>
  <c r="M2126" i="26" s="1"/>
  <c r="G2126" i="26"/>
  <c r="G2122" i="26" s="1"/>
  <c r="K2125" i="26"/>
  <c r="M2125" i="26" s="1"/>
  <c r="M2124" i="26"/>
  <c r="K2123" i="26"/>
  <c r="J2122" i="26"/>
  <c r="H2122" i="26"/>
  <c r="F2122" i="26"/>
  <c r="E2122" i="26"/>
  <c r="D2122" i="26"/>
  <c r="K2121" i="26"/>
  <c r="G2121" i="26"/>
  <c r="G2117" i="26" s="1"/>
  <c r="K2120" i="26"/>
  <c r="M2119" i="26"/>
  <c r="K2118" i="26"/>
  <c r="H2117" i="26"/>
  <c r="F2117" i="26"/>
  <c r="E2117" i="26"/>
  <c r="D2117" i="26"/>
  <c r="F2116" i="26"/>
  <c r="E2116" i="26"/>
  <c r="D2116" i="26"/>
  <c r="F2115" i="26"/>
  <c r="E2115" i="26"/>
  <c r="D2115" i="26"/>
  <c r="F2114" i="26"/>
  <c r="D2114" i="26"/>
  <c r="F2113" i="26"/>
  <c r="E2113" i="26"/>
  <c r="D2113" i="26"/>
  <c r="K2091" i="26"/>
  <c r="M2091" i="26" s="1"/>
  <c r="J2091" i="26"/>
  <c r="G2091" i="26"/>
  <c r="K2090" i="26"/>
  <c r="L2090" i="26" s="1"/>
  <c r="I2090" i="26"/>
  <c r="G2090" i="26"/>
  <c r="K2089" i="26"/>
  <c r="M2089" i="26" s="1"/>
  <c r="J2089" i="26"/>
  <c r="G2089" i="26"/>
  <c r="K2088" i="26"/>
  <c r="M2088" i="26" s="1"/>
  <c r="J2088" i="26"/>
  <c r="G2088" i="26"/>
  <c r="F2087" i="26"/>
  <c r="E2087" i="26"/>
  <c r="D2087" i="26"/>
  <c r="K2086" i="26"/>
  <c r="M2086" i="26" s="1"/>
  <c r="J2086" i="26"/>
  <c r="G2086" i="26"/>
  <c r="K2085" i="26"/>
  <c r="M2085" i="26" s="1"/>
  <c r="J2085" i="26"/>
  <c r="G2085" i="26"/>
  <c r="J2084" i="26"/>
  <c r="G2084" i="26"/>
  <c r="K2083" i="26"/>
  <c r="M2083" i="26" s="1"/>
  <c r="J2083" i="26"/>
  <c r="G2083" i="26"/>
  <c r="E2082" i="26"/>
  <c r="K2082" i="26" s="1"/>
  <c r="M2082" i="26" s="1"/>
  <c r="D2082" i="26"/>
  <c r="K2081" i="26"/>
  <c r="J2081" i="26"/>
  <c r="G2081" i="26"/>
  <c r="K2080" i="26"/>
  <c r="J2080" i="26"/>
  <c r="G2080" i="26"/>
  <c r="K2079" i="26"/>
  <c r="J2079" i="26"/>
  <c r="G2079" i="26"/>
  <c r="K2078" i="26"/>
  <c r="J2078" i="26"/>
  <c r="G2078" i="26"/>
  <c r="E2077" i="26"/>
  <c r="D2077" i="26"/>
  <c r="J2076" i="26"/>
  <c r="G2076" i="26"/>
  <c r="F2072" i="26"/>
  <c r="H1504" i="26"/>
  <c r="F1504" i="26"/>
  <c r="E1504" i="26"/>
  <c r="D1504" i="26"/>
  <c r="H1502" i="26"/>
  <c r="F1502" i="26"/>
  <c r="E1502" i="26"/>
  <c r="D1502" i="26"/>
  <c r="H1501" i="26"/>
  <c r="F1501" i="26"/>
  <c r="E1501" i="26"/>
  <c r="D1501" i="26"/>
  <c r="H2087" i="26" l="1"/>
  <c r="I2087" i="26" s="1"/>
  <c r="K1502" i="26"/>
  <c r="M1502" i="26" s="1"/>
  <c r="K1504" i="26"/>
  <c r="M1504" i="26" s="1"/>
  <c r="I2115" i="26"/>
  <c r="I2113" i="26"/>
  <c r="I2116" i="26"/>
  <c r="M2081" i="26"/>
  <c r="M2078" i="26"/>
  <c r="M2080" i="26"/>
  <c r="M2079" i="26"/>
  <c r="I2122" i="26"/>
  <c r="I1501" i="26"/>
  <c r="I2077" i="26"/>
  <c r="I2082" i="26"/>
  <c r="I2117" i="26"/>
  <c r="I2132" i="26"/>
  <c r="I1502" i="26"/>
  <c r="I1504" i="26"/>
  <c r="G2113" i="26"/>
  <c r="M2118" i="26"/>
  <c r="K2113" i="26"/>
  <c r="M2113" i="26" s="1"/>
  <c r="K2117" i="26"/>
  <c r="M2117" i="26" s="1"/>
  <c r="M2120" i="26"/>
  <c r="K2115" i="26"/>
  <c r="M2115" i="26" s="1"/>
  <c r="M2121" i="26"/>
  <c r="K2116" i="26"/>
  <c r="M2116" i="26" s="1"/>
  <c r="M2123" i="26"/>
  <c r="K2122" i="26"/>
  <c r="M2122" i="26" s="1"/>
  <c r="H2114" i="26"/>
  <c r="F2112" i="26"/>
  <c r="J2117" i="26"/>
  <c r="D2112" i="26"/>
  <c r="J2127" i="26"/>
  <c r="J2077" i="26"/>
  <c r="L2081" i="26"/>
  <c r="J2082" i="26"/>
  <c r="L2083" i="26"/>
  <c r="J2087" i="26"/>
  <c r="K2129" i="26"/>
  <c r="M2129" i="26" s="1"/>
  <c r="E2127" i="26"/>
  <c r="I2127" i="26" s="1"/>
  <c r="K1501" i="26"/>
  <c r="M1501" i="26" s="1"/>
  <c r="L2079" i="26"/>
  <c r="G2082" i="26"/>
  <c r="G2087" i="26"/>
  <c r="L2089" i="26"/>
  <c r="J2090" i="26"/>
  <c r="E2114" i="26"/>
  <c r="J2114" i="26"/>
  <c r="K2132" i="26"/>
  <c r="G2115" i="26"/>
  <c r="G2116" i="26"/>
  <c r="G2129" i="26"/>
  <c r="K2077" i="26"/>
  <c r="M2077" i="26" s="1"/>
  <c r="L2078" i="26"/>
  <c r="L2080" i="26"/>
  <c r="L2082" i="26"/>
  <c r="L2085" i="26"/>
  <c r="K2087" i="26"/>
  <c r="M2087" i="26" s="1"/>
  <c r="L2088" i="26"/>
  <c r="M2090" i="26"/>
  <c r="L2091" i="26"/>
  <c r="G2077" i="26"/>
  <c r="L1502" i="26"/>
  <c r="L1504" i="26" l="1"/>
  <c r="E2112" i="26"/>
  <c r="G2112" i="26" s="1"/>
  <c r="G2127" i="26"/>
  <c r="L1501" i="26"/>
  <c r="H2112" i="26"/>
  <c r="I2114" i="26"/>
  <c r="K2114" i="26"/>
  <c r="H2072" i="26"/>
  <c r="J2075" i="26"/>
  <c r="K2127" i="26"/>
  <c r="M2127" i="26" s="1"/>
  <c r="G2114" i="26"/>
  <c r="L2087" i="26"/>
  <c r="L2077" i="26"/>
  <c r="J2072" i="26" l="1"/>
  <c r="I2112" i="26"/>
  <c r="J2112" i="26"/>
  <c r="M2114" i="26"/>
  <c r="K2112" i="26"/>
  <c r="M2112" i="26" s="1"/>
  <c r="K1544" i="26" l="1"/>
  <c r="M1544" i="26" s="1"/>
  <c r="L1543" i="26"/>
  <c r="K1542" i="26"/>
  <c r="L1542" i="26" s="1"/>
  <c r="K1541" i="26"/>
  <c r="H1540" i="26"/>
  <c r="F1540" i="26"/>
  <c r="E1540" i="26"/>
  <c r="D1540" i="26"/>
  <c r="K1539" i="26"/>
  <c r="M1539" i="26" s="1"/>
  <c r="K1538" i="26"/>
  <c r="M1538" i="26" s="1"/>
  <c r="J1538" i="26"/>
  <c r="G1538" i="26"/>
  <c r="K1537" i="26"/>
  <c r="M1537" i="26" s="1"/>
  <c r="K1536" i="26"/>
  <c r="M1536" i="26" s="1"/>
  <c r="H1535" i="26"/>
  <c r="F1535" i="26"/>
  <c r="E1535" i="26"/>
  <c r="D1535" i="26"/>
  <c r="K1534" i="26"/>
  <c r="M1534" i="26" s="1"/>
  <c r="K1533" i="26"/>
  <c r="M1533" i="26" s="1"/>
  <c r="J1533" i="26"/>
  <c r="G1533" i="26"/>
  <c r="K1532" i="26"/>
  <c r="M1532" i="26" s="1"/>
  <c r="K1531" i="26"/>
  <c r="M1531" i="26" s="1"/>
  <c r="H1530" i="26"/>
  <c r="F1530" i="26"/>
  <c r="E1530" i="26"/>
  <c r="D1530" i="26"/>
  <c r="K1529" i="26"/>
  <c r="K1528" i="26"/>
  <c r="K1523" i="26" s="1"/>
  <c r="J1528" i="26"/>
  <c r="G1528" i="26"/>
  <c r="K1527" i="26"/>
  <c r="K1526" i="26"/>
  <c r="H1525" i="26"/>
  <c r="F1525" i="26"/>
  <c r="E1525" i="26"/>
  <c r="D1525" i="26"/>
  <c r="J1524" i="26"/>
  <c r="H1523" i="26"/>
  <c r="E1523" i="26"/>
  <c r="D1523" i="26"/>
  <c r="J1522" i="26"/>
  <c r="M1526" i="26" l="1"/>
  <c r="K1521" i="26"/>
  <c r="M1527" i="26"/>
  <c r="K1522" i="26"/>
  <c r="M1522" i="26" s="1"/>
  <c r="M1529" i="26"/>
  <c r="K1524" i="26"/>
  <c r="M1524" i="26" s="1"/>
  <c r="K1535" i="26"/>
  <c r="L1535" i="26" s="1"/>
  <c r="L1528" i="26"/>
  <c r="M1541" i="26"/>
  <c r="K1540" i="26"/>
  <c r="M1540" i="26" s="1"/>
  <c r="F1523" i="26"/>
  <c r="G1523" i="26" s="1"/>
  <c r="I1523" i="26"/>
  <c r="I1530" i="26"/>
  <c r="I1535" i="26"/>
  <c r="I1540" i="26"/>
  <c r="I1525" i="26"/>
  <c r="L1539" i="26"/>
  <c r="E1520" i="26"/>
  <c r="G1540" i="26"/>
  <c r="L1541" i="26"/>
  <c r="L1526" i="26"/>
  <c r="L1529" i="26"/>
  <c r="L1531" i="26"/>
  <c r="L1537" i="26"/>
  <c r="J1525" i="26"/>
  <c r="M1528" i="26"/>
  <c r="G1530" i="26"/>
  <c r="K1530" i="26"/>
  <c r="M1530" i="26" s="1"/>
  <c r="G1535" i="26"/>
  <c r="L1544" i="26"/>
  <c r="M1523" i="26"/>
  <c r="L1527" i="26"/>
  <c r="D1520" i="26"/>
  <c r="H1520" i="26"/>
  <c r="L1533" i="26"/>
  <c r="J1540" i="26"/>
  <c r="M1542" i="26"/>
  <c r="G1543" i="26"/>
  <c r="M1543" i="26"/>
  <c r="M1535" i="26"/>
  <c r="F1520" i="26"/>
  <c r="K1525" i="26"/>
  <c r="M1525" i="26" s="1"/>
  <c r="J1530" i="26"/>
  <c r="L1532" i="26"/>
  <c r="L1534" i="26"/>
  <c r="L1536" i="26"/>
  <c r="L1538" i="26"/>
  <c r="L1540" i="26"/>
  <c r="J1543" i="26"/>
  <c r="G1525" i="26"/>
  <c r="J1535" i="26"/>
  <c r="J1523" i="26"/>
  <c r="L1522" i="26" l="1"/>
  <c r="K1520" i="26"/>
  <c r="M1520" i="26" s="1"/>
  <c r="M1521" i="26"/>
  <c r="L1530" i="26"/>
  <c r="L1521" i="26"/>
  <c r="L1524" i="26"/>
  <c r="L1523" i="26"/>
  <c r="J1520" i="26"/>
  <c r="I1520" i="26"/>
  <c r="G1520" i="26"/>
  <c r="L1525" i="26"/>
  <c r="L1520" i="26" l="1"/>
  <c r="L2656" i="26" l="1"/>
  <c r="K2656" i="26"/>
  <c r="M2656" i="26" s="1"/>
  <c r="J2656" i="26"/>
  <c r="G2656" i="26"/>
  <c r="K2655" i="26"/>
  <c r="L2655" i="26" s="1"/>
  <c r="J2655" i="26"/>
  <c r="G2655" i="26"/>
  <c r="K2654" i="26"/>
  <c r="M2654" i="26" s="1"/>
  <c r="J2654" i="26"/>
  <c r="G2654" i="26"/>
  <c r="K2653" i="26"/>
  <c r="J2653" i="26"/>
  <c r="G2653" i="26"/>
  <c r="H2652" i="26"/>
  <c r="F2652" i="26"/>
  <c r="E2652" i="26"/>
  <c r="D2652" i="26"/>
  <c r="K2651" i="26"/>
  <c r="L2651" i="26" s="1"/>
  <c r="J2651" i="26"/>
  <c r="G2651" i="26"/>
  <c r="K2650" i="26"/>
  <c r="M2650" i="26" s="1"/>
  <c r="J2650" i="26"/>
  <c r="G2650" i="26"/>
  <c r="M2649" i="26"/>
  <c r="J2649" i="26"/>
  <c r="G2649" i="26"/>
  <c r="K2648" i="26"/>
  <c r="J2648" i="26"/>
  <c r="G2648" i="26"/>
  <c r="H2647" i="26"/>
  <c r="F2647" i="26"/>
  <c r="E2647" i="26"/>
  <c r="D2647" i="26"/>
  <c r="K2646" i="26"/>
  <c r="J2646" i="26"/>
  <c r="G2646" i="26"/>
  <c r="J2645" i="26"/>
  <c r="E2642" i="26"/>
  <c r="D2640" i="26"/>
  <c r="K2644" i="26"/>
  <c r="J2644" i="26"/>
  <c r="G2644" i="26"/>
  <c r="K2643" i="26"/>
  <c r="J2643" i="26"/>
  <c r="G2643" i="26"/>
  <c r="H2642" i="26"/>
  <c r="I2642" i="26" s="1"/>
  <c r="F2642" i="26"/>
  <c r="J2641" i="26"/>
  <c r="J2640" i="26"/>
  <c r="J2639" i="26"/>
  <c r="J2638" i="26"/>
  <c r="H2637" i="26"/>
  <c r="K2636" i="26"/>
  <c r="M2636" i="26" s="1"/>
  <c r="J2636" i="26"/>
  <c r="G2636" i="26"/>
  <c r="J2635" i="26"/>
  <c r="E2630" i="26"/>
  <c r="D2632" i="26"/>
  <c r="M2634" i="26"/>
  <c r="L2634" i="26"/>
  <c r="J2634" i="26"/>
  <c r="G2634" i="26"/>
  <c r="K2633" i="26"/>
  <c r="M2633" i="26" s="1"/>
  <c r="J2633" i="26"/>
  <c r="G2633" i="26"/>
  <c r="H2632" i="26"/>
  <c r="F2632" i="26"/>
  <c r="H2631" i="26"/>
  <c r="F2631" i="26"/>
  <c r="E2631" i="26"/>
  <c r="D2631" i="26"/>
  <c r="K2630" i="26"/>
  <c r="H2630" i="26"/>
  <c r="F2630" i="26"/>
  <c r="H2629" i="26"/>
  <c r="I2629" i="26" s="1"/>
  <c r="F2629" i="26"/>
  <c r="D2629" i="26"/>
  <c r="H2628" i="26"/>
  <c r="F2628" i="26"/>
  <c r="E2628" i="26"/>
  <c r="D2628" i="26"/>
  <c r="K2626" i="26"/>
  <c r="M2626" i="26" s="1"/>
  <c r="J2626" i="26"/>
  <c r="G2626" i="26"/>
  <c r="K2625" i="26"/>
  <c r="M2625" i="26" s="1"/>
  <c r="J2625" i="26"/>
  <c r="G2625" i="26"/>
  <c r="K2624" i="26"/>
  <c r="M2624" i="26" s="1"/>
  <c r="J2624" i="26"/>
  <c r="G2624" i="26"/>
  <c r="K2623" i="26"/>
  <c r="M2623" i="26" s="1"/>
  <c r="J2623" i="26"/>
  <c r="G2623" i="26"/>
  <c r="H2622" i="26"/>
  <c r="F2622" i="26"/>
  <c r="E2622" i="26"/>
  <c r="K2622" i="26" s="1"/>
  <c r="M2622" i="26" s="1"/>
  <c r="D2622" i="26"/>
  <c r="K2621" i="26"/>
  <c r="M2621" i="26" s="1"/>
  <c r="J2621" i="26"/>
  <c r="G2621" i="26"/>
  <c r="M2620" i="26"/>
  <c r="J2620" i="26"/>
  <c r="G2620" i="26"/>
  <c r="K2619" i="26"/>
  <c r="M2619" i="26" s="1"/>
  <c r="J2619" i="26"/>
  <c r="G2619" i="26"/>
  <c r="K2618" i="26"/>
  <c r="M2618" i="26" s="1"/>
  <c r="J2618" i="26"/>
  <c r="G2618" i="26"/>
  <c r="H2617" i="26"/>
  <c r="F2617" i="26"/>
  <c r="E2617" i="26"/>
  <c r="D2617" i="26"/>
  <c r="K2616" i="26"/>
  <c r="M2616" i="26" s="1"/>
  <c r="J2616" i="26"/>
  <c r="G2616" i="26"/>
  <c r="M2615" i="26"/>
  <c r="L2615" i="26"/>
  <c r="J2615" i="26"/>
  <c r="G2615" i="26"/>
  <c r="K2614" i="26"/>
  <c r="M2614" i="26" s="1"/>
  <c r="J2614" i="26"/>
  <c r="G2614" i="26"/>
  <c r="K2613" i="26"/>
  <c r="M2613" i="26" s="1"/>
  <c r="J2613" i="26"/>
  <c r="G2613" i="26"/>
  <c r="H2612" i="26"/>
  <c r="F2612" i="26"/>
  <c r="E2612" i="26"/>
  <c r="D2612" i="26"/>
  <c r="K2611" i="26"/>
  <c r="M2611" i="26" s="1"/>
  <c r="J2611" i="26"/>
  <c r="G2611" i="26"/>
  <c r="K2610" i="26"/>
  <c r="M2610" i="26" s="1"/>
  <c r="J2610" i="26"/>
  <c r="G2610" i="26"/>
  <c r="K2609" i="26"/>
  <c r="M2609" i="26" s="1"/>
  <c r="J2609" i="26"/>
  <c r="G2609" i="26"/>
  <c r="K2608" i="26"/>
  <c r="M2608" i="26" s="1"/>
  <c r="J2608" i="26"/>
  <c r="G2608" i="26"/>
  <c r="H2607" i="26"/>
  <c r="F2607" i="26"/>
  <c r="E2607" i="26"/>
  <c r="K2607" i="26" s="1"/>
  <c r="M2607" i="26" s="1"/>
  <c r="D2607" i="26"/>
  <c r="K2606" i="26"/>
  <c r="M2606" i="26" s="1"/>
  <c r="J2606" i="26"/>
  <c r="G2606" i="26"/>
  <c r="L2605" i="26"/>
  <c r="J2605" i="26"/>
  <c r="G2605" i="26"/>
  <c r="K2604" i="26"/>
  <c r="M2604" i="26" s="1"/>
  <c r="J2604" i="26"/>
  <c r="G2604" i="26"/>
  <c r="K2603" i="26"/>
  <c r="L2603" i="26" s="1"/>
  <c r="J2603" i="26"/>
  <c r="G2603" i="26"/>
  <c r="H2602" i="26"/>
  <c r="F2602" i="26"/>
  <c r="E2602" i="26"/>
  <c r="D2602" i="26"/>
  <c r="K2106" i="26"/>
  <c r="M2106" i="26" s="1"/>
  <c r="J2106" i="26"/>
  <c r="G2106" i="26"/>
  <c r="K2105" i="26"/>
  <c r="M2105" i="26" s="1"/>
  <c r="J2105" i="26"/>
  <c r="G2105" i="26"/>
  <c r="K2104" i="26"/>
  <c r="M2104" i="26" s="1"/>
  <c r="J2104" i="26"/>
  <c r="G2104" i="26"/>
  <c r="K2103" i="26"/>
  <c r="M2103" i="26" s="1"/>
  <c r="J2103" i="26"/>
  <c r="G2103" i="26"/>
  <c r="H2102" i="26"/>
  <c r="F2102" i="26"/>
  <c r="E2102" i="26"/>
  <c r="K2102" i="26" s="1"/>
  <c r="M2102" i="26" s="1"/>
  <c r="D2102" i="26"/>
  <c r="K2101" i="26"/>
  <c r="M2101" i="26" s="1"/>
  <c r="J2101" i="26"/>
  <c r="G2101" i="26"/>
  <c r="J2100" i="26"/>
  <c r="E2100" i="26"/>
  <c r="D2100" i="26"/>
  <c r="D2075" i="26" s="1"/>
  <c r="K2099" i="26"/>
  <c r="K2074" i="26" s="1"/>
  <c r="J2099" i="26"/>
  <c r="G2099" i="26"/>
  <c r="K2098" i="26"/>
  <c r="M2098" i="26" s="1"/>
  <c r="J2098" i="26"/>
  <c r="G2098" i="26"/>
  <c r="H2097" i="26"/>
  <c r="F2097" i="26"/>
  <c r="K2096" i="26"/>
  <c r="K2076" i="26" s="1"/>
  <c r="J2096" i="26"/>
  <c r="G2096" i="26"/>
  <c r="M2095" i="26"/>
  <c r="J2095" i="26"/>
  <c r="G2095" i="26"/>
  <c r="M2094" i="26"/>
  <c r="J2094" i="26"/>
  <c r="G2094" i="26"/>
  <c r="K2093" i="26"/>
  <c r="K2073" i="26" s="1"/>
  <c r="J2093" i="26"/>
  <c r="G2093" i="26"/>
  <c r="H2092" i="26"/>
  <c r="F2092" i="26"/>
  <c r="E2092" i="26"/>
  <c r="D2092" i="26"/>
  <c r="K1926" i="26"/>
  <c r="M1926" i="26" s="1"/>
  <c r="J1926" i="26"/>
  <c r="G1926" i="26"/>
  <c r="M1925" i="26"/>
  <c r="J1925" i="26"/>
  <c r="G1925" i="26"/>
  <c r="K1924" i="26"/>
  <c r="M1924" i="26" s="1"/>
  <c r="J1924" i="26"/>
  <c r="G1924" i="26"/>
  <c r="K1923" i="26"/>
  <c r="M1923" i="26" s="1"/>
  <c r="J1923" i="26"/>
  <c r="G1923" i="26"/>
  <c r="H1922" i="26"/>
  <c r="F1922" i="26"/>
  <c r="F1917" i="26" s="1"/>
  <c r="E1922" i="26"/>
  <c r="K1922" i="26" s="1"/>
  <c r="M1922" i="26" s="1"/>
  <c r="D1922" i="26"/>
  <c r="D1917" i="26" s="1"/>
  <c r="F1921" i="26"/>
  <c r="J1921" i="26" s="1"/>
  <c r="E1921" i="26"/>
  <c r="D1921" i="26"/>
  <c r="F1920" i="26"/>
  <c r="J1920" i="26" s="1"/>
  <c r="E1920" i="26"/>
  <c r="D1920" i="26"/>
  <c r="F1919" i="26"/>
  <c r="J1919" i="26" s="1"/>
  <c r="E1919" i="26"/>
  <c r="D1919" i="26"/>
  <c r="F1918" i="26"/>
  <c r="J1918" i="26" s="1"/>
  <c r="E1918" i="26"/>
  <c r="D1918" i="26"/>
  <c r="K1916" i="26"/>
  <c r="M1916" i="26" s="1"/>
  <c r="J1916" i="26"/>
  <c r="G1916" i="26"/>
  <c r="K1915" i="26"/>
  <c r="M1915" i="26" s="1"/>
  <c r="J1915" i="26"/>
  <c r="G1915" i="26"/>
  <c r="K1914" i="26"/>
  <c r="M1914" i="26" s="1"/>
  <c r="J1914" i="26"/>
  <c r="G1914" i="26"/>
  <c r="K1913" i="26"/>
  <c r="M1913" i="26" s="1"/>
  <c r="J1913" i="26"/>
  <c r="G1913" i="26"/>
  <c r="H1912" i="26"/>
  <c r="F1912" i="26"/>
  <c r="E1912" i="26"/>
  <c r="K1912" i="26" s="1"/>
  <c r="M1912" i="26" s="1"/>
  <c r="D1912" i="26"/>
  <c r="K1911" i="26"/>
  <c r="M1911" i="26" s="1"/>
  <c r="J1911" i="26"/>
  <c r="G1911" i="26"/>
  <c r="K1910" i="26"/>
  <c r="M1910" i="26" s="1"/>
  <c r="J1910" i="26"/>
  <c r="G1910" i="26"/>
  <c r="K1909" i="26"/>
  <c r="M1909" i="26" s="1"/>
  <c r="J1909" i="26"/>
  <c r="G1909" i="26"/>
  <c r="K1908" i="26"/>
  <c r="M1908" i="26" s="1"/>
  <c r="J1908" i="26"/>
  <c r="G1908" i="26"/>
  <c r="H1907" i="26"/>
  <c r="F1907" i="26"/>
  <c r="E1907" i="26"/>
  <c r="E1902" i="26" s="1"/>
  <c r="K1902" i="26" s="1"/>
  <c r="M1902" i="26" s="1"/>
  <c r="D1907" i="26"/>
  <c r="H1906" i="26"/>
  <c r="F1906" i="26"/>
  <c r="E1906" i="26"/>
  <c r="K1906" i="26" s="1"/>
  <c r="M1906" i="26" s="1"/>
  <c r="D1906" i="26"/>
  <c r="H1905" i="26"/>
  <c r="F1905" i="26"/>
  <c r="E1905" i="26"/>
  <c r="D1905" i="26"/>
  <c r="H1904" i="26"/>
  <c r="F1904" i="26"/>
  <c r="E1904" i="26"/>
  <c r="K1904" i="26" s="1"/>
  <c r="M1904" i="26" s="1"/>
  <c r="D1904" i="26"/>
  <c r="H1903" i="26"/>
  <c r="F1903" i="26"/>
  <c r="E1903" i="26"/>
  <c r="D1903" i="26"/>
  <c r="K1901" i="26"/>
  <c r="M1901" i="26" s="1"/>
  <c r="J1901" i="26"/>
  <c r="G1901" i="26"/>
  <c r="K1900" i="26"/>
  <c r="M1900" i="26" s="1"/>
  <c r="G1900" i="26"/>
  <c r="K1899" i="26"/>
  <c r="M1899" i="26" s="1"/>
  <c r="J1899" i="26"/>
  <c r="G1899" i="26"/>
  <c r="K1898" i="26"/>
  <c r="M1898" i="26" s="1"/>
  <c r="J1898" i="26"/>
  <c r="G1898" i="26"/>
  <c r="H1897" i="26"/>
  <c r="F1897" i="26"/>
  <c r="E1897" i="26"/>
  <c r="E1892" i="26" s="1"/>
  <c r="D1897" i="26"/>
  <c r="D1892" i="26" s="1"/>
  <c r="F1896" i="26"/>
  <c r="J1896" i="26" s="1"/>
  <c r="E1896" i="26"/>
  <c r="D1896" i="26"/>
  <c r="F1895" i="26"/>
  <c r="J1895" i="26" s="1"/>
  <c r="E1895" i="26"/>
  <c r="D1895" i="26"/>
  <c r="F1894" i="26"/>
  <c r="J1894" i="26" s="1"/>
  <c r="E1894" i="26"/>
  <c r="D1894" i="26"/>
  <c r="H1893" i="26"/>
  <c r="F1893" i="26"/>
  <c r="E1893" i="26"/>
  <c r="K1893" i="26" s="1"/>
  <c r="M1893" i="26" s="1"/>
  <c r="D1893" i="26"/>
  <c r="F1892" i="26"/>
  <c r="K1891" i="26"/>
  <c r="M1891" i="26" s="1"/>
  <c r="J1891" i="26"/>
  <c r="G1891" i="26"/>
  <c r="K1890" i="26"/>
  <c r="M1890" i="26" s="1"/>
  <c r="G1890" i="26"/>
  <c r="K1889" i="26"/>
  <c r="M1889" i="26" s="1"/>
  <c r="J1889" i="26"/>
  <c r="G1889" i="26"/>
  <c r="K1888" i="26"/>
  <c r="M1888" i="26" s="1"/>
  <c r="J1888" i="26"/>
  <c r="G1888" i="26"/>
  <c r="H1887" i="26"/>
  <c r="J1887" i="26" s="1"/>
  <c r="F1887" i="26"/>
  <c r="E1887" i="26"/>
  <c r="K1887" i="26" s="1"/>
  <c r="M1887" i="26" s="1"/>
  <c r="D1887" i="26"/>
  <c r="K1886" i="26"/>
  <c r="L1886" i="26" s="1"/>
  <c r="J1886" i="26"/>
  <c r="G1886" i="26"/>
  <c r="K1885" i="26"/>
  <c r="M1885" i="26" s="1"/>
  <c r="J1885" i="26"/>
  <c r="G1885" i="26"/>
  <c r="K1884" i="26"/>
  <c r="L1884" i="26" s="1"/>
  <c r="J1884" i="26"/>
  <c r="G1884" i="26"/>
  <c r="K1883" i="26"/>
  <c r="M1883" i="26" s="1"/>
  <c r="J1883" i="26"/>
  <c r="G1883" i="26"/>
  <c r="H1882" i="26"/>
  <c r="F1882" i="26"/>
  <c r="E1882" i="26"/>
  <c r="K1882" i="26" s="1"/>
  <c r="M1882" i="26" s="1"/>
  <c r="D1882" i="26"/>
  <c r="K1881" i="26"/>
  <c r="M1881" i="26" s="1"/>
  <c r="J1881" i="26"/>
  <c r="G1881" i="26"/>
  <c r="K1880" i="26"/>
  <c r="L1880" i="26" s="1"/>
  <c r="J1880" i="26"/>
  <c r="G1880" i="26"/>
  <c r="K1879" i="26"/>
  <c r="M1879" i="26" s="1"/>
  <c r="J1879" i="26"/>
  <c r="G1879" i="26"/>
  <c r="K1878" i="26"/>
  <c r="L1878" i="26" s="1"/>
  <c r="J1878" i="26"/>
  <c r="G1878" i="26"/>
  <c r="H1877" i="26"/>
  <c r="F1877" i="26"/>
  <c r="E1877" i="26"/>
  <c r="K1877" i="26" s="1"/>
  <c r="M1877" i="26" s="1"/>
  <c r="D1877" i="26"/>
  <c r="K1876" i="26"/>
  <c r="L1876" i="26" s="1"/>
  <c r="J1876" i="26"/>
  <c r="G1876" i="26"/>
  <c r="K1875" i="26"/>
  <c r="M1875" i="26" s="1"/>
  <c r="J1875" i="26"/>
  <c r="G1875" i="26"/>
  <c r="K1874" i="26"/>
  <c r="L1874" i="26" s="1"/>
  <c r="J1874" i="26"/>
  <c r="G1874" i="26"/>
  <c r="K1873" i="26"/>
  <c r="M1873" i="26" s="1"/>
  <c r="J1873" i="26"/>
  <c r="G1873" i="26"/>
  <c r="G1868" i="26" s="1"/>
  <c r="H1872" i="26"/>
  <c r="F1872" i="26"/>
  <c r="F1867" i="26" s="1"/>
  <c r="F1862" i="26" s="1"/>
  <c r="E1872" i="26"/>
  <c r="K1872" i="26" s="1"/>
  <c r="M1872" i="26" s="1"/>
  <c r="D1872" i="26"/>
  <c r="H1871" i="26"/>
  <c r="F1871" i="26"/>
  <c r="F1866" i="26" s="1"/>
  <c r="E1871" i="26"/>
  <c r="E1866" i="26" s="1"/>
  <c r="K1866" i="26" s="1"/>
  <c r="M1866" i="26" s="1"/>
  <c r="D1871" i="26"/>
  <c r="D1866" i="26" s="1"/>
  <c r="H1870" i="26"/>
  <c r="F1870" i="26"/>
  <c r="E1870" i="26"/>
  <c r="K1870" i="26" s="1"/>
  <c r="M1870" i="26" s="1"/>
  <c r="D1870" i="26"/>
  <c r="D1865" i="26" s="1"/>
  <c r="H1869" i="26"/>
  <c r="F1869" i="26"/>
  <c r="F1864" i="26" s="1"/>
  <c r="E1869" i="26"/>
  <c r="K1869" i="26" s="1"/>
  <c r="M1869" i="26" s="1"/>
  <c r="D1869" i="26"/>
  <c r="D1864" i="26" s="1"/>
  <c r="H1868" i="26"/>
  <c r="F1868" i="26"/>
  <c r="F1863" i="26" s="1"/>
  <c r="E1868" i="26"/>
  <c r="E1863" i="26" s="1"/>
  <c r="D1868" i="26"/>
  <c r="D1863" i="26" s="1"/>
  <c r="K1861" i="26"/>
  <c r="M1861" i="26" s="1"/>
  <c r="J1861" i="26"/>
  <c r="G1861" i="26"/>
  <c r="K1860" i="26"/>
  <c r="M1860" i="26" s="1"/>
  <c r="J1860" i="26"/>
  <c r="G1860" i="26"/>
  <c r="K1859" i="26"/>
  <c r="M1859" i="26" s="1"/>
  <c r="J1859" i="26"/>
  <c r="G1859" i="26"/>
  <c r="K1858" i="26"/>
  <c r="M1858" i="26" s="1"/>
  <c r="J1858" i="26"/>
  <c r="G1858" i="26"/>
  <c r="H1857" i="26"/>
  <c r="F1857" i="26"/>
  <c r="E1857" i="26"/>
  <c r="D1857" i="26"/>
  <c r="K1856" i="26"/>
  <c r="M1856" i="26" s="1"/>
  <c r="J1856" i="26"/>
  <c r="G1856" i="26"/>
  <c r="J1855" i="26"/>
  <c r="E1855" i="26"/>
  <c r="I1855" i="26" s="1"/>
  <c r="D1855" i="26"/>
  <c r="D1852" i="26" s="1"/>
  <c r="K1854" i="26"/>
  <c r="M1854" i="26" s="1"/>
  <c r="J1854" i="26"/>
  <c r="G1854" i="26"/>
  <c r="K1853" i="26"/>
  <c r="M1853" i="26" s="1"/>
  <c r="J1853" i="26"/>
  <c r="G1853" i="26"/>
  <c r="H1852" i="26"/>
  <c r="F1852" i="26"/>
  <c r="D1867" i="26" l="1"/>
  <c r="D1862" i="26" s="1"/>
  <c r="I2100" i="26"/>
  <c r="E2075" i="26"/>
  <c r="M2073" i="26"/>
  <c r="M2096" i="26"/>
  <c r="M2076" i="26"/>
  <c r="E1867" i="26"/>
  <c r="G1867" i="26" s="1"/>
  <c r="E2097" i="26"/>
  <c r="G2097" i="26" s="1"/>
  <c r="D2642" i="26"/>
  <c r="M2635" i="26"/>
  <c r="I2635" i="26"/>
  <c r="M2093" i="26"/>
  <c r="L2093" i="26"/>
  <c r="K2092" i="26"/>
  <c r="M2092" i="26" s="1"/>
  <c r="M2099" i="26"/>
  <c r="E1917" i="26"/>
  <c r="K1917" i="26" s="1"/>
  <c r="M1917" i="26" s="1"/>
  <c r="I2092" i="26"/>
  <c r="I2617" i="26"/>
  <c r="I2622" i="26"/>
  <c r="I2628" i="26"/>
  <c r="I2630" i="26"/>
  <c r="I2647" i="26"/>
  <c r="I2652" i="26"/>
  <c r="I2097" i="26"/>
  <c r="I2102" i="26"/>
  <c r="I2602" i="26"/>
  <c r="I2607" i="26"/>
  <c r="I2612" i="26"/>
  <c r="I2631" i="26"/>
  <c r="I1857" i="26"/>
  <c r="H1867" i="26"/>
  <c r="I1868" i="26"/>
  <c r="I1869" i="26"/>
  <c r="H1865" i="26"/>
  <c r="I1870" i="26"/>
  <c r="H1866" i="26"/>
  <c r="I1866" i="26" s="1"/>
  <c r="I1871" i="26"/>
  <c r="I1872" i="26"/>
  <c r="I1877" i="26"/>
  <c r="I1882" i="26"/>
  <c r="I1887" i="26"/>
  <c r="K1895" i="26"/>
  <c r="M1895" i="26" s="1"/>
  <c r="I1895" i="26"/>
  <c r="I1897" i="26"/>
  <c r="I1903" i="26"/>
  <c r="I1904" i="26"/>
  <c r="I1905" i="26"/>
  <c r="I1906" i="26"/>
  <c r="I1907" i="26"/>
  <c r="I1912" i="26"/>
  <c r="K1919" i="26"/>
  <c r="M1919" i="26" s="1"/>
  <c r="I1919" i="26"/>
  <c r="K1921" i="26"/>
  <c r="M1921" i="26" s="1"/>
  <c r="I1921" i="26"/>
  <c r="I1893" i="26"/>
  <c r="K1894" i="26"/>
  <c r="M1894" i="26" s="1"/>
  <c r="I1894" i="26"/>
  <c r="K1896" i="26"/>
  <c r="M1896" i="26" s="1"/>
  <c r="I1896" i="26"/>
  <c r="K1918" i="26"/>
  <c r="M1918" i="26" s="1"/>
  <c r="I1918" i="26"/>
  <c r="K1920" i="26"/>
  <c r="I1920" i="26"/>
  <c r="I1922" i="26"/>
  <c r="M2648" i="26"/>
  <c r="K2647" i="26"/>
  <c r="M2647" i="26" s="1"/>
  <c r="L2653" i="26"/>
  <c r="K2652" i="26"/>
  <c r="M2652" i="26" s="1"/>
  <c r="M2643" i="26"/>
  <c r="K2638" i="26"/>
  <c r="M2638" i="26" s="1"/>
  <c r="M2644" i="26"/>
  <c r="K2639" i="26"/>
  <c r="L2639" i="26" s="1"/>
  <c r="M2646" i="26"/>
  <c r="K2641" i="26"/>
  <c r="L2641" i="26" s="1"/>
  <c r="H1902" i="26"/>
  <c r="I1902" i="26" s="1"/>
  <c r="E2627" i="26"/>
  <c r="K2631" i="26"/>
  <c r="L2631" i="26" s="1"/>
  <c r="J2647" i="26"/>
  <c r="J2652" i="26"/>
  <c r="D1902" i="26"/>
  <c r="F1902" i="26"/>
  <c r="G1902" i="26" s="1"/>
  <c r="L1911" i="26"/>
  <c r="J1912" i="26"/>
  <c r="D2097" i="26"/>
  <c r="D2072" i="26"/>
  <c r="D2630" i="26"/>
  <c r="D2627" i="26" s="1"/>
  <c r="G2100" i="26"/>
  <c r="I2075" i="26"/>
  <c r="J1897" i="26"/>
  <c r="J2097" i="26"/>
  <c r="L2105" i="26"/>
  <c r="J1857" i="26"/>
  <c r="J1869" i="26"/>
  <c r="J1871" i="26"/>
  <c r="J1872" i="26"/>
  <c r="J1893" i="26"/>
  <c r="J1906" i="26"/>
  <c r="G2612" i="26"/>
  <c r="J2612" i="26"/>
  <c r="L2621" i="26"/>
  <c r="J2622" i="26"/>
  <c r="L2625" i="26"/>
  <c r="J2628" i="26"/>
  <c r="J1905" i="26"/>
  <c r="J1866" i="26"/>
  <c r="L1888" i="26"/>
  <c r="L1901" i="26"/>
  <c r="J1903" i="26"/>
  <c r="J1907" i="26"/>
  <c r="L1915" i="26"/>
  <c r="J1922" i="26"/>
  <c r="L1923" i="26"/>
  <c r="L2635" i="26"/>
  <c r="J1877" i="26"/>
  <c r="L2099" i="26"/>
  <c r="K2100" i="26"/>
  <c r="K2075" i="26" s="1"/>
  <c r="K2072" i="26" s="1"/>
  <c r="G2102" i="26"/>
  <c r="J2602" i="26"/>
  <c r="L2608" i="26"/>
  <c r="J2617" i="26"/>
  <c r="K2628" i="26"/>
  <c r="L2628" i="26" s="1"/>
  <c r="L2629" i="26"/>
  <c r="J2629" i="26"/>
  <c r="M2630" i="26"/>
  <c r="J2631" i="26"/>
  <c r="E2632" i="26"/>
  <c r="G2632" i="26" s="1"/>
  <c r="G2640" i="26"/>
  <c r="E1865" i="26"/>
  <c r="K1865" i="26" s="1"/>
  <c r="M1865" i="26" s="1"/>
  <c r="G1866" i="26"/>
  <c r="G1863" i="26"/>
  <c r="G1872" i="26"/>
  <c r="L1881" i="26"/>
  <c r="J1882" i="26"/>
  <c r="G1887" i="26"/>
  <c r="G1893" i="26"/>
  <c r="G1906" i="26"/>
  <c r="G1912" i="26"/>
  <c r="H1917" i="26"/>
  <c r="G1922" i="26"/>
  <c r="L1925" i="26"/>
  <c r="L1920" i="26" s="1"/>
  <c r="L2610" i="26"/>
  <c r="G2622" i="26"/>
  <c r="G2628" i="26"/>
  <c r="M2629" i="26"/>
  <c r="J2630" i="26"/>
  <c r="K2632" i="26"/>
  <c r="L2633" i="26"/>
  <c r="G2652" i="26"/>
  <c r="L2654" i="26"/>
  <c r="L1904" i="26"/>
  <c r="L2607" i="26"/>
  <c r="G2642" i="26"/>
  <c r="G1870" i="26"/>
  <c r="L1882" i="26"/>
  <c r="G1904" i="26"/>
  <c r="L1909" i="26"/>
  <c r="L1913" i="26"/>
  <c r="G2092" i="26"/>
  <c r="L2101" i="26"/>
  <c r="J2102" i="26"/>
  <c r="L2103" i="26"/>
  <c r="G2607" i="26"/>
  <c r="L2619" i="26"/>
  <c r="L2623" i="26"/>
  <c r="L2630" i="26"/>
  <c r="J2642" i="26"/>
  <c r="L2643" i="26"/>
  <c r="J1852" i="26"/>
  <c r="L1859" i="26"/>
  <c r="H1864" i="26"/>
  <c r="L1872" i="26"/>
  <c r="G1882" i="26"/>
  <c r="L1902" i="26"/>
  <c r="J1904" i="26"/>
  <c r="L1906" i="26"/>
  <c r="L1912" i="26"/>
  <c r="J2092" i="26"/>
  <c r="L2095" i="26"/>
  <c r="M2603" i="26"/>
  <c r="L2604" i="26"/>
  <c r="M2605" i="26"/>
  <c r="L2606" i="26"/>
  <c r="J2607" i="26"/>
  <c r="L2614" i="26"/>
  <c r="L2622" i="26"/>
  <c r="G2630" i="26"/>
  <c r="J2632" i="26"/>
  <c r="G2635" i="26"/>
  <c r="D2637" i="26"/>
  <c r="L2649" i="26"/>
  <c r="K2602" i="26"/>
  <c r="M2602" i="26" s="1"/>
  <c r="G2602" i="26"/>
  <c r="L2609" i="26"/>
  <c r="L2611" i="26"/>
  <c r="K2612" i="26"/>
  <c r="M2612" i="26" s="1"/>
  <c r="L2613" i="26"/>
  <c r="L2616" i="26"/>
  <c r="K2617" i="26"/>
  <c r="M2617" i="26" s="1"/>
  <c r="L2618" i="26"/>
  <c r="L2620" i="26"/>
  <c r="L2624" i="26"/>
  <c r="L2626" i="26"/>
  <c r="F2627" i="26"/>
  <c r="H2627" i="26"/>
  <c r="L2636" i="26"/>
  <c r="F2637" i="26"/>
  <c r="G2639" i="26"/>
  <c r="G2641" i="26"/>
  <c r="L2644" i="26"/>
  <c r="G2645" i="26"/>
  <c r="K2642" i="26"/>
  <c r="M2642" i="26" s="1"/>
  <c r="L2646" i="26"/>
  <c r="L2648" i="26"/>
  <c r="L2650" i="26"/>
  <c r="M2651" i="26"/>
  <c r="M2653" i="26"/>
  <c r="M2655" i="26"/>
  <c r="G2617" i="26"/>
  <c r="G2629" i="26"/>
  <c r="G2631" i="26"/>
  <c r="G2647" i="26"/>
  <c r="L2096" i="26"/>
  <c r="L2098" i="26"/>
  <c r="L2102" i="26"/>
  <c r="L2104" i="26"/>
  <c r="L2106" i="26"/>
  <c r="L1873" i="26"/>
  <c r="L1879" i="26"/>
  <c r="L1883" i="26"/>
  <c r="L1890" i="26"/>
  <c r="L1893" i="26"/>
  <c r="L1899" i="26"/>
  <c r="L1853" i="26"/>
  <c r="L1861" i="26"/>
  <c r="L1866" i="26"/>
  <c r="L1875" i="26"/>
  <c r="E1852" i="26"/>
  <c r="I1852" i="26" s="1"/>
  <c r="L1854" i="26"/>
  <c r="G1855" i="26"/>
  <c r="K1855" i="26"/>
  <c r="M1855" i="26" s="1"/>
  <c r="L1856" i="26"/>
  <c r="K1857" i="26"/>
  <c r="M1857" i="26" s="1"/>
  <c r="L1858" i="26"/>
  <c r="L1860" i="26"/>
  <c r="H1863" i="26"/>
  <c r="I1863" i="26" s="1"/>
  <c r="K1863" i="26"/>
  <c r="M1863" i="26" s="1"/>
  <c r="E1864" i="26"/>
  <c r="F1865" i="26"/>
  <c r="K1868" i="26"/>
  <c r="M1868" i="26" s="1"/>
  <c r="L1869" i="26"/>
  <c r="L1870" i="26"/>
  <c r="J1870" i="26"/>
  <c r="K1871" i="26"/>
  <c r="M1871" i="26" s="1"/>
  <c r="G1871" i="26"/>
  <c r="G1857" i="26"/>
  <c r="J1868" i="26"/>
  <c r="G1869" i="26"/>
  <c r="M1874" i="26"/>
  <c r="M1876" i="26"/>
  <c r="G1877" i="26"/>
  <c r="L1877" i="26"/>
  <c r="M1878" i="26"/>
  <c r="M1880" i="26"/>
  <c r="M1884" i="26"/>
  <c r="L1885" i="26"/>
  <c r="M1886" i="26"/>
  <c r="L1887" i="26"/>
  <c r="L1889" i="26"/>
  <c r="L1891" i="26"/>
  <c r="H1892" i="26"/>
  <c r="K1892" i="26"/>
  <c r="M1892" i="26" s="1"/>
  <c r="K1897" i="26"/>
  <c r="M1897" i="26" s="1"/>
  <c r="L1898" i="26"/>
  <c r="L1900" i="26"/>
  <c r="K1903" i="26"/>
  <c r="M1903" i="26" s="1"/>
  <c r="K1905" i="26"/>
  <c r="M1905" i="26" s="1"/>
  <c r="K1907" i="26"/>
  <c r="M1907" i="26" s="1"/>
  <c r="L1908" i="26"/>
  <c r="L1910" i="26"/>
  <c r="L1914" i="26"/>
  <c r="L1916" i="26"/>
  <c r="G1918" i="26"/>
  <c r="G1919" i="26"/>
  <c r="G1920" i="26"/>
  <c r="G1921" i="26"/>
  <c r="L1924" i="26"/>
  <c r="L1919" i="26" s="1"/>
  <c r="L1926" i="26"/>
  <c r="L1921" i="26" s="1"/>
  <c r="G1892" i="26"/>
  <c r="G1894" i="26"/>
  <c r="G1895" i="26"/>
  <c r="G1896" i="26"/>
  <c r="G1897" i="26"/>
  <c r="G1903" i="26"/>
  <c r="G1905" i="26"/>
  <c r="G1907" i="26"/>
  <c r="L2602" i="26" l="1"/>
  <c r="E1862" i="26"/>
  <c r="G1862" i="26" s="1"/>
  <c r="L2076" i="26"/>
  <c r="L2074" i="26"/>
  <c r="L2073" i="26"/>
  <c r="L1894" i="26"/>
  <c r="G1865" i="26"/>
  <c r="G1917" i="26"/>
  <c r="K2097" i="26"/>
  <c r="M2097" i="26" s="1"/>
  <c r="K1867" i="26"/>
  <c r="M1867" i="26" s="1"/>
  <c r="I1867" i="26"/>
  <c r="I2627" i="26"/>
  <c r="M2641" i="26"/>
  <c r="L1918" i="26"/>
  <c r="L1917" i="26" s="1"/>
  <c r="L1922" i="26"/>
  <c r="M2100" i="26"/>
  <c r="L1896" i="26"/>
  <c r="M1920" i="26"/>
  <c r="J1867" i="26"/>
  <c r="L2092" i="26"/>
  <c r="M2074" i="26"/>
  <c r="L1895" i="26"/>
  <c r="M2639" i="26"/>
  <c r="L2638" i="26"/>
  <c r="I2632" i="26"/>
  <c r="J1892" i="26"/>
  <c r="I1892" i="26"/>
  <c r="J1864" i="26"/>
  <c r="I1864" i="26"/>
  <c r="J1917" i="26"/>
  <c r="I1917" i="26"/>
  <c r="I1865" i="26"/>
  <c r="J1902" i="26"/>
  <c r="L2632" i="26"/>
  <c r="L2100" i="26"/>
  <c r="L2075" i="26" s="1"/>
  <c r="L2647" i="26"/>
  <c r="M2631" i="26"/>
  <c r="L2627" i="26"/>
  <c r="M2628" i="26"/>
  <c r="K2627" i="26"/>
  <c r="M2627" i="26" s="1"/>
  <c r="L2652" i="26"/>
  <c r="M2645" i="26"/>
  <c r="K2640" i="26"/>
  <c r="K2637" i="26" s="1"/>
  <c r="G2627" i="26"/>
  <c r="M2632" i="26"/>
  <c r="E2072" i="26"/>
  <c r="I2072" i="26" s="1"/>
  <c r="G2075" i="26"/>
  <c r="E2637" i="26"/>
  <c r="I2637" i="26" s="1"/>
  <c r="L2097" i="26"/>
  <c r="J2627" i="26"/>
  <c r="J2637" i="26"/>
  <c r="L2612" i="26"/>
  <c r="L2645" i="26"/>
  <c r="L2642" i="26" s="1"/>
  <c r="L2617" i="26"/>
  <c r="L1857" i="26"/>
  <c r="L1905" i="26"/>
  <c r="L1897" i="26"/>
  <c r="L1871" i="26"/>
  <c r="L1868" i="26"/>
  <c r="K1864" i="26"/>
  <c r="M1864" i="26" s="1"/>
  <c r="J1863" i="26"/>
  <c r="H1862" i="26"/>
  <c r="L1865" i="26"/>
  <c r="L1863" i="26"/>
  <c r="L1855" i="26"/>
  <c r="L1892" i="26"/>
  <c r="L1907" i="26"/>
  <c r="L1903" i="26"/>
  <c r="J1865" i="26"/>
  <c r="K1852" i="26"/>
  <c r="M1852" i="26" s="1"/>
  <c r="G1864" i="26"/>
  <c r="G1852" i="26"/>
  <c r="K1862" i="26" l="1"/>
  <c r="M1862" i="26" s="1"/>
  <c r="L1867" i="26"/>
  <c r="M2075" i="26"/>
  <c r="L2072" i="26"/>
  <c r="J1862" i="26"/>
  <c r="I1862" i="26"/>
  <c r="M2637" i="26"/>
  <c r="M2072" i="26"/>
  <c r="G2072" i="26"/>
  <c r="G2637" i="26"/>
  <c r="L2640" i="26"/>
  <c r="L2637" i="26" s="1"/>
  <c r="M2640" i="26"/>
  <c r="L1852" i="26"/>
  <c r="L1864" i="26"/>
  <c r="L1862" i="26" l="1"/>
  <c r="D1730" i="26"/>
  <c r="E1730" i="26"/>
  <c r="F1730" i="26"/>
  <c r="G1731" i="26"/>
  <c r="K1731" i="26"/>
  <c r="G1732" i="26"/>
  <c r="H1732" i="26"/>
  <c r="I1732" i="26" s="1"/>
  <c r="L1732" i="26"/>
  <c r="L1727" i="26" s="1"/>
  <c r="M1732" i="26"/>
  <c r="G1733" i="26"/>
  <c r="H1733" i="26"/>
  <c r="I1733" i="26" s="1"/>
  <c r="L1733" i="26"/>
  <c r="L1728" i="26" s="1"/>
  <c r="M1733" i="26"/>
  <c r="G1734" i="26"/>
  <c r="J1734" i="26"/>
  <c r="K1734" i="26"/>
  <c r="D1735" i="26"/>
  <c r="E1735" i="26"/>
  <c r="M1735" i="26" s="1"/>
  <c r="F1735" i="26"/>
  <c r="G1736" i="26"/>
  <c r="G1737" i="26"/>
  <c r="H1737" i="26"/>
  <c r="G1738" i="26"/>
  <c r="H1738" i="26"/>
  <c r="G1739" i="26"/>
  <c r="D1741" i="26"/>
  <c r="E1741" i="26"/>
  <c r="F1741" i="26"/>
  <c r="D1742" i="26"/>
  <c r="E1742" i="26"/>
  <c r="I1742" i="26" s="1"/>
  <c r="F1742" i="26"/>
  <c r="F1743" i="26"/>
  <c r="D1744" i="26"/>
  <c r="E1744" i="26"/>
  <c r="I1744" i="26" s="1"/>
  <c r="F1744" i="26"/>
  <c r="D1760" i="26"/>
  <c r="E1760" i="26"/>
  <c r="K1761" i="26"/>
  <c r="L1761" i="26" s="1"/>
  <c r="K1762" i="26"/>
  <c r="L1762" i="26" s="1"/>
  <c r="K1763" i="26"/>
  <c r="L1763" i="26" s="1"/>
  <c r="K1764" i="26"/>
  <c r="L1764" i="26" s="1"/>
  <c r="D1766" i="26"/>
  <c r="E1766" i="26"/>
  <c r="I1766" i="26" s="1"/>
  <c r="F1766" i="26"/>
  <c r="D1767" i="26"/>
  <c r="E1767" i="26"/>
  <c r="F1767" i="26"/>
  <c r="D1768" i="26"/>
  <c r="E1768" i="26"/>
  <c r="K1768" i="26" s="1"/>
  <c r="F1768" i="26"/>
  <c r="H1768" i="26"/>
  <c r="D1769" i="26"/>
  <c r="E1769" i="26"/>
  <c r="I1769" i="26" s="1"/>
  <c r="F1769" i="26"/>
  <c r="D1770" i="26"/>
  <c r="E1770" i="26"/>
  <c r="K1770" i="26" s="1"/>
  <c r="F1770" i="26"/>
  <c r="H1770" i="26"/>
  <c r="G1771" i="26"/>
  <c r="K1771" i="26"/>
  <c r="L1771" i="26" s="1"/>
  <c r="G1772" i="26"/>
  <c r="K1772" i="26"/>
  <c r="L1772" i="26" s="1"/>
  <c r="G1773" i="26"/>
  <c r="J1773" i="26"/>
  <c r="K1773" i="26"/>
  <c r="L1773" i="26" s="1"/>
  <c r="G1774" i="26"/>
  <c r="J1774" i="26"/>
  <c r="K1774" i="26"/>
  <c r="L1774" i="26" s="1"/>
  <c r="D1775" i="26"/>
  <c r="E1775" i="26"/>
  <c r="K1775" i="26" s="1"/>
  <c r="L1775" i="26" s="1"/>
  <c r="F1775" i="26"/>
  <c r="H1775" i="26"/>
  <c r="G1776" i="26"/>
  <c r="J1776" i="26"/>
  <c r="K1776" i="26"/>
  <c r="L1776" i="26" s="1"/>
  <c r="G1777" i="26"/>
  <c r="J1777" i="26"/>
  <c r="K1777" i="26"/>
  <c r="L1777" i="26" s="1"/>
  <c r="G1778" i="26"/>
  <c r="J1778" i="26"/>
  <c r="K1778" i="26"/>
  <c r="L1778" i="26" s="1"/>
  <c r="G1779" i="26"/>
  <c r="J1779" i="26"/>
  <c r="K1779" i="26"/>
  <c r="L1779" i="26" s="1"/>
  <c r="D1785" i="26"/>
  <c r="E1785" i="26"/>
  <c r="K1785" i="26" s="1"/>
  <c r="F1785" i="26"/>
  <c r="H1785" i="26"/>
  <c r="K1786" i="26"/>
  <c r="K1787" i="26"/>
  <c r="G1788" i="26"/>
  <c r="J1788" i="26"/>
  <c r="K1788" i="26"/>
  <c r="K1789" i="26"/>
  <c r="D1790" i="26"/>
  <c r="E1790" i="26"/>
  <c r="M1790" i="26" s="1"/>
  <c r="F1790" i="26"/>
  <c r="G1791" i="26"/>
  <c r="J1791" i="26"/>
  <c r="G1792" i="26"/>
  <c r="J1792" i="26"/>
  <c r="G1793" i="26"/>
  <c r="H1793" i="26"/>
  <c r="G1794" i="26"/>
  <c r="J1794" i="26"/>
  <c r="D1796" i="26"/>
  <c r="E1796" i="26"/>
  <c r="K1796" i="26" s="1"/>
  <c r="F1796" i="26"/>
  <c r="H1796" i="26"/>
  <c r="D1797" i="26"/>
  <c r="E1797" i="26"/>
  <c r="K1797" i="26" s="1"/>
  <c r="F1797" i="26"/>
  <c r="H1797" i="26"/>
  <c r="D1798" i="26"/>
  <c r="E1798" i="26"/>
  <c r="J1798" i="26"/>
  <c r="D1799" i="26"/>
  <c r="E1799" i="26"/>
  <c r="K1799" i="26" s="1"/>
  <c r="F1799" i="26"/>
  <c r="H1799" i="26"/>
  <c r="D1800" i="26"/>
  <c r="E1800" i="26"/>
  <c r="F1800" i="26"/>
  <c r="H1800" i="26"/>
  <c r="G1801" i="26"/>
  <c r="J1801" i="26"/>
  <c r="K1801" i="26"/>
  <c r="L1801" i="26" s="1"/>
  <c r="G1802" i="26"/>
  <c r="J1802" i="26"/>
  <c r="K1802" i="26"/>
  <c r="L1802" i="26" s="1"/>
  <c r="G1803" i="26"/>
  <c r="J1803" i="26"/>
  <c r="K1803" i="26"/>
  <c r="L1803" i="26" s="1"/>
  <c r="G1804" i="26"/>
  <c r="J1804" i="26"/>
  <c r="K1804" i="26"/>
  <c r="L1804" i="26" s="1"/>
  <c r="D1805" i="26"/>
  <c r="E1805" i="26"/>
  <c r="F1805" i="26"/>
  <c r="H1805" i="26"/>
  <c r="G1806" i="26"/>
  <c r="J1806" i="26"/>
  <c r="K1806" i="26"/>
  <c r="L1806" i="26" s="1"/>
  <c r="G1807" i="26"/>
  <c r="J1807" i="26"/>
  <c r="K1807" i="26"/>
  <c r="L1807" i="26" s="1"/>
  <c r="G1808" i="26"/>
  <c r="J1808" i="26"/>
  <c r="K1808" i="26"/>
  <c r="L1808" i="26" s="1"/>
  <c r="G1809" i="26"/>
  <c r="K1809" i="26"/>
  <c r="L1809" i="26" s="1"/>
  <c r="M1785" i="26" l="1"/>
  <c r="K1783" i="26"/>
  <c r="K1723" i="26" s="1"/>
  <c r="F1722" i="26"/>
  <c r="K1805" i="26"/>
  <c r="L1805" i="26" s="1"/>
  <c r="K1800" i="26"/>
  <c r="L1800" i="26" s="1"/>
  <c r="K1766" i="26"/>
  <c r="L1766" i="26" s="1"/>
  <c r="K1742" i="26"/>
  <c r="L1742" i="26" s="1"/>
  <c r="I1770" i="26"/>
  <c r="K1769" i="26"/>
  <c r="M1769" i="26" s="1"/>
  <c r="I1797" i="26"/>
  <c r="I1796" i="26"/>
  <c r="F1723" i="26"/>
  <c r="K1744" i="26"/>
  <c r="L1744" i="26" s="1"/>
  <c r="I1805" i="26"/>
  <c r="I1800" i="26"/>
  <c r="I1799" i="26"/>
  <c r="F1795" i="26"/>
  <c r="I1785" i="26"/>
  <c r="I1775" i="26"/>
  <c r="D1722" i="26"/>
  <c r="D1723" i="26"/>
  <c r="H1765" i="26"/>
  <c r="I1768" i="26"/>
  <c r="K1743" i="26"/>
  <c r="M1743" i="26" s="1"/>
  <c r="I1743" i="26"/>
  <c r="J1738" i="26"/>
  <c r="I1738" i="26"/>
  <c r="J1737" i="26"/>
  <c r="I1737" i="26"/>
  <c r="G1798" i="26"/>
  <c r="I1798" i="26"/>
  <c r="H1783" i="26"/>
  <c r="J1783" i="26" s="1"/>
  <c r="I1793" i="26"/>
  <c r="K1767" i="26"/>
  <c r="M1767" i="26" s="1"/>
  <c r="I1767" i="26"/>
  <c r="K1760" i="26"/>
  <c r="L1760" i="26" s="1"/>
  <c r="I1760" i="26"/>
  <c r="K1741" i="26"/>
  <c r="M1741" i="26" s="1"/>
  <c r="I1741" i="26"/>
  <c r="L1789" i="26"/>
  <c r="L1784" i="26" s="1"/>
  <c r="K1784" i="26"/>
  <c r="M1784" i="26" s="1"/>
  <c r="L1787" i="26"/>
  <c r="L1782" i="26" s="1"/>
  <c r="K1782" i="26"/>
  <c r="M1782" i="26" s="1"/>
  <c r="D1721" i="26"/>
  <c r="L1734" i="26"/>
  <c r="L1729" i="26" s="1"/>
  <c r="K1729" i="26"/>
  <c r="M1729" i="26" s="1"/>
  <c r="L1788" i="26"/>
  <c r="L1783" i="26" s="1"/>
  <c r="L1786" i="26"/>
  <c r="L1781" i="26" s="1"/>
  <c r="K1781" i="26"/>
  <c r="H1728" i="26"/>
  <c r="J1728" i="26" s="1"/>
  <c r="H1727" i="26"/>
  <c r="L1731" i="26"/>
  <c r="L1726" i="26" s="1"/>
  <c r="K1726" i="26"/>
  <c r="K1721" i="26" s="1"/>
  <c r="J1797" i="26"/>
  <c r="G1797" i="26"/>
  <c r="G1790" i="26"/>
  <c r="M1786" i="26"/>
  <c r="G1783" i="26"/>
  <c r="J1770" i="26"/>
  <c r="M1734" i="26"/>
  <c r="G1730" i="26"/>
  <c r="G1770" i="26"/>
  <c r="M1763" i="26"/>
  <c r="G1800" i="26"/>
  <c r="G1799" i="26"/>
  <c r="M1776" i="26"/>
  <c r="J1775" i="26"/>
  <c r="M1761" i="26"/>
  <c r="G1728" i="26"/>
  <c r="M1772" i="26"/>
  <c r="M1809" i="26"/>
  <c r="M1789" i="26"/>
  <c r="G1785" i="26"/>
  <c r="G1769" i="26"/>
  <c r="E1780" i="26"/>
  <c r="G1735" i="26"/>
  <c r="M1731" i="26"/>
  <c r="M1742" i="26"/>
  <c r="J1732" i="26"/>
  <c r="M1807" i="26"/>
  <c r="G1805" i="26"/>
  <c r="M1801" i="26"/>
  <c r="M1788" i="26"/>
  <c r="D1780" i="26"/>
  <c r="G1775" i="26"/>
  <c r="M1771" i="26"/>
  <c r="M1762" i="26"/>
  <c r="F1740" i="26"/>
  <c r="K1730" i="26"/>
  <c r="M1730" i="26" s="1"/>
  <c r="J1799" i="26"/>
  <c r="M1774" i="26"/>
  <c r="J1769" i="26"/>
  <c r="G1767" i="26"/>
  <c r="H1795" i="26"/>
  <c r="F1765" i="26"/>
  <c r="D1765" i="26"/>
  <c r="M1806" i="26"/>
  <c r="M1804" i="26"/>
  <c r="M1803" i="26"/>
  <c r="M1779" i="26"/>
  <c r="M1778" i="26"/>
  <c r="M1775" i="26"/>
  <c r="L1796" i="26"/>
  <c r="M1796" i="26"/>
  <c r="L1768" i="26"/>
  <c r="M1768" i="26"/>
  <c r="M1808" i="26"/>
  <c r="M1802" i="26"/>
  <c r="K1798" i="26"/>
  <c r="G1796" i="26"/>
  <c r="D1795" i="26"/>
  <c r="M1787" i="26"/>
  <c r="L1785" i="26"/>
  <c r="F1780" i="26"/>
  <c r="M1777" i="26"/>
  <c r="M1773" i="26"/>
  <c r="G1768" i="26"/>
  <c r="E1765" i="26"/>
  <c r="K1765" i="26" s="1"/>
  <c r="M1765" i="26" s="1"/>
  <c r="M1764" i="26"/>
  <c r="E1740" i="26"/>
  <c r="D1740" i="26"/>
  <c r="J1805" i="26"/>
  <c r="J1800" i="26"/>
  <c r="M1805" i="26"/>
  <c r="M1799" i="26"/>
  <c r="L1799" i="26"/>
  <c r="M1797" i="26"/>
  <c r="L1797" i="26"/>
  <c r="H1790" i="26"/>
  <c r="J1793" i="26"/>
  <c r="M1770" i="26"/>
  <c r="L1770" i="26"/>
  <c r="E1722" i="26"/>
  <c r="H1721" i="26"/>
  <c r="E1721" i="26"/>
  <c r="J1796" i="26"/>
  <c r="E1795" i="26"/>
  <c r="E1723" i="26"/>
  <c r="F1721" i="26"/>
  <c r="H1735" i="26"/>
  <c r="J1733" i="26"/>
  <c r="H1730" i="26"/>
  <c r="J1729" i="26"/>
  <c r="G1729" i="26"/>
  <c r="M1727" i="26"/>
  <c r="G1727" i="26"/>
  <c r="F1725" i="26"/>
  <c r="D1725" i="26"/>
  <c r="J1768" i="26"/>
  <c r="G1766" i="26"/>
  <c r="M1728" i="26"/>
  <c r="E1725" i="26"/>
  <c r="F1720" i="26" l="1"/>
  <c r="J1765" i="26"/>
  <c r="L1767" i="26"/>
  <c r="M1760" i="26"/>
  <c r="L1769" i="26"/>
  <c r="M1800" i="26"/>
  <c r="M1766" i="26"/>
  <c r="L1743" i="26"/>
  <c r="L1780" i="26"/>
  <c r="K1780" i="26"/>
  <c r="M1780" i="26" s="1"/>
  <c r="I1721" i="26"/>
  <c r="M1744" i="26"/>
  <c r="L1741" i="26"/>
  <c r="J1735" i="26"/>
  <c r="I1735" i="26"/>
  <c r="J1727" i="26"/>
  <c r="I1727" i="26"/>
  <c r="J1730" i="26"/>
  <c r="I1730" i="26"/>
  <c r="J1790" i="26"/>
  <c r="I1790" i="26"/>
  <c r="K1740" i="26"/>
  <c r="M1740" i="26" s="1"/>
  <c r="I1740" i="26"/>
  <c r="I1795" i="26"/>
  <c r="H1723" i="26"/>
  <c r="I1723" i="26" s="1"/>
  <c r="I1728" i="26"/>
  <c r="H1780" i="26"/>
  <c r="I1780" i="26" s="1"/>
  <c r="I1783" i="26"/>
  <c r="I1765" i="26"/>
  <c r="L1730" i="26"/>
  <c r="H1725" i="26"/>
  <c r="I1725" i="26" s="1"/>
  <c r="H1722" i="26"/>
  <c r="K1722" i="26"/>
  <c r="M1722" i="26" s="1"/>
  <c r="G1780" i="26"/>
  <c r="G1765" i="26"/>
  <c r="L1723" i="26"/>
  <c r="M1781" i="26"/>
  <c r="M1723" i="26"/>
  <c r="L1721" i="26"/>
  <c r="J1721" i="26"/>
  <c r="E1720" i="26"/>
  <c r="G1722" i="26"/>
  <c r="D1720" i="26"/>
  <c r="M1783" i="26"/>
  <c r="L1798" i="26"/>
  <c r="M1798" i="26"/>
  <c r="G1725" i="26"/>
  <c r="K1795" i="26"/>
  <c r="M1795" i="26" s="1"/>
  <c r="M1721" i="26"/>
  <c r="G1723" i="26"/>
  <c r="L1765" i="26"/>
  <c r="G1795" i="26"/>
  <c r="J1795" i="26"/>
  <c r="L1725" i="26"/>
  <c r="K1725" i="26" s="1"/>
  <c r="M1725" i="26" s="1"/>
  <c r="M1726" i="26"/>
  <c r="G1721" i="26"/>
  <c r="L1722" i="26" l="1"/>
  <c r="J1723" i="26"/>
  <c r="L1740" i="26"/>
  <c r="J1725" i="26"/>
  <c r="J1780" i="26"/>
  <c r="H1720" i="26"/>
  <c r="I1720" i="26" s="1"/>
  <c r="I1722" i="26"/>
  <c r="J1722" i="26"/>
  <c r="L1720" i="26"/>
  <c r="K1720" i="26" s="1"/>
  <c r="M1720" i="26" s="1"/>
  <c r="G1720" i="26"/>
  <c r="L1795" i="26"/>
  <c r="J1720" i="26" l="1"/>
  <c r="H1503" i="26" l="1"/>
  <c r="I1513" i="26"/>
  <c r="H1500" i="26" l="1"/>
  <c r="F1500" i="26"/>
  <c r="D16" i="26" l="1"/>
  <c r="H2599" i="26" l="1"/>
  <c r="H2600" i="26"/>
  <c r="H2601" i="26"/>
  <c r="H2598" i="26"/>
  <c r="J1519" i="26"/>
  <c r="F1931" i="26" l="1"/>
  <c r="F1929" i="26"/>
  <c r="F1930" i="26"/>
  <c r="F2601" i="26" l="1"/>
  <c r="E2601" i="26"/>
  <c r="I2601" i="26" s="1"/>
  <c r="D2601" i="26"/>
  <c r="F2600" i="26"/>
  <c r="E2600" i="26"/>
  <c r="I2600" i="26" s="1"/>
  <c r="D2600" i="26"/>
  <c r="F2599" i="26"/>
  <c r="E2599" i="26"/>
  <c r="I2599" i="26" s="1"/>
  <c r="D2599" i="26"/>
  <c r="F2598" i="26"/>
  <c r="E2598" i="26"/>
  <c r="I2598" i="26" s="1"/>
  <c r="D2598" i="26"/>
  <c r="H2597" i="26"/>
  <c r="H2596" i="26"/>
  <c r="H2595" i="26"/>
  <c r="H2594" i="26"/>
  <c r="H2141" i="26"/>
  <c r="F2141" i="26"/>
  <c r="H2140" i="26"/>
  <c r="F2140" i="26"/>
  <c r="D1931" i="26"/>
  <c r="E1930" i="26"/>
  <c r="D1929" i="26"/>
  <c r="H1847" i="26"/>
  <c r="H1851" i="26"/>
  <c r="F1851" i="26"/>
  <c r="E1851" i="26"/>
  <c r="K1851" i="26" s="1"/>
  <c r="D1851" i="26"/>
  <c r="H1850" i="26"/>
  <c r="F1850" i="26"/>
  <c r="H1849" i="26"/>
  <c r="F1849" i="26"/>
  <c r="E1849" i="26"/>
  <c r="D1849" i="26"/>
  <c r="H1848" i="26"/>
  <c r="F1848" i="26"/>
  <c r="E1848" i="26"/>
  <c r="K1848" i="26" s="1"/>
  <c r="D1848" i="26"/>
  <c r="M1848" i="26" l="1"/>
  <c r="K1843" i="26"/>
  <c r="M1851" i="26"/>
  <c r="K1846" i="26"/>
  <c r="J2140" i="26"/>
  <c r="H2137" i="26"/>
  <c r="I2140" i="26"/>
  <c r="G2141" i="26"/>
  <c r="F2137" i="26"/>
  <c r="G2140" i="26"/>
  <c r="I2141" i="26"/>
  <c r="J2141" i="26"/>
  <c r="I1848" i="26"/>
  <c r="I1851" i="26"/>
  <c r="H1928" i="26"/>
  <c r="I1849" i="26"/>
  <c r="E1928" i="26"/>
  <c r="H1929" i="26"/>
  <c r="J2598" i="26"/>
  <c r="G2598" i="26"/>
  <c r="J2600" i="26"/>
  <c r="H1930" i="26"/>
  <c r="J2599" i="26"/>
  <c r="J2601" i="26"/>
  <c r="E1929" i="26"/>
  <c r="D1930" i="26"/>
  <c r="E1931" i="26"/>
  <c r="D1928" i="26"/>
  <c r="D2593" i="26"/>
  <c r="E1850" i="26"/>
  <c r="G1850" i="26" s="1"/>
  <c r="D2595" i="26"/>
  <c r="E2594" i="26"/>
  <c r="E2596" i="26"/>
  <c r="J1848" i="26"/>
  <c r="J1850" i="26"/>
  <c r="F2593" i="26"/>
  <c r="F2595" i="26"/>
  <c r="D2594" i="26"/>
  <c r="D2596" i="26"/>
  <c r="F2596" i="26"/>
  <c r="D2597" i="26"/>
  <c r="J1849" i="26"/>
  <c r="G1851" i="26"/>
  <c r="F1847" i="26"/>
  <c r="D1847" i="26"/>
  <c r="E1847" i="26"/>
  <c r="K1847" i="26" s="1"/>
  <c r="M1847" i="26" s="1"/>
  <c r="F2594" i="26"/>
  <c r="F2597" i="26"/>
  <c r="K2598" i="26"/>
  <c r="K2601" i="26"/>
  <c r="K2599" i="26"/>
  <c r="K2594" i="26" s="1"/>
  <c r="M2594" i="26" s="1"/>
  <c r="K2600" i="26"/>
  <c r="K2595" i="26" s="1"/>
  <c r="K1849" i="26"/>
  <c r="G1849" i="26"/>
  <c r="L1851" i="26"/>
  <c r="L1846" i="26" s="1"/>
  <c r="J1851" i="26"/>
  <c r="H2593" i="26"/>
  <c r="E2593" i="26"/>
  <c r="E2597" i="26"/>
  <c r="I2597" i="26" s="1"/>
  <c r="G2599" i="26"/>
  <c r="G2600" i="26"/>
  <c r="G2601" i="26"/>
  <c r="G1848" i="26"/>
  <c r="L1848" i="26"/>
  <c r="L1843" i="26" s="1"/>
  <c r="D1850" i="26"/>
  <c r="L2600" i="26" l="1"/>
  <c r="L2595" i="26" s="1"/>
  <c r="I2596" i="26"/>
  <c r="I2594" i="26"/>
  <c r="M1849" i="26"/>
  <c r="K1844" i="26"/>
  <c r="K1850" i="26"/>
  <c r="L1850" i="26" s="1"/>
  <c r="L1845" i="26" s="1"/>
  <c r="J2137" i="26"/>
  <c r="I2137" i="26"/>
  <c r="G2137" i="26"/>
  <c r="I2593" i="26"/>
  <c r="I1930" i="26"/>
  <c r="I1847" i="26"/>
  <c r="I1929" i="26"/>
  <c r="I1928" i="26"/>
  <c r="I1850" i="26"/>
  <c r="H2592" i="26"/>
  <c r="M2598" i="26"/>
  <c r="K2593" i="26"/>
  <c r="M2593" i="26" s="1"/>
  <c r="L2601" i="26"/>
  <c r="L2596" i="26" s="1"/>
  <c r="K2596" i="26"/>
  <c r="M2596" i="26" s="1"/>
  <c r="J2596" i="26"/>
  <c r="J2593" i="26"/>
  <c r="F1928" i="26"/>
  <c r="G1928" i="26" s="1"/>
  <c r="J2597" i="26"/>
  <c r="J1847" i="26"/>
  <c r="H1931" i="26"/>
  <c r="I1931" i="26" s="1"/>
  <c r="J2595" i="26"/>
  <c r="L2599" i="26"/>
  <c r="L2594" i="26" s="1"/>
  <c r="F2592" i="26"/>
  <c r="D2592" i="26"/>
  <c r="G2594" i="26"/>
  <c r="L2598" i="26"/>
  <c r="L2593" i="26" s="1"/>
  <c r="G2596" i="26"/>
  <c r="G1847" i="26"/>
  <c r="J2594" i="26"/>
  <c r="L1847" i="26"/>
  <c r="M2600" i="26"/>
  <c r="K2597" i="26"/>
  <c r="M2597" i="26" s="1"/>
  <c r="M2601" i="26"/>
  <c r="L1849" i="26"/>
  <c r="L1844" i="26" s="1"/>
  <c r="M2599" i="26"/>
  <c r="E2595" i="26"/>
  <c r="G2597" i="26"/>
  <c r="G2593" i="26"/>
  <c r="F19" i="26"/>
  <c r="D19" i="26"/>
  <c r="D18" i="26"/>
  <c r="D17" i="26"/>
  <c r="F16" i="26"/>
  <c r="G16" i="26" s="1"/>
  <c r="K16" i="26"/>
  <c r="H18" i="26" l="1"/>
  <c r="H16" i="26"/>
  <c r="H19" i="26"/>
  <c r="I2595" i="26"/>
  <c r="L1842" i="26"/>
  <c r="M1850" i="26"/>
  <c r="K1845" i="26"/>
  <c r="K1842" i="26" s="1"/>
  <c r="J2592" i="26"/>
  <c r="L2597" i="26"/>
  <c r="E2592" i="26"/>
  <c r="G2592" i="26" s="1"/>
  <c r="K2592" i="26"/>
  <c r="L2592" i="26"/>
  <c r="L16" i="26"/>
  <c r="F18" i="26"/>
  <c r="M2595" i="26"/>
  <c r="G2595" i="26"/>
  <c r="F17" i="26"/>
  <c r="H17" i="26" l="1"/>
  <c r="K17" i="26"/>
  <c r="I16" i="26"/>
  <c r="J16" i="26"/>
  <c r="K18" i="26"/>
  <c r="K19" i="26"/>
  <c r="I2592" i="26"/>
  <c r="L17" i="26"/>
  <c r="L19" i="26"/>
  <c r="M2592" i="26"/>
  <c r="L18" i="26"/>
  <c r="I19" i="26" l="1"/>
  <c r="I17" i="26"/>
  <c r="I18" i="26"/>
  <c r="L15" i="26"/>
  <c r="K1506" i="26" l="1"/>
  <c r="K1507" i="26"/>
  <c r="K1509" i="26"/>
  <c r="K1511" i="26"/>
  <c r="K1512" i="26"/>
  <c r="K1513" i="26"/>
  <c r="K1514" i="26"/>
  <c r="K1516" i="26"/>
  <c r="K1517" i="26"/>
  <c r="K1518" i="26"/>
  <c r="K1519" i="26"/>
  <c r="M1516" i="26" l="1"/>
  <c r="L1516" i="26"/>
  <c r="M1507" i="26"/>
  <c r="L1507" i="26"/>
  <c r="M1518" i="26"/>
  <c r="L1518" i="26"/>
  <c r="M1513" i="26"/>
  <c r="L1513" i="26"/>
  <c r="M1511" i="26"/>
  <c r="L1511" i="26"/>
  <c r="M1519" i="26"/>
  <c r="L1519" i="26"/>
  <c r="M1517" i="26"/>
  <c r="L1517" i="26"/>
  <c r="M1514" i="26"/>
  <c r="L1514" i="26"/>
  <c r="M1512" i="26"/>
  <c r="L1512" i="26"/>
  <c r="M1509" i="26"/>
  <c r="L1509" i="26"/>
  <c r="M1506" i="26"/>
  <c r="L1506" i="26"/>
  <c r="J1513" i="26" l="1"/>
  <c r="J1518" i="26"/>
  <c r="J19" i="26" l="1"/>
  <c r="M16" i="26" l="1"/>
  <c r="K1928" i="26" l="1"/>
  <c r="M1928" i="26" s="1"/>
  <c r="K1929" i="26"/>
  <c r="M1929" i="26" s="1"/>
  <c r="K1931" i="26"/>
  <c r="M1931" i="26" s="1"/>
  <c r="F1845" i="26"/>
  <c r="F13" i="26" s="1"/>
  <c r="E1844" i="26"/>
  <c r="M1844" i="26" s="1"/>
  <c r="E1843" i="26"/>
  <c r="M1843" i="26" s="1"/>
  <c r="D1845" i="26"/>
  <c r="D1843" i="26"/>
  <c r="D11" i="26" s="1"/>
  <c r="F1843" i="26"/>
  <c r="E1846" i="26"/>
  <c r="H1845" i="26"/>
  <c r="D1844" i="26"/>
  <c r="D12" i="26" s="1"/>
  <c r="D1846" i="26"/>
  <c r="D14" i="26" s="1"/>
  <c r="F1844" i="26"/>
  <c r="H1844" i="26"/>
  <c r="F1846" i="26"/>
  <c r="F14" i="26" s="1"/>
  <c r="H1846" i="26"/>
  <c r="H14" i="26" s="1"/>
  <c r="G1518" i="26"/>
  <c r="H1515" i="26"/>
  <c r="E1515" i="26"/>
  <c r="D1515" i="26"/>
  <c r="G1513" i="26"/>
  <c r="H1510" i="26"/>
  <c r="F1510" i="26"/>
  <c r="E1510" i="26"/>
  <c r="D1510" i="26"/>
  <c r="D1503" i="26"/>
  <c r="H1505" i="26"/>
  <c r="D13" i="26" l="1"/>
  <c r="E14" i="26"/>
  <c r="I14" i="26" s="1"/>
  <c r="M1846" i="26"/>
  <c r="H13" i="26"/>
  <c r="H12" i="26"/>
  <c r="I1844" i="26"/>
  <c r="J1844" i="26"/>
  <c r="F12" i="26"/>
  <c r="F4" i="26" s="1"/>
  <c r="F11" i="26"/>
  <c r="E11" i="26"/>
  <c r="E3" i="26" s="1"/>
  <c r="D4" i="26"/>
  <c r="E12" i="26"/>
  <c r="E4" i="26" s="1"/>
  <c r="D3" i="26"/>
  <c r="I1515" i="26"/>
  <c r="I1510" i="26"/>
  <c r="I1846" i="26"/>
  <c r="E1503" i="26"/>
  <c r="I1508" i="26"/>
  <c r="D1500" i="26"/>
  <c r="D1505" i="26"/>
  <c r="L1931" i="26"/>
  <c r="L1929" i="26"/>
  <c r="L1928" i="26"/>
  <c r="J1515" i="26"/>
  <c r="K1515" i="26"/>
  <c r="M1515" i="26" s="1"/>
  <c r="K1508" i="26"/>
  <c r="K1510" i="26"/>
  <c r="M1510" i="26" s="1"/>
  <c r="J1510" i="26"/>
  <c r="J1508" i="26"/>
  <c r="E1845" i="26"/>
  <c r="M1845" i="26" s="1"/>
  <c r="J1845" i="26"/>
  <c r="E1505" i="26"/>
  <c r="I1505" i="26" s="1"/>
  <c r="G1843" i="26"/>
  <c r="G1846" i="26"/>
  <c r="D1842" i="26"/>
  <c r="H1843" i="26"/>
  <c r="H1842" i="26" s="1"/>
  <c r="J1846" i="26"/>
  <c r="G1844" i="26"/>
  <c r="F1842" i="26"/>
  <c r="G1510" i="26"/>
  <c r="G1508" i="26"/>
  <c r="F1505" i="26"/>
  <c r="G14" i="26" l="1"/>
  <c r="I1845" i="26"/>
  <c r="I1843" i="26"/>
  <c r="H11" i="26"/>
  <c r="H3" i="26" s="1"/>
  <c r="I1503" i="26"/>
  <c r="E13" i="26"/>
  <c r="I13" i="26" s="1"/>
  <c r="G11" i="26"/>
  <c r="F3" i="26"/>
  <c r="I12" i="26"/>
  <c r="H4" i="26"/>
  <c r="G1503" i="26"/>
  <c r="K1503" i="26"/>
  <c r="M1503" i="26" s="1"/>
  <c r="E1500" i="26"/>
  <c r="I1500" i="26" s="1"/>
  <c r="J1503" i="26"/>
  <c r="E1842" i="26"/>
  <c r="G1515" i="26"/>
  <c r="G1505" i="26"/>
  <c r="J1843" i="26"/>
  <c r="L14" i="26"/>
  <c r="L1515" i="26"/>
  <c r="M1508" i="26"/>
  <c r="L1508" i="26"/>
  <c r="L1510" i="26"/>
  <c r="K1505" i="26"/>
  <c r="M1505" i="26" s="1"/>
  <c r="G1845" i="26"/>
  <c r="J1505" i="26"/>
  <c r="G1500" i="26" l="1"/>
  <c r="J11" i="26"/>
  <c r="I11" i="26"/>
  <c r="L1503" i="26"/>
  <c r="K1500" i="26"/>
  <c r="M1500" i="26" s="1"/>
  <c r="J1500" i="26"/>
  <c r="J1842" i="26"/>
  <c r="I1842" i="26"/>
  <c r="M1842" i="26"/>
  <c r="G1842" i="26"/>
  <c r="L1505" i="26"/>
  <c r="L1500" i="26" l="1"/>
  <c r="K14" i="26" l="1"/>
  <c r="G17" i="26"/>
  <c r="J17" i="26"/>
  <c r="G19" i="26"/>
  <c r="M19" i="26" l="1"/>
  <c r="M17" i="26"/>
  <c r="G18" i="26" l="1"/>
  <c r="M18" i="26" l="1"/>
  <c r="K1930" i="26" l="1"/>
  <c r="K13" i="26" s="1"/>
  <c r="M1930" i="26" l="1"/>
  <c r="L1930" i="26"/>
  <c r="L13" i="26" s="1"/>
  <c r="H1927" i="26" l="1"/>
  <c r="E1927" i="26"/>
  <c r="F1927" i="26"/>
  <c r="D1927" i="26"/>
  <c r="G1929" i="26"/>
  <c r="G1930" i="26"/>
  <c r="G1931" i="26"/>
  <c r="J1928" i="26"/>
  <c r="J1929" i="26"/>
  <c r="J1930" i="26"/>
  <c r="J1931" i="26"/>
  <c r="F15" i="26"/>
  <c r="D15" i="26"/>
  <c r="I1927" i="26" l="1"/>
  <c r="J12" i="26"/>
  <c r="K15" i="26"/>
  <c r="M15" i="26" s="1"/>
  <c r="K1927" i="26"/>
  <c r="M1927" i="26" s="1"/>
  <c r="J1927" i="26"/>
  <c r="G1927" i="26"/>
  <c r="L1927" i="26" l="1"/>
  <c r="G15" i="26"/>
  <c r="J14" i="26" l="1"/>
  <c r="G12" i="26" l="1"/>
  <c r="J18" i="26"/>
  <c r="H15" i="26"/>
  <c r="I15" i="26" l="1"/>
  <c r="J15" i="26"/>
  <c r="H10" i="26" l="1"/>
  <c r="J13" i="26"/>
  <c r="F10" i="26"/>
  <c r="J10" i="26" l="1"/>
  <c r="M14" i="26" l="1"/>
  <c r="G13" i="26" l="1"/>
  <c r="E10" i="26"/>
  <c r="I10" i="26" s="1"/>
  <c r="M13" i="26" l="1"/>
  <c r="G10" i="26"/>
  <c r="D10" i="26" l="1"/>
  <c r="L12" i="26" l="1"/>
  <c r="L4" i="26" s="1"/>
  <c r="K12" i="26"/>
  <c r="M12" i="26" s="1"/>
  <c r="L11" i="26" l="1"/>
  <c r="L10" i="26" s="1"/>
  <c r="K11" i="26" l="1"/>
  <c r="M11" i="26" s="1"/>
  <c r="K10" i="26" l="1"/>
  <c r="M10" i="26" s="1"/>
</calcChain>
</file>

<file path=xl/sharedStrings.xml><?xml version="1.0" encoding="utf-8"?>
<sst xmlns="http://schemas.openxmlformats.org/spreadsheetml/2006/main" count="4100" uniqueCount="1417">
  <si>
    <t>4.2.1.</t>
  </si>
  <si>
    <t>7.1.</t>
  </si>
  <si>
    <t>4.2.</t>
  </si>
  <si>
    <t>4.3.</t>
  </si>
  <si>
    <t>5.4.</t>
  </si>
  <si>
    <t>5.4.1.</t>
  </si>
  <si>
    <t>5.4.2.</t>
  </si>
  <si>
    <t>5.5.</t>
  </si>
  <si>
    <t>5.5.1.</t>
  </si>
  <si>
    <t>19.</t>
  </si>
  <si>
    <t>20.</t>
  </si>
  <si>
    <t>21.</t>
  </si>
  <si>
    <t>22.</t>
  </si>
  <si>
    <t>5.2.</t>
  </si>
  <si>
    <t>5.2.1.</t>
  </si>
  <si>
    <t>5.3.</t>
  </si>
  <si>
    <t>Всего по программам муниципального образования город Сургут</t>
  </si>
  <si>
    <t>привлеченные средства</t>
  </si>
  <si>
    <t>Пояснения, ожидаемые результаты</t>
  </si>
  <si>
    <t>6.1.1.</t>
  </si>
  <si>
    <t>№ п/п</t>
  </si>
  <si>
    <t>Источник финансирования</t>
  </si>
  <si>
    <t>бюджет ХМАО - Югры</t>
  </si>
  <si>
    <t>федеральный бюджет</t>
  </si>
  <si>
    <t>привлечённые средства</t>
  </si>
  <si>
    <t>Всего, в том числе:</t>
  </si>
  <si>
    <t>1.</t>
  </si>
  <si>
    <t>Исполнение</t>
  </si>
  <si>
    <t>Фактически
 профинансировано</t>
  </si>
  <si>
    <t>Наименование программы/подпрограммы</t>
  </si>
  <si>
    <t>Исполнено (кассовый расход)</t>
  </si>
  <si>
    <t>2.</t>
  </si>
  <si>
    <t>3.</t>
  </si>
  <si>
    <t>4.</t>
  </si>
  <si>
    <t>4.1.</t>
  </si>
  <si>
    <t>5.</t>
  </si>
  <si>
    <t>5.1.</t>
  </si>
  <si>
    <t>5.1.1.</t>
  </si>
  <si>
    <t>6.</t>
  </si>
  <si>
    <t>6.1.</t>
  </si>
  <si>
    <t>6.2.</t>
  </si>
  <si>
    <t>7.</t>
  </si>
  <si>
    <t xml:space="preserve">бюджет МО </t>
  </si>
  <si>
    <t>8.</t>
  </si>
  <si>
    <t>9.</t>
  </si>
  <si>
    <t>10.</t>
  </si>
  <si>
    <t>12.</t>
  </si>
  <si>
    <t>13.</t>
  </si>
  <si>
    <t>15.</t>
  </si>
  <si>
    <t>16.</t>
  </si>
  <si>
    <t>17.</t>
  </si>
  <si>
    <t>18.</t>
  </si>
  <si>
    <t>Факт финансирования</t>
  </si>
  <si>
    <t>%  к уточненному плану</t>
  </si>
  <si>
    <t>%  к факту</t>
  </si>
  <si>
    <t>4.3.1.</t>
  </si>
  <si>
    <t>6.2.1.</t>
  </si>
  <si>
    <t>4.2.2.</t>
  </si>
  <si>
    <t>остаток средств</t>
  </si>
  <si>
    <t>% исполнения к уточненному плану</t>
  </si>
  <si>
    <t xml:space="preserve">Утвержденный план 
на 2014 год </t>
  </si>
  <si>
    <t xml:space="preserve">Уточненный план 
на 2014 год </t>
  </si>
  <si>
    <t>Ожидаемое исполнение до конца года</t>
  </si>
  <si>
    <r>
      <t xml:space="preserve">Финансовые затраты на реализацию программы в </t>
    </r>
    <r>
      <rPr>
        <u/>
        <sz val="14"/>
        <rFont val="Times New Roman"/>
        <family val="1"/>
        <charset val="204"/>
      </rPr>
      <t>2014</t>
    </r>
    <r>
      <rPr>
        <sz val="14"/>
        <rFont val="Times New Roman"/>
        <family val="1"/>
        <charset val="204"/>
      </rPr>
      <t xml:space="preserve"> г.  </t>
    </r>
  </si>
  <si>
    <t>Проведение в образовательных организациях мероприятий (ДО)</t>
  </si>
  <si>
    <t>Организация и проведение городских фестивалей (ДО)</t>
  </si>
  <si>
    <t>Подпрограмма 1 «Библиотечное обслуживание населения»</t>
  </si>
  <si>
    <t xml:space="preserve"> Подпрограмма 3 "Дополнительное образование детей в детских школах искусств"</t>
  </si>
  <si>
    <t>Подпрограмма 4 "Организация культурного досуга на базе организаций и учреждений культуры"</t>
  </si>
  <si>
    <t xml:space="preserve"> Подпрограмма 5 "Организация массовых мероприятий"</t>
  </si>
  <si>
    <t xml:space="preserve"> Подпрограмма 6 "Развитие инфраструктуры отрасли культуры "</t>
  </si>
  <si>
    <t>Подпрограмма 7 "Организация отдыха и оздоровления детей и молодёжи в каникулярное время" (на базе учреждений культуры, учреждений дополнительного образования детей)</t>
  </si>
  <si>
    <t xml:space="preserve"> Подпрограмма 1 «Организация занятий физической культурой и массовым спортом»</t>
  </si>
  <si>
    <t>- обеспечение функционирования и развития учреждений, оказывающих муниципальную услугу «Организация занятий физической культурой и массовым спортом» (ДКМПиС)</t>
  </si>
  <si>
    <t>Подпрограмма 2 «Организация дополнительного образования в спортивных школах»</t>
  </si>
  <si>
    <t xml:space="preserve"> - обеспечение функционирования и развития учреждений, оказывающих муниципальную услугу  «Дополнительное образование в спортивных школах» ДКМПиС</t>
  </si>
  <si>
    <t>Подпрограмма 3 «Развитие инфраструктуры спорта».</t>
  </si>
  <si>
    <t xml:space="preserve"> - выполнение работ по завершению строительства объекта "Спортивный городок "На Сайме"</t>
  </si>
  <si>
    <t xml:space="preserve"> - выполнение работ по реконструкции объекта  "Помещение № 23 (балкон) в зал восточных единоборств в СОК "Энергетик"</t>
  </si>
  <si>
    <t xml:space="preserve"> - выполнение работ по  строительству объекта "Спортивный центр с плавательным бассейном на 50 м. в г. Сургуте"</t>
  </si>
  <si>
    <t>Подпрограмма 4 "Организация отдыха  детей и молодёжи в каникулярное время" (на базе учреждений физической культуры и спорта).</t>
  </si>
  <si>
    <t>Мероприятие. Организация работы лагерей дневного пребывания, включая обеспечение питанием (на базе учреждений физической культуры и спорта и учреждений дополнительного образования)</t>
  </si>
  <si>
    <t>"Реализация мероприятий с целью создания условий для развития туризма в Сургуте, расширения спектра туристских услуг для жителей и гостей города"</t>
  </si>
  <si>
    <t>4.3.2.</t>
  </si>
  <si>
    <t>4.4.</t>
  </si>
  <si>
    <t>4.4.1.</t>
  </si>
  <si>
    <t>4.4.2.</t>
  </si>
  <si>
    <t>4.5.</t>
  </si>
  <si>
    <t>4.5.1.</t>
  </si>
  <si>
    <t>4.3.3.</t>
  </si>
  <si>
    <t>4.5.2.</t>
  </si>
  <si>
    <t>4.5.3.</t>
  </si>
  <si>
    <t>4.6.1.</t>
  </si>
  <si>
    <t>4.6.</t>
  </si>
  <si>
    <t>4.7.</t>
  </si>
  <si>
    <t>4.7.1.</t>
  </si>
  <si>
    <t>4.8.</t>
  </si>
  <si>
    <t>5.1.2.</t>
  </si>
  <si>
    <t>5.1.2.1.</t>
  </si>
  <si>
    <t>5.1.2.3.</t>
  </si>
  <si>
    <t>5.4.2.1.</t>
  </si>
  <si>
    <t>5.4.2.2.</t>
  </si>
  <si>
    <t>5.4.2.3.</t>
  </si>
  <si>
    <t>5.4.2.4.</t>
  </si>
  <si>
    <t>29.</t>
  </si>
  <si>
    <t>29.1.</t>
  </si>
  <si>
    <t>29.2.</t>
  </si>
  <si>
    <t>28.1.</t>
  </si>
  <si>
    <t>28.2.</t>
  </si>
  <si>
    <t>28.3.</t>
  </si>
  <si>
    <t>28.4.</t>
  </si>
  <si>
    <t>5.2.2.</t>
  </si>
  <si>
    <t>5.2.2.1.</t>
  </si>
  <si>
    <t>5.2.2.2.</t>
  </si>
  <si>
    <t>4.8.1.</t>
  </si>
  <si>
    <t>Подпрограмма 1. Взаимодействие органов местного самоуправления с институтом гражданского общества в решении вопросов местного значения</t>
  </si>
  <si>
    <t>Подпрограмма 2. Создание условий для расширения доступа населения к информации о деятельности органов местного самоуправления</t>
  </si>
  <si>
    <t>Подпрограмма 3. Поддержка социально ориентированных некоммерческих организаций</t>
  </si>
  <si>
    <t>31.1.</t>
  </si>
  <si>
    <t>31.2.</t>
  </si>
  <si>
    <t>31.2.1.</t>
  </si>
  <si>
    <t>31.3.</t>
  </si>
  <si>
    <t>31.3.1.</t>
  </si>
  <si>
    <t>31.3.2.</t>
  </si>
  <si>
    <t>31.1.2.</t>
  </si>
  <si>
    <t>31.1.3.</t>
  </si>
  <si>
    <t>31.3.3.</t>
  </si>
  <si>
    <t>2.1.</t>
  </si>
  <si>
    <t>Подпрограмма 1.  «Обеспечение выполнения функций департамента финансов»</t>
  </si>
  <si>
    <t>2.1.1.</t>
  </si>
  <si>
    <t>2.2.</t>
  </si>
  <si>
    <t>Подпрограмма 2. «Управление муниципальным долгом городского округа город Сургут»</t>
  </si>
  <si>
    <t>2.2.1.</t>
  </si>
  <si>
    <t>2.2.2.</t>
  </si>
  <si>
    <t>2.3.</t>
  </si>
  <si>
    <t>Подпрограмма 3.  «Формирование резервных средств в бюджете города в соответствии с требованиями бюджетного законодательства».</t>
  </si>
  <si>
    <t>2.3.1.</t>
  </si>
  <si>
    <t>2.3.2.</t>
  </si>
  <si>
    <t>2.4.</t>
  </si>
  <si>
    <t>Подпрограмма 4.  «Функционирование и развитие автоматизированных систем управления бюджетным процессом»</t>
  </si>
  <si>
    <t>2.4.1.</t>
  </si>
  <si>
    <t>Всего по программе, в том числе:</t>
  </si>
  <si>
    <t>бюджет ХМАО-Югры</t>
  </si>
  <si>
    <t>Подпрограмма 1: «Осуществление отдельных государственных полномочий  по опеке и попечительству на 2014 – 2016 годы»</t>
  </si>
  <si>
    <t>Всего по подпрограмме, в том числе:</t>
  </si>
  <si>
    <t>Подпрограмма 2: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приемным родителям за счет средств субвенций, поступающих из федерального бюджета, бюджета Ханты-Мансийского автономного округа – Югры  на 2014 -2016 годы»</t>
  </si>
  <si>
    <t>Профилактика правонарушений в общественных местах и в сфере безопасности дорожного движения</t>
  </si>
  <si>
    <t>бюджет МО</t>
  </si>
  <si>
    <t>Создание общественных формирований правоохранительной направленности (общественные формирования, добровольные народные дружины, родительские патрули, молодежные отряды и т.д.), материальное стимулирование граждан, участвующих в охране общественного порядка, пресечении преступлений и иных правонарушений</t>
  </si>
  <si>
    <t>Ежемесячные выплаты гражданам, участвующим в деятельности добровольных формирований населения по охране общественного порядка и привлекаемым Администрацией города и органами внутренних дел к охране общественного порядка на территории городского округа город Сургут в соответствии с п.1 Решения Думы города Сургута от 16.02.2012 № 149-V ДГ "Об установлении социальной гарантии гражданам, участвующим в деятельности добровольных формирований населения по охране общественного порядка</t>
  </si>
  <si>
    <t>Реализация переданного органам местного самоуправления муниципального образования городской округу город Сургут отдельного государственного полномочия по созданию административных комиссий и организационному обеспечению их деятельности. Обеспечение деятельности административной комиссии</t>
  </si>
  <si>
    <t>Размещение (в том числе приобретение, установка, монтаж, подключение) в наиболее криминогенных общественных местах и на улицах населенных пунктов автономного округа, местах массового пребывания граждан систем видео обзора с установкой мониторов для контроля за обстановкой и оперативного реагирования,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информирование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t>
  </si>
  <si>
    <t>Реализация переданного органам местного самоуправления муниципального образования городской округ город Сургут отдельного государственного полномочия по образованию и организации деятельности комиссий по делам несовершеннолетних и защите их прав  в соответствии с  Законом Ханты-Мансийского АО - Югры от 12 октября 2005 г. N 74-оз "О комиссиях по делам несовершеннолетних и защите их прав в Ханты-Мансийском автономном округе - Югре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t>
  </si>
  <si>
    <t>17.1.</t>
  </si>
  <si>
    <t>17.1.1.</t>
  </si>
  <si>
    <t>Реализация проекта "Растем вместе" (формирование у учащихся культуры толерантности и этнокультурной компетентности)(ДО)</t>
  </si>
  <si>
    <t>Проведение курсов "Развитие языковой, речевой компетентности детей мигрантов, не владеющих русским языком" (ДО)</t>
  </si>
  <si>
    <t>29.2.1.</t>
  </si>
  <si>
    <t>29.2.2.</t>
  </si>
  <si>
    <t>Фестиваль творчества детей с ограниченными возможностями здоровья "Солнце для всех" (ДО)</t>
  </si>
  <si>
    <t>Фестиваль-конкурс детского творчества "Созвездие" для детей сирот и детей, оставшихся без попечения родителей (ДО)</t>
  </si>
  <si>
    <t>Фестиваль детского и юношеского творчества "Радуга детства" (ДО)</t>
  </si>
  <si>
    <t>17.1.2.</t>
  </si>
  <si>
    <t>17.1.3.</t>
  </si>
  <si>
    <t>17.1.4.</t>
  </si>
  <si>
    <t>17.2.</t>
  </si>
  <si>
    <t>17.2.1.</t>
  </si>
  <si>
    <t>Подготовка (переподготовка) специалистов по установленным программам в соответствующих учебных заведениях</t>
  </si>
  <si>
    <t>Улучшение материально-технической базы учреждения</t>
  </si>
  <si>
    <t>Обеспечение функционирования муниципального казенного учреждения "Сургутский спасательный центр", оказывающего муниципальную услугу.</t>
  </si>
  <si>
    <t>Обеспечение условий оказания муниципальной услуги: содержание территории, здания, помещений, оборудования и инвентаря учреждения</t>
  </si>
  <si>
    <t>Создание спасательных постов на местах массового отдыха людей на водных объектах в 
рамках подпрограммы "Организации и обеспечение мероприятий в сфере гражданской обороны, защиты населения и территории ХМАО-Югры 
от чрезвычайных ситуаций" государственной программы "Защита населения и территорий от чрезвычайных ситуаций, обеспечение пожарной безопасности в ХМАО-Югре на 2014-2020 годы"</t>
  </si>
  <si>
    <t>Подготовка (переподготовка) работников по установленным программам в соответствующих учебных заведениях</t>
  </si>
  <si>
    <t>Организация технического обслуживания имеющегося оборудования</t>
  </si>
  <si>
    <t>Организация  сопровождения программного продукта.</t>
  </si>
  <si>
    <t>Модернизации существующей системы оповещения населения города.</t>
  </si>
  <si>
    <t>16.1.</t>
  </si>
  <si>
    <t>16.1.1.</t>
  </si>
  <si>
    <t>16.1.2.</t>
  </si>
  <si>
    <t>16.1.3.</t>
  </si>
  <si>
    <t>16.1.4.</t>
  </si>
  <si>
    <t>16.1.5.</t>
  </si>
  <si>
    <t>16.2.</t>
  </si>
  <si>
    <t>16.2.1.</t>
  </si>
  <si>
    <t>16.2.2.</t>
  </si>
  <si>
    <t>16.2.3.</t>
  </si>
  <si>
    <t>16.2.4.</t>
  </si>
  <si>
    <t>16.2.5.</t>
  </si>
  <si>
    <t>16.3.</t>
  </si>
  <si>
    <t>16.3.1.</t>
  </si>
  <si>
    <t>16.3.2.</t>
  </si>
  <si>
    <t>бюджет ХМАО-Югра</t>
  </si>
  <si>
    <t>Инженерные сети в посёлке Снежный (кварталы С46,С47) (УКС)</t>
  </si>
  <si>
    <t>Застройка микрорайона 48. Инженерные сети (УКС)</t>
  </si>
  <si>
    <t>Инженерные сети в посёлке Снежный (УКС)</t>
  </si>
  <si>
    <t>Магистральный водовод от водозабора 8а по Нефтеюганскому шоссе до ВК-1 (сети водоснабжения жилой и промышленной зоны речного порта с увеличенным диаметром)</t>
  </si>
  <si>
    <t>32.1.1.</t>
  </si>
  <si>
    <t>11.1.</t>
  </si>
  <si>
    <t>11.1.1.</t>
  </si>
  <si>
    <t>11.1.2.</t>
  </si>
  <si>
    <t>11.1.3.</t>
  </si>
  <si>
    <t>11.1.4.</t>
  </si>
  <si>
    <t>11.2.</t>
  </si>
  <si>
    <t>11.2.1.</t>
  </si>
  <si>
    <t>Подпрограмма 1 "Дошкольное образование в образовательных учреждениях, реализующих программу дошкольного образования"</t>
  </si>
  <si>
    <t>Детский сад "Золотой Ключик" (УКС)</t>
  </si>
  <si>
    <t>Подпрограмма 3 "Дополнительное образование в учреждениях дополнительного образования детей"</t>
  </si>
  <si>
    <t>3.1.</t>
  </si>
  <si>
    <t>3.1.1.</t>
  </si>
  <si>
    <t>30.1.</t>
  </si>
  <si>
    <t>Внедрение института наставничества в рамках Школы муниципального служащего</t>
  </si>
  <si>
    <t>30.2.</t>
  </si>
  <si>
    <t>30.2.1.</t>
  </si>
  <si>
    <t>Курсы повышения квалификации</t>
  </si>
  <si>
    <t>30.2.2.</t>
  </si>
  <si>
    <t>Всего по мероприятию, в том числе:</t>
  </si>
  <si>
    <t>Заключение договора страхования муниципального имущества</t>
  </si>
  <si>
    <t>1. Выполнение функций главного администратора неналоговых поступлений в бюджет городского округа и источников финансирования дефицита бюджета городского округа
2. Выполнение функций, осуществление финансово-хозяйственной деятельности главного распорядителя бюджетных средств</t>
  </si>
  <si>
    <t>1. Обеспечение достоверности и актуализации сведений реестра муниципального имущества
2. Контроль за сохранностью и целевым использованием  муниципального имущества
3.  Приведение структуры и состава муниципального имущества  в соответствие вопросам местного значения
4. Приватизация объектов муниципальной собственности
5. Осуществление муниципального земельного контроля
6. Предоставление в аренду земельных участков, находящихся в муниципальной собственности</t>
  </si>
  <si>
    <t>25.1.</t>
  </si>
  <si>
    <t>25.2.</t>
  </si>
  <si>
    <t>25.3.</t>
  </si>
  <si>
    <t>25.4.</t>
  </si>
  <si>
    <t>26.</t>
  </si>
  <si>
    <t>4.2.3.</t>
  </si>
  <si>
    <t>4.3.4.</t>
  </si>
  <si>
    <t>4.4.3.</t>
  </si>
  <si>
    <t>4.5.4.</t>
  </si>
  <si>
    <t>4.6.2.</t>
  </si>
  <si>
    <t>Детская школа искусств, мкр.ПИКС (ДАиГ)</t>
  </si>
  <si>
    <t>Строительство, реконструкция и капитальный ремонт объектов физической культуры и спорта (ДАиГ)</t>
  </si>
  <si>
    <t>выполнение работ по обследованию здания по объекту "МБОУ ДОД СДЮСШОР "Югория"</t>
  </si>
  <si>
    <t>6.1.2.</t>
  </si>
  <si>
    <t>Загородный специализированный (профильный) военно-спортивный лагерь "Барсова гора" на базе центра военно-прикладных видов спорта муниципального бюджетного учреждения "Центр специальной подготовки "Сибирский легион" город Сургут</t>
  </si>
  <si>
    <t>6.2.2.</t>
  </si>
  <si>
    <t>6.2.3.</t>
  </si>
  <si>
    <t>6.2.4.</t>
  </si>
  <si>
    <t>Встроенно-пристроенное помещение, расположенное ул.Первопроходцев,18</t>
  </si>
  <si>
    <t>6.3.</t>
  </si>
  <si>
    <t>6.3.1.</t>
  </si>
  <si>
    <t>Пол-ка"Нефтяник"700 пос.мкр.37 (УКС)</t>
  </si>
  <si>
    <t>МБУЗ "ГП №4", пр.Набережный,41</t>
  </si>
  <si>
    <t>МБУЗ КГБ №1. Ожоговый корпус.</t>
  </si>
  <si>
    <t>МБОУ ДОД "ДШИ №1", ул.50 лет ВЛКСМ, 6/1</t>
  </si>
  <si>
    <t>МБОУ СОШ №26</t>
  </si>
  <si>
    <t>МБОУ СОШ №18</t>
  </si>
  <si>
    <t>МБОУ СОШ №27</t>
  </si>
  <si>
    <t>МБОУ СОШ №32</t>
  </si>
  <si>
    <t>МБУК "Сургутский краеведческий музей", ул.30 лет Победы, 21/2"</t>
  </si>
  <si>
    <t>МБУК "Галерея современного искусства "СТЕРХ" (УКС)</t>
  </si>
  <si>
    <t>Поликлиника п.Юность,ул.Саянская,д.15/1(УКС)</t>
  </si>
  <si>
    <t>22.1.</t>
  </si>
  <si>
    <t>22.1.1.</t>
  </si>
  <si>
    <t>22.1.1.1.</t>
  </si>
  <si>
    <t>22.1.1.2.</t>
  </si>
  <si>
    <t>22.1.1.3.</t>
  </si>
  <si>
    <t>22.1.1.4.</t>
  </si>
  <si>
    <t>22.1.1.5.</t>
  </si>
  <si>
    <t>22.1.1.6.</t>
  </si>
  <si>
    <t>22.1.1.7.</t>
  </si>
  <si>
    <t>22.1.1.8.</t>
  </si>
  <si>
    <t>22.1.2.</t>
  </si>
  <si>
    <t>22.1.2.1.</t>
  </si>
  <si>
    <t>22.1.2.2.</t>
  </si>
  <si>
    <t>22.1.2.3.</t>
  </si>
  <si>
    <t>22.1.2.4.</t>
  </si>
  <si>
    <t>22.1.2.5.</t>
  </si>
  <si>
    <t>22.1.2.6.</t>
  </si>
  <si>
    <t>22.1.2.7.</t>
  </si>
  <si>
    <t>22.1.2.8.</t>
  </si>
  <si>
    <t>8.1.</t>
  </si>
  <si>
    <t>Подпрограмма 1 «Создание условий для обеспечения качественными коммунальными услугами»</t>
  </si>
  <si>
    <t>8.1.1.</t>
  </si>
  <si>
    <t>8.1.2.</t>
  </si>
  <si>
    <t>8.1.3.</t>
  </si>
  <si>
    <t>8.1.4.</t>
  </si>
  <si>
    <t>Выполнение строительно-монтажных работ по капитальному ремонту объектов коммунального комплекса</t>
  </si>
  <si>
    <t>8.1.5.</t>
  </si>
  <si>
    <t>8.2.</t>
  </si>
  <si>
    <t>Подпрограмма 2 «Обеспечение равных прав потребителей на получение энергетических ресурсов»</t>
  </si>
  <si>
    <t>8.2.1.</t>
  </si>
  <si>
    <t>9.1.</t>
  </si>
  <si>
    <t>9.2.</t>
  </si>
  <si>
    <t>9.3.</t>
  </si>
  <si>
    <t>9.4.</t>
  </si>
  <si>
    <t xml:space="preserve">Оформление землеустроительной документации на земельные участки под нежилыми объектами </t>
  </si>
  <si>
    <t>9.5.</t>
  </si>
  <si>
    <t>9.6.</t>
  </si>
  <si>
    <t>9.7.</t>
  </si>
  <si>
    <t>9.8.</t>
  </si>
  <si>
    <t>9.9.</t>
  </si>
  <si>
    <t>9.10.</t>
  </si>
  <si>
    <t>9.11.</t>
  </si>
  <si>
    <t>9.12.</t>
  </si>
  <si>
    <t>9.13.</t>
  </si>
  <si>
    <t>9.14.</t>
  </si>
  <si>
    <t>9.15.</t>
  </si>
  <si>
    <t>Финансовое обеспечение содержания МКУ «Казна городского хозяйства»</t>
  </si>
  <si>
    <t xml:space="preserve">Осуществление финансового обеспечения содержания МКУ "Казна городского хозяйства". </t>
  </si>
  <si>
    <t>9.16.</t>
  </si>
  <si>
    <t xml:space="preserve">Демонтаж малых архитектурных форм
</t>
  </si>
  <si>
    <t>10.1.</t>
  </si>
  <si>
    <t>В муниципальном секторе</t>
  </si>
  <si>
    <t>10.1.1.</t>
  </si>
  <si>
    <t>10.1.2.</t>
  </si>
  <si>
    <t xml:space="preserve">Оптимизация работы системы тепло-, водоснабжения зданий учреждений (модернизация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(реконструкция фасадов, кровель и чердаков, замена оконных блоков).       </t>
  </si>
  <si>
    <t>10.1.3.</t>
  </si>
  <si>
    <t xml:space="preserve">Оптимизация работы системы электроснабжения зданий учреждений (замена светильников на светильники с энергосберегающими лампами, монтаж системы уравнивания потенциалов).       </t>
  </si>
  <si>
    <t>10.2.</t>
  </si>
  <si>
    <t>В системах коммунальной инфраструктуры</t>
  </si>
  <si>
    <t>10.2.1.</t>
  </si>
  <si>
    <t xml:space="preserve">Реконструкция уличных водопроводных сетей с применением современных материалов </t>
  </si>
  <si>
    <t>10.2.2.</t>
  </si>
  <si>
    <t xml:space="preserve">Внедрение частотных преобразователей на насосном оборудовании водозаборных сооружений </t>
  </si>
  <si>
    <t>10.2.3.</t>
  </si>
  <si>
    <t>Установка энергоэкономичного и надежного оборудования на водозаборных сооружениях</t>
  </si>
  <si>
    <t>10.2.4.</t>
  </si>
  <si>
    <t>Реконструкция котельных установок, в том  числе: Реконструкция котельного оборудования</t>
  </si>
  <si>
    <t>10.2.5.</t>
  </si>
  <si>
    <t>Техническое перевооружение магистральных тепловых сетей на основе современных технологий</t>
  </si>
  <si>
    <t>10.2.6.</t>
  </si>
  <si>
    <t>Оптимизация работы системы электроснабжения объектов предприятий (техническое перевооружение внутренних сетей освещения на котельных, замена светильников на светильники с энергосберегающими лампами)</t>
  </si>
  <si>
    <t>10.3.</t>
  </si>
  <si>
    <t>В жилищном фонде</t>
  </si>
  <si>
    <t>10.3.1.</t>
  </si>
  <si>
    <t>12.1.</t>
  </si>
  <si>
    <t>Подпрограмма 1 "Обеспечение жилыми помещениями граждан, проживающих в аварийных, ветхих многоквартирных домах и в жилых помещениях, непригодных для проживания"</t>
  </si>
  <si>
    <t>12.1.1.</t>
  </si>
  <si>
    <t>12.1.2.</t>
  </si>
  <si>
    <t>12.1.3.</t>
  </si>
  <si>
    <t>12.1.4.</t>
  </si>
  <si>
    <t>12.1.5.</t>
  </si>
  <si>
    <t>12.2.</t>
  </si>
  <si>
    <t>12.2.1.</t>
  </si>
  <si>
    <t>Поселок Кедровый База ОРСа</t>
  </si>
  <si>
    <t>12.2.1.1.</t>
  </si>
  <si>
    <t>Предоставление субсидии на приобретение жилого помещения в собственность на территории муниципального образования городского округа город Сургут</t>
  </si>
  <si>
    <t>12.2.1.2.</t>
  </si>
  <si>
    <t>Приобретение жилых помещений для предоставления участникам программы на условиях договора коммерческого найма</t>
  </si>
  <si>
    <t>12.2.2.</t>
  </si>
  <si>
    <t>Поселок Звездный</t>
  </si>
  <si>
    <t>12.2.3.</t>
  </si>
  <si>
    <t>Территория линии охранной зоны ВЛ-110-кВ в поселке Кедровый-1</t>
  </si>
  <si>
    <t>12.2.3.1.</t>
  </si>
  <si>
    <t>12.2.3.2.</t>
  </si>
  <si>
    <t>12.2.4.</t>
  </si>
  <si>
    <t>Поселок Кедровый-2</t>
  </si>
  <si>
    <t>12.2.4.1.</t>
  </si>
  <si>
    <t>12.2.4.2.</t>
  </si>
  <si>
    <t>12.2.5.</t>
  </si>
  <si>
    <t>Поселок РЭБ Флота</t>
  </si>
  <si>
    <t>12.2.5.1.</t>
  </si>
  <si>
    <t>12.2.5.2.</t>
  </si>
  <si>
    <t>12.2.6.</t>
  </si>
  <si>
    <t>Поселок СМП-330 улица Чернореченская</t>
  </si>
  <si>
    <t>12.2.6.1.</t>
  </si>
  <si>
    <t>12.2.6.2.</t>
  </si>
  <si>
    <t>12.2.7.</t>
  </si>
  <si>
    <t>Поселок Таежный улицы Железнодорожная и Тупиковая</t>
  </si>
  <si>
    <t>12.2.7.1.</t>
  </si>
  <si>
    <t>12.2.8.</t>
  </si>
  <si>
    <t>Поселок Юность улица Линейная</t>
  </si>
  <si>
    <t>12.2.8.1.</t>
  </si>
  <si>
    <t>12.2.8.2.</t>
  </si>
  <si>
    <t>13.1.</t>
  </si>
  <si>
    <t>13.1.1.</t>
  </si>
  <si>
    <t>13.1.2.</t>
  </si>
  <si>
    <t>13.1.3.</t>
  </si>
  <si>
    <t>13.1.4.</t>
  </si>
  <si>
    <t>13.1.5.</t>
  </si>
  <si>
    <t>13.1.6.</t>
  </si>
  <si>
    <t>13.1.7.</t>
  </si>
  <si>
    <t>13.1.8.</t>
  </si>
  <si>
    <t>13.2.</t>
  </si>
  <si>
    <t>13.2.1.</t>
  </si>
  <si>
    <t>13.2.2.</t>
  </si>
  <si>
    <t>13.2.3.</t>
  </si>
  <si>
    <t>13.2.4.</t>
  </si>
  <si>
    <t>13.3.</t>
  </si>
  <si>
    <t>13.3.1.</t>
  </si>
  <si>
    <t>14.1.</t>
  </si>
  <si>
    <t>14.2.</t>
  </si>
  <si>
    <t>Затраты на содержание МКУ "ДЭАЗиИС".</t>
  </si>
  <si>
    <t>14.3.</t>
  </si>
  <si>
    <t>Затраты на содержание МКУ "ДДТиЖКК".</t>
  </si>
  <si>
    <t>15.1.</t>
  </si>
  <si>
    <t>15.2.</t>
  </si>
  <si>
    <t>15.3.</t>
  </si>
  <si>
    <t>15.4.</t>
  </si>
  <si>
    <t>Муниципальная программа «Управление Муниципальной Информационной Системой на 2014-2020 годы» (УСиИ)</t>
  </si>
  <si>
    <t>18.1.</t>
  </si>
  <si>
    <t xml:space="preserve">Исполнение плановых показателей по расходам в части средств местного бюджета за отчетный год </t>
  </si>
  <si>
    <t>18.2.</t>
  </si>
  <si>
    <t xml:space="preserve">Внедрение современных технологий электронного взаимодействия  на территории муниципального образования, в том числе при оказании государственных и муниципальных услуг  </t>
  </si>
  <si>
    <t>Организация сопровождения отдельных информационных систем</t>
  </si>
  <si>
    <t>Обеспечение выполнения функций МКУ «ИЦ «АСУ-город»</t>
  </si>
  <si>
    <t>Расходы на обеспечение выполнения функций МКУ «ИЦ «АСУ-город» будут произведены в течение 2014 года.</t>
  </si>
  <si>
    <t xml:space="preserve">Централизованное приобретение товаров, выполнение работ, оказания услуг в сфере информатизации </t>
  </si>
  <si>
    <t>Обеспечение защиты информации в Муниципальной Информационной Системе</t>
  </si>
  <si>
    <t>Приобретение, разработка и модернизация информационных систем направленных на автоматизацию деятельности структурных подразделений Администрации города (Департамент имущественных и земельных отношений, департамент по экономической политике, управление кадров и муниципальной службы, правовое управление Администрации города)</t>
  </si>
  <si>
    <t>27.1.</t>
  </si>
  <si>
    <t>27.2.</t>
  </si>
  <si>
    <t>Подпрограмма "Предоставление субсидий на строительство или приобретение жилья за счет средств местного бюджета"</t>
  </si>
  <si>
    <t>20.1.</t>
  </si>
  <si>
    <t>20.1.1.</t>
  </si>
  <si>
    <t>20.1.2.</t>
  </si>
  <si>
    <t>20.2.</t>
  </si>
  <si>
    <t>20.2.1.</t>
  </si>
  <si>
    <t>20.3.</t>
  </si>
  <si>
    <t>20.3.1.</t>
  </si>
  <si>
    <t xml:space="preserve">Подпрограмма "Обеспечение мерами государственной поддержки по улучшению жилищных условий отдельных категорий граждан в городе Сургуте" </t>
  </si>
  <si>
    <t>1.2.</t>
  </si>
  <si>
    <t>муниципальных учреждений, подведомственных департаменту образования</t>
  </si>
  <si>
    <t>МКУ «Казна городского хозяйства», подведомственного департаменту городского хозяйства</t>
  </si>
  <si>
    <t>муниципальные предприятия (СГМУП «ГТС», СГМУП «Горводоканал», СГМУЭП «Горсвет», СГМУП «Тепловик», СГМУ Коммунальное предприятие, СГМУП «ДорРемТех»), курируемых департаментом городского хозяйства</t>
  </si>
  <si>
    <t>МКУ «Многофункциональный центр предоставления государственных
и муниципальных услуг города Сургута»</t>
  </si>
  <si>
    <t>в структурных подразделениях,
не являющиеся юридическими лицами</t>
  </si>
  <si>
    <t>в муниципальных учреждениях, подведомственных департаменту образования</t>
  </si>
  <si>
    <t>в муниципальных предприятиях (СГМУП «ГТС», СГМУП «Горводоканал», СГМУЭП «ДорРемТех»,  СГМУЭП «РКЦ ЖКХ г. Сургута»), курируемых департаментом городского хозяйства</t>
  </si>
  <si>
    <t>в структурных подразделениях,
не являющиеся юридическими лицами, в части диспансеризации</t>
  </si>
  <si>
    <t>МКУ «ИЦ «АСУ- город», подведомственном управлению связи и информатизации</t>
  </si>
  <si>
    <t>МКУ «Дирекция эксплуатации административных зданий и инженерных систем», подведомственном департаменту городского хозяйства</t>
  </si>
  <si>
    <t>в муниципальных предприятиях  (СГМУП «ГТС», СГМУП «Горводоканал», СГМУЭП «Горсвет», СГМУЭП «ДорРемТех», СГМУП «Тепловик», СГМУ Коммунальное предприятие, СГМУП «РКЦ ЖКХ г. Сургута»), курируемых департаментом городского хозяйства</t>
  </si>
  <si>
    <t>в МКУ «Сургутский спасательный центр», подведомственном управлению
по делам ГО и ЧС</t>
  </si>
  <si>
    <t>муниципальных предприятий (СГМУП «ГТС», СГМУП «Горводоканал», СГМУЭП «Горсвет», СГМУП «ДорРемТех», СГМУП «Тепловик», СГМУ Коммунальное предприятие), курируемых департаментом городского хозяйства</t>
  </si>
  <si>
    <t>МКУ «Хозяйственно-эксплуатационное управление»</t>
  </si>
  <si>
    <t>МКУ «Казна городского хозяйства», подведомственное департаменту городского хозяйства</t>
  </si>
  <si>
    <t>структурных подразделениях Администрации города, (МФЦ)</t>
  </si>
  <si>
    <t>1.3.</t>
  </si>
  <si>
    <t>1.3.1.</t>
  </si>
  <si>
    <t>1.3.2.</t>
  </si>
  <si>
    <t>Предоставление субсидии на выполнение муниципального задания и на иные цели подведомственным учреждениям, оказывающим муниципальную услугу «Дошкольное образование в образовательных учреждениях, реализующих программу дошкольного образования»</t>
  </si>
  <si>
    <t xml:space="preserve">Предоставление субсидии на выполнение муниципального задания и на иные цели подведомственным учреждениям, оказывающим муниципальную услугу «Общее и дополнительное образование в общеобразовательных учреждениях» </t>
  </si>
  <si>
    <t>Предоставление субсидий на возмещение затрат по оказанию услуг по предоставлению общего образования с выполнением требований федерального государственного образовательного стандарта  негосударственным общеобразовательным учреждениям</t>
  </si>
  <si>
    <t xml:space="preserve">Предоставление субсидии на возмещение затрат на организацию функционирования лагеря с дневным пребыванием детей негосударственным общеобразовательным учреждениям </t>
  </si>
  <si>
    <t>Обеспечение деятельности департамента образования,  подведомственных муниципальных казенных учреждений</t>
  </si>
  <si>
    <t>Организация и финансовое обеспечение подвоза обучающихся, проживающих в отдаленных микрорайонах города, на учебные занятия в муниципальные общеобразовательные учреждения</t>
  </si>
  <si>
    <t>Финансовое обеспечение и выплата стипендий за отличные успехи в учебе, им. А.С. Знаменского, в области физической культуры и спорта, назначенных приказом департамента образования</t>
  </si>
  <si>
    <t>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</si>
  <si>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</si>
  <si>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 xml:space="preserve"> Финансовое обеспечение организации отдыха и оздоровления детей, проживающих на территории муниципального образования, в организациях, обеспечивающих отдых и оздоровление детей на территории округа и за его пределами, в рамках исполнения переданного отдельного  государственного полномочия</t>
  </si>
  <si>
    <t>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 в рамках исполнения переданного отдельного  государственного полномочия</t>
  </si>
  <si>
    <t>3.1.2.</t>
  </si>
  <si>
    <t>3.1.3.</t>
  </si>
  <si>
    <t>3.1.3.1.</t>
  </si>
  <si>
    <t>Развитие инфраструктуры дошкольных образовательных учреждений в целях повышения доступности дошкольного образования</t>
  </si>
  <si>
    <t>3.2.</t>
  </si>
  <si>
    <t>3.2.1.</t>
  </si>
  <si>
    <t>3.2.2.</t>
  </si>
  <si>
    <t>3.2.3.</t>
  </si>
  <si>
    <t>3.3.</t>
  </si>
  <si>
    <t>3.3.1.</t>
  </si>
  <si>
    <t>Развитие инфраструктуры учреждений дополнительного образования детей</t>
  </si>
  <si>
    <t>3.3.2.</t>
  </si>
  <si>
    <t>3.3.2.1.</t>
  </si>
  <si>
    <t>3.3.3.</t>
  </si>
  <si>
    <t>3.4.</t>
  </si>
  <si>
    <t>3.4.1.</t>
  </si>
  <si>
    <t>3.4.2.</t>
  </si>
  <si>
    <t>3.5.</t>
  </si>
  <si>
    <t>3.5.1.</t>
  </si>
  <si>
    <t>3.5.2.</t>
  </si>
  <si>
    <t>3.5.3.</t>
  </si>
  <si>
    <t>3.5.4.</t>
  </si>
  <si>
    <t>3.5.5.</t>
  </si>
  <si>
    <t>3.5.6.</t>
  </si>
  <si>
    <t>3.5.7.</t>
  </si>
  <si>
    <t>3.5.8.</t>
  </si>
  <si>
    <t>Всего по программе, 
в том числе:</t>
  </si>
  <si>
    <t>Всего по подпрограмме, 
в том числе:</t>
  </si>
  <si>
    <t>Всего по мероприятию, 
в том числе:</t>
  </si>
  <si>
    <t>Выполнение строительно-монтажных работ по реконструкции, расширению, модернизация объектов коммунального комплекса</t>
  </si>
  <si>
    <t>Выполнение проектных изыскательских работ по капитальному ремонту объектов коммунального комплекса</t>
  </si>
  <si>
    <t>Предоставление субсидии на возмещение недополученных доходов организациям, осуществляющим реализацию населению сжиженного газа</t>
  </si>
  <si>
    <t xml:space="preserve"> Муниципальная программа «Управление муниципальным имуществом в сфере жилищно-коммунального хозяйства в городе Сургуте на 2014 — 2016 годы» (ДГХ)</t>
  </si>
  <si>
    <t>Оказание услуг по начислению, учету, сбору и перечислению платы за социальный наем муниципальных жилых помещений</t>
  </si>
  <si>
    <t>Выполнение работ по формированию и проведению государственного кадастрового учета земельных участков, на которых расположены многоквартирные дома</t>
  </si>
  <si>
    <t>Организация изготовления, корректировки и внесения изменений в техническую документацию длительного хранения на объекты муниципального имущества</t>
  </si>
  <si>
    <t>Организация проведения оценки материального ущерба при пожаре</t>
  </si>
  <si>
    <t xml:space="preserve">Возмещение затрат на капитальный ремонт многоквартирных домов в части муниципальной собственности  </t>
  </si>
  <si>
    <t>Накопление взносов на капитальный ремонт многоквартирных домов в части муниципальной собственности</t>
  </si>
  <si>
    <t xml:space="preserve">Обязанность по уплате взносов на капитальный ремонт возникает по истечении 6 месяцев с момента утверждения программы капитального ремонта (в соответствии с Законом ХМАО-Югры №54-оз от 01.07.2013 (с изм. от 25.12.2013) - с 1 сентября 2014. </t>
  </si>
  <si>
    <t>Муниципальная программа «Энергосбережение и повышение энергетической эффективности в городе Сургуте на 2014 — 2020 годы» (ДГХ)</t>
  </si>
  <si>
    <t xml:space="preserve">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
</t>
  </si>
  <si>
    <t>Муниципальная программа «Развитие транспортной системы города Сургута на 2014 — 2020 годы» (ДГХ)</t>
  </si>
  <si>
    <t>Подпрограмма 1 «Дорожное хозяйство»</t>
  </si>
  <si>
    <t>Выполнение проектно-изыскательских работ по объекту "Объездная автомобильная дорога к дачным кооперативам "Черемушки", "Север-1", "Север-2" в обход гидротехнических сооружений ГРЭС-1 и ГРЭС-2" (ДАиГ)</t>
  </si>
  <si>
    <t>Выполнение проектно-изыскательских работ по объекту «Улица Киртбая от ул. 1 «З» до ул. 3 «З» (ДАиГ)</t>
  </si>
  <si>
    <t>Выполнение проектно-изыскательских работ по объекту "Улица 5 "З" от Нефтеюганского шоссе до ул. 39 "З" (ДАиГ)</t>
  </si>
  <si>
    <t>Выполнение проектно-изыскательских работ по объекту "Автомобильная дорога к новому кладбищу" (ДАиГ)</t>
  </si>
  <si>
    <t>11.1.6.</t>
  </si>
  <si>
    <t>11.1.7.</t>
  </si>
  <si>
    <t xml:space="preserve">Капитальный ремонт линий уличного освещения (ДГХ)
</t>
  </si>
  <si>
    <t>11.1.8.</t>
  </si>
  <si>
    <t>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 (ДГХ)</t>
  </si>
  <si>
    <t>Осуществление городских пассажирских  регулярных перевозок (Субсидия на финансовое обеспечение (возмещение затрат) в связи с оказанием услуг по городским пассажирским перевозкам) (ДГХ)</t>
  </si>
  <si>
    <t>11.2.2.</t>
  </si>
  <si>
    <t>Изготовление и размещение маршрутных указателей на остановочных пунктах общественного транспорта (ДГХ)</t>
  </si>
  <si>
    <t>11.2.3.</t>
  </si>
  <si>
    <t>Приобретение транспортных средств категории М3 (ДИЗО)</t>
  </si>
  <si>
    <t>Муниципальная программа «Улучшение жилищных условий населения города Сургута на 2014 — 2020 годы» (ДГХ)</t>
  </si>
  <si>
    <t>Обследование жилых домов на предмет признания их аварийными или жилых помещений непригодными для проживания (ДГХ)</t>
  </si>
  <si>
    <t>Оценка рыночной стоимости квартир (ДГХ)</t>
  </si>
  <si>
    <t>Выплата выкупной цены за изымаемое жилое помещение собственникам жилых помещений (ДГХ)</t>
  </si>
  <si>
    <t>Снос домов, подлежащих выводу из эксплуатации с последующим демонтажем строительных конструкций, в связи с переселением из них граждан (ДГХ)</t>
  </si>
  <si>
    <t>Подпрограмма 2 "Ликвидация и расселение приспособленных для проживания строений" (ДГХ)</t>
  </si>
  <si>
    <t>12.2.2.1.</t>
  </si>
  <si>
    <t>Муниципальная программа «Комфортное проживание в городе Сургуте на 2014 — 2016 годы» (ДГХ)</t>
  </si>
  <si>
    <t>Подпрограмма 1 "Безопасная среда" (ДГХ)</t>
  </si>
  <si>
    <t>Ликвидация несанкционированных свалок в районах застройки муниципального и бесхозяйного жилищного фонда (в рамках муниципальной работы «Обеспечение комфортных и безопасных условий проживания в жилищном фонде»)</t>
  </si>
  <si>
    <t>Выполнение работ по содержанию пожарных водоёмов (в рамках муниципальной работы «Обеспечение комфортных и безопасных условий проживания в жилищном фонде»)</t>
  </si>
  <si>
    <t>Выполнение работ по промывке систем теплоснабжения в ветхом жилищном фонде (в рамках муниципальной работы «Обеспечение комфортных и безопасных условий проживания в жилищном фонде»)</t>
  </si>
  <si>
    <t>Выполнение работ  по содержанию водопропускных канав (в рамках муниципальной работы «Обеспечение комфортных и безопасных условий проживания в жилищном фонде»)</t>
  </si>
  <si>
    <t>Выполнение работ по зимнему содержанию проездов к жилым строениям и строениям, приспособленным для проживания (в рамках муниципальной работы «Обеспечение комфортных и безопасных условий проживания в жилищном фонде»)</t>
  </si>
  <si>
    <t>Предоставление управляющим организациям субсидии на возмещение недополученных доходов в связи с оказанием услуг теплоснабжения населению, проживающему в муниципальных и бесхозяйных общежитиях</t>
  </si>
  <si>
    <t>Предоставление управляющим организациям субсидии на возмещение недополученных доходов в связи с оказанием услуг теплоснабжения населению, проживающему во временных поселках</t>
  </si>
  <si>
    <t>Предоставление управляющим организациям субсидии на возмещение недополученных доходов в связи с оказанием услуг водоснабжения населению проживающему в жилищном фонде с централизованным водоснабжением, не соответствующем требованиям СаНПиН</t>
  </si>
  <si>
    <t>Подпрограмма 2 "Капитальный ремонт и благоустройство жилищного фонда"</t>
  </si>
  <si>
    <t>Организация и обеспечение условий для проведения капитального ремонта общего имущества в многоквартирных домах</t>
  </si>
  <si>
    <t xml:space="preserve">Организация и обеспечение условий для проведения капитального ремонта муниципальных жилых домов </t>
  </si>
  <si>
    <t>Благоустройство территорий многоквартирных домов</t>
  </si>
  <si>
    <t>Подпрограмма 3 "Обеспечение отлова, содержания и утилизации безнадзорных животных" (ДГХ)</t>
  </si>
  <si>
    <t>Отлов, содержание и утилизация безнадзорных  животных</t>
  </si>
  <si>
    <t>Муниципальная программа функционирования «Обеспечение деятельности  департамента городского хозяйства в сфере дорожно-транспортного и жилищно-коммунального комплекса на 2014 — 2016 годы» (ДГХ)</t>
  </si>
  <si>
    <t>Предоставление муниципальных услуг.
Координация деятельности подведомственных муниципальных организаций.
Осуществление функций муниципального контроля.
Администрирование (соадминистрирование) муниципальных программ.
Выполнение функций получателя бюджетных средств.</t>
  </si>
  <si>
    <t>Муниципальная программа «Организация ритуальных услуг и содержание объектов похоронного обслуживания в городе Сургуте на 2014 — 2020 годы» (ДГХ)</t>
  </si>
  <si>
    <t>Содержание объектов похоронного обслуживания (кладбища, крематорий, колумбарий)(ДГХ)</t>
  </si>
  <si>
    <t>Услуги по транспортировке тел умерших в медучреждения (ДГХ)</t>
  </si>
  <si>
    <t>21.1.</t>
  </si>
  <si>
    <t>21.1.1.</t>
  </si>
  <si>
    <t>21.1.2.</t>
  </si>
  <si>
    <t>21.2.</t>
  </si>
  <si>
    <t>21.2.1.</t>
  </si>
  <si>
    <t>21.2.1.1.</t>
  </si>
  <si>
    <t>21.2.1.2.</t>
  </si>
  <si>
    <t>Проект межевания и проект планировки территории микрорайона 51 в городе Сургуте</t>
  </si>
  <si>
    <t>21.2.1.3.</t>
  </si>
  <si>
    <t>Проект планировки и проект межевания территории "Застройка больничного комплекса в микрорайоне 31А город Сургут. Корректировка.</t>
  </si>
  <si>
    <t>21.2.2.</t>
  </si>
  <si>
    <t>21.3.</t>
  </si>
  <si>
    <t>21.3.1.</t>
  </si>
  <si>
    <t>21.4.</t>
  </si>
  <si>
    <t>21.4.1.</t>
  </si>
  <si>
    <t>21.4.2.</t>
  </si>
  <si>
    <t>21.5.</t>
  </si>
  <si>
    <t>21.5.1.</t>
  </si>
  <si>
    <t>22.2.</t>
  </si>
  <si>
    <t>22.3.</t>
  </si>
  <si>
    <t>22.4.</t>
  </si>
  <si>
    <t>Расходы на обеспечение выполнения функций учреждения осуществляются по мере необходимости в течение года.</t>
  </si>
  <si>
    <t>Расширение полигона твердых бытовых отходов в г. Сургуте (УПиЭ)</t>
  </si>
  <si>
    <t xml:space="preserve">Подпрограмма 1. «Строительство объектов природоохранного назначения» </t>
  </si>
  <si>
    <t>Расходы на обеспечение деятельности муниципальных учреждений по оказанию услуг (выполнению работ), реализации функций в составе подпрограммы</t>
  </si>
  <si>
    <t>Иные расходы на реализацию мероприятий подпрограммы</t>
  </si>
  <si>
    <t>19.1.</t>
  </si>
  <si>
    <t>19.1.1.</t>
  </si>
  <si>
    <t>19.2.1.</t>
  </si>
  <si>
    <t>19.2.</t>
  </si>
  <si>
    <t xml:space="preserve">Расходы на обеспечение деятельности муниципальных учреждений по оказанию услуг </t>
  </si>
  <si>
    <t>19.3.</t>
  </si>
  <si>
    <t>19.3.1.</t>
  </si>
  <si>
    <t xml:space="preserve">Расходы на обеспечение функций органов местного самоуправления </t>
  </si>
  <si>
    <t xml:space="preserve">Расходы на прочие выплаты работникам органов местного самоуправления </t>
  </si>
  <si>
    <t>19.4.</t>
  </si>
  <si>
    <t>19.4.1.</t>
  </si>
  <si>
    <t>Подпрограмма 2.  «Организация мероприятий по охране окружающей среды»</t>
  </si>
  <si>
    <t>Подпрограмма 3. «Благоустройство рекреационных зон»</t>
  </si>
  <si>
    <t>19.3.2.</t>
  </si>
  <si>
    <t>Подпрограмма 4. «Обустройство, использование, защита и охрана городских лесов»</t>
  </si>
  <si>
    <t>19.5.</t>
  </si>
  <si>
    <t>Подпрограмма 5. «Функционирование управления по природопользованию и экологии»</t>
  </si>
  <si>
    <t>19.5.1.</t>
  </si>
  <si>
    <t>19.5.2.</t>
  </si>
  <si>
    <t>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</si>
  <si>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Предоставление единовременной выплаты ко Дню Победы в Великой Отечественной войне 1941 - 1945 годов</t>
  </si>
  <si>
    <t>Ремонт квартир одиноко проживающих граждан старшего поколения</t>
  </si>
  <si>
    <t>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</si>
  <si>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26.1.</t>
  </si>
  <si>
    <t>26.2.</t>
  </si>
  <si>
    <t>1.1.</t>
  </si>
  <si>
    <t>1.1.1.</t>
  </si>
  <si>
    <t>1.1.2.</t>
  </si>
  <si>
    <t>1.1.3.</t>
  </si>
  <si>
    <t>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t>
  </si>
  <si>
    <t>1.2.1.</t>
  </si>
  <si>
    <t>Проведение  образовательных мероприятий для субъектов малого и среднего предпринимательства и иных организаций.</t>
  </si>
  <si>
    <t>1.2.2.</t>
  </si>
  <si>
    <t>Стимулирование развития молодежного предпринимательства.</t>
  </si>
  <si>
    <t>1.2.3.</t>
  </si>
  <si>
    <t>Предоставление субъектам, осуществляющим предпринимательскую деятельность до трех лет, в аренду на льготных условиях бизнес- инкубируемых нежилых помещений</t>
  </si>
  <si>
    <t>1.2.4.</t>
  </si>
  <si>
    <t>1.2.5.</t>
  </si>
  <si>
    <t>1.2.6.</t>
  </si>
  <si>
    <t>Оказание финансовой поддержки субъектам по обязательной и добровольной сертификации пищевой продукции и продовольственного сырья</t>
  </si>
  <si>
    <t>Оказание финансовой поддержки субъектам по приобретению оборудования (основных средств) и лицензионных программных продуктов, для организации работы субъекта по профилю бизнеса</t>
  </si>
  <si>
    <t>1.2.7.</t>
  </si>
  <si>
    <t>Создание условий для развития субъектов, осуществляющих деятельность в направлениях: экология, быстровозводимое домостроение, крестьянско-фермерские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</si>
  <si>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1.2.8.</t>
  </si>
  <si>
    <t>Компенсация затрат субъектов при осуществлении предпринимательской деятельности в области социального предпринимательства на реализацию проекта</t>
  </si>
  <si>
    <t>1.2.9.</t>
  </si>
  <si>
    <t xml:space="preserve">Гранты в форме субсидий социального предпринимательства </t>
  </si>
  <si>
    <t>1.2.10.</t>
  </si>
  <si>
    <t>Гранты на организацию Центра времяпрепровождения детей</t>
  </si>
  <si>
    <t>1.2.11.</t>
  </si>
  <si>
    <t>Гранты  в форме субсидий начинающим предпринимателям</t>
  </si>
  <si>
    <t>1.2.12.</t>
  </si>
  <si>
    <t>1.3.1.1.</t>
  </si>
  <si>
    <t>1.3.1.2.</t>
  </si>
  <si>
    <t>1.3.2.1.</t>
  </si>
  <si>
    <t>1.3.2.2.</t>
  </si>
  <si>
    <t>1.3.2.3.</t>
  </si>
  <si>
    <t>1.3.2.4.</t>
  </si>
  <si>
    <t>1.3.2.5.</t>
  </si>
  <si>
    <t>1.3.2.6.</t>
  </si>
  <si>
    <t>Обучение  по охране труда руководителей и специалистов,  ДЭП</t>
  </si>
  <si>
    <t>1.3.2.7.</t>
  </si>
  <si>
    <t>1.3.2.7.1.</t>
  </si>
  <si>
    <t>1.3.2.7.2.</t>
  </si>
  <si>
    <t>1.3.2.7.4.</t>
  </si>
  <si>
    <t>1.3.2.8.</t>
  </si>
  <si>
    <t>1.3.2.9.</t>
  </si>
  <si>
    <t>1.3.2.10.</t>
  </si>
  <si>
    <t>1.3.2.11.</t>
  </si>
  <si>
    <t>Организация проведения аттестации рабочих мест по условиям труда:</t>
  </si>
  <si>
    <t>1.3.2.12.</t>
  </si>
  <si>
    <t>Проведение медицинских осмотров работников, диспансеризации</t>
  </si>
  <si>
    <t>1.3.2.13.</t>
  </si>
  <si>
    <t>Обучение работников
по пожарно-техническому минимуму</t>
  </si>
  <si>
    <t>1.3.2.14.</t>
  </si>
  <si>
    <t xml:space="preserve">Приобретение смывающих и обезвреживающих  средств для работников  МКУ «Дирекция дорожного-транспорта и жилищно-коммунального комплекса» </t>
  </si>
  <si>
    <t>1.3.2.15.</t>
  </si>
  <si>
    <t>1.3.2.16.</t>
  </si>
  <si>
    <t xml:space="preserve">Приобретение  медицинских аптечек для оказания первой  помощи работникам  </t>
  </si>
  <si>
    <t>Приобретение оборудования
и приспособлений для проведения работ повышенной опасности СГМУП «ГТС», курируемым департаментом городского хозяйства</t>
  </si>
  <si>
    <t xml:space="preserve">Обслуживание средств пожарной безопасности (перезарядка огнетушителей, проверка пожарных гидрантов) на объектах СГМУЭП «Тепловик», СГМУП «Горводоканал», курируемых  департаментом городского хозяйства </t>
  </si>
  <si>
    <t>Проведение производственного контроля на объектах СГМУЭП «Горсвет»</t>
  </si>
  <si>
    <t>Использование наружной рекламы, телевидения
для освещения проводимых городских мероприятий
в области охраны труда, ДЭП</t>
  </si>
  <si>
    <t xml:space="preserve">Обеспечение выполнения функций департамента финансов в целях решения части вопросов местного значения по установлению, изменению и отмене местных налогов и сборов, по формированию, исполнению местного бюджета и контролю за исполнением данного бюджета
</t>
  </si>
  <si>
    <t xml:space="preserve">Управление бюджетными ассигнованиями, иным образом зарезервированными в бюджете города
</t>
  </si>
  <si>
    <t>Подпрограмма 2. «Общее и дополнительное образование в общеобразовательных учреждениях»</t>
  </si>
  <si>
    <t>Подпрограмма 4. «Организация и обеспечение отдыха и оздоровления детей»</t>
  </si>
  <si>
    <t>Подпрограмма 5. «Функционирование департамента образования»</t>
  </si>
  <si>
    <t>Обеспечение функционирования и развития учреждений, оказывающих муниципальную услугу «Библиотечное обслуживание населения»</t>
  </si>
  <si>
    <t>Реализация мероприятий государственной программы ХМАО-Югры «Развитие культуры и туризма в ХМАО-Югре на 2014 – 2020 годы»
- формирование информационных ресурсов общедоступных библиотек Югры
- модернизация программно-аппаратных комплексов общедоступных библиотек;
- деятельность информационно-ресурсного центра по менеджменту качества для учреждений культуры</t>
  </si>
  <si>
    <t>Реализация мероприятий государственной программы ХМАО-Югры «Развитие культуры и туризма в ХМАО-Югре на 2014 – 2020 годы»
- реставрация и консервация музейных фондов</t>
  </si>
  <si>
    <t>Реализация мероприятий государственной программы "Развитие образования в Ханты-Мансийском автономном округе – Югре" на 2014-2020 годы» - «Допризывная подготовка молодёжи».
- краеведческий проект «Солдат Отечества»</t>
  </si>
  <si>
    <t>Обеспечение функционирования и развития учреждений, оказывающих муниципальную услугу «Дополнительное образование детей в детских школах искусств»</t>
  </si>
  <si>
    <t>Реализация мероприятий государственной программы ХМАО-Югры «Развитие культуры и туризма в ХМАО-Югре на 2014 – 2020 годы»</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</si>
  <si>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организация досуга, самодеятельное народное творчество и народные художественные промыслы</t>
  </si>
  <si>
    <t>Реализация мероприятий подпрограммы «Поддержание устойчивого исполнения бюджетов муниципальных образований автономного округа» государственной программы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2014-2020 годы
- содействие местному самоуправлению в развитии исторических и иных местных традиций</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</si>
  <si>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профессиональное искусство</t>
  </si>
  <si>
    <t>Обеспечение функционирования и развития учреждений, оказывающих муниципальную услугу «Организация массовых мероприятий»</t>
  </si>
  <si>
    <t>Организация работы лагерей дневного пребывания, включая обеспечение питанием (на базе учреждений культуры, учреждений дополнительного образования детей)</t>
  </si>
  <si>
    <t>Реализация мероприятий по развитию физической культуры и массового спорта</t>
  </si>
  <si>
    <t xml:space="preserve">Обеспечение функционирования и развития учреждений, оказывающих муниципальную услугу «Организация занятий физической культурой и массовым спортом» </t>
  </si>
  <si>
    <t>Реализация мероприятий с участием обучающихся спортивных школ и спортивного  резерва</t>
  </si>
  <si>
    <t>Обеспечение функционирования и развития учреждений, оказывающих муниципальную услугу  «Дополнительное образование в спортивных школах»</t>
  </si>
  <si>
    <t>Реализация мероприятий государственной программы «Развитие физической культуры и спорта в Ханты-Мансийском автономном округе – Югре на 2014-2020 годы».</t>
  </si>
  <si>
    <t>Строительство, реконструкция и капитальный ремонт объектов физической культуры и спорта.(ДКМПиС)</t>
  </si>
  <si>
    <t>Обеспечение функционирования и развития учреждений, оказывающих муниципальную услугу</t>
  </si>
  <si>
    <t>Организация работы лагерей дневного пребывания, включая обеспечение питанием</t>
  </si>
  <si>
    <t>Координация деятельности подведомственных муниципальных учреждений</t>
  </si>
  <si>
    <t>Обеспечение функций управления</t>
  </si>
  <si>
    <t xml:space="preserve">Предоставление социальных выплат молодым семьям - владельцам свидетельств на основании заявок банков </t>
  </si>
  <si>
    <t xml:space="preserve">Предоставление государственной поддержки в форме субсидий молодым учителям - владельцам свидетельств на основании заявок банков </t>
  </si>
  <si>
    <t xml:space="preserve">Предоставление субсидий на строительство или приобретение жилья участникам подпрограммы </t>
  </si>
  <si>
    <t>Выполнение полномочий департаментом архитектуры и градостроительства</t>
  </si>
  <si>
    <t>Выполнение муниципальной работы "Декоративно-художественное и праздничное оформление города"</t>
  </si>
  <si>
    <t>Организация работы по разработке и утверждению проектов планировок и проектов межевания территорий города</t>
  </si>
  <si>
    <t>Организация работы по выполнению научно-исследовательской работы: "Совершенствование системы управления градостроительным развитием городского округа города Сургута"</t>
  </si>
  <si>
    <t>Организация работы по формированию земельных участков на аукцион и под ИЖС для льготных категорий граждан</t>
  </si>
  <si>
    <t>Создание резерва материальных ресурсов (запасов)строительных материалов для предупреждения, ликвидации чрезвычайных ситуаций в целях гражданской обороны</t>
  </si>
  <si>
    <t>Реконструкция объектов социальной сферы и административных зданий, оснащение переносным оборудованием и приспособлениями объектов инфраструктуры города</t>
  </si>
  <si>
    <t>Выполнение проектно-изыскательских работ по объектам социальной сферы и административных зданий.</t>
  </si>
  <si>
    <t>Предоставление единовременного пособия при передаче ребенка на воспитание в семью (усыновлении (удочерении), установлении опеки или попечительства, передаче в приемную семью)</t>
  </si>
  <si>
    <t>Предоставление дополнительных гарантий и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приемным родителям</t>
  </si>
  <si>
    <t>Предоставление детям-сиротам и детям, оставшимся без попечения родителей (за исключением находящихся в учреждениях автономного округа для детей-сирот и детей, оставшихся без попечения родителей), путевок в спортивно-оздоровительные лагеря (базы) труда и отдыха для учащихся и студентов, или детские оздоровительные учреждения, или санаторно-курортные учреждения (при наличии медицинских показаний) и оплата проезда к месту лечения (оздоровления) и обратно</t>
  </si>
  <si>
    <t xml:space="preserve">Повышение эффективности взаимодействия органов местного самоуправления с гражданами в реализации социально значимых инициатив (мероприятий) </t>
  </si>
  <si>
    <t>Обеспечение выполнения функций МКУ «Наш город» в рамках комплексной работы с населением (МКУ "Наш город")</t>
  </si>
  <si>
    <t>Организация благотворительных акций по месту жительства для детей и подростков (ДКМПиС)</t>
  </si>
  <si>
    <t xml:space="preserve"> Совершенствование системы изучения и формирования общественного мнения по актуальным вопросам жизнеобеспечения (информирование населения), предоставление органам местного самоуправления аналитической информации о ситуации в городе</t>
  </si>
  <si>
    <t>Организация социологических исследований и информирование населения города по социально значимым вопросам (МКУ "Наш город")</t>
  </si>
  <si>
    <t xml:space="preserve">Совершенствование механизма поддержки ТОС и вовлечение граждан по месту жительства в решение проблем местного сообщества </t>
  </si>
  <si>
    <t>Методическая, организационная, материально-техническая и финансовая поддержка деятельности ТОС (МКУ "Наш город")</t>
  </si>
  <si>
    <t>Организация дополнительного образования активистов ТОС и специалистов пунктов по работе с населением (МКУ «МФЦ г. Сургута»)</t>
  </si>
  <si>
    <t>Обеспечение и реализация информационной политики органов муниципальной власти</t>
  </si>
  <si>
    <t>Формирование и использование информационных ресурсов для обеспечения жителей города общественно значимой информацией</t>
  </si>
  <si>
    <t>Информационное обеспечение органов местного самоуправления в электронных СМИ (телевидение) (УИП)</t>
  </si>
  <si>
    <t>Информационное обеспечение органов местного самоуправления  в электронных СМИ (радиовещание) (УИП)</t>
  </si>
  <si>
    <t>Информационное обеспечение органов местного самоуправления в печатных СМИ (УИП)</t>
  </si>
  <si>
    <t>Подготовка и издание еженедельной официальной газеты органов местного самоуправления (УИП)</t>
  </si>
  <si>
    <t>Поддержка и развитие социальной рекламы</t>
  </si>
  <si>
    <t>Подготовка и проведение конкурса социальной рекламы «Простые правила» (УИП)</t>
  </si>
  <si>
    <t>Создание и реализация проектов социальной рекламы (УИП)</t>
  </si>
  <si>
    <t>Поддержка издательской деятельности в части издания презентационной и краеведческой литературы</t>
  </si>
  <si>
    <t>Создание и реализация презентационных и краеведческих издательских проектов (УИП)</t>
  </si>
  <si>
    <t>Содействие формированию открытой и конкурентной системы поддержки социально ориентированных некоммерческих организаций</t>
  </si>
  <si>
    <t>Проведение городской выставки социальных проектов некоммерческих организаций  (УОС)</t>
  </si>
  <si>
    <t>Привлечение социально ориентированных некоммерческих организаций к реализации городских мероприятий</t>
  </si>
  <si>
    <t>Проведение городских мероприятий (конференций, круглых столов, встреч, общественных слушаний) с участием социально ориентированных некоммерческих организаций (УОС)</t>
  </si>
  <si>
    <t>Выполнение проектно-изыскательских работ по объектам инженерной инфраструктуры.</t>
  </si>
  <si>
    <t>Строительство внутриквартальных объектов инженерной инфраструктуры</t>
  </si>
  <si>
    <t>Выполнение строительно-монтажных работ по магистральным инженерным сетям</t>
  </si>
  <si>
    <t>Организация мероприятий, направленных на улучшение условий труда, профилактику производственного травматизма и профессиональной заболеваемости</t>
  </si>
  <si>
    <t>Совершенствование механизмов финансовой поддержки.</t>
  </si>
  <si>
    <t>1.2.13.</t>
  </si>
  <si>
    <t>1.3.1.3.</t>
  </si>
  <si>
    <t>Совершенствование механизмов управления охраной труда на территории города, обеспечение методического руководства работой служб охраны труда в организациях города</t>
  </si>
  <si>
    <t>МКУ «Дирекция дорожного-транспорта и жилищно-коммунального комплекса», подведомственного департаменту городского хозяйства</t>
  </si>
  <si>
    <t>МКУ «Сургутский спасательный центр», 
МКУ «Единая диспетчерская служба», подведомственных Управлению по делам ГО и ЧС</t>
  </si>
  <si>
    <t>СГМУП «ГТС», СГМУП «Горводоканал», курируемых  департаментом городского хозяйства</t>
  </si>
  <si>
    <t xml:space="preserve">Устройство новых и переоборудование  имеющихся средств коллективной и индивидуальной защиты работников СГМУП «ГТС» от воздействия вредных и опасных производственных факторов </t>
  </si>
  <si>
    <t>Обеспечение гарантий, предусмотренных федеральным законодательством  за работу во вредных и опасных условиях труда для работников СГМУП «Горводоканал», СГМУП  «ГТС», курируемых департаментом городского хозяйства</t>
  </si>
  <si>
    <t>5.4.1.1.</t>
  </si>
  <si>
    <t>5.4.1.2.</t>
  </si>
  <si>
    <t>Предоставление социальной поддержки гражданам, которым присвоено звание «Почетный гражданин города Сургута»</t>
  </si>
  <si>
    <t>Расходы производятся по мере необходимости, носят не системный характер.</t>
  </si>
  <si>
    <t>Компенсация расходов почетных граждан города Сургута и совместно проживающих с ними членов семьи на оплату за пользование (за наем) жилого помещения, за содержание и текущий ремонт общего имущества в многоквартирных домах и за коммунальные услуги.</t>
  </si>
  <si>
    <t>Компенсация расходов в размере 100% абонентной платы за телефон.</t>
  </si>
  <si>
    <t>Компенсация за проезд на городском автомобильном пассажирском транспорте (кроме такси).</t>
  </si>
  <si>
    <t>Социальная поддержка в виде оплаты проезда к месту проведения мероприятий и обратно воздушным и железнодорожным транспортом Почетным гражданам города Сургута, проживающим за его пределами и приглашенным Главой города на торжественные мероприятия городского, межмуниципального, международного значения, проводимые в Ханты-Мансийском автономном округе - Югре.</t>
  </si>
  <si>
    <t>Оплата гостиницы (в сутки на одного человека) Почетным гражданам города Сургута, проживающим за его пределами и приглашенным Главой города на торжественные мероприятия городского, межмуниципального, международного значения, проводимые в Ханты-Мансийском автономном округе - Югре.</t>
  </si>
  <si>
    <t>Оплата услуг по погребению Почетного гражданина города Сургута, также оплата поминальных обедов в день похорон на территории города.</t>
  </si>
  <si>
    <t>Создание условий для строительства объектов</t>
  </si>
  <si>
    <t>Регулирование градостроительной деятельности</t>
  </si>
  <si>
    <t>Создание и ведение информационной системы градостроительной деятельности</t>
  </si>
  <si>
    <t>Территориальное планирование, градостроительное зонирование и планировка территории</t>
  </si>
  <si>
    <t>Организация предоставления муниципальных услуг (выполнения работ) в области архитектуры и градостроительства</t>
  </si>
  <si>
    <t>Встроенно-пристроенное помещение, ул.Просвещения,29</t>
  </si>
  <si>
    <t>Выполнение работ по реконструкции, оснащения дополнительными приспособлениями, переносным оборудованием по объектам социальной сферы и административных зданий.</t>
  </si>
  <si>
    <t>Данная выплата носит заявительный характер. Выплаты будут производится после поступления заявлений.</t>
  </si>
  <si>
    <t>Подпрограмма 1.  «Организация мероприятий по работе с детьми и молодёжью»</t>
  </si>
  <si>
    <t>Организация комплексного содержания объектов (Администрация города - ДГХ)</t>
  </si>
  <si>
    <t>Подпрограмма 2.  «Развитие инфраструктуры сферы молодежной политики"</t>
  </si>
  <si>
    <t>Подпрограмма 3.  «Организация отдыха детей и молодёжи в каникулярное время» (на базе учреждений молодёжной политики)</t>
  </si>
  <si>
    <t>Оказание финансовой поддержки субъектам, осуществляющим производство, реализацию товаров и услуг в социально значимых видах деятельности, в части компенсации арендных платежей за нежилые помещения и по представленным консалтинговым услугам.</t>
  </si>
  <si>
    <t>Средства планируется освоить в течение года.</t>
  </si>
  <si>
    <t>Приобретение спецодежды и других средств индивидуальной защиты для:</t>
  </si>
  <si>
    <t>Выполнение мероприятия запланировано в 4 квартале 2014</t>
  </si>
  <si>
    <t>5.4.1.3.</t>
  </si>
  <si>
    <t>5.4.1.4.</t>
  </si>
  <si>
    <t>-выполнение работ по реконструкции объекта хоккейный корт "Виктория"</t>
  </si>
  <si>
    <t>-выполнение работ по реконструкции объекта хоккейный корт "Геолог"</t>
  </si>
  <si>
    <t>Организация технической защиты сведений, отнесенных к государственной тайне</t>
  </si>
  <si>
    <t>Выплаты работникам органов местного самоуправления будут осуществляться в течение года в соответствии с законодательством.</t>
  </si>
  <si>
    <t xml:space="preserve">Подпрограмма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t>
  </si>
  <si>
    <t>Государственная поддержка развития растениеводства</t>
  </si>
  <si>
    <t>Государственная поддержка развития животноводства</t>
  </si>
  <si>
    <t>Государственная поддержка рыбохозяйственного комплекса</t>
  </si>
  <si>
    <t xml:space="preserve">Государственная поддержка малых форм хозяйствования - предоставление субсидий на возмещение части затрат на развитие материально-технической базы (за исключением личных подсобных хозяйств) </t>
  </si>
  <si>
    <t>Проведение семинаров по вопросам профилактики экстремизма (Администрация города)</t>
  </si>
  <si>
    <t>Издание информационного журнала "Семейный вопрос" (Администрация города - КОиП)</t>
  </si>
  <si>
    <t>Обеспечение выполнения выданного муниципального задания(Администрация города - МБУ "Дворец торжеств")</t>
  </si>
  <si>
    <t>30.</t>
  </si>
  <si>
    <t>31.</t>
  </si>
  <si>
    <t>Строительство объекта «Общественный центр в поселке Снежном» (ДАиГ)</t>
  </si>
  <si>
    <t>Оформление уголков по охране труда, (Управлении по делам ГО и ЧС)</t>
  </si>
  <si>
    <t>Приобретение  методической литературы по охране труда, (Управление по делам ГОиЧС)</t>
  </si>
  <si>
    <t>1.3.2.4.1.</t>
  </si>
  <si>
    <t>1.3.2.4.2.</t>
  </si>
  <si>
    <t>1.3.2.4.3.</t>
  </si>
  <si>
    <t>1.3.2.4.4.</t>
  </si>
  <si>
    <t>1.3.2.5.1.</t>
  </si>
  <si>
    <t>1.3.2.5.2.</t>
  </si>
  <si>
    <t>1.3.2.5.3.</t>
  </si>
  <si>
    <t>1.3.2.6.1.</t>
  </si>
  <si>
    <t>1.3.2.6.2.</t>
  </si>
  <si>
    <t>1.3.2.6.3.</t>
  </si>
  <si>
    <t>1.3.2.6.4.</t>
  </si>
  <si>
    <t>1.3.2.6.5.</t>
  </si>
  <si>
    <t>1.3.2.7.3</t>
  </si>
  <si>
    <t>1.3.2.8.1.</t>
  </si>
  <si>
    <t>1.3.2.8.2.</t>
  </si>
  <si>
    <t>1.3.2.10.1.</t>
  </si>
  <si>
    <t>24.</t>
  </si>
  <si>
    <t>25.</t>
  </si>
  <si>
    <t>27.</t>
  </si>
  <si>
    <t>28.</t>
  </si>
  <si>
    <t>Всего по задаче в том числе:</t>
  </si>
  <si>
    <t>Всего по задаче, в том числе:</t>
  </si>
  <si>
    <t>Всего по объекту, в том числе:</t>
  </si>
  <si>
    <t>Всего по отдельному мероприятию, в том числе:</t>
  </si>
  <si>
    <t>Всего по мероприятиям, в том числе:</t>
  </si>
  <si>
    <t>Всего по проекту, в том числе:</t>
  </si>
  <si>
    <t>Организация дополнительного образования работников ОМС, включая обучение на семинарах, в том числе:</t>
  </si>
  <si>
    <t>Распространение лучших практик социально ориентированных некоммерческих организаций</t>
  </si>
  <si>
    <t>Содействие повышению эффективности и профессионализма в деятельности социально ориентированных некоммерческих организаций</t>
  </si>
  <si>
    <t>Подпрограмма 1. "Выполнение аварийно-спасательных работ и обучение населения в области гражданской обороны".</t>
  </si>
  <si>
    <t>Подпрограмма 2.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</si>
  <si>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Подпрограмма 1. "Организация торжественных церемоний и культурных, досуговых мероприятий".</t>
  </si>
  <si>
    <t>Подпрограмма  функционирования 3. "Обеспечение деятельности управления по делам гражданской обороны и чрезвычайным ситуациям Администрации города".</t>
  </si>
  <si>
    <t>Подпрограмма 1. «Обеспечение деятельности управления связи и информатизации»</t>
  </si>
  <si>
    <t>18.1.1.</t>
  </si>
  <si>
    <t>18.1.2.</t>
  </si>
  <si>
    <t>18.1.3.</t>
  </si>
  <si>
    <t>18.1.4.</t>
  </si>
  <si>
    <t>18.2.1.</t>
  </si>
  <si>
    <t>18.2.2.</t>
  </si>
  <si>
    <t>18.2.3.</t>
  </si>
  <si>
    <t>18.2.4.</t>
  </si>
  <si>
    <t>Средства планируется освоить путем заключения контракта по итогам открытого конкурса. Оплата по факту планируется в декабре 2014 года.</t>
  </si>
  <si>
    <t>Ул. Маяковского от ул.30 лет Победы до ул. Университетской</t>
  </si>
  <si>
    <t>-организация комплексного содержания объектов муниципальных учреждений, подведомственных департаменту культуры, молодёжной политики и спорта (предоставление коммунальных услуг, услуг по содержанию муниципального имущества) ДГХ - Администрация города</t>
  </si>
  <si>
    <t>Обеспечение деятельности муниципального казенного учреждения "Управление капитального строительства"</t>
  </si>
  <si>
    <t>Организация работы по разработке, совершенствованию и внедрению программного обеспечения АСУП ИСОГД для автоматизации процессов предоставления муниципальных услуг и исполнения муниципальных функций ДАиГ.</t>
  </si>
  <si>
    <t>Организация и проведение обучающих семинаров для учителей и специалистов психолого-педагогического сопровождения детей мигрантов(ДО)</t>
  </si>
  <si>
    <t>Фестиваль детского творчества "Звездная капель" (ДО)</t>
  </si>
  <si>
    <t>Муниципальная программа «Создание условий для развития муниципальной политики в отдельных секторах экономики города Сургута на 2014 — 2016 годы» (ДЭП)</t>
  </si>
  <si>
    <t>Муниципальная программа функционирования «Управление муниципальными финансами 
города Сургута на 2014-2016 годы» (ДФ)</t>
  </si>
  <si>
    <t>Муниципальная программа «Развитие образования города Сургута на 2014 — 2016 годы» (ДО)</t>
  </si>
  <si>
    <t>Муниципальная программа «Развитие культуры и туризма в городе Сургуте на 2014-2016 годы» (ДКМПиС)</t>
  </si>
  <si>
    <t>Муниципальная программа "Развитие физической культуры и спорта в городе Сургуте на 2014-2016 годы" (ДКМПиС)</t>
  </si>
  <si>
    <t>Муниципальная программа "Молодёжная политика Сургута на 2014 - 2016 годы" (ДКМПиС)</t>
  </si>
  <si>
    <t>Муниципальная программа «Обеспечение деятельности департамента культуры, молодёжной политики и спорта Администрации города на 2014-2016 годы» (ДКМПиС)</t>
  </si>
  <si>
    <t>Муниципальная программа «Защита населения и территории города Сургута от чрезвычайных ситуаций и совершенствование гражданской обороны на 2014 — 2016 годы» (УГОиЧС)</t>
  </si>
  <si>
    <t>Муниципальная программа «Профилактика правонарушений в городе Сургуте на 2014 — 2016 годы» (УГОиЧС)</t>
  </si>
  <si>
    <t>Муниципальная программа «Охрана окружающей среды города Сургута на 2014 — 2016 годы» (УПиЭ)</t>
  </si>
  <si>
    <t>Муниципальная программа "Обеспечение жильем отдельных категорий граждан, проживающих в городе Сургуте, на 2014 - 2016 годы и на период до 2018 года" (УУиРЖ)</t>
  </si>
  <si>
    <t>Муниципальная программа «Обеспечение деятельности департамента архитектуры и градостроительства на 2014 — 2016 годы» (ДАиГ)</t>
  </si>
  <si>
    <t>Муниципальная программа «Доступная среда города Сургута на 2014 — 2020 годы» (ДАиГ)</t>
  </si>
  <si>
    <t>Муниципальная программа "Управление муниципальным имуществом и земельными ресурсами в городе Сургуте на 2014-2016 год" (ДИиЗО)</t>
  </si>
  <si>
    <t>Муниципальная программа "Развитие агропромышленного комплекса в городе Сургуте на 2014-2016 годы" (ДИиЗО)</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</si>
  <si>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2016 годы» (УБУиО)</t>
  </si>
  <si>
    <t>Муниципальная программа "Реализация отдельных государственных полномочий в сфере опеки и попечительства на 2014 – 2016 годы" (КОиП)</t>
  </si>
  <si>
    <t>Муниципальная программа "Профилактика экстремизма в городе Сургуте на 2014-2016 годы" (УОС)</t>
  </si>
  <si>
    <t>Муниципальная программа "Сургутская семья на 2014-2016 годы" (МБУ "Дворец торжеств")</t>
  </si>
  <si>
    <t>Муниципальная программа «Развитие гражданского общества в городе Сургуте на 2014 — 2016 годы» (МКУ "Наш город")</t>
  </si>
  <si>
    <t>Муниципальная программа «Проектирование и строительство объектов инженерной инфраструктуры на территории города Сургута в 2014 — 2020 годах» (ДАиГ)</t>
  </si>
  <si>
    <t>Средства, предусмотренные на обеспечение функций департамента финансов, будут использованы в течение года.</t>
  </si>
  <si>
    <t>Средства на исполнение обязательств по муниципальным заимствованиям планируется использовать в течение года в соответствии с графиками возврата кредита и уплаты процентных платежей за пользование кредитом.</t>
  </si>
  <si>
    <t>Средства могут быть использованы при возникновении гарантийных случаев по представленным муниципальным гарантиям</t>
  </si>
  <si>
    <t>8.1.1.1.</t>
  </si>
  <si>
    <t>8.1.2.1.</t>
  </si>
  <si>
    <t>8.1.2.2.</t>
  </si>
  <si>
    <t>8.1.2.3</t>
  </si>
  <si>
    <t>8.1.2.4.</t>
  </si>
  <si>
    <t>8.1.2.5.</t>
  </si>
  <si>
    <t>8.1.2.6.</t>
  </si>
  <si>
    <t>Реконструкция трансформаторной подстанции ТП-219</t>
  </si>
  <si>
    <t>Реконструкция кабельных линий - 10кВ(КЛ)</t>
  </si>
  <si>
    <t>Реконструкция кабельных линий - 0,4кВ(КЛ)</t>
  </si>
  <si>
    <t>Реконструкция трансформаторной подстанции ТП-238</t>
  </si>
  <si>
    <t>Реконструкция комплектной трансформаторной подстанции (наружной) КТПН-672</t>
  </si>
  <si>
    <t>Канализационный коллектор от КНС-12(7)</t>
  </si>
  <si>
    <t>8.1.3.1.</t>
  </si>
  <si>
    <t>Газопровод низкого давления от групповой установки сжиженного газа №11 до отсекающих вентилей в жилых домах №6, 7 по улице Юности</t>
  </si>
  <si>
    <t>8.1.4.1.</t>
  </si>
  <si>
    <t>8.1.4.2.</t>
  </si>
  <si>
    <t>Средства предусмотрены на  завершающий этап строительства объекта физической культуры и спорта. Освоение средств планируется в 3, 4 квартале.</t>
  </si>
  <si>
    <t>Средства предусмотрены на реконструкцию объекта физической культуры и спорта. Освоение средств планируется в 3, 4 квартале.</t>
  </si>
  <si>
    <t>Средства предусмотрены на реализацию мероприятий с участием обучающихся МБУ ЦФП "Надежда".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</si>
  <si>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обеспечение функционирования и развития МАУ "ГДКП".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</si>
  <si>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обеспечение функционирования и развития 2-х муниципальных учреждений профессионального искусства (МАУ "Сургутская филармония, МАУ "ТАиК "Петрушка").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</si>
  <si>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обеспечение функционирования и развития 4-х муниципальных учреждений (МАУ "ГКЦ", МАУ "МКДЦ", МАУ "ГПКиО", МБУ ИКЦ "Старый Сургут").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</si>
  <si>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реализацию мероприятий по продвижению туристского потенциала г. Сургуте. Средства будут освоены в течение года в соответствии с прогнозом кассовых выплат.</t>
  </si>
  <si>
    <t xml:space="preserve"> - организация комплексного содержания объектов муниципальных учреждений, подведомственных департаменту культуры, молодёжной политики и спорта (предоставление коммунальных услуг, услуг по содержанию муниципального имущества)  (ДГХ - Администрация города)</t>
  </si>
  <si>
    <t xml:space="preserve"> - организация  установки и обслуживания временных мобильных туалетов при проведении городских массовых мероприятий (ДГХ - Администрация) города</t>
  </si>
  <si>
    <t>Предоставление субсидии на выполнение муниципального задания и на иные цели подведомственным учреждениям, оказывающим муниципальную услугу «Дополнительное образование в учреждениях дополнительного образования детей»</t>
  </si>
  <si>
    <t>Организация деятельности психолого-медико-педагогической комиссии(ДО)</t>
  </si>
  <si>
    <t>Организация участия педагогов и других специалистов, работающих с обучающимися с ОВЗ, в семинарах, тренингах, курсах(ДО)</t>
  </si>
  <si>
    <t>Работы носят сезонный характер и связаны с подготовкой системы теплоснабжения ветхого жилищного фонда к отопительному сезону. Оплата производится по факту выполненных работ. Выполнение мероприятия запланировано на 3 квартал 2014 года.</t>
  </si>
  <si>
    <t>Подпрограмма 2. «Обеспечение эффективного функционирования Муниципальной Информационной Системой»</t>
  </si>
  <si>
    <t xml:space="preserve">Выполнение функций управления с целью исполнения мероприятий по гражданской обороне и  предупреждению чрезвычайных ситуаций </t>
  </si>
  <si>
    <t>26.1.1.</t>
  </si>
  <si>
    <t>Предоставление ежеквартальной выплаты компенсации на проезд в городском пассажирском транспорте общего пользования</t>
  </si>
  <si>
    <t>Услуги организации по доставке получателям выплаты компенсации на проезд в городском пассажирском транспорте общего пользования</t>
  </si>
  <si>
    <t>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</si>
  <si>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Услуги организации по оформлению и начислению компенсаций гражданам, проживающим в бесхозяйных жилых помещениях и временном жилищном фонде</t>
  </si>
  <si>
    <t>Проведение косметического ремонта социального общежития для лиц из числа детей-сирот и детей, оставшихся без попечения родителей (включая составление локальной сметы)</t>
  </si>
  <si>
    <t>В 2014 году предусмотрены средства на составление локальной сметы на ремонт социального общежития. Оплата планируется в 4 квартале 2014 года.</t>
  </si>
  <si>
    <t xml:space="preserve">Социальная поддержка детей-инвалидов, состоящих на учете в муниципальных бюджетных учреждениях здравоохранения города Сургута, в форме приобретения и предоставления санаторно-курортных путевок по типу «Мать и дитя» для лечения </t>
  </si>
  <si>
    <t>Социальная поддержка в виде материально-технического обеспечения социального общежития для лиц из числа детей-сирот и детей оставшихся без попечения родителей</t>
  </si>
  <si>
    <t>Расходы будущих периодов. Расходы планируются на 3 квартал 2014 года</t>
  </si>
  <si>
    <t>Оплата услуг по изготовлению и установке памятника (надгробья) Почетному гражданину на территории города Сургута (ДАиГ)</t>
  </si>
  <si>
    <t>Обеспечение функционирования и развития учреждений, оказывающих муниципальную услугу «Библиотечное обслуживание населения»(Администрация города - ДГХ)</t>
  </si>
  <si>
    <t>Обеспечение функционирования и развития учреждений, оказывающих муниципальную услугу «Сохранение и популяризация историко-культурного наследия»</t>
  </si>
  <si>
    <t>Обеспечение функционирования и развития учреждений, оказывающих муниципальную услугу «Сохранение и популяризация историко-культурного наследия» (Администрация города - ДГХ)</t>
  </si>
  <si>
    <t>Обеспечение функционирования и развития учреждений, оказывающих муниципальную услугу «Дополнительное образование детей в детских школах искусств»(Администрация города - ДГХ)</t>
  </si>
  <si>
    <t>Производство ремонта жилых помещений, единственными собственниками которых либо собственниками выделенных в натуре долей в которых являются дети-сироты и дети, оставшиеся без попечения родителей, за исключением помещений, предоставленных собственниками в пользование гражданам, юридическим лицам в соответствии с законодательством Российской Федерации (ДГХ)</t>
  </si>
  <si>
    <t>Мероприятие планируется выполнить в 4 квартале 2014 года.</t>
  </si>
  <si>
    <t>Мероприятие планируется выполнить  в 4 квартале 2014 года.</t>
  </si>
  <si>
    <t>Обеспечение функционирования и развития автоматизированных систем управления бюджетным процессом, в том числе в целях функционирования  Интернет-портала «Бюджет для граждан (Открытый бюджет)»</t>
  </si>
  <si>
    <t>Подпрограмма 2 "Сохранение и популяризация историко-культурного наследия"</t>
  </si>
  <si>
    <t>Обеспечение объектов социальной сферы услугами нормативного качества, надежной  и эффективной работы коммунальной инфраструктуры</t>
  </si>
  <si>
    <t>Обеспечение надежного,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</si>
  <si>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Совершенствование информационного и методического обеспечения профилактики правонарушений, повышение правосознания граждан</t>
  </si>
  <si>
    <t>Подпрограмма 1. «Обеспечение деятельности Администрации города» (УБУиО)</t>
  </si>
  <si>
    <t>Подготовка  материалов  для участия в специализированной международной выставке «Безопасность и охрана труда», международном конгрессе (город Москва),  ДЭП</t>
  </si>
  <si>
    <t>Разработка инструкций по охране труда, приобретение методической литературы по охране труда, пожарной безопасности. Оформление уголков по охране труда, изготовление табличек, наклеек муниципальными предприятиями (СГМУП «ГТС», СГМУП «Горводоканал», СГМУЭП «Горсвет», СГМУП «ДорРемТех», СГМУП «Тепловик»,  СГМУ Коммунальным предприятием, СГМУЭП «РКЦ ЖКХ г. Сургута»), курируемыми департаментом городского хозяйства</t>
  </si>
  <si>
    <t>выполнение работ по  строительству объекта "Спортивный центр с универсальным игровым залом №1 в мкр. 31"</t>
  </si>
  <si>
    <t>Нежилое здание, г. Сургут, ул. Озерная д.11/1</t>
  </si>
  <si>
    <t>Расходы на содержание управления связи и информатизации будут осуществляться в течение 2014 года.</t>
  </si>
  <si>
    <t>Проект межевания и проект планировки территории п. Юность в городе Сургуте</t>
  </si>
  <si>
    <t>МБОУ ДОД "ДШИ им. Г. Кукуевицкого"</t>
  </si>
  <si>
    <t>МБУК "Центральная городская библиотека", ул. Республики, 78/1"</t>
  </si>
  <si>
    <t>Зд. адм. Сургута, ул. Энгельса,8 (УКС)</t>
  </si>
  <si>
    <t>Всего по программе, в  том числе.:</t>
  </si>
  <si>
    <t>Всего по мероприятию, в  том числе.:</t>
  </si>
  <si>
    <t>Плановые семинары (в том числе. обучение в рамках Школы муниципального служащего)</t>
  </si>
  <si>
    <t>Всего по подпрограмме, в  том числе.:</t>
  </si>
  <si>
    <t>Всего по задаче, в  том числе.:</t>
  </si>
  <si>
    <t>Организация и проведение информационных мероприятий (пресс-конференций, брифингов, выходов к прессе, пресс-туров и т.д.), специализированных журналистских (профессиональных) конкурсов (УИП)</t>
  </si>
  <si>
    <t>Проведение конкурса на предоставление субсидий некоммерческим организациям в целях поддержки общественно значимых инициатив (УОС)</t>
  </si>
  <si>
    <t>Предоставление субсидий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(УОС)</t>
  </si>
  <si>
    <t>Инженерные сети и внутриквартальные проезды п. Кедровый 1</t>
  </si>
  <si>
    <t>Инженерные сети и внутриквартальные проезды п. Лунный</t>
  </si>
  <si>
    <t>Объездная автомобильная дорога 1"З", 6 пусковой комплекс, ул. Дзержинского</t>
  </si>
  <si>
    <t>Оказание поддержки в области подготовки, переподготовки и повышения квалификации дополнительного профессионального образования работников и добровольцев социально ориентированных некоммерческих организаций  (УОС)</t>
  </si>
  <si>
    <t>Оказание финансовой поддержки социально ориентированным некоммерческим организациям путем предоставления субсидий на конкурсной основе (УОС)</t>
  </si>
  <si>
    <t>Приобретение для детей-сирот и детей, оставшихся без попечения родителей, лиц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 (ДИЗО)</t>
  </si>
  <si>
    <t>Задача 2: Развитие материально-технической базы органов местного самоуправления (МКУ "ХЭУ")</t>
  </si>
  <si>
    <t>Подпрограмма 2 "Развитие малого и среднего предпринимательства"</t>
  </si>
  <si>
    <t>Задача 1: Осуществление возложенных на Администрацию города отдельных вопросов местного значения (части вопросов местного значения)(УБУиО)</t>
  </si>
  <si>
    <t>Освоение планируется в течение года после заключения муниципального контракта.</t>
  </si>
  <si>
    <t>Предоставление гарантированного перечня ритуальных услуг по погребению и кремации (ДГХ)</t>
  </si>
  <si>
    <t xml:space="preserve">Организация и финансирование работ по оснащению многоквартирных домов приборами учета используемых энергетических ресурсов, в том числе индивидуальными приборами учета холодной и горячей воды, электрической энергии, газа.
В том числе:
Установка индивидуальных приборов учета холодной и горячей воды, электрической энергии, в части муниципальной собственности   
</t>
  </si>
  <si>
    <t xml:space="preserve">Расходы на медицинский осмотр работников МКУ "ИЦ "АСУ-город" будут произведены в 4 квартале 2014. </t>
  </si>
  <si>
    <t>Обеспечение комплексного содержания зданий  муниципальных казенных учреждений, подведомственных департаменту образования (ДГХ)</t>
  </si>
  <si>
    <t>Мероприятие носит заявительный характер. Заявок на санитарную обработку муниципальных жилых помещений не поступало.</t>
  </si>
  <si>
    <t>Средства родительской платы за присмотр и уход за детьми в дошкольных образовательных учреждениях, дошкольных группах общеобразовательных учреждений, учреждений для детей дошкольного и младшего школьного возраста планируется освоить в течение 2014 года.</t>
  </si>
  <si>
    <t>Обеспечение комплексного содержания зданий муниципальных образовательных учреждений, реализующих образовательную программу дошкольного образования (ДГХ)</t>
  </si>
  <si>
    <t>Обеспечение комплексного содержания зданий муниципальных образовательных  учреждений дополнительного образования детей, подведомственных департаменту образования (ДГХ)</t>
  </si>
  <si>
    <t>Обеспечение функционирования и развития учреждений, оказывающих муниципальную услугу «Организация массовых мероприятий»
- организация установки и обслуживания временных мобильных туалетов при проведении мероприятий
(Администрация города - ДГХ)</t>
  </si>
  <si>
    <t>5.1.2.4.</t>
  </si>
  <si>
    <t>Средства предусмотрены на реализацию мероприятий с участием обучающихся 7-ми спортивных школ.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</si>
  <si>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Реализация мероприятий государственной программы «Содействие занятости  населения в Ханты-Мансийском автономном округе – Югре на 2014-2020 годы»</t>
  </si>
  <si>
    <t>Средства предусмотрены в составе субсидии на иные цели муниципальному бюджетному учреждению молодёжной политики "ЦСП "Сибирский легион". Договор "О совместной деятельности по организации стажировки выпускников профессиональных образовательных организаций и образовательных организаций высшего образования в возрасте до 25 лет" от 29.01.2014 №21/01 заключен между КУ ХМАО-Югры "Сургутский центр занятости" и МБУ ЦСП "Сибирский легион". Средства будут освоены в течении года в соответствии с заключенным соглашением и по факту предоставления счетов к оплате по реализации субсидий на иные цели.</t>
  </si>
  <si>
    <t>6.1.3.</t>
  </si>
  <si>
    <t>Текущие расходы на обеспечение деятельности департамента. Средства будут освоены в течение года в соответствии с утверждённой сметой расходов и  кассовым планом.</t>
  </si>
  <si>
    <t xml:space="preserve">Работы по разработке проекта осуществляются в соответствии с заключенным МК №119/2013 от 10.07.2013г с ОАО "ЗапсибЗНИИЭП"". Сумма по контракту - 10 800 тыс. руб. Лимит финансирования на 2014г - 5 835,72 тыс. руб. Срок выполнения работ - 30.09.2014г.  </t>
  </si>
  <si>
    <t>Компенсация расходов по оплате содержания, текущего ремонта жилых помещений и коммунальных услуг отдельным категориям граждан (ДХГ)</t>
  </si>
  <si>
    <t>40 тыс. руб. - исполнен договор на приобретение подарков от 17.02.2014 № 14
10 тыс. руб. - исполнен договор на приобретение расходных материалов от 17.02.2014 № 15</t>
  </si>
  <si>
    <t>Обеспечение условий для реализации муниципальной услуги (коммунальные услуги) (ДГХ)</t>
  </si>
  <si>
    <t>Обеспечение деятельности МКУ «Наш город» в сфере коммунального обслуживания (ДГХ)</t>
  </si>
  <si>
    <t>Опубликование информационных материалов в газете "Сургутская трибуна" (по результатам проведения электронного аукциона).</t>
  </si>
  <si>
    <t>Печать  и доставка до почтовых ящиков жителей города газеты "Сургутские ведомости"</t>
  </si>
  <si>
    <t>Муниципальная программа «Развитие коммунального комплекса в городе Сургуте на 2014-2016 годы"</t>
  </si>
  <si>
    <t xml:space="preserve">Заключен муниципальный контракт с ЗАО "Информационная компания "Кодекс" № 17-10-2812/3 от 30.12.2013 на выполнение работ по разработке официального интернет-сайта Администрации города Сургута и интеграции его с  системой электронного документооборота.  В настоящее время согласовывается техническое задание и дизайн. Ведутся работы по разработке сайта в соответствии с календарным планом. Приёмка и оплата работ запланирована на 01.12.2014. </t>
  </si>
  <si>
    <t>Информационное обслуживание ОМС в рамках заключенных контрактов по результатам проведения ОК: выпуск программ "Новости Сургута" и "Итоги недели" (ТК "СургутИнформ-ТВ"); "ТОН" и "В центре событий" (ТРК "Сургутинтерновости").</t>
  </si>
  <si>
    <t>Информационное обслуживание ОМС в рамках заключенных контрактов по результатам проведения ОК: выпуск программы "Новости на Северавторадио".</t>
  </si>
  <si>
    <t>Магистральный водовод в ВЖР от ул.9П (Нефтеюганское шоссе) по ул. Рационализаторов до ВК-сущ.</t>
  </si>
  <si>
    <t>тыс. руб.</t>
  </si>
  <si>
    <t>Средства планируется освоить в 4 квартале 2014 года путем заключения договоров до 100 тыс. руб.</t>
  </si>
  <si>
    <t>Средства необходимы в случае возникновения ЧС.</t>
  </si>
  <si>
    <t>Средства предусмотрены на обеспечение деятельности МКУ "УКС".</t>
  </si>
  <si>
    <t>5.2.2.3.</t>
  </si>
  <si>
    <t>Поступление средств из бюджета ХМАО-Югры в рамках государственной программы автономного округа "Содействие занятости населения на 2014-2020 годы".
Цель: оснащение (дооснащение) постоянных (в том числе специальных) рабочих мест для трудоустройства незанятых инвалидов МАОУ ДОД СДЮСШОР "Олимп".</t>
  </si>
  <si>
    <t xml:space="preserve"> Муниципальная программа «Развитие муниципальной службы в городе Сургуте на 2014 — 2016 годы»</t>
  </si>
  <si>
    <t>12.3.</t>
  </si>
  <si>
    <t>Всего по подпрограмме:</t>
  </si>
  <si>
    <t>8.2.2.</t>
  </si>
  <si>
    <t>Предоставление субсидии на возмещение части затрат на уплату процентов по привлекаемым заемным средствам на оплату задолженности за энергоресурсы</t>
  </si>
  <si>
    <t xml:space="preserve">Организация проведения оценки рыночной стоимости объектов </t>
  </si>
  <si>
    <t xml:space="preserve">Освобождение муниципальных жилых помещений от выморочного имущества  </t>
  </si>
  <si>
    <t xml:space="preserve">Санитарная обработка муниципальных жилых помещений </t>
  </si>
  <si>
    <t xml:space="preserve">Возмещение затрат по содержанию сетей газоснабжения и газового оборудования </t>
  </si>
  <si>
    <t>Выполнение  проектно-изыскательских работ (ДГХ)</t>
  </si>
  <si>
    <t>6.1.4.</t>
  </si>
  <si>
    <t>10.1.4.</t>
  </si>
  <si>
    <t xml:space="preserve"> - реализация мероприятий государственной программы «Содействие занятости  населения в Ханты-Мансийском автономном округе – Югре на 2014-2020 годы» ДКМПиС</t>
  </si>
  <si>
    <t xml:space="preserve">На основании письма Департамента физической культуры и спорта Ханты-Мансийского автономного округа – Югры от 24.09.2013 №19-исх.-3252 была предусмотрена доля софинансирования программы на 2014 год в сумме 475,88 . </t>
  </si>
  <si>
    <t>Мун. помещ. в здании по адресу пр. Взлетный,1 (УКС)</t>
  </si>
  <si>
    <t>Мун. помещ. в здании по ул. Дзержинского,6/1(УКС)</t>
  </si>
  <si>
    <t>Мун. помещ. в здании по ул. Ленинградская,3(УКС)</t>
  </si>
  <si>
    <t>Средства освоены в полном объеме (исполнены договоры на приобретение подарков, на оказание услуг по оформлению зала).</t>
  </si>
  <si>
    <t>Средства предусмотрены на обеспечение функционирования и развития 7-ми муниципальных учреждений (детских школ искусств).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В настоящее время проходит процедура размещения средств в системе муниципальных закупок в соответствии с планом-графиком.</t>
  </si>
  <si>
    <t>Соглашение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подписано 07.04.2014.
Средства запланированы на реализацию мероприятия "Создание информационной базы "Солдат Отечества".</t>
  </si>
  <si>
    <t>Соглашение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подписано 07.04.2014. 
Средства запланированы на реализацию мероприятия "Реставрация и консервация музейных фондов".</t>
  </si>
  <si>
    <t>Средства предусмотрены на обеспечение функционирования и развития 3-х муниципальных учреждений (МБУК "СХМ", МБУК "СКМ", МБУК "ГСИ "Стерх").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В настоящее время проходит процедура размещения средств в системе муниципальных закупок в соответствии с планом-графиком.</t>
  </si>
  <si>
    <t>Средства предусмотрены на обеспечение функционирования и развития МБУК "ЦБС".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В настоящее время проходит процедура размещения средств в системе муниципальных закупок в соответствии с планом-графиком.</t>
  </si>
  <si>
    <t xml:space="preserve"> 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 организация комплексного содержания объектов муниципальных учреждений, подведомственных департаменту культуры, молодёжной политики и спорта (Администрация города - ДГХ)</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</si>
  <si>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 организация установки и обслуживания временных мобильных туалетов (ДГХ)</t>
  </si>
  <si>
    <t>Обеспечение комплексного содержания зданий муниципальных образовательных учреждений, реализующих основную общеобразовательную программу (ДГХ)</t>
  </si>
  <si>
    <t>19.1.2.</t>
  </si>
  <si>
    <t>19.4.2.</t>
  </si>
  <si>
    <t>24.4.</t>
  </si>
  <si>
    <t>Выполнение проектных работ на строительство объекта "Загородный специализированный (профильный) спортивно-оздоровительный лагерь "Олимпия" на базе муниципального бюджетного  учреждения "Олимпия"</t>
  </si>
  <si>
    <t>22.1.1.9.</t>
  </si>
  <si>
    <t>МБОУ ДОД СДЮШОР "Ермак", СОК "Энергетик", ул.Энергетиков,47</t>
  </si>
  <si>
    <t>Премирование работников (УБУиО)</t>
  </si>
  <si>
    <t>13.2.5.</t>
  </si>
  <si>
    <t xml:space="preserve"> </t>
  </si>
  <si>
    <t>1. Уточнены бюджетные ассигнования на основании Постановления АГ от 10.02.14 № 918 "О выделении  средств из бюджета", Постановления АГ от 08.04.2014 № 2319, Решения Думы города от 30.04.14 № 500-V ДГ
2. Использование средств резервного фонда осуществляется на основании постановлений Администрации города в случае возникновения чрезвычайных ситуаций.</t>
  </si>
  <si>
    <t>11.</t>
  </si>
  <si>
    <t>14.</t>
  </si>
  <si>
    <t>Предоставление компенсаций расходов по оплате содержания и текущего ремонта жилых помещений, коммунальных услуг отдельным категориям граждан.</t>
  </si>
  <si>
    <t>Приобретение оборудования и инвентаря</t>
  </si>
  <si>
    <t xml:space="preserve">Возмещение затрат по благоустройству дворовых территорий многоквартирных домов в части муниципальной собственности  </t>
  </si>
  <si>
    <t>Задача 3. Оптимизация предоставления  государственных и муниципальных услуг, в том числе путем организации их предоставления по принципу "одного окна" (МКУ "МФЦ г. Сургута")</t>
  </si>
  <si>
    <t>СЮН в лесопарк.зоне, междуречье р. Сайма (УКС)</t>
  </si>
  <si>
    <t>МКУ "ХЭУ": подготовлена конкурсная документация, опубликование на сайте гос. закупок - июль 2014, заключение муниципального контракта  - август 2014, оплата по контракту  - декабрь 2014.</t>
  </si>
  <si>
    <t>Приобретение жилых помещений для обеспечения граждан жильем, а также для формирования маневренного жилищного фонда (ДАиГ)</t>
  </si>
  <si>
    <t>Подпрограмма 2 «Автомобильный транспорт»</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</si>
  <si>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 — 2020 годах»</t>
  </si>
  <si>
    <t>Обеспечение формирования и использования средств резервного фонда Администрации города в соответствии с требованиями, установленными Бюджетным Кодексом Российской Федерации и муниципальным правовым актом</t>
  </si>
  <si>
    <t>Предоставление субсидии на выполнение муниципального задания подведомственным учреждениям, оказывающим муниципальную услугу «Организация и обеспечение отдыха и оздоровления детей» в оздоровительных лагерях с дневным пребыванием детей</t>
  </si>
  <si>
    <t>Ремонт муниципальных жилых помещений, предназначенных для повторного предоставления гражданам по договорам найма муниципального жилого помещения</t>
  </si>
  <si>
    <t>Приобретение и установка детских игровых площадок</t>
  </si>
  <si>
    <t>Приобретение и установка спортивных площадок</t>
  </si>
  <si>
    <t>Рекультивация первой очереди муниципального полигона твердых бытовых отходов 
в г. Сургуте</t>
  </si>
  <si>
    <t>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t>
  </si>
  <si>
    <t>Предоставление государственных услуг в сфере опеки и попечительства, исполнение переданных отдельных государственных полномочий по осуществлению деятельности по опеке и попечительству</t>
  </si>
  <si>
    <t xml:space="preserve">Подпрограмма  «Улучшение условий и охраны труда в городе Сургуте» </t>
  </si>
  <si>
    <t>Изготовление методических рекомендаций по вопросам организации  работы в области охраны труда, а также материалов справочно-информационного содержания,  (ДЭП)</t>
  </si>
  <si>
    <t>Проведение  (аренда помещения):                                       
- расширенного городского семинара-совещания в рамках Всемирного дня охраны труда;                               
- семинаров, совещаний, лекций по вопросам охраны труда и связанных
с ними трудовых отношений
для руководителей
и специалистов организаций города;        
 - городской выставки «Охрана труда в Сургуте»;                         
 - городской конференции
по вопросам охраны труда,  (ДЭП)</t>
  </si>
  <si>
    <t xml:space="preserve">Поддержание муниципального долга на экономически безопасном уровне, обеспечение полного и своевременного исполнения обязательств по муниципальным заимствованиям </t>
  </si>
  <si>
    <t>Организация предоставления муниципальных гарантий с соблюдением установленных требований Бюджетного кодекса Российской Федерации и муниципальных правовых актов</t>
  </si>
  <si>
    <t>После доведения до муниципального образования бюджетных средств ХМАО - Югры возможно будет начать реализацию подпрограммы.</t>
  </si>
  <si>
    <t>12.2.7.2.</t>
  </si>
  <si>
    <t>Приобретение жилых помещений у застройщиков или лиц, не являющихся застройщиками домов, в которых расположены эти помещения, в целях их предоставления гражданам, переселяемым из аварийных многоквартирных домов</t>
  </si>
  <si>
    <t>12.3.1.</t>
  </si>
  <si>
    <t>Письмом ДЖККиЭ ХМАО-Югры от 11.03.2014 №1091 поступил проект соглашения о предоставлении из бюджета автономного округа субсидии на благоустройство дворовых территорий. Письмом от 19.03.2014 №33-Исх-1241 ДЖККиЭ ХМАО-Югры приостановил подписание данного соглашения в связи с вносимыми изменениями в механизм реализации мероприятия 2.3. «Предоставление субсидии на благоустройство дворовых территорий» государственной программы. Письмом  ДЖККиЭ ХМАО-Югры от 23.06.2014 № 33-Исх-3113 данного мероприятия в 2014 году из средств бюджета ХМАО-Югры осуществляться не будет.      
Адресный перечень дворовых территорий МКД для проведения работ по благоустройству сформирован и утвержден 25.02.2014.  Ведется процедура заключения соглашений на выполнение работ.
Работы планируются к выполнению в  3,4 квартале 2014 года.</t>
  </si>
  <si>
    <t>13.2.6.</t>
  </si>
  <si>
    <t>Демонтаж оборудования кабельной информационно-вещательной сети (КИВС) с кровли многоквартирного дома</t>
  </si>
  <si>
    <t>В 2014 году предусмотрены средства на  оплату проезда к месту проведения мероприятий Оплата планируется во втором полугодии 2014 года</t>
  </si>
  <si>
    <t>В 2014 году предусмотрены средства на  оплату гостиницы Почетным гражданам города Сургута, проживающим за его пределами и приглашенным Главой города на торжественные мероприятия. Оплата планируется во втором полугодии 2014г.</t>
  </si>
  <si>
    <t xml:space="preserve">На реализацию направлений п.1.2.11. - 1.2.13. городскому округу город Сургут согласовано предоставление субсидии в сумме 5 700,00 тыс. руб., при этом 894,30 тыс. руб. из средств бюджета автономного округа уже доведены до муниципального образования на основании договора №27 от 07.04.2014 года, а основная сумма 4 805,70 тыс. руб. из средств федерального бюджета не доведена. Для уточнения доведенной суммы и сроков ее предоставления направлено письмо в ДЭР ХМАО-Югры. </t>
  </si>
  <si>
    <t>Организация установки и обслуживания временных мобильных туалетов при проведении городских массовых мероприятий (ДГХ)</t>
  </si>
  <si>
    <t>22.4.1.</t>
  </si>
  <si>
    <t>Обустройство пониженных бордюров на подходах к пешеходным переходам</t>
  </si>
  <si>
    <t>Устройство и ремонт тротуаров для обеспечения безопасных подходов к объектам (в границах автодорог и проездов общего пользования)</t>
  </si>
  <si>
    <t>22.4.2.</t>
  </si>
  <si>
    <t>Устройство посадочных площадок на остановочных пунктах на автодорогах местного значения</t>
  </si>
  <si>
    <t>22.4.3.</t>
  </si>
  <si>
    <t>Оборудование регулируемых пешеходных переходов табло обратного отсчета времени и звуковой сигнализацией</t>
  </si>
  <si>
    <t>22.4.4.</t>
  </si>
  <si>
    <t xml:space="preserve">Поэтапная замена городских автобусов на  низкопольные автобусы, адаптированные для перевозки инвалидов и  маломобильных групп населения, осуществляющих перевозку пассажиров на 5 регулярных автобусных маршрутах       </t>
  </si>
  <si>
    <t>22.4.5.</t>
  </si>
  <si>
    <t>Работы планируется заявить на муниципальный заказ. Ведётся работа по подготовки конкурсной документации. 
В связи с большим объёмом закупок торги перенесены на июль месяц (уточнённый план-график от 27.06.2014).
Проведение мероприятия запланировано на 3 квартал 2014 года.</t>
  </si>
  <si>
    <t xml:space="preserve">Средства будут освоены в течение года. За отчетный месяц средства были перечислены в полном объеме ГРБС - МБУ "Дворец торжеств".
</t>
  </si>
  <si>
    <t>Издание презентационного фотоальбома о городе Сургуте "Сургутская параллель". Последующие мероприятия запланированы во II полугодии 2014 года.</t>
  </si>
  <si>
    <t>С целью  оказания полиграфических услуг по печати информационного журнала «Семейный вопрос», материалы которого  ориентированы на родителей, несовершеннолетних детей, специалистов учреждений и организаций, работающих с детьми, был заключен  с ООО "АС-спринт"   муниципальный контракт  №17-10-2742/3 от 11.11.2013.    
Полученная продукция (журналы) с целью предоставления населению полной и актуальной информации обо всем спектре услуг, предоставляемых семье и детям в городе Сургуте, а также о правах и обязанностях детей и родителей направлялась для бесплатного распространения в досуговые центры, спортивные клубы, поликлиники, учреждения социального обслуживания; выставлялась на пресс-стойках в зданиях Администрации города, муниципальных учреждениях, б комитета по опеке и попечительству, крупных торгово-развлекательных центрах, кинотеатрах, МАУ «Сургутская филармония».</t>
  </si>
  <si>
    <t xml:space="preserve">Средства планируется освоить в 3,4 кварталах.   </t>
  </si>
  <si>
    <t>8,68 тыс. руб. - мероприятие планируется выполнить в 3 квартале 2014 (МКУ "ДЭАЗиИС").</t>
  </si>
  <si>
    <t>Сети тепловодоснабжения, водоотведения от ж.-д..  Пр. Первопроходцев,  до ж.-д.. ул. Геологическая,18/1 в мкр.25</t>
  </si>
  <si>
    <t>Мероприятие будет исполнено в полном объеме после доведения бюджетных ассигнований и приобретения квартир</t>
  </si>
  <si>
    <t xml:space="preserve">Письмом от 24.01.2014 № 01-11-275/14 в адрес департамента экономического развития ХМАО-Югры направлена заявка на софинансирование расходов мероприятий программы за счет средств окружного бюджета. 
Заключен договор с ДЭР ХМАО №27 от 07.04.2014 о предоставлении субсидии из бюджета Ханты-Мансийского автономного округа – Югры на реализацию подпрограммы «Развитие малого и среднего предпринимательства» муниципальной программы  из средств окружного бюджета на оказание финансовой поддержки заключен в апреле 2014 года в сумме 3 869,70 тыс. руб. Решением Думы от 25.04.2014 № 500-V ДГ средства внесены в бюджет МО. </t>
  </si>
  <si>
    <t>Средства на организацию функционирования лагеря с дневным пребыванием детей в летний период: 
285,08 тыс. руб.  - на организацию питания;
10,41 тыс. руб. - на приобретение канцелярских, хозяйственных товаров на содержание  лагеря;
4,68 тыс. руб. - на страхование детей.</t>
  </si>
  <si>
    <t>Подведение итогов открытого аукциона в электронной форме на выполнение работ по сносу объекта состоялось 23.06.2014г. Победитель - ООО "НЕСТОР - Автодор". Сумма по МК №11/2014 - 81,87 тыс. руб. Срок выполнения работ - 15.10.2014г. Остаток средств - экономия в результате проведенных торгов, будет предложена к перераспределению.</t>
  </si>
  <si>
    <t>Работы носят сезонный характер.  Соглашение на предоставление субсидии на возмещение затрат по капитальному ремонту линий уличного освещения заключено на сумму 5 694,62 тыс. руб. Срок выполнения работ по соглашению - август-декабрь 2014 года.</t>
  </si>
  <si>
    <t>На 2014 год запланирован объем 1 112 куб.м. Работы заявляются на муниципальный заказ я на дважды в год.  
Зарегистрированы бюджетные обязательства на сумму 244,35 тыс. руб. 
Срок размещения муниципального заказа второй раз - июль 2014. Работы выполняются по факту выявления несанкционированных свалок.
231,01 тыс. руб. - экономия по результатам размещения муниципального заказа (протокол подведения итогов электронного аукциона  от 16.04.2014)</t>
  </si>
  <si>
    <t>Порядок предоставления субсидии утвержден постановлением Администрации города от 11.02.2014 №981. Предоставление субсидии носит заявительный характер.
Зарегистрированы бюджетные обязательства на сумму 2 377,73 тыс. руб.
Предоставлена субсидия СГМУП «Тепловик» на возмещение недополученных доходов в связи с оказанием услуг теплоснабжения населению, проживающему во временных поселках за 2 полугодие 2013 года в сумме 2 377,73 тыс. руб. 
Остаток средств будет использован в 4 квартале 2014 года.</t>
  </si>
  <si>
    <t xml:space="preserve">Зарегистрированы бюджетные обязательства на сумму  0,8 тыс. руб.
0,8 тыс. руб. - оплачена кредиторская задолженность 2013 года. </t>
  </si>
  <si>
    <t>Проектно-изыскательские работы выполнены и оплачены в соответствии с заключенным МК  №14/П-2013, 15/П-2013 от 14.11.2013г с  ООО "Стройуслуга". Общая сумма по договорам 
14 153,44 тыс. руб. (В 2013 году выполнено работ на сумму 
13 500,83 тыс. руб.).</t>
  </si>
  <si>
    <t xml:space="preserve">Договор об участии Администрации города Сургута, действующей от имени муниципального образования городской округ город Сургут, в уставном капитале открытого акционерного общества «Сургутское производственное объединение пассажирского автотранспорта» заключен 27.03.2014.
Для оформления договора купли-продажи акций необходимо осуществить мероприятия по увеличению уставного капитала путем размещения дополнительных акций.
Решение о дополнительном выпуске ценных бумаг в количестве 790 643 обыкновенных именных бездокументарных акций номинальной стоимостью 65 рублей за одну акцию, размещаемых путем закрытой подписки, утверждено на заседании Совета директоров ОАО «СПОПАТ» 23.05.2014.
В настоящее время производится регистрация выпуска акций в Межрегиональном управлении Службы Банка России по финансовым рынкам в Уральском федеральном округе (окончание регистрации июль 2014 года).
После чего планируется заключение договора купли-продажи ценных бумаг (июль-август 2014 года) и оплата по договору (август-сентябрь 2014 года)
</t>
  </si>
  <si>
    <t>Иные расходы на реализацию мероприятий в составе муниципальной программы (ДГХ)</t>
  </si>
  <si>
    <t>Мун. помещ. в здании по ул. Югорская, 5/2(УКС)</t>
  </si>
  <si>
    <t>Мун. помещ. в здании по ул. Кукуевицкого, 10/2(УКС)</t>
  </si>
  <si>
    <t>23.</t>
  </si>
  <si>
    <t>23.1.1.</t>
  </si>
  <si>
    <t>23.1.2.</t>
  </si>
  <si>
    <t>23.1.3.</t>
  </si>
  <si>
    <t>23.4.</t>
  </si>
  <si>
    <t>23.5.</t>
  </si>
  <si>
    <t>23.6.</t>
  </si>
  <si>
    <t>24.1.</t>
  </si>
  <si>
    <t>24.2.</t>
  </si>
  <si>
    <t>24.3.</t>
  </si>
  <si>
    <t>25.1.1.</t>
  </si>
  <si>
    <t>25.1.2.</t>
  </si>
  <si>
    <t>25.4.1.</t>
  </si>
  <si>
    <t>25.4.2.</t>
  </si>
  <si>
    <t>25.4.3.</t>
  </si>
  <si>
    <t>25.4.4.</t>
  </si>
  <si>
    <t>25.4.5.</t>
  </si>
  <si>
    <t>25.4.6.</t>
  </si>
  <si>
    <t>25.4.7.</t>
  </si>
  <si>
    <t>25.5.</t>
  </si>
  <si>
    <t>25.6.</t>
  </si>
  <si>
    <t>25.7.</t>
  </si>
  <si>
    <t>25.7.1.</t>
  </si>
  <si>
    <t>25.7.2.</t>
  </si>
  <si>
    <t>25.8.</t>
  </si>
  <si>
    <t>25.9.</t>
  </si>
  <si>
    <t>25.10.</t>
  </si>
  <si>
    <t>25.11.</t>
  </si>
  <si>
    <t>25.12.</t>
  </si>
  <si>
    <t>26.2.1.</t>
  </si>
  <si>
    <t>26.2.2.</t>
  </si>
  <si>
    <t>26.2.3.</t>
  </si>
  <si>
    <t>26.2.4.</t>
  </si>
  <si>
    <t>26.2.5.</t>
  </si>
  <si>
    <t>27.3.</t>
  </si>
  <si>
    <t>27.4.</t>
  </si>
  <si>
    <t>28.2.1.</t>
  </si>
  <si>
    <t>28.2.2.</t>
  </si>
  <si>
    <t>28.2.3.</t>
  </si>
  <si>
    <t>28.2.4.</t>
  </si>
  <si>
    <t>28.4.1.</t>
  </si>
  <si>
    <t>28.4.2.</t>
  </si>
  <si>
    <t>30.1.1.</t>
  </si>
  <si>
    <t>30.1.1.1.</t>
  </si>
  <si>
    <t>30.1.1.2.</t>
  </si>
  <si>
    <t>30.1.1.3.</t>
  </si>
  <si>
    <t>30.1.1.4.</t>
  </si>
  <si>
    <t>30.1.2.</t>
  </si>
  <si>
    <t>30.1.2.1.</t>
  </si>
  <si>
    <t>30.1.3.</t>
  </si>
  <si>
    <t>30.1.3.1.</t>
  </si>
  <si>
    <t>30.1.3.2.</t>
  </si>
  <si>
    <t>30.2.1.1.</t>
  </si>
  <si>
    <t>30.2.2.1.</t>
  </si>
  <si>
    <t>30.2.2.2.</t>
  </si>
  <si>
    <t>30.2.2.3.</t>
  </si>
  <si>
    <t>30.2.2.4.</t>
  </si>
  <si>
    <t>30.2.3.</t>
  </si>
  <si>
    <t>30.2.3.1.</t>
  </si>
  <si>
    <t>30.2.3.2.</t>
  </si>
  <si>
    <t>30.2.4.</t>
  </si>
  <si>
    <t>30.2.4.1.</t>
  </si>
  <si>
    <t>30.2.5.</t>
  </si>
  <si>
    <t>30.3.</t>
  </si>
  <si>
    <t>30.3.1.</t>
  </si>
  <si>
    <t>30.3.1.1.</t>
  </si>
  <si>
    <t>30.3.1.1.1.</t>
  </si>
  <si>
    <t>30.3.1.1.2.</t>
  </si>
  <si>
    <t>30.3.2.</t>
  </si>
  <si>
    <t>30.3.2.1.</t>
  </si>
  <si>
    <t>30.3.3.</t>
  </si>
  <si>
    <t>30.3.3.1.</t>
  </si>
  <si>
    <t>30.3.4.</t>
  </si>
  <si>
    <t>30.3.4.1.</t>
  </si>
  <si>
    <t>31.1.4.</t>
  </si>
  <si>
    <t>31.1.5.</t>
  </si>
  <si>
    <t>Выделены дополнительные окружные средства в сумме 
11 431,00 руб., приказ ДФ №106 от 30.06.2014г. (субвенция на обеспечение жильем граждан выезжающих из ХМАО -Югры в субъекты РФ). Заключены муниципальные контракты и договора на первоочередные работы, услуги, закупку товаров. Заработная плата, страховые взносы, выплаты социального характера за текущий период выплачены в полном объеме. Закупки на поставку товаров, выполнение работ, оказание услуг запланированных на 2014 год осуществляются  в соответствии  с планом-графиком.</t>
  </si>
  <si>
    <t>Мероприятия запланированы во 2 полугодии 2014 года</t>
  </si>
  <si>
    <t xml:space="preserve">Выполнение строительно-монтажных работ производится в соответствии с заключенным МК №17/2013 от 18.12.2013г с ООО "Строительство-21 век"  Сумма по контракту - 34 906,22 тыс. руб. Срок выполнения работ 30.10.2014 года.                                 </t>
  </si>
  <si>
    <t>Работы планируется заявить на муниципальный заказ. Ведётся работа по подготовке конкурсной документации. 
В связи с большим объёмом закупок торги перенесены на август месяц (уточнённый план-график от 27.06.2014).
Проведение мероприятия запланировано на 3 квартал 2014 года.</t>
  </si>
  <si>
    <t>Заключен муниципальный контракт от 01.07.2014 №28-ГХ с СГМУЭП "Горсвет" на выполнение работ по оборудованию регулируемых пешеходных переходов табло обратного отсчета времени и звуковой сигнализацией со сроком выполнения работ 01.07.2014-14.08.2014 на сумму 202,99 тыс.руб. 
0,51 тыс.руб. - экономия в результате уточнения сметной стоимости.</t>
  </si>
  <si>
    <t>Поэтапная замена городских автобусов на  низкопольные автобусы, адаптированные для перевозки инвалидов и  маломобильных групп населения, осуществляющих перевозку пассажиров на 5 регулярных автобусных маршрутах в 2014 году производится не будет. Планируется внесение изменений в муниципальную программу.</t>
  </si>
  <si>
    <t>Зарегистрировано бюджетных обязательств на сумму 2 837,75 тыс.руб.
589,16 тыс.руб. оплачены работы по комплексному обслуживанию инженерных систем здания «Дворец бракосочетания в городе Сургуте» за январь-июнь 2014 года.
583,51 тыс.руб. – оплачены расходы за коммунальные услуги за январь-июнь 2014 года, в том числе 1,10 тыс.руб. погашена кредиторская задолженность 2013 года.</t>
  </si>
  <si>
    <t xml:space="preserve">Зарегистрировано бюджетных обязательств на сумму 61,94 тыс.руб. 
15,48 тыс. руб. – оплачены услуги за предоставление, установку и обслуживание биотуалетов при проведении городских мероприятий. 
0,31 тыс.руб. – экономия по итогам проведения конкурса.
</t>
  </si>
  <si>
    <t>Зарегистрировано бюджетных обязательств на сумму 352,99 тыс.руб.
331,31 тыс.руб.  - оплачены услуги за предоставление, установку и обслуживание биотуалетов при проведении городских мероприятий. 
1,77 тыс.руб. – экономия по итогам проведения конкурса.</t>
  </si>
  <si>
    <t>Зарегистрировано бюджетных обязательств на сумму 179,63 тыс.руб.
148,66 тыс.руб. - оплачены услуги за предоставление, установку и обслуживание биотуалетов при проведении городских мероприятий.
0,89 тыс.руб. – экономия по итогам проведения конкурса.</t>
  </si>
  <si>
    <t>4.5.5.</t>
  </si>
  <si>
    <t xml:space="preserve">
Зарегистрировано бюджетных обязательств на сумму 40,24 тыс.руб.
40,24 тыс. руб. – оплачены услуги за предоставление, установку и обслуживание биотуалетов при проведении городских мероприятий. 
0,22 тыс.руб. – экономия по итогам проведения конкурса.</t>
  </si>
  <si>
    <t>Заключено контрактов  в объеме 693,8 тыс.руб., оплата услуг на проведение 2 тренингов в размере 208,0 тыс. руб. будет произведена в соответствии с условиями МК и кассовым планом в 3-4 квартале. Экономия, образовавшаяся в результате проведения аукционов, в сумме 206,2 тыс. руб. будет израсходована в следующих отчетных периодах.</t>
  </si>
  <si>
    <t>Денежные средства будут освоены в следующих отчетных периодах после утверждения наставника в соответствии с МПА Думы города.</t>
  </si>
  <si>
    <t>В 2014 году продолжены работы в рамках заключенного в 2013 году долгосрочного контракта "Расширение полигона твёрдых бытовых отходов в г. Сургуте" 19.08.2013г.  № 17-10-2617/3. В 2014 году завершены работы по устройству защитного слоя из песка на профильтрационном экране и завершены работы по укладке сетей канализации. Приобретён резервуар стальной противопожарный. Завершено строительство пруда-накопителя.</t>
  </si>
  <si>
    <t>Мероприятия по ликвидации несанкционированных свалок в промышленных районах и местах общего пользования</t>
  </si>
  <si>
    <t>19.2.2.</t>
  </si>
  <si>
    <t>19.2.3.</t>
  </si>
  <si>
    <t>Мероприятия по локализации разлива нефтепродуктов на водной поверхности, сбору нефтяного загрязнения с поверхности земли, зачистка береговой линии с сбору нефтяного загрязнения с поверхности воды.</t>
  </si>
  <si>
    <t>19.2.4.</t>
  </si>
  <si>
    <t>8.1.1.2.</t>
  </si>
  <si>
    <t>Выполнение работ запланировано на 4 квартал 2014 года.</t>
  </si>
  <si>
    <t>Работы выполнены - 100%. Объект введен в эксплуатацию. Оформлен акт приемки законченного реконструкцией объекта.</t>
  </si>
  <si>
    <t>Конкурсная документация в стадии подготовки, размещение заявки на выполнение ПИР на сумму 496,15 тыс.руб. (ГРУ № 11), 512,88 тыс.руб. (ГРУ № 15) - август 2014. Выполнение работ запланировано на 4 квартал 2014.</t>
  </si>
  <si>
    <t>Комплекс сетей тепловодоснабжения от ЦТП-17 в мкр. 13А. Участок сетей тепловодоснабжения от ТК-4-ТК-5-ТК-6. Участок сетей тепловодоснабжения от ТК-4 до ввода в ж.д. ул. Островского,9/1</t>
  </si>
  <si>
    <t>Сети водоснабжения ВК-1 (ул.Мира) мкр.27. Участок по пр. Комсомольский от ВК ул. Геологическая до ВК ул. Югорская</t>
  </si>
  <si>
    <t>Тепломагистраль №2 от 2ТК28, 2ТК27, 2ТК25, 2ТК26 ул. Профсоюзная. Участок от 2ТК24, 2ТК25 до 2ТК26</t>
  </si>
  <si>
    <t>Состоялся аукцион на поставку мотопомп в количестве 3 ед.   Муниципальный контракт с победителем аукциона ООО "БалтСтрим" заключен 30.04.2014 на сумму 223,63 тыс.руб. на приобретение и поставку мотопомп в количестве 3 ед. работы выполнены и оплачены на сумму 223,63 тыс.руб. 
Конкурс на поставку тепловых пушек в количестве 8 ед. состоялся  07.06.2014, определен победитель -  ООО "БалтСтрим", договор в стадии заключения.
Аукцион на поставку бензогенераторов в количестве 3 ед. не состоялся, повторное проведение  планируется на август 2014. 
Выполнение мероприятия запланировано на 3,4 кварталы 2014.</t>
  </si>
  <si>
    <t>Соглашение на  предоставление субсидии на возмещение недополученных доходов организациям, осуществляющим реализацию населению сжиженного газа между ОАО «Сургутгаз» и муниципальным образованием на сумму  25 816,69 тыс.руб. подписан с протоколом разногласий 03.06.2014 (соглашение №19 от 28.02.2014). 
Соглашение направлено письмом ДГХ от 06.06.2014 №09-02-3733/14 в ДЖККиЭ ХМАО-Югры для получения субсидии согласно Порядку реализации мероприятия 4.2 «Предоставление субвенции на возмещение недополученных доходов организациям, осуществляющим реализацию населению сжиженного газа» ГП  ХМАО-Югры «Развитие ЖКК и повышение энергетической эффективности в ХМАО-Югре на 2014-2020 годы». 
В муниципальное образование средства  из округа 23.07.2014  поступили средства в сумме 8 846,42 тыс.руб. Оплачены фактические расходы ОАО «Сургутгаз» за январь-июнь 2014 года в сумме 8 844,55 тыс.руб. 
Средства планируются к освоению во 3 и 4 кварталах 2014 года по мере поступления средств из окружного бюджета.</t>
  </si>
  <si>
    <t>Зарегистрированы бюджетные обязательства и оплачены услуги на сумму 158,70 тыс.руб. (услуги по межеванию и изготовлению схем на земельные участки под ТП в количестве 19 объектов).</t>
  </si>
  <si>
    <t xml:space="preserve">Зарегистрированы бюджетные обязательства на сумму 118,50 тыс.руб.
40,50 тыс.руб. - оплачены расходы на проведение оценки рыночной стоимости объектов (4 объекта электросетевого хозяйства, 2 квартиры, 3 жилых дома). </t>
  </si>
  <si>
    <t>Зарегистрированы бюджетные обязательства на сумму 18,40 тыс.руб. 
17,70 тыс.руб. – оплачены расходы на проведение оценки материального ущерба при пожаре.</t>
  </si>
  <si>
    <t>Адресный перечень дворовых территорий МКД для проведения работ по благоустройству сформирован и утвержден 25.02.2014.  Ведется процедура заключения соглашений на выполнение работ по благоустройству дворовых территорий МКД. После завершения работ будут заключены договоры на возмещение затрат  по благоустройству дворовых территорий многоквартирных домов в части муниципальной собственности. 
Работы планируются к выполнению в  3,4 квартале 2014 года.</t>
  </si>
  <si>
    <t>Округом утверждена программа капитального ремонта общего имущества в многоквартирных домах в феврале 2014 года. В апреле- мае были проведены общие собрания собственников помещений  многоквартирных домов в очной форме голосования по вопросу выбора способа формирования фонда капитального ремонта общего имущества (накопление средств собственниками на счете регионального оператора или на специальном счете). Постановлением Администрации города от 09.07.2014 № 4749 "О формировании фонда капитального ремонта на счете регионального оператора" определен адресный перечень МКД в отношении которых выбран способ формирования фонда капитального ремонта, на счет регионального оператора - НО "Югорский фонд капитального ремонта многоквартирных домов". Утвержден краткосрочный план реализации указанной программы (постановление Правительства ХМАО-Югры от 05.06.2014 №202-п).  Постановлением Администрации города от 21.07.2014 № 5053 утвержден краткосрочный план реализации в городе Сургуте программы капитального ремонта общего имущества в многоквартирных домах, на 2014-2016 годы. Во исполнение постановления ХМАО-Югры от 25.12.2013 № 568 - на основании результатов мониторинга проводятся мероприятия по актуализации программы капитального ремонта общего имущества в многоквартирных домах с внесением сведений о техническом состоянии  МКД в АИС "Барс". На данный момент заключается договор с НО "Югорский фонд капитального ремонта многоквартирных домов" на передачу функций технического заказчика.        
Работы запланированы на 3,4 кварталы 2014 года.</t>
  </si>
  <si>
    <t>Заключен муниципальный контракт от 14.07.2014 №36-МЗ с ООО "Инженерно-техническая компания "Энергоресурс" на выполнение ремонтных работ по замене осветительных приборов на объектах социальной сферы (МБДОУ №90 "Незабудка"). Период выполнения работ с 14.07.2014 по 02.08.2014, оплата - до 31.12.2014. 
1,76 тыс.руб. - экономия по итогам проведения конкурса.</t>
  </si>
  <si>
    <t>Работы выполнены собственными силами: закуплено оборудование и произведён монтаж насосов. Мероприятие выполнено - 100%.</t>
  </si>
  <si>
    <t>СГМУП "ГТС": По результатам конкурса на выполнение работ по техперевооружению котла ПТВМ-30 на котельной № 14 определен победитель - ООО "БЗЭО", заключен договор от 20.03.2014 №11/14 на сумму 9 950,00 тыс.руб. Начало производства работ с мая 2014 по 25 августа 2014, окончание работ - декабрь 2014.  
По результатам конкурса на поставку оборудования по замене частотных преобразователей на котельной № 14  определен победитель - ООО "Лиаск-Е", заключен договор от 28.03.2014 №24 на сумму 2 972,07 тыс.руб. со сроком исполнения - 20.06.2014. Оборудование поставлено 100%.  Собственными силами ведутся демонтажные работы и монтаж частотных преобразователей в количестве 9 ед. Окончание работ - сентябрь 2014.</t>
  </si>
  <si>
    <t>МКУ "Казна городского хозяйства": В связи с тем, что происходит постоянное изменение данных по видам собственности муниципальных квартир, проводится  уточнение количества приборов учета необходимых к установке, по состоянию на 31.05.14 необходимо установить ИПУ ХГВС в количестве 2 653 шт. В соответствии с изменениями, внесенными в план-график размещения заказов пакеты конкурсной документации на установку ИПУ ХГВС на сумму затрат 6 556,0 тыс. руб. (лоты №№ 49, 50, 51, 52)  размещены  на сайте Администрации города. Электронные аукционы проведены 30.06.2014, определен победитель - ООО УК "ДЕЗ ВЖР". Заключены муниципальные контракты на общую сумму 5 541,97 тыс.руб. (16.07.2014 №49 – 2 012,265 тыс.руб; №50 – 1 464,039 тыс.руб.; №51 – 1 228,784 тыс.руб.). Работы ведутся.
Завершение работ по лотам №№ 49, 50 - 30.11.14, по лотам №№ 51, 52 - 31.10.14.  По лоту № 14 на установку ИПУ эл/энергии  в количестве 1 367 шт. (3 271,68 тыс.руб.) проведен электронный аукцион 26.05.14. По результатам аукциона определен победитель ООО "ЭнергоСпектр", заключен муниципальный контракт на сумму 2 183,642 тыс. руб. Ведутся работы по установке электросчетчиков, завершение работ - 31.10.14. Оплата работ согласно графику с июня 2014 до завершения работ.
На этапе формирования  план-графика размещения заказов, по результатам аукционов (лоты №№14, 49, 50, 51, 52),  по состоянию на 01.08.2014 образовалась экономия бюджетных средств в сумме 3 157,35 тыс. руб. Средства предложены к перераспределению в рамках мероприятий других программ.</t>
  </si>
  <si>
    <t>Капитальный ремонт и ремонт автомобильных дорог (ДГХ)</t>
  </si>
  <si>
    <t>11.1.5.</t>
  </si>
  <si>
    <t>Капитальный ремонт автомобильных дорог (ДГХ)</t>
  </si>
  <si>
    <t>Выполнение мероприятия запланировано на 4 квартал 2014.</t>
  </si>
  <si>
    <t>Бюджетные обязательства зарегистрированы на сумму 821 415,27 тыс.руб. Работы ведутся согласно графика выполнения работ. Работы выполняются в течение года.
Оставшиеся работы в сфере "Дорожного хозяйства":
- работы по объектам капитального ремонта дорог - планируется заявить на муниципальный заказ в июле 2014, ведётся работа по подготовке конкурсной документации;
- работы по корректировки проекта организации дорожного движения на автомобильных дорогах Сургута - планируется заявить на муниципальный заказ в августе 2014. Средства планируются к исполнению в 4 квартале 2014 года.
- работы по устройству светофорного объекта планируется заявить на муниципальный заказ в июле 2014. Средства планируются к исполнению в 3 квартале 2014 года.</t>
  </si>
  <si>
    <t>Зарегистрировано бюджетных обязательств на сумму 650 198,91 тыс.руб. 
293 634,47 тыс.руб. – предоставлена субсидия на оказание услуг по городским пассажирским перевозкам за январь-июнь 2014, в том числе погашена кредиторская задолженность 2013 - 154,59 тыс.руб.
Возмещение затрат осуществляется согласно графика выполнения работ.</t>
  </si>
  <si>
    <t>Открытый конкурс состоялся 14.05.2014 года. Заключен муниципальный контракт с ООО "Архитектурно-строительная компания" на выполнение работ по обследованию 14 жилых домов на предмет признания их непригодными для проживания либо аварийными на сумму 136,00 тыс.руб. Работы выполнены и оплачены  - 100%. Подготовлено техническое задание на обследование 4 домов, выполнение работ запланировано на 3 квартал 2014.
273,73 тыс.руб. - экономия в результате размещения муниципального заказа, планируется использовать в рамках данного мероприятия.</t>
  </si>
  <si>
    <t>Мероприятие по оценке рыночной стоимости квартир может быть исполнено после приобретения жилых помещений для расселения граждан в рамках подпрограммы "Адресная подпрограмма по растлению граждан из аварийного жилищного фонда на 2013-2015 годы". В настоящее время планом бюджетного финансирования предусмотрены денежные средства на приобретение квартир, планируемая дата объявления аукционов  - 11.08. 2014 года.</t>
  </si>
  <si>
    <t>Выплата выкупной цены за изымаемое жилое помещение производится после заявлений, поступивших от собственников, проживающих в домах. Включенных в список домов, подлежащих сносу. По состоянию на 01.08.2014 заявлений от собственников не поступало.</t>
  </si>
  <si>
    <t>Зарегистрированы бюджетные обязательства на сумму 2 718,40 тыс.руб. на выполнение работ на период  с 01.01.2014 по 15.04.2014. Во втором полугодии парируется провести конкурс на выполнение работ на период с 16.10.2014 по 31.12.2014.
2 718,40 тыс.руб. – оплачены работ по зимнему содержанию за январь-апрель 2014.
92,09 тыс.руб. -  расторжение контрактов. 
Средства планируются к перераспределению.</t>
  </si>
  <si>
    <t>Зарегистрированы бюджетные обязательства на сумму 5 086,97 тыс.руб. 
1 869,70 тыс.руб. - предоставлена субсидия на возмещение недополученных доходов в связи с оказанием услуг водоснабжения населению проживающему в жилищном фонде с централизованным водоснабжением, не соответствующем требованиям СаНПиН за январь - май 2014 года, в том числе 12,23 тыс.руб. – погашена кредиторская задолженность 2013 года.</t>
  </si>
  <si>
    <t>13.1.9.</t>
  </si>
  <si>
    <t>Выполнение работ по ликвидации техногенной чрезвычайной ситуации муниципального характера, связанной с отключением от теплоснабжения жилых домов (выходом из строя котельной) в поселке Лесной</t>
  </si>
  <si>
    <t>Средства выделены в соответствии с постановлением Администрации города от 28.03.2014 №  2018 «О выделении средств из бюджета города» (с изменениями от 21.05.2014 № 3371). Заключен муниципальный контракт от 08.07.2014 № 1-ГХ с СГМУП "Горводоканал" на выполнение работ по ликвидации техногенной чрезвычайной ситуации муниципального характера, связанной с отключением от теплоснабжения жилых домов (выходом из строя котельной) в поселке Лесном. 
Работы выполнены и оплачены – 100%.</t>
  </si>
  <si>
    <t>Сформирован адресный перечень муниципальных  домов, в которых необходимо проведение капитального ремонта.  С управляющими организациями заключаются дополнительные соглашения к договору управления многоквартирными домами, все помещения в которых находятся в собственности муниципального образования городской округ город Сургут и бесхозяйного жилищного фонда. В процессе заключения которого, образовалась необходимость по внесению изменений в постановление Администрации города от 24.04.2008 № 1289. Необходимые изменения в  положение об организации и проведении работ по капитальному ремонту жилищного фонда внесены и  утверждены постановлением Администрации города от 18.07.2014 № 4983. Управляющими организациями проведены работы по составлению проектно-сметной документации, на данный момент заключаются соглашения по выбору подрядных организаций  для проведения работ по капитальному ремонту в соответствии с утвержденным адресным перечнем муниципальных домов, в которых  необходимо проведение капитального ремонта в 2014 году.  Выполнение работ запланировано на 3,4 квартал 2014 года.</t>
  </si>
  <si>
    <t>Зарегистрированы бюджетные обязательства на сумму 19 399,50 тыс.руб. 
7 067,59 тыс.руб. – предоставлена субсидия  управляющим организациям на возмещение затрат по приобретению и установке детских игровых площадок. Проводится приемка выполненных работ от управляющих организаций ООО "УК ДЕЗ ВЖР" и ООО "УК Сервис-3". Окончательное выполнение мероприятия запланировано на 3-4 кварталы 2014.</t>
  </si>
  <si>
    <t>ДГХ: Зарегистрированы бюджетные ассигнования на сумму 9 736,31 тыс.руб. 
4 086,80 тыс.руб.  - оплачены работы по отлову, содержанию и утилизации безнадзорных животных за январь-июнь 2014 год.
УБУиО: 29,30 тыс.руб. - средства на оплату труда муниципального служащего органов местного самоуправления, осуществляющего переданное отдельное государственное полномочие ХМАО-Югры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Средства планируются к освоению в 4 квартале 2014 года.</t>
  </si>
  <si>
    <t xml:space="preserve">Услуги по 2 муниципальным контрактам и 2 договорам оплачены. Заключены 2 муниципальных контракта на общую сумму: 512,825 тыс.  руб. Размещены 2 закупки на сумму 1 110,706 тыс. руб., срок исполнения контрактов декабрь 2014 года. 
Остаток средств и образовавшаяся экономия по результатам аукциона и открытого конкурса будут внесены в план-график размещения заказов.
</t>
  </si>
  <si>
    <t>Заключены 3 муниципальных контракта на общую сумму 954,611 тыс. рублей.
Срок исполнения контрактов: декабрь 2014.  Размещена закупка на оказание услуг по организации и проведению мастер-класса для начинающих предпринимателей с начальной ценой 68,30 тыс.руб. Остаток средств в сумме 88,75 рублей после определения экономии по результатам состоявшегося аукциона будет внесен в план график размещения заказов.</t>
  </si>
  <si>
    <t>Израсходованы средства на выплату стипендий обучающимся за отличные успехи в учебе за 7 месяцев - 1 258,78 тыс. руб.;
2 260,00 - МК №21/14 от 24.02.2014;
Средства планируется освоить в 3,4 кварталах на выплату стипендий - 1 917,32 тыс. руб.</t>
  </si>
  <si>
    <t xml:space="preserve">Соглашение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подписано 07.04.2014. 
Средства запланированы на реализацию следующих мероприятий:
1) Формирование информационных ресурсов общедоступных библиотек Югры (комплектование, перевод в машиночитаемые форматы, реставрация, приобретение доступа к базам данных, организация справочно-поискового аппарата) 2 271,6 тыс. руб. (1930,8 тыс. руб. - бюджет округа, 340,8 тыс. руб. - местный бюджет), заключение договоров запланировано на 3 квартал 2014 года;
2) Модернизация программно-аппаратных комплексов общедоступных библиотек Югры (приобретение оборудования) 188 тыс. руб. (159,8 тыс. руб. - бюджет округа, 28,2 тыс. руб. - местный бюджет). Приобретение РФИД-станций книговыдачи и межсетевых экранов запланировано на июнь;
3) Деятельность информационно-ресурсного центра по менеджменту качества для учреждений культуры 200 тыс. руб. (бюджет округа).
4) Оказание финансовой помощи на издание сборника к 85 годовщине со дня образования Ханты-Мансийского автономного округа - Югры - 192,5 тыс. руб. и оказание финансовой помощи на организацию и проведение мероприятий в рамках проекта "Стойбищные чтения" - 95,1 тыс. руб. 
</t>
  </si>
  <si>
    <t xml:space="preserve">
Средства предусмотрены на обеспечение функционирования и развития 3-х муниципальных учреждений физической культуры и спорта.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</si>
  <si>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Подпрограмма «Адресная подпрограмма по переселению граждан из аварийного жилищного фонда на 2013 — 2015 годы» муниципальной программы «Улучшение жилищных условий населения города Сургута на 2014 — 2020 годы» (ДАиГ)</t>
  </si>
  <si>
    <t>174,82 тыс. руб. - договоры на оказание услуг по проведению семинаров находятся на стадии заключения, оплата по факту оказания услуг;
1,18 тыс. руб. - планируемая экономия, подлежащая возврату в бюджет города.</t>
  </si>
  <si>
    <t>23.7.</t>
  </si>
  <si>
    <t>Админ.зд.по ул. Маяковского, 15. Обследование конструкций зд.(УКС)</t>
  </si>
  <si>
    <t>Выполнение проектно-изыскательских работ осуществляется в соответствии с заключенным контрактом с ООО "Стройуслуга" МК №01/П-2014 от 09.01.2014г  Сумма по контракту 6016,56 тыс.руб. Срок выполнения работ по контракту 9 месяцев с даты подписания.
Экономия средств ХМАО - 0,10 тыс. руб.</t>
  </si>
  <si>
    <t>Ассигнования будут исполнены в течение года.</t>
  </si>
  <si>
    <t xml:space="preserve">Предусмотрены бюджетные средства, обеспечивающие  долю местного бюджета в размере 10%. 
Согласно п. 8 постановления Правительства ХМАО – Югры от 02.07.2012 № 233-п распределение субсидий между муниципальными образованиями в 2013-2015 годах осуществляется департаментом строительства ХМАО – Югры до 20 января планируемого финансового года в пределах утвержденных ассигнований на реализацию данного мероприятия.
Согласно письму Департамента строительства ХМАО – Югры от 31.03.2014 № 34-Исх-2779 распределение субсидий между муниципальными образованиями на реализацию мероприятий по ликвидации и расселению приспособленных для проживания строений в 2014 году не осуществлялось ввиду отсутствия утвержденных ассигнований на реализацию данного мероприятия в указанном году.
Заявки на выделение средств поданы своевременно, до настоящего времени  средства ХМАО не доведены.
Средства будут предложены к перераспределению на очередное заседание Думы города.
</t>
  </si>
  <si>
    <t>Открытый аукцион в электронной форме на выполнение работ по капитальному ремонту объекта не состоялся по причине отсутствия заявок. Размещена заявка на проведение аукциона на выполнение работ по капитальному ремонту объекта - 25.07.2014 г. Дата проведения аукциона - 18.08.2014 г. Ориентировочный срок заключения контракта  - 01.09.2014 г., при условии, что аукцион состоится.</t>
  </si>
  <si>
    <t>Заявка на проведение открытого конкурса на выполнение проектно-изыскательских работ  по объекту опубликована 29.05.14г. Оценка и сопоставление заявок состоялось- 02.07.2014г. Заключен муниципальный контракт с ООО "Стройуслуга" от 21.07.2014г. № 07/П-2014. Срок выполнения работ по 31.12.2014 г.
1 327,49 тыс. руб. - экономия по итогам конкурса. Средства будут предложены к перераспределению и вынесены на следующее заседание  Думы города.  Произведена оплата за услуги ОАО ИЦ "Сургутстройцена" в сумме 10,85 тыс. руб.</t>
  </si>
  <si>
    <t>1.4.</t>
  </si>
  <si>
    <t>Подпрограмма  "Строительство объектов муниципальной собственности"</t>
  </si>
  <si>
    <t>1.4.1.</t>
  </si>
  <si>
    <t>Сургутский городской государственный архив</t>
  </si>
  <si>
    <t xml:space="preserve">Выполнение проектных изыскательских работ по реконструкции, расширению, модернизация объектов коммунального комплекса </t>
  </si>
  <si>
    <t>Строительство газопровода высокого и низкого давления</t>
  </si>
  <si>
    <t>Средства будут освоены в течение года.</t>
  </si>
  <si>
    <t>12.2.9.</t>
  </si>
  <si>
    <t>Поселок Зеленый</t>
  </si>
  <si>
    <t>Предоставление субсидии на приобретение жилого помещения в собственность в субъектах РФ, не относящихся к районам Крайнего Севера и приравненным к ним местностям</t>
  </si>
  <si>
    <t>12.2.9.1.</t>
  </si>
  <si>
    <t>12.2.9.2.</t>
  </si>
  <si>
    <t>1. Рассмотрено 30 заявлений на предоставление субсидии субъекту МСП, в том числе:
1. 1. По 18 заявлениям - отказ в оказании финансовой поддержки  (в связи с освоением лимитов бюджетных обязательств, предусмотренных местным бюджетом - 15 заявок; несоответствие условиям получения поддержки - 3 заявки);  
1.2. По 12 заявлениям изданы постановления Администрации города Сургута, подписаны Соглашения. Произведена оплата на сумму 2 292,51 тыс.руб.
2. В настоящее время в работе нет заявлений от субъектов МСП на оказание финансовой поддержки.                                                                       3. В целях реализации Подпрограммы и оказания финансовой поддержки субъектам МСП ведется информационно-консультационная работа.</t>
  </si>
  <si>
    <t xml:space="preserve">   Аукцион на выполнение строительно-монтажных работ проведен в декабре 2013г, победитель ООО "СУ-14". ООО "Комплект сервис" подана жалоба в ФАС на действия аукционной комиссии. Выдано предписание об аннулировании результатов торгов. ООО "СУ-14" подало иск об оспаривании предписания. Предварительное судебное заседание состоялось 03.03.2014 года, однако антимонопольный орган не обеспечил явку представителя. Судебное заседание назначенное на 03.04.2014г состоялось. ООО "СУ-14" обратилось в арбитражный суд ХМАО с исковым заявлением о понуждении заказчика заключить МК в соответствии с протоколом аукциона от 04.12.13г №ЭГО/2. Дело №А75-3882/2014 рассмотрено 02.06.2014 вынесено решении о признании  аукциона состоявшимся. В связи с тем, что УФАС ХМАО-Югры подана апелляционная жалоба от 28.04.2014 №03/ВБ-1787  производство по делу ООО "СУ-14" о понуждении Заказчика заключить муниципальный контракт приостановлено до разрешения дела апелляционной инстанции.   23.07.2014 апелляционная жалоба УФАС ХМАО-Югры рассмотрена восьмым Арбитражным судом и оставлена без удовлетворения, решение Арбитражного суда ХМАО-Югры оставлено без изменения. МКУ "УКС" подано заявление о возобновлении производства по делу  №А75-3882/2014г. о понуждении Заказчика заключить муниципальный контракт. Ориентировочная дата рассмотрения дела - 11.09.2014г. По утвержденному Арбитражным судом мировому соглашению между МКУ «Управление капитального строительства» и ООО "СУ-14" будет заключен контракт на выполнение строительно-монтажных работ по объекту «Детский сад "Золотой ключик", ул. Энтузиастов, 51/1 г. Сургута» со сроком выполнения работ с сентября 2014 по декабрь 2015 года.</t>
  </si>
  <si>
    <t xml:space="preserve">По этапу 2013-2014 гг.. 
По итогам согласования с Контрольно-счетной палатой города, муниципальным образованием городской округ город Сургут заключен 31 муниципальный контракт с ООО «СеверСтройПартнер» (14.07.2014 – 7 контрактов, 15.07.2014 – 20 контрактов, 23.07.2014 – 4 контракта) на приобретение 31 жилого помещения (общей площадью – 1 655,87 кв. м.) по адресу: Многоэтажный 4-секционный ж/д в мкр-не 44 г. Сургута. Объем бюджетных обязательств текущего года – 87 146 782,23 руб., в том числе: за счет средств Фонда реформирования ЖКХ – 14 345 160,00 рублей, субсидии из бюджета автономного округа – 70 835 143,12 рублей, средств местного бюджета – 1 966 479,11 рублей. С учетом готовности дома и необходимости отделки помещений, срок оформления квартир в муниципальную собственность и исполнения контрактов – декабрь 2014 года.
По этапу 2014-2015 гг.. 
По итогам согласования с Контрольно-счетной палатой города, муниципальным образованием городской округ город Сургут 15.07.2014 заключены 4 муниципальных контракта с ООО «СеверСтройПартнер» на приобретение 4 жилых помещений (общей площадью – 262,3 кв. м.) по адресу: Многоэтажный 4-секционный ж/д в мкр-не 44 г. Сургута. Объем бюджетных обязательств текущего года – 13 804 586,7 руб., в том числе: за счет субсидии из бюджета автономного округа –12 424 128,03 рублей, средств местного бюджета – 1 380 458,67 рублей. С учетом готовности дома и необходимости отделки помещений, срок оформления квартир в муниципальную собственность и исполнения контрактов – декабрь 2014 года.
14.07.2014 опубликованы 4 аукциона на приобретение 4 квартир (280,79 кв.м.), подача заявок до 30.07.2014, рассмотрение 1 частей – 01.08.2014. Поданы по 1 заявке на участие в аукционах (ООО «СеверСтройПартнер»). Ориентировочные сроки заключения контрактов  - после согласования с Контрольно-счетной палатой – 14.08.2014.
2 аукциона будут проведены повторно в августе 2014. </t>
  </si>
  <si>
    <t>Мероприятия по очистке акваторий реки Черная, реки Оби и прилегающих береговых полос от затонувших судов</t>
  </si>
  <si>
    <t xml:space="preserve">1,04 тыс. руб. - экономия, сложившаяся в процессе освоения, подлежащая возврату;
988,9 тыс. руб. - экономия, сложившаяся в связи с тем, что в соответствии с п. 4 Положения о психолого-медико-педагогической комиссии, утвержденного приказом Министерства образования и науки РФ от 20.09.2013 № 1082, обеспечение участия в работе территориальной ПМПК врачей специалистов отнесено к полномочиям медицинской организации, организующей первичную медицинскую помощь детскому населению на территории автономного округа, которая будет направлена на оснащение образовательных учреждений специальным оборудованием, приспособлениями, программными комплексами для создания универсальной без барьерной среды. Перераспределение бюджетных ассигнований МКУ "Центр диагностики и консультирования", предусмотренных на организацию работы территориальной психолого-медико-педагогической комиссии в рамках муниципальной программы "Доступная среда города Сургута на 2014 - 2020 годы" , в целях направления ассигнований на оснащение специальным оборудованием, приспособлениями, программными комплексами для создания универсальной без барьерной среды в МБОУ СОШ № 18, 26, МБОУ лицей № 2, включенных в перечень муниципальных образовательных организаций, расположенных на территории ХМАО - Югры, в качестве площадок по созданию универсальной без барьерной среды в 2014 году в соответствии с приказом Департамента образования и молодежной политики ХМАО - Югры от 14.03.2014 № 270. Рассмотрено на заседании Думы города 18.06.2014           
</t>
  </si>
  <si>
    <t>Согласно постановлению Администрации города от 15.04.2014 № 2520 "О выделении грантов в форме субсидий некоммерческим организациям в целях поддержки общественно значимых инициатив в 2014 году" заключены  договоры и произведено перечисление средств по 10 договорам (всего 11),  средства в размере 100 000 руб. будут перечислены в августе 2014 года согласно договору о предоставлении гранта в форме субсидии № 17-10-2928/4 от 28.04.2014.</t>
  </si>
  <si>
    <t xml:space="preserve">В соответствии с Соглашением о порядке финансирования  программы в 2013 году   в рамках переходящих обязательств сохраняли право на предоставление субсидии 2 молодым учителям. На 01.09.2014 согласно заявки банка субсидия перечислена одному молодому учителю, по второму молодому учителю заявка с банка в Администрацию города не поступала. </t>
  </si>
  <si>
    <t>Выплата осуществляется ежемесячно, по факту на организацию работы комиссии. Проведена оплата за работу комиссии  за период с 01.01.2014г. по 29.08.2014г. (заработная плата).</t>
  </si>
  <si>
    <t>Оплата осуществляется ежемесячно по текущему финансированию, на организацию работы комиссии. 
Произведена выплата за период с 01.01.2014 по 29.08.2014 г.
Средства планируется освоить в течение года.</t>
  </si>
  <si>
    <t>Оплачена кредиторская задолженность 2013 года. В соответствии с Административным регламентом, принятым постановлением Администрации города от № 139 от 13.01.2014 «Об утверждении административного регламента предоставления муниципальной услуги «Предоставление мер дополнительной социальной поддержки в виде денежной компенсации расходов на проезд в городском пассажирском транспорте общего пользования отдельным категориям населения» произведена выплата за 1-3 кварталы 2014 года., согласно полученных заявлений  граждан для назначения данной выплаты. Выплаты за 4 квартал 2014 года будут произведены в течение 4 квартала.</t>
  </si>
  <si>
    <t>Выплата приурочена к празднованию Дня Победы. Количество получателей единовременных выплат ко дню Победы в Великой Отечественной войне 1941-1945 годов на 01.09.2014 составило 1681 чел., сумма выплат 5 106,00 тыс.руб.</t>
  </si>
  <si>
    <t>В соответствии с Порядком предоставления дополнительных мер социальной поддержки гражданам старшего поколения в части осуществления ремонта квартир, утвержденного постановлением Администрации города от 19.07.2013 № 5242, работы выполняются в соответствии со списками, утвержденными Советом ветеранов. 
По ремонту 5 квартир на сумму 612,66 тыс.руб конкурс 14.07.2014 г. не состоялся, работы повторно выставлены на конкурс.  
По ремонту 4 квартир на сумму 624,55 тыс.руб  аукцион не состоялся, работы повторно выставлены на аукцион.
По ремонту 6 квартир на сумму 963,99 тыс.руб  аукционы также не состоялись, работы повторно выставлены на аукцион.
Оставшиеся квартиры находятся в стадии обследования (3 квартиры) и подготовки конкурсной документации (7 квартир), после чего будут заявлены на муниципальный заказ.
Оплата выполненных работ запланирована на 3-4 кварталы 2014 года.</t>
  </si>
  <si>
    <t>Зарегистрировано бюджетных обязательств на сумму 414,76 тыс.руб. для предоставления компенсации на оплату жилищно-коммунальных услуг почетным гражданам. 
223,53 тыс.руб.  - предоставлена компенсация расходов за жилищно-коммунальные услуги за декабрь 2013 года, январь-июль 2014 года.
Оплата производится ежемесячно согласно ведомостям начисления, предоставляемым управляющими организациями в соответствии с заключенными договорами.</t>
  </si>
  <si>
    <t>Согласно постановления Администрации города от 19.12.2013 № 9236 "Об утверждении порядка предоставления мер социальной поддержки гражданам, которым присвоено звание "Почетный гражданин города Сургута" данная ежемесячная  выплата носит заявительный характер. По состоянию на 31.08.2014 г. поступило 4 заявления. Компенсация произведена за 1-3 кварталы 2014 года.</t>
  </si>
  <si>
    <t>97,96  тыс.руб. - перечислены компенсации по оплате жилого помещения и коммунальных услуг отдельным категориям граждан, проживающих в бесхозяйных жилых помещениях и временном жилищном фонде за декабрь 2013 года, январь-июль 2014 года  в соответствии с предоставленными списками.</t>
  </si>
  <si>
    <t>5 945,88 тыс. руб. - заключен контракт с ЗАО "Сургутский Спутник" от 24.02.2014 № 21/14, в том числе:
- 3 457,88 тыс. руб. - освоено;
- 2 488 тыс. руб. - планируемый срок освоения средств во 2 полугодии.
55,72 тыс. руб. - экономия, сложившаяся по фактическим расходам.</t>
  </si>
  <si>
    <t>Зарегистрировано бюджетных обязательств на сумму 152 074,16 тыс.руб. для предоставления компенсации на оплату жилищно-коммунальных услуг отдельным категориям граждан.
Предоставлена компенсация расходов по оплате содержания и текущего ремонта на сумму 19 910,25 тыс.руб., коммунальных услуг  на сумму 81 420,91  тыс.руб.
Оплата производится ежемесячно согласно ведомостям начисления, предоставляемым управляющими организациями в соответствии с заключенными договорами.</t>
  </si>
  <si>
    <t>Согласно решения Думы города от 30.04.2014 № 500-V ДГ Администрации города выделены средства на предоставления дополнительной меры социальной поддержки приглашённых врачей – специалистов государственных учреждений здравоохранения, расположенных на территории города Сургута.  В соответствии с Порядком предоставления данная выплата носит заявительный характер.  Компенсация произведена за январь-июль 2014 года.</t>
  </si>
  <si>
    <t xml:space="preserve">Премия по итогам работы за 1 полугодие 2014 года на сумму 198 тыс.руб. выплачена в июле. Премия по итогам работы за год на сумму 202 тыс.руб. будет выплачена в декабре. Средства на 275 тыс.руб. по договору о предоставлении межбюджетных трансфертов от 30.04.2014 №МС-30с утверждены решением Думы города от 26.06.2014 №541 - V ДГ будут реализованы в 4 квартале. </t>
  </si>
  <si>
    <t>Выплата  производится ежемесячно по факту.</t>
  </si>
  <si>
    <t>МКУ "МФЦ г. Сургута"  Остаток средств на организацию КПК в сумме 682,7 тыс. руб. распределен следующим образом: 1. На размещении заказа в АИС горзакупки находится конкурсная документация на услуги по организации 2-х КПК                            (2-х лотный конкурс на сумму  471,7 тыс.руб.).                         2. Остаток средств от размещения ранее муниципального заказа в сумме 211,0. тыс. руб.,    а также экономия от 2-х лотного конкурса будет использована для размещения дополнительного  КПК в 4 квартале 2014 года.                                                                        КСП заключен и оплачен контракт на общую сумму 100 тыс.руб. Остаток средств в размере 24 тыс. руб. планируется использовать в 4 квартале.                     Дума города.  Денежные средства будут использованы в следующем отчетном периоде.</t>
  </si>
  <si>
    <t>Средства планируется освоить в период проведения мероприятий:
10 тыс.руб. - договор на приобретение грамот от 01.04.2014 №163 заключен, оплата произведена;                                                       
- 30 тыс. руб. - средства планируется освоить в плановом порядке в 3 квартале 2014 года.</t>
  </si>
  <si>
    <t xml:space="preserve">150,30 тыс.руб. - договоры от 03.02.2014 №1,2,3,13,14 заключены, оплата произведена;                                                  
 50,10 тыс. руб. -  договор заключен, оплата будет произведена по факту поставки в 3 квартале 2014 года;
4,60 тыс. руб. - планируемая экономия, сложившаяся по результатам заключения договоров, подлежащая возврату в бюджет города </t>
  </si>
  <si>
    <t>По итогам проведения аукциона был заключен МК 19/ЭА - 14 от 26.06.2014 на сумму 96 373,50 руб. на оказание услуг по проведению планового семинара по вопросам профилактики экстремизма. Оплата по контракту произведена 08.07.2014.                             Экономия в сумме 53 625,5 руб., образовавшаяся по результатам аукциона, будет перераспределена по согласованию с администратором программы</t>
  </si>
  <si>
    <t>Зарегистрировано бюджетных обязательств на сумму 2 224,86 тыс.руб.
889,74 тыс.руб. – оплачены расходы за коммунальные услуги за январь-июль 2014 года, в том числе 0,83 тыс.руб. – кредиторская задолженность 2013 года.
617,22 тыс.руб. – оплачены расходы по содержанию объектов соц.сферы за январь-июль 2014 года.
Оплата работ осуществляется в соответствии с заключенными муниципальными контрактами.</t>
  </si>
  <si>
    <t>Проведено обучение 3 (трёх) сотрудников (договор № 3-14 от 25.02.2014 на сумму 7,46 тыс. руб. , договор № 234-14 от 28.04.2014 на сумму 16,00 тыс. руб., договор № 245-14 от 28.04.2014 на сумму 7,46 тыс. руб.) Обязательства по договору выполнены и оплачены. Остальные расходы на повышение квалификации запланированы на  3 квартал 2014 года</t>
  </si>
  <si>
    <r>
      <t>Обеспечение функционирования МКУ "ЕДДС</t>
    </r>
    <r>
      <rPr>
        <i/>
        <sz val="14"/>
        <color rgb="FF7030A0"/>
        <rFont val="Times New Roman"/>
        <family val="1"/>
        <charset val="204"/>
      </rPr>
      <t xml:space="preserve"> города</t>
    </r>
    <r>
      <rPr>
        <i/>
        <sz val="14"/>
        <rFont val="Times New Roman"/>
        <family val="1"/>
        <charset val="204"/>
      </rPr>
      <t xml:space="preserve"> </t>
    </r>
    <r>
      <rPr>
        <i/>
        <sz val="14"/>
        <color rgb="FF7030A0"/>
        <rFont val="Times New Roman"/>
        <family val="1"/>
        <charset val="204"/>
      </rPr>
      <t>Сургута</t>
    </r>
    <r>
      <rPr>
        <i/>
        <sz val="14"/>
        <rFont val="Times New Roman"/>
        <family val="1"/>
        <charset val="204"/>
      </rPr>
      <t>", оказывающего муниципальную услугу</t>
    </r>
  </si>
  <si>
    <r>
      <t xml:space="preserve">Расходы на обеспечение деятельности МКУ "ЕДДС города Сургута" осуществляются согласно поквартального распределения 2014 года (содержание службы, заработная плата). Оплата произведена за период с 01.01.2014 по </t>
    </r>
    <r>
      <rPr>
        <sz val="14"/>
        <color rgb="FF7030A0"/>
        <rFont val="Times New Roman"/>
        <family val="1"/>
        <charset val="204"/>
      </rPr>
      <t>31.08.2014</t>
    </r>
    <r>
      <rPr>
        <sz val="14"/>
        <color rgb="FFFF0000"/>
        <rFont val="Times New Roman"/>
        <family val="1"/>
        <charset val="204"/>
      </rPr>
      <t>.</t>
    </r>
  </si>
  <si>
    <r>
      <t xml:space="preserve">Обеспечение деятельности управления (заработная плата). Оплата произведена за период с 01.01.2014 по </t>
    </r>
    <r>
      <rPr>
        <sz val="14"/>
        <color rgb="FF7030A0"/>
        <rFont val="Times New Roman"/>
        <family val="1"/>
        <charset val="204"/>
      </rPr>
      <t>31.08.2014.</t>
    </r>
  </si>
  <si>
    <t xml:space="preserve">Данное мероприятие включает в себя расходы на оплату труда специалистов, включая начисления на оплату труда, услуг связи, аренды, текущего содержания и ремонта имущества, гражданско-правовых договоров на выполнение работ и оказание услуг, командировочных расходов, курсов повышения квалификации специалистов, на приобретение и содержание транспортных средств, мебели, оргтехники, инвентаря, средств связи, материальных запасов. На текущую дату неисполненный остаток составляет 46 463,59 тыс. руб. Ожидаемое освоение денежных средств до конца года составит 100 %  при условии финансирования округом. </t>
  </si>
  <si>
    <t xml:space="preserve"> Данное мероприятие включает в себя расходы на ежемесячные выплаты на содержание детей-сирот и детей, оставшихся без попечения родителей, лиц из числа детей-сирот и детей, оставшихся без попечения родителей, на ежемесячную выплату вознаграждения приемным родителям, выплаты по предоставлению и обеспечению мер социальной поддержки указанной выше категории детей и лиц (на обеспечение по окончании ими общеобразовательной организации одеждой и обувью, а также единовременным денежным пособием, на проезд на городском, пригородном, в сельской местности на внутрирайонном транспорте (кроме такси), на приобретение путевок в оздоровительные лагеря или санаторно-курортные учреждения и оплату проезда к месту лечения (оздоровления) и обратно (предоставление денежных средств на оплату их стоимости) . На текущую дату неисполненный остаток составляет 92 402,75 тыс. руб. Ожидаемое освоение денежных средств до конца года составит 100 % при условии финансирования округом.</t>
  </si>
  <si>
    <t>ООО "Бомонд-ВОЯЖ", срок оказания услуг 04.06.2014 по 27.08.2014. Условия оплаты по заключенному контракту 30% предоплата за 5 дней до открытия смены, 70% по факту оказанных услуг.
649, 32 тыс. руб. - экономия подлежащая исполнению в 2014 году всего, в том числе:
492, 32 тыс. руб. - от заключенного контракта с ООО Туристическое агентство "Планета детства", в связи с уменьшением фактических расходов; 
157 тыс.руб. - экономия после подготовки и размещения конкурсной документации.</t>
  </si>
  <si>
    <t>На 2014 год запланирован ремонт в 4 квартирах.
Заключен муниципальный контракт от 28.07.2014 №32-ГХ на сумму 370,06 тыс.руб. По 2 квартирам на сумму 607,57 тыс.руб. аукцион не состоялся, т.к. не подано заявок. Будет повторное размещение после согласования заявки с ДЭП и ДФ (заявка направлена 01.09.2014 г.).        
81,25 тыс.руб. – экономия от проведения конкурса; 666,52 тыс.руб. - уточнение сметных расчетов.</t>
  </si>
  <si>
    <t xml:space="preserve">Средства в виде субсидий на финансовое обеспечение выполнения муниципального задания учреждения. Из них
 -  113 392,49 тыс.руб. - средства на оплату труда персонала, начисления на выплаты по оплате труда, уплату налогов. Будут освоены в течение года с учётом сезонности выполняемых муниципальных работ;
 - 53 572,1 тыс.руб. - средства, предусмотренные на обеспечение деятельности учреждения, связанной с выполнением муниципального задания. Освоение средств будет производится по видам закупок в следующих объёмах:
 а) 3 647,15 тыс.руб. путём заключения договоров ГПХ (до 100 тыс.) в течение года с учётом планируемых сроков выполнения муниципальных работ и технологических особенностей применяемых материальных запасов и технических средств;
по состоянию на 31.08.2014
 - заключено  договоров ГПХ (до 100 тыс. руб.) на сумму - 2762,114 тыс. руб.
 б) 19 187,05 тыс.руб. путём проведения закупок в форме электронного аукциона. Размещение закупок производится согласно план-графику закупок с учётом сезонности выполняемых муниципальных работ. 
По состоянию на 31.08.2014
  - в стадии согласования ДЭП, публикации, проведения аукциона на сумму -7645,055 тыс.руб., 
 - заключено ГПД на сумму  - 9738,933 тыс. туб.
 в) 30 737,9 тыс.руб. сумма бюджетных обязательств 2014 года, зарегистрированных по итогам проведения первоочередных закупок в 2013 году через проведение электронных аукционов. В данную статью включены расходы на содержание муниципального имущества и расходы связанные с обеспечением деятельности учреждения.  </t>
  </si>
  <si>
    <t xml:space="preserve">Средства субсидий на иные цели, не связанные с финансовым обеспечением выполнения муниципального задания. Из них:
 а)  1 117,22 тыс.руб.- средства на приобретение основных средств. В том числе
 - 347,22 тыс.руб. путём заключения договоров ГПХ в течение года с учётом планируемых сроков поставки товаров;
 - 770тыс.руб. путём проведения закупок в форме электронного аукциона. Размещение закупок производится согласно план-графику закупок с учётом сроков поставки товаров.
б) 17160,77 тыс.руб. средства, предусмотренные на обустройство парков и скверов с выполнением проектно-изыскательских работ и работ по строительному контролю, будут освоены в течение года в соответствии с планом-графиком закупок 
По состоянию на 31.08. 2014
- заключено ГПД после проведения процедуры электронных торгов на сумму - 8051,33 тыс.руб.,
- заключено договоров ГПХ  (до 100 тыс.) на сумму - 295,42 тыс. руб.
 -  на согласовании несостоявшихся аукционов в КСП на сумму -    1310,15 тыс. руб.
</t>
  </si>
  <si>
    <t>Заключены муниципальные контракты 20.02.2014  по сопровождению систем учета отдельных категорий населения в 2014 году с  единственным поставщиком МКУ «ИЦ «АСУ-город». Согласно актам оказания услуг  по муниципальному контракту № 17-10-2847/4 от 20.02.2014 (ИС «Комиссия по делам несовершеннолетних») оплачено 185,02 т.руб., по муниципальному контракту № 17-10-2848/4 от 20.02.2014 (ИС «Административная комиссия») оплачено 100,76 т.руб., по муниципальному контракту № 17-10-2849/4 от 20.02.2014 (ИС «Опека») оплачено 322,56 т.руб.</t>
  </si>
  <si>
    <t>Разница между утверждённым и уточнённым планом на
4 800 тыс.рублей связана с тем, что из резервного фонда направлены средства на приобретение и внедрение информационной системы "Прогноз" для ДЭПа (Мероприятие18.2.4)</t>
  </si>
  <si>
    <t>1. Заключены муниципальные контракты на выполнение работ, оказание услуг (услуги по сносу объектов, на охрану муниципального имущества, работы по изготовлению технических планов и технических паспортов) на общую сумму 4047,760 тыс. руб. со сроками исполнения в соответствии с условиями контрактов в течение 2014 года.
Расторгнуты муниципальные контракты:
- № 89 от 16.12.2013 по сносу объектов на сумму 522,484 тыс.руб.;
-№82 от 26.11.2013 по изготовлению технических планов и паспортов на сумму 203,87 тыс. руб.;
-№2 от 04.02.2014 по охране объектов муниципальной собственности на сумму 1 749,786 тыс.р.
2. Заключены договора на оказание услуг по оценке, по проведению аукционов, по охране муниципального имущества, выполнению работ по составлению дефектных ведомостей и смет, выполнение работ по изготовлению технических планов и справок, по сносу объектов,  аренды имущества  без процедуры размещения муниципального заказа на общую сумму 2629,78 тыс. руб. со сроками исполнения в соответствии с условиями заключенных договоров в течение 2014 года. 
3. Оплачены муниципальные контракты и договора на выполнение работ и оказание услуг, а также прочие расходы на общую сумму 6631,532 тыс. руб.
4. Экономия по итогам размещенных муниципальных заказов составила 1 516,2517 тыс. руб.</t>
  </si>
  <si>
    <t>1. В соответствии с постановлением Администрации города от 28.01.2014 № 570 об утверждении перечня получателей субсидии (с изменениями от 20.06.2014 № 4125) не определен получатель субсидии.
2. Отклонение между уточненным и утвержденным планом связано с уменьшением плановых назначений в соответствии со справками департамента финансов ХМАО-Югры от 21.07.2014. Переутверждение плановых назначений будет произведено на очередном заседании Думы города о внесении изменений в бюджет.</t>
  </si>
  <si>
    <t xml:space="preserve">1. В соответствии с постановлением Администрации города от 28.01.2014 № 570 об утверждении перечня получателей субсидии (с изменениями от 20.06.2014 № 4125) заключены:
1.1. Соглашение № 01-АПК от 11.06.2014 на сумму 2814,587 тыс.руб. с ИП Даитбековой М.М. о предоставлении субсидии на производство и реализацию пищевой рыбной продукции;
1.2. Соглашение № 02-АПК от 23.06.2014 на сумму 1570,9 тыс.руб. с ООО "Сургутский рыбхоз" на предоставление субсидии на производство и реализацию искусственно выращенной рыбы;
1.3. Соглашение № 03-АПК от 16.07.2014 на сумму 668,813 тыс.руб. с ИП Патрушевым Н.А.  на предоставление субсидии на производство и реализацию пищевой рыбной продукции.
2. В настоящее время с отраслевым органом ведется работа (исх. от 23.05.2014 № 07-01-14-7241/14, от 25.04.2014 №07-01-14-5923/14-0-0; от 01.04.2014 №07-01-14-4709/14, от 28.03.2014  №№07-01-14-4635, 4636/14; от 27.03.14 №07-01-14-4505/14-0) по уточнению порядка начисления и выплаты субсидий в соответствии с внесенными в марте 2014 года изменениями  в государственную программу и принятые на их основе другие нормативные документы. 
3. Денежные средства, полученные из бюджета автономного округа по заявкам за январь - март, будут перечислены получателям субсидии после официальных разъяснений отраслевого органа и приведения в соответствие нормативных документов ХМАО-Югры. </t>
  </si>
  <si>
    <t>1. В соответствии с постановлением Администрации города от 28.01.2014 № 570 об утверждении перечня получателей субсидии (с изменениями от 20.06.2014 № 4125) не определен получатель субсидии.
В январе 2014 года направлено предложение в отраслевой орган - департамент природных ресурсов и несырьевого сектора экономики (исх. от 23.01.2014 № 07-01-14-517/14-0) о перераспределении бюджетных ассигнований.
Справками департамента финансов ХМАО-Югры от 05.2014, 07.2014 произведено частичное уменьшение бюджетных ассигнований  по другим мероприятиям программы.</t>
  </si>
  <si>
    <t>По состоянию на 01.09.2014 произведена выплата заработной платы за январь-июль и первую половину июня месяца 2014 года, оплата услуг по содержанию имущества, поставку основных средств и материальных запасов будет произведена по факту оказания услуг, поставки товаров в соответствии с условиями заключаемых договоров, муниципальных контрактов планомерно в течение отчетного года.</t>
  </si>
  <si>
    <t>Средства в сумме 12 200,7 тыс.руб. поступили в соответствии с соглашением №43 от 23.04.2014 о предоставлении субсидии бюджета ХМАО-Югры бюджетам МО ХМАО-Югры на софинансирование расходных обязательств по предоставлению гос. услуг в МФЦ предоставления гос. и мун. услуг между Депэкономики Югры и МО городской округ город Сургут, уведомление ДФ Администрации города Сургута справка №500/07/02 от 06.05.2014 г., изменение бюджетной сметы принято решением Думы города №541-V от 26.06.2014,  средства исполнены в полном объеме на оплату труда и начислений на оплату труда основного персонала, осуществляющего непосредственное взаимодействие  с заявителями в целях предоставления государственных и муниципальных услуг.
Средства в сумме:
 - 403,0 тыс.руб. поступили в соответствии с соглашением №16 от 23.04.2014 о предоставлении субсидии на развитие многофункциональных центров предоставления государственных и муниципальных услуг, 
 - 789,66 тыс. руб. в порядке в возврата в бюджет МО, не использованных в 2013 году, межбюджетных трансфертов, полученных в форме субсидии по соглашению №151 от 30.10.2013 о софинансированию мероприятий, направленных на реализацию целевой программы ХМАО-Югры "Информационное общество - Югра" на 2011-2015 годы в 2013 году.
Изменение бюджетной сметы принято решением Думы города №500-V ДГ от 30.04.2014. 
Заключено контрактов (договоров) на сумму 1069,26 тыс.руб. Средства в сумме 123,4 тыс. руб. будут исполнены в 4 квартале 2014 года по МК, заключенным по результатам проведения аукционов на поставку офисного оборудования, в соответствии с планом-графиком размещения заказов на 2014 год.
Заключено контрактов (договоров) в объеме 9435,28 тыс. руб. со сроком исполнения в течение 2014 года. Средства будут исполнены в течение 2014 года на оплате труда, начисления, социальные выплаты работникам, и оплату поставленных услуг, товаров по МК заключенным по результатам проведения аукционов, в соответствии с кассовым планом и планом-графиком размещения заказов на 2014 год.
Экономия в сумме 86 341,56 руб., образовавшаяся по результатам проведения аукционов на  услуги по проведению обучения по охране труда и проверке знаний требований охраны труда для работников Администрации города Сургута, будет перераспределена по решению Думы в сентябре 2014 г.</t>
  </si>
  <si>
    <t xml:space="preserve">Заключены 3 муниципальных контракта на общую сумму 802,814 тыс.руб., срок исполнения декабрь. Размещена закупка на оказание услуг по организации и проведению практического образовательного мероприятия с начальной ценой 107,00 тыс.руб.
</t>
  </si>
  <si>
    <t>Мероприятие планируется выполнить в 4 квартале 2014 года. ДГХ направил предложения в ДЭП по внесению изменений в муниципальную программу  (письмо от 14.07.2014 №09-02-4832/14). В настоящее время НПА о внесении изменений в муниципальную программу проходит процедуру согласования.</t>
  </si>
  <si>
    <t>17,20 тыс. руб. - мероприятие планируется выполнить в 4 квартале 2014 (МКУ "КГХ").
5,00 тыс. руб. - мероприятие планируется выполнить в 3 квартале 2014 (МКУ "ДДТиЖКК").
948,7 тыс. руб. - мероприятие планируется выполнить в 4 квартале 2014 (предприятия).</t>
  </si>
  <si>
    <t>149,00 тыс.руб. - мероприятие планируется выполнить в 4 квартале 2014 года (МКУ "ДДТиЖКК").
194,30 тыс.руб. - мероприятие планируется выполнить в 4 квартале 2014 (предприятия).</t>
  </si>
  <si>
    <t>19,05 тыс.руб. - в связи с длительной процедурой подготовки и оформления договора на приобретение спецодежды и других средств индивидуальной защиты, выполнение мероприятия планируется выполнить в 3 квартале 2014 (МКУ "ДДТиЖКК").
7 941,19 - выполнение мероприятия выполняется в течение года. Мероприятие планируется выполнить в 4 квартале 2014 (предприятия).</t>
  </si>
  <si>
    <t>Приобретение спецодежды запланировано на  3, 4 кварталы. В 1 квартале заключен договор от 14.02.2014 №40 с ЗАО "Пермь-Восток-Сервис" на сумму 91,00 . Договор исполнен в полном объеме.</t>
  </si>
  <si>
    <t>5,55 тыс.руб. - в связи с длительной процедурой подготовки и оформления договора на приобретение спецодежды и других средств индивидуальной защиты, выполнение мероприятия планируется выполнить в сентябре 2014 (МКУ "ДДТиЖКК").</t>
  </si>
  <si>
    <t>Строительство запланировано в рамках реализации соглашения м/у городом Сургутом и Сургутским районом. Предусмотрена доля города (67%). 
В связи с отсутствием средств в бюджете Сургутского района, средства будут предложены к перераспределению на очередное заседание Думы.</t>
  </si>
  <si>
    <t>1. Уточнены бюджетные ассигнования на основании Постановления АГ от 10.02.14 № 918 "О выделении  средств из бюджета", Постановления АГ от 08.04.2014 № 2319, Постановление АГ от 16.05.2014 №3226, Постановление АГ от 28.03.2014 № 2018 (с изм. от 21.05.2014 №3371), Постановление АГ от 08.07.2014 № 4668
2. Использование средств резервного фонда осуществляется на основании постановлений Администрации города в случае возникновения чрезвычайных ситуаций.</t>
  </si>
  <si>
    <t xml:space="preserve">1. Уточнены бюджетные ассигнования:
- в связи с распределением зарезервированных в смете департамента финансов средств на реализацию мероприятий по содействию трудоустройства граждан (приказ ДФ от 18.03.2014 №25), для выплаты компенсации расходов по оплате коммунальных услуг отдельным категориям граждан в июле-ноябре 2014 года (приказ ДФ от 11.07.14 № 116); на обеспечение расходных обязательств, возникающих после ввода в эксплуатацию новых объектов муниципальной собственности, создания новых муниципальных учреждений (пр.ДФ от 15.08.14 № 144, от 25.08.14 № 150); на приобретение информационно-аналитической системы для программы СЭР (приказ ДФ от 29.08.14 № 157). 
2. Средства, зарезервированные в бюджетной росписи департамента финансов, будут распределяться по мере принятия соответствующих муниципальных правовых актов и определения исполнителей. </t>
  </si>
  <si>
    <t xml:space="preserve">Заключен муниципальный контракт на оказание услуг по сопровождению автоматизированной системы планирования и исполнения бюджета города на основании программного обеспечения "АЦК" на сумму - 1 764,8 тыс. рублей. (на 01.09.2014 исполнено на сумму 882,4 тыс.руб.); 
бюджетные ассигнования на приобретение неисключительных прав на аналитическо-информационную подсистему "Открытый бюджет (Бюджет для граждан)" автоматизированной системы планирования и исполнения бюджета города "Автоматизированный центр контроля" и услуги по ее внедрению на сумму - 3 150,0 тыс.руб. планируется перераспределить на 2014 год- 315 тыс.руб.(заключение контракта в 4 кв.2014г.), на 2015 год -2 835 тыс. руб. </t>
  </si>
  <si>
    <t xml:space="preserve">Отклонение уточненного плана на 01.07.2014 от утвержденного на сумму 399,15 тыс. руб. обусловлено поступлением иных межбюджетных трансфертов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округе-Югре на 2014-2020 годы";
630,00 тыс. руб. - поступления иных межбюджетных трансфертов  на финансирование наказов избирателей депутатам Думы ХМАО-Югры;
- 6000,00 тыс. руб. уменьшение бюджетных ассигнований в соответствии со справками Департамента финансов ХМАО-Югры от 22.04.2014 № 500/11/158.
Неизрасходованный остаток 1 644,73 тыс. руб.:
- 757,05 тыс. руб. срок выплаты заработной платы и начислений на выплаты по оплате труда до 15 числа месяца, следующего за отчетным;
1707,54 тыс. руб. - расходы на обеспечение комплексной безопасности образовательных организаций, иные межбюджетные трансферты на реализацию государственной программы «Развитие образования в Ханты-Мансийском автономном округе – Югре на 2014 – 2020 годы» (средства будут израсходованы в 3,4 кварталах по факту поставки).  </t>
  </si>
  <si>
    <t xml:space="preserve">Средства планируется освоить в 3,4 кварталах </t>
  </si>
  <si>
    <t>Зарегистрировано бюджетных обязательств на сумму  262 920,91 тыс.руб.
70 894,43 тыс.руб. - оплачены коммунальные услуги за январь-июль 2014, в том числе 777,15 тыс.руб. погашена кредиторская задолженность 2013 года.
49 531,53 тыс.руб. - оплачены расходы по содержанию объектов соц.сферы за январь-июль 2014 года. 
690,97 тыс.руб. -  перечислен основной долг согласно мировому соглашению б/н от 24.12.2013 по делу №А75-4977/201. 
20 439,11 тыс.руб. - выполнение ремонтных работ на объектах социальной сферы.
238,09 тыс.руб. - оплачены услуги по составлению и проверке смет.
96,40 тыс.руб. - оплачены услуги по разработке паспорта по капитальному ремонту фасада МБДОУ №2 "Ромашка".
Оплата работ осуществляется в соответствии с заключенными муниципальными контрактами.</t>
  </si>
  <si>
    <t>Зарегистрировано бюджетных обязательств на сумму 481 662,10 тыс.руб.
89 818,66 тыс.руб. - оплачены коммунальные услуги за январь-июль 2014 года, в том числе 1 129,13 тыс.руб. погашена кредиторская задолженность 2013 года.
75 722,16 тыс.руб. - оплачены расходы по содержанию объектов соц.сферы за январь-июль 2014 года.
58 708,69 тыс.руб.  - оплачены работы по капитальному ремонту объектов социальной сферы (МБОУ лицей №2, МБОУ СОШ №38, МБОУ гимназия «Лаборатория Салахова»).
30 573,64 тыс.руб. - оплачены работы  по ремонту  объектов социальной сферы.
509,43 тыс.руб. - оплачены услуги по проектным работам, составлению и проверке смет.
297,82 тыс.руб. - оплачены проектные работы на выполнение ремонтных работ по МБОУ лицей №2.
Оплата работ осуществляется в соответствии с заключенными муниципальными контрактами.</t>
  </si>
  <si>
    <t xml:space="preserve">Отклонение уточненного плана от утвержденного обусловлено:                                                                                                                                                                                    2802,0 тыс. руб. - поступление иных межбюджетных трансфертов в соответствии со справкой Департамента финансов ХМАО-Югры от 28.07.2014 № 500/11/158 на организацию палаточного лагеря на приобретение оборудования, снаряжения, организации поездки по маршруту Прохоровка-Бородино-Куликово поле.
Средства планируется освоить в 3,4 кварталах.    </t>
  </si>
  <si>
    <t>Зарегистрировано бюджетных обязательств на сумму 6 716,28 тыс.руб.
2 873,48 тыс.руб. - оплачены коммунальные услуги за январь-июль 2014 года, в том числе 16,60 тыс.руб. погашена кредиторская задолженность 2013 года.
1 682,0 тыс.руб. - оплачены расходы по содержанию объектов соц.сферы за январь-июль 2014 года.  
Средства окружного бюджета в сумме 825,13 тыс.руб. планируются к исполнению в 4 квартале 2014 года.
Оплата работ осуществляется в соответствии с заключенными муниципальными контрактами.</t>
  </si>
  <si>
    <t>27 569,25 тыс. руб. -  освоены средства по заключенным контрактам на организацию питания в 1 полугодии.  
2 782,9 тыс. руб. - средства на организацию питания в осенний период, договора зарегистрированы освоение средств во 2 полугодии 2014 года. 
12 269,10 тыс. руб. - в соответствии с письмом Департамента социального развития ХМАО - Югры от 19.05.2014 № 12-19-440/14 на данную сумму доведенный объем средств на оплату стоимости питания детям школьного возраста в оздоровительных лагерях с дневным пребыванием детей, будет уменьшен. 
192,5 тыс. руб. - средства на найм транспорта для подвоза детей в лагеря в осенний период.
38,66 тыс. руб. - средства на страхование детей посещающих лагеря в  осенний период.
Освоение средств 2 полугодие 2014 года.</t>
  </si>
  <si>
    <t xml:space="preserve">Отклонение уточненного плана от утвержденного обусловлено поступлением иных межбюджетных трансфертов в соответствии со справками Департамента финансов ХМАО-Югры от 10.07.2014 № 230/11/14, приказом ДОиМП ХМАО-Югры от 17.07.2014 № 943 "О поощрении" (награждение денежным поощрением).
</t>
  </si>
  <si>
    <t>Израсходованы средства на оказание услуг по подвозу обучающихся в образовательные учрежденияв за 7 месяцев:
12 089,55 - МК №03/14 от 06.01.2014;
Средства планируется освоить в 3,4 кварталах:
11 056,76 - срок оплаты расходов за оказание услуг по подвозу обучающихся в образовательные учреждения наступает в слеюдущем отчетном периоде согласно условиям заключенного МК №16/14 от 28.01.2014;
1 710,39 - экономия в связи со снижением фактических затрат на оказание услуг по подвозу обучающихся в образовательные учреждения по причине актированных дней в январе-феврале 2014 года.</t>
  </si>
  <si>
    <t>Израсходованы средства на оказание услуг по техническому обслуживанию копировально-множительной и компьютерной техники за 7 месяцев:
100,00 - МК №6 от 30.12.2013;
116,36 - МК №8 от 19.05.2014;
Средства планируется освоить в 3,4 кварталах:
349,09 - срок оплаты расходов за оказание услуг по техническому обслуживанию копировально-множительной и компьютерной техники наступает в следующем отчетном периоде согласно условиям заключенного МК №8 от 19.05.2014;
1230,11 - экономия в связи со снижением фактических затрат на оказание услуг по техническому обслуживанию копировально-множительной и компьютерной техники по итогам проведения открытого аукциона в электронной форме (протокол №0187300006514000114 от 07.05.2014).</t>
  </si>
  <si>
    <t xml:space="preserve">Зарегистрировано бюджетных обязательств на сумму 3 588,35 тыс.руб.
1 342,63 тыс.руб. - оплачены коммунальные услуги за январь-июль 2014 года, в том числе 5,54 тыс.руб. погашена кредиторская задолженность 2013 года.
840,68 тыс.руб. - оплачены расходы по содержанию объектов соц.сферы за январь-июль 2014 года. 
Оплата работ осуществляется в соответствии с заключенными муниципальными контрактами.                                                                                    </t>
  </si>
  <si>
    <t xml:space="preserve">43 530,85 тыс.руб. - освоены средства по заключенным контрактам на организацию отдыха (приобретение путевок);
7 175,75 тыс. руб. - контракты зарегистрированы, оплата по факту оказания услуг;
9 935,40 тыс. руб. - осуществляется подготовка конкурсной документации на открытый конкурс на оказание услуг по организации отдыха детей в осенний и зимний периоды. </t>
  </si>
  <si>
    <t xml:space="preserve">Отклонение уточненного плана от утвержденного в связи с уменьшением бюджетных ассигнований в соответствии со справками Департамента финансов ХМАО-Югры от 22.04.2014 № 500/11/158.        Средства будут израсходованы до конца 2014 года на компенсацию части родительской платы за присмотр и уход за детьми в образовательных учреждениях, реализующих программу дошкольного образования и администрирование госполномочия.                                                                                                                                                                                                                                                                                                                                                                                План уточнен: 127 166,0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10 659,8 тыс. руб. - заработная плата, начисления на выплаты по оплате труда персонала, осуществляющего администрирование госполномочия; 5,2 тыс. руб. - средства на приобретение расходных материалов.                                                                                                                                                                                                                                                                       </t>
  </si>
  <si>
    <t>5116,86 тыс. руб. - администрирование госполномочия.                                                                                                                                                                                                                                                                   Неизрасходованный остаток 502,16 тыс. руб. - срок выплаты заработной платы и начислений на выплаты по оплате труда до 15 числа месяца, следующего за отчетным.</t>
  </si>
  <si>
    <t>Зарегистрировано бюджетных обязательств на сумму 6  141,95 тыс.руб.
2 380,87 тыс. руб. – оплачены коммунальные услуги за январь-июль 2014 года, в том числе 13,13 тыс. руб. погашена кредиторская задолженность 2013 года.
1 272,58 тыс. руб. - оплачены расходы по содержанию объектов соц.сферы за январь-июль 2014 года, в том числе 4,40 тыс. руб. – кредиторская задолженность 2013 года.
Оплата работ осуществляется в соответствии с заключенными муниципальными контрактами.</t>
  </si>
  <si>
    <t>Зарегистрировано бюджетных обязательств на сумму 11 726,64 тыс.руб.
3 008,30 тыс.руб. – оплачены коммунальные услуги за январь-июль 2014 года, в том числе 10,67 тыс.руб. погашена кредиторская задолженность 2013 года.
2 732,07 тыс.руб. - оплачены расходы по содержанию объектов соц.сферы за январь-июль 2014 года.
Оплата работ осуществляется в соответствии с заключенными муниципальными контрактами.</t>
  </si>
  <si>
    <t>Зарегистрировано бюджетных обязательств на сумму 9 719,12 тыс.руб.
2 686,56 тыс.руб. - оплачены коммунальные услуги за январь-июль 2014 года, в том числе 34,24 тыс.руб. погашена кредиторская задолженность 2013 года.
3 122,62 тыс.руб. - оплачены расходы по содержанию объектов соц.сферы за январь-июль 2014 года.
Оплата работ осуществляется в соответствии с заключенными муниципальными контрактами.</t>
  </si>
  <si>
    <t>Соглашение о предоставлении субсидии между департаментом внутренней политики Ханты-Мансийского автономного округа – Югры и Администрацией муниципального образования городской округ город Сургут подписано. Размещение аукционной документации на приобретение малых архитектурных форм для обустройства и оборудования детской площадки "Забава" на территории ИКЦ "Старый Сургут" запланировано на август 2014 года.</t>
  </si>
  <si>
    <t>Зарегистрировано бюджетных обязательств на сумму 5 376,94 тыс.руб.
1 948,61 тыс.руб. - оплачены коммунальные услуги за январь-июль 2014 года, в том числе 9,96 тыс.руб. погашена кредиторская задолженность 2013 года.
1 306,82 тыс.руб. - оплачены расходы по содержанию объектов соц.сферы за январь-июль 2014 года.
Оплата работ осуществляется в соответствии с заключенными муниципальными контрактами.</t>
  </si>
  <si>
    <t>Средства предусмотрены на организацию работы лагерей дневного пребывания, включая обеспечение питанием на базе 3-х муниципальных учреждений (2-х школ искусств, 1-ого учреждения культуры).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на использование средств, полученных в форме платы потребителей услуги за первую и вторую смены (2 школы искусств и 1 учреждение культуры - МБУ ИКЦ "Старый Сургут").</t>
  </si>
  <si>
    <t>Зарегистрировано бюджетных обязательств на сумму 12 258,49 тыс.руб.
5 912,78 тыс.руб. – оплачены коммунальные услуги за январь-июль 2014 года, в том числе 16,52 тыс.руб. погашена кредиторская задолженность 2013 года.
1 736,27 тыс.руб. – оплачены расходы по содержанию объектов соц.сферы за январь-июль 2014 года.
Оплата работ осуществляется в соответствии с заключенными муниципальными контрактами.</t>
  </si>
  <si>
    <t xml:space="preserve">Текущие расходы на обеспечение функционирования и развития учреждений.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цели.Увеличение расходов связано с вводом нового объекта "Спортивный центр с универсальным игровым  залом №1"  Постановление АГ от 21.07.2014 №5052 в сумме 26 561 300 руб.
</t>
  </si>
  <si>
    <t>Зарегистрировано бюджетных обязательств на сумму 33 458,30 тыс.руб.
14 442,15 тыс.руб. – оплачены коммунальные услуги за январь-июль 2014 года, в том числе 165,07 тыс.руб. погашена кредиторская задолженность 2013 года.
7 563,70 тыс.руб. – оплачены расходы по содержанию объектов соц.сферы за январь-июль 2014 года.
Оплата работ осуществляется в соответствии с заключенными муниципальными контрактами.</t>
  </si>
  <si>
    <t>Средства предусмотрены на выполнение работ по обследованию строительных конструкций здания. Размещена заявка на проведение открытого конкурса - 03.06.2014. Открытый конкурс признан не состоявшимся в связи с тем, что по результатам предквалификационного отбора только один участник закупки признан соответствующим установленным единым и дополнительным требованиям. Получено согласование возможности заключения муниципального контракта с единственным исполнителем. Заключен МК с ООО НТЦ"СПЕЦ" от 16.07.2014 №08/П-2014. Сумма по контракту 785,0 тыс.рублей. Срок выполнения работ - 31.12.2014. Остаток денежных средств - экономия в результате проведенных торгов,  предложена к перераспределению на очередное заседание Думы.</t>
  </si>
  <si>
    <t>Средства предусмотрены на организацию работы лагерей дневного пребывания, включая обеспечение питанием на базе 9-ти муниципальных учреждений (7 спортивных школ, 2 учреждения физической культуры и спорта).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на использование средств, полученных в форме платы потребителей услуги.</t>
  </si>
  <si>
    <t xml:space="preserve">
Поступление финансовых средств в разрезе исполнителей подпрограммы "Молодёжь Югры" программы автономного округа "Развитие образования в Ханты-Мансийском автономном округе Югре на 2014-2020 годы"  в 2014 году ( организация деятельности молодежных трудовых отрядов) 230 т.р. Средства будут освоены в течении года в соответствии с заключенным соглашением и по факту предоставления платёжных документов.
</t>
  </si>
  <si>
    <t>Зарегистрировано бюджетных обязательств на сумму 10 160,47 тыс.руб.
3 866,09 тыс.руб. – оплачены коммунальные услуги за январь-июль 2014 года, в том числе 83,25 тыс.руб. погашена кредиторская задолженность 2013 года.
2 148,28 тыс.руб. – оплачены расходы по содержанию объектов соц.сферы за январь-июль 2014 года.
Оплата работ осуществляется в соответствии с заключенными муниципальными контрактами.</t>
  </si>
  <si>
    <t xml:space="preserve">Выполнение проектно-изыскательских работ осуществляется в соответствии с заключенным контрактом с ООО "ЭКСПроект" МК №04/П-2014 от 09.01.2014г. Сумма по контракту 8700,0 тыс.руб Срок выполнения работ по контракту 9 месяцев с даты подписания. Оставшаяся сумма средств местного бюджета будет предложена к перераспределению и вынесена на следующее заседание ДГ.
</t>
  </si>
  <si>
    <t>Средства предусмотрены на организацию работы лагерей дневного пребывания, включая обеспечение питанием на базе 3-х муниципальных учреждений.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на использование средств, полученных в форме платы потребителей услуги.</t>
  </si>
  <si>
    <t>Договор на выполнение  ПИР заключен с ООО "СГЭС" на сумму 56,90 тыс. руб. Работы выполнены - 100%
Документы на оплату выполненных работ в стадии оформления</t>
  </si>
  <si>
    <t>Информация о начале торгов 15.09.2014 будет размещена на сайте, заявки принимаются до 01.09.2014
Выполнение работ запланировано на 4 квартал</t>
  </si>
  <si>
    <t>В КСП решается вопрос о проведении торгов путем закупа у единственного источника</t>
  </si>
  <si>
    <t>Демонтаж групповых установок сжиженного газа</t>
  </si>
  <si>
    <t>Соглашение о предоставлении субсидии из бюджета ХМАО-Югры муниципальному образованию на софинансирование мероприятий капитального ремонта (с заменой) газопроводов, систем теплоснабжения, водоснабжения и водоотведения для подготовки к осенне-зимнему периоду 2014-2015 годов подписано 31.03.2014 №2-14. Порядок предоставления субсидии  утвержден постановлением Администрации города от 12.05.2014 №3062. Перечень получателей субсидий и объем предоставленных субсидий утвержден распоряжением Администрации города от 23.05.2014 №1424.
Соглашение между Администрацией города и СГМУП "ГТС" заключено 14.07.2014 №74 на сумму 4 125,82 тыс.руб. со сроком выполнения работ - с 30.06.2014 по 31.12.2014.
СГМУП «ГТС» проведен конкурс по выбору подрядной организации, конкурс состоялся 18.06.2014, определен победитель – ООО «Сибстройсервис». Срок окончания работ - декабрь 2014. Работы проводится в соответствии с графиком работ.
187,55 тыс.руб. – экономия по итогам проведения конкурса. Финансирование работ за счет окружного бюджета по факту их выполнения.
Строительно-монтажные работы выполнены на 100%. Выполняются работы по восстановлению нарушенного благоустройства. До 15.09.2014 ожидается выполнение на сумму 4 313,37 руб.</t>
  </si>
  <si>
    <t>Конкурс проведен, определен подрядчик - ООО СК "Сибирьстройкомлпекс", договор заключен. Строительно-монтажные работы ведутся в соответствии с графиком производства работ. 
Выполнено 50% прокладки трубопровода. 
Частичное выполнение ожидается до 15.09.2014 на сумму 4 500,0 тыс.руб.</t>
  </si>
  <si>
    <t>В связи с тем, что поменялся проект и изменился метод производства работ и конкурс был проведен в поздние сроки сдвинуты сроки начала производства работ (первая декада сентября 2014 года).</t>
  </si>
  <si>
    <t>Реализация отдельного переданного государственного полномочия по предоставлению субсидий на возмещение недополученных доходов организациям, осуществляющим реализацию населению ХМАО-Югры сжиженного газа по розничным ценам (УБУиО)</t>
  </si>
  <si>
    <t>10,46 тыс.руб. средства планируются к освоению в 3 квартале 2014 года.</t>
  </si>
  <si>
    <t>8.2.3.</t>
  </si>
  <si>
    <t>В бюджет муниципального образования  27.03.2014 поступили средства окружного бюджета в сумме 1 369,8 тыс.руб.  Порядок предоставления субсидии утвержден постановлением Администрации города от 30.06.2014 №4375.  Перечень получателей субсидии и объемов предоставляемых субсидий утвержден распоряжением Администрации города от 23.07.2014 №2139. Соглашение со СГМУП "Городские тепловые сети" заключено 08.08.2014. Документы на возмещение затрат по процентным ставкам в стадии проверки специалистами департамента городского хозяйства, оплата расходов в сумме поступивших средств будет произведена в сентябре месяце. Освоение оставшихся средств планируется в 4 квартале по мере поступления средств из окружного бюджета.</t>
  </si>
  <si>
    <t xml:space="preserve">Зарегистрированы бюджетные обязательства на сумму 368,24 тыс.руб. 
1,95 тыс.руб. - погашена кредиторская задолженность 2013 года.
263,34 тыс.руб. – оплачены расходы за оказанные услуг по начислению, учету, сбору и перечислению платежей за социальный наем муниципальных помещений за январь-июль 2014 года. Заключен договор на оказание услуг по начислению, учету, сбору и перечислению платежей за социальный наем муниципальных жилых помещений между МКУ «КГХ» и СГМУП «РКЦ ЖКХ». </t>
  </si>
  <si>
    <t>Зарегистрированы бюджетные обязательства на сумму 2 071,50 тыс.руб.  Оплата по факту предъявления документов.
Заключены контракты "На проведение работ по  проведению государственного кадастрового учета земельных участков, на которых расположены многоквартирные дома" с ООО "ЮграГеоЦентр"  №27 от 05.06.2014, №№ 28, 29, 30, 31 от 06.06.2014, с ООО "ГеоСтатус" №26 от 06.06.2014 и договор на выполнение работ по топосъемке с ООО "ЮграГеоЦентр"  №42 от 04.06.2014.  Заключены контракты:
- № 30 от 06.06.2014г на сумму 438000,00; ( МКД - 47 об)
- № 28 от 06.06.2014г на сумму 366000,00; ( МКД - 50 об)
- № 31 от 06.06.2014г на сумму 422000,00; ( МКД - 56 об)
- № 27 от 06.06.2014г на сумму 440000,00; (МКД - 40 об)
- № 26 от 06.06.2014 на сумму 200507,00; (МКД-28 об)</t>
  </si>
  <si>
    <t>Зарегистрированы бюджетные обязательства на сумму 97,17 тыс.руб. согласно поступившим заявкам.
63,98 тыс.руб. – оплачены работы по освобождению и утилизации выморочного имущества, умершего нанимателя жилого помещения.  
Заключены договоры:
№43 от 05.06.2014 на сумму 46 980,00 руб. по адресу пр. Набережный д. 4Б, кв. 85
№24 от 21.05.2014 на сумму 13 700,00 руб. на вскрытие и замену замка. Освобождено 3 муниц. квартиры.</t>
  </si>
  <si>
    <t xml:space="preserve">В июне месяце проведен открытый аукцион по двум муниципальным помещениям. Аукцион признан не состоявшимся. Повторное проведение аукциона  - запланировано на сентябрь 2014 года, согласно графика ДЭП. </t>
  </si>
  <si>
    <t>Утвержден порядок предоставления субсидии на содержание сетей газоснабжения (постановление Администрации города от 17.02.2014 №1084). 
Зарегистрированы бюджетные обязательства на сумму 2 769,42 тыс.руб. Соглашение с протоколом урегулирования разногласий от 03.06.2014 подписано всеми сторонами. Акты выполненных работ подписаны за I, II квартал 2014 г. Денежные средства будут перечислены после предоставления счета на оплату.</t>
  </si>
  <si>
    <t xml:space="preserve">           Возмещение затрат на содержание муниципальных жилых и нежилых помещений 
</t>
  </si>
  <si>
    <t>Зарегистрированы бюджетные обязательства на сумму 12 726,05 тыс.руб. 
10 951,68 тыс.руб. – оплачены расходы за содержание муниципальных помещений.
Мероприятие носит заявительный характер и зависит от внешнего фактора. Возмещение затрат производится по факту обращения управляющих организаций в МКУ "Казна городского хозяйства".</t>
  </si>
  <si>
    <t>Зарегистрированы бюджетные обязательства на сумму 198,14 тыс.руб., в том числе:
№23 от 20.05.2014  на сумму 97,37 тыс.руб. на выполнение работ по демонтажу травмоопасных МАФ.  Работы выполнены и оплачены - 100%. 
б/н от 01.07.2014 на сумму 70,02 тыс.руб. на выполнение работ по демонтажу травмоопасных МАФ. Работы выполнены и оплачены - 100%.
№56 от 25.07.2014 на сумму 30 755,52 на демонтаж МАФ по адресу: (ул. 30 лет Победы 41/1; ул. Быстринская 22; ул. Островского, 20);
№ 48 от 01.07.2014 на сумму 70 023,44 по адресу:(ул. Губкина,23; ул.Грибоедова, 9; ул. Мечникова,6).
Выполнение мероприятия запланировано на 3 квартал 2014.</t>
  </si>
  <si>
    <t>МКУ "ДЭАЗиИС": в рамках муниципальной программы, выполнены фактические работы в МБДОУ № 6 "Василек" по заключенному муниц. контракту с ООО "СибНедраПром" от 10.10.13 № 091 на сумму - 20 666,505 тыс. руб., при этом получена  экономия в сумме  1 878,495 тыс. руб. - планируется использовать  на данное мероприятие программы на объекте МБДОУ № 83 "Утиное гнездышко" -  электронный аукцион состоялся 14.07.14, договор находится на стадии согласования,  срок исполнения работ - 4 квартал 2014.  Ведутся работы согласно графика производства работ  в МБОУ Лицей № 2  по заключенному муниц. заказу с ООО "ЮграСтройСити" от 23.01.14 № 8 МК на сумму 130 621,122 тыс. руб., из них по реализации муниципальной программы - 19 545,0 тыс. руб., со сроком окончания работ до 20.08.2014, срок принятия работ и оформление документации 15 дней.                                                                             
МКУ "ХЭУ":  работы по обустройству тепловой защиты ограждающих конструкций зданий учреждений по объекту: Гаражи, АБК по ул. 30 лет Победы  (муниц. контракт  от 25.06.14  № 50 с ИП Собиров на сумму 2358,009 тыс. руб.) выполнены, оплата будет произведена в сентябре; работы по ремонту крыши гаражных боксов согласно муниципального контракта № 54 от 30.06.2014 с ООО "Теплостройизоляция"  на сумму 3347,917 тыс. руб. выполнены и оплачены. Полученную экономию в сумме 1033,673 тыс. руб. - планируется  использовать  на другие мероприятия программы.</t>
  </si>
  <si>
    <t>УБУиО: мероприятие выполнено на 100%</t>
  </si>
  <si>
    <t xml:space="preserve">Работы по данному объекту начаты в 2013 году, по результатам конкурса был заключен договор с ООО "СУ-57" № 2055/2103 от 22.05.13, выплачен аванс на приобретение материалов в размере 6 940,62 тыс.руб. Окончание работ - сентябрь 2014 года. 
По состоянию на 31.08.14  освоено средств - 10 501,62 тыс. руб., произведена оплата за выполненные работы (кассовые расходы) в размере 7 127,970 тыс. рублей. </t>
  </si>
  <si>
    <t xml:space="preserve">По результатам  проведенного конкурса определен  победитель ООО "Юграэнергосервис", заключен договор № 2717/2014   от 04.04.2014. Работы ведутся согласно графика производства работ. Окончание работ - декабрь 2014. 
По состоянию на 31.08.14  освоено средств - 4 712,224 тыс. руб., произведена оплата за выполненные работы (кассовые расходы) в размере 2 516,767 тыс. рублей. </t>
  </si>
  <si>
    <t xml:space="preserve">Работы по техперевооружению магистральных тепловых сетей  производит ООО "Мармитэкс", (договор № 46 от 13.05.14), работы ведутся согласно графика производства работ с июня 2014, окончание работ - сентябрь 2014. 
По состоянию на 31.08.14  освоено средств - 21606 тыс. руб., произведена оплата за выполненные работы (кассовые расходы) в размере 8512 тыс. рублей. 
Техн. готовность: 95% - по участку от 4ТК10 по пр. Набережный до ЦТП-3, 100% - по участку от 4ТК35 по ул. 60 лет Октября.    </t>
  </si>
  <si>
    <t xml:space="preserve">СГМУП "ГВК": закупка и монтаж энергосберегающих ламп - июль-август 2014. Монтаж ламп будет произведен собственными силами.                                  
СГМУП "ГТС": по результатам конкурса  на поставку оборудования для техперевооружению наружного освещения территории котельной № 3  определен победитель ООО ГК "Сургутэнерго", заключен договор на сумму 1 099,74 тыс. руб. со сроком поставки до 07.07.2014. 
 Экономия по результатам конкурса составила 965,26 тыс.руб. 
Работы выполнены собственными силами  согласно графика производства работ в августе, техн.готовность 100%.  </t>
  </si>
  <si>
    <t xml:space="preserve">610,72552 тыс.руб - неисполненная сумма, в части оплаты за экспертизу по контракту №07/П-2012 от 06.11.2012г с ООО "СоюзПроектСтрой".                                                            
Средства в сумме 4 356,0 тыс.руб запланированы на проведение конкурса по выполнению ПИР на переустройство газопровода-отвода к ГРЭС-2. Извещение о проведении конкурса опубликовано 07.05.2014, дата рассмотрения и оценки заявок на участие в конкурсе - 04.06.2014. Конкурс состоялся. Победитель определен - ООО "Стройуслуга". МК №06/П-2014 от 23.06.2014, сумма – 3 981,74102 тыс.руб. Срок выполнения работ по контракту - 6 месяцев с даты заключения.      
20,00 тыс.руб оплачены услуги ОАО ИЦ "Сургутстройцена".   
483,76 тыс. руб. - остаток невостребованных средств (из них: 3,4 тыс.руб. - отклонение в стоимости за проведение гос. экспертизы между планом и фактом; 79,3 тыс. руб. - переустройство сетей газоснабжения; 26,8 тыс. руб. - проведение экспертизы промбезопасности; 374,26 -экономия в результате проведенных торгов).   Средства будут предложены к перераспределению и вынесены на следующую ДГ. </t>
  </si>
  <si>
    <t xml:space="preserve">Проектно-изыскательские работы выполняются в соответствии с заключенным МК с ООО "Стройинжиниринг" №06-П-2013 от 16.05.2013г. Сумма по договору 11241,89787 тыс.руб, (сумма выполненных в  2013 году работ - 5620,94893тыс. руб.) Срок выполнения работ - 15 месяцев с даты заключения контракта.   
Работы выполнены и оплачены в полном объеме  </t>
  </si>
  <si>
    <t>Зарегистрированы договорные обязательства на сумму 593 264,73805 тыс.руб. 
Работы носят сезонный характер,  работы выставляются на муниципальный заказ
Заявлены следующие работы на муниципальный заказ:
- выполнение работ по обустройству тротуара по ул. Восход, д.4 до пр.Набережный - 810, 25880 тыс.руб. (заявка размещается повторно, дата проведения аукциона назначена на 01.09.2014г.)
- выполнение работ по асфальтированию и благоустройству проезда от ул. Энтузиастов, д.59 до проезжей части ул. Энтузиастов - 7 767,56358 тыс.руб. (дата проведения аукциона назначена на 08.09.2014г.)
Ассигнования так же предусмотрены на проверку смет по ремонту автомобильных дорог - 25,94134 тыс.руб. (заключение договора производится согласно фактической потребности) 
- выполнение корректировки рабочего проекта "Ремонт ливневого коллектора по ул.30 лет Победы (от ул. Каролинского до ул. Взлётная)" - 500,000 тыс.руб. (13.08.2014 г. аукцион не состоялся, т.к. была подана 1 заявка, документы планируется направить в КСП, после предоставления всей необходимой документации от подрядчика)
Ассигнования предусмотрены на 2,3 квартал.</t>
  </si>
  <si>
    <t>Зарегистрированы бюджетные обязательства на сумму 465,49 тыс.руб.  
Сложилась экономия в результате уточнения сметной стоимости (1,58 тыс.руб.), по результатам размещения муниципального заказа (436,42 тыс.руб.). Экономию планируется использовать в рамках мероприятия на выполнение дополнительных объемов работ.
Ассигнования предусмотрены на 4 квартал.</t>
  </si>
  <si>
    <t>Оплачена работа управляющих компаний по сносу 19 домов и строений. В дополнительное соглашение включено 6 домов, соглашение на стадии согласования, оплата будет произведена в сентябре 2014 года.</t>
  </si>
  <si>
    <t>Исполнитель мероприятия - департамент архитектуры и градостроительства. Ожидаемое исполнение мероприятия в полном объеме - декабрь 2014. 
Сформированы пакеты документов  и направлены на согласование заявки для проведения аукционов по приобретению 134 жилых помещений для участников программы. Из них: - 78 однокомнатных квартир общей площадью 3 141 кв.м на сумму 165 307 689,0 рублей;
- 2 двухкомнатные квартиры общей площадью 98 кв.м. на сумму 5 157 642,0 рублей;
- 47 трёхкомнатных квартир общей площадью 3 447 кв.м. на сумму 181 412 163,0 рублей;
- 7 четырёхкомнатных квартир общей площадью 594 кв.м. на сумму 31 261 626,0 рублей.
 Общая стоимость по начальной (максимальной) цене контрактов составляет 383 139 120 рублей, из них средства окружного бюджета – 344 825 208,0 рублей.
Извещения о проведении аукционов на право заключения контракта на приобретение жилых помещений опубликованы 26,27,30 июня 2014 года  на официальном сайте http://zakupki.gov.ru на 102 квартиры. Размещение извещений по 32 квартирам состоится в начале июля 2014 года.</t>
  </si>
  <si>
    <t>На содержании находится 19 пожарных водоемов (в течение 1 пожарный водоем демонтирован, 1 введен в эксплуатацию).
Зарегистрированы бюджетные обязательства на сумму 2 089,04 тыс.руб.
1 010,34 тыс.руб. - оплачены расходы по содержанию пожарных водоемов за январь-июль 2014 года. Работы выполняются по графику.</t>
  </si>
  <si>
    <t>Порядок предоставления субсидии утвержден постановлением Администрации города от 11.02.2014 №1257. Предоставление субсидии носит заявительный характер.
Освоение средств планируется до конца 2014 года</t>
  </si>
  <si>
    <t xml:space="preserve">Работы носят сезонный характер, планируются к выполнению в  3,4 квартале 2014.
Перечень получателей  субсидии   по   приобретению и установке спортивных сооружений на территории многоквартирных домов - утвержден. Заключены соглашения с УК   на финансовое обеспечение (возмещение затрат) по  приобретению и установке спортивных сооружений на территории многоквартирных домов.   
УК проводятся работы по приобретению и установке спортивных площадок. 
Проведена предоплата УК на приобретение спортивных площадок в соответствии с заключенными соглашениями.       </t>
  </si>
  <si>
    <t>Демонтаж оборудования кабельной информационно-вещательной сети (КИВС) с кровли многоквартирного дома исключен из программы на основании замечаний правового управления Администрации города.</t>
  </si>
  <si>
    <t>Проведено мероприятие  благотворительная акция "Автобус добра"  в сумме 104 481,40 руб. ( договор от 14.07.2014: № 62-14 на сумму 66,2 руб.,  контракт  от 14.07.2014г. № 13-МК-14 на сумму 95 933,80  (из них: 50 415,20 руб. - на мероприятие 30-31 июля, 45 514,60 руб. - на мероприятия в  сентябре) ; заключен контракт от 14.07.2014г. № 12-МК-14 на сумму 104000,00 руб., (из них: 54 000 руб. на мероприятие 30-31 июля, 50 000 руб.  на мероприятие в сентябре.)    и проведение мероприятия в сентябре в сумме 95518,60 руб. соответственно.</t>
  </si>
  <si>
    <t>Зарегистрировано бюджетных обязательств на сумму 3 287,12 тыс.руб.
1 213,69 тыс.руб. – оплачены коммунальные услуги за январь-июль 2014 года, в том числе погашена кредиторская задолженность 2013 года в сумме 1,10 тыс.руб. 
619,91 тыс.руб. – оплачены расходы по комплексному обслуживанию внутренних  инженерных систем, узлов коммерческого учета тепловодоснабжения, содержанию имущества за январь-июль 2014 года.
Оплата производится по факту выполненных работ согласно представленным документам в соответствии с заключенными муниципальными контрактами.</t>
  </si>
  <si>
    <t>Заключены МК № 2 от 11.06.14, № 3 от 09.06.14 и № 10 от 14.07.14 на общую сумму 469,39 тыс. руб. Оплата услуг будет произведена в октябре-ноябре по факту оказания услуг. Предложения по перераспределению экономии направлены в департамент финансов Администрации города.</t>
  </si>
  <si>
    <t>Заключено соглашений на сумму 19 019,14 тыс. руб. (на 12 160,16 тыс. руб. и на 2 751,35 тыс.руб. в 1 и 2 квартале соответственно). По итогам КС на 3-4 квартал заключено 5 соглашений на сумму 4 107,63798 тыс.руб.  Заключены договоры аренды на сумму 1 244,8 тыс. руб., оплата производится ежемесячно путем 100% предоплаты.  Экономия в размере 7 581,46 тыс.руб. внесена в предложения по перераспределению бюджетных средств.</t>
  </si>
  <si>
    <t>Заключено контрактов в объеме 344,0 тыс.руб. Оплата за оказание услуг по проведению тренинга для активистов ТОС и специалистов пунктов по работе с населением по МК 15/ЭА-14 от 22.05.14 в сумме 100,0 тыс.руб. будет произведена по факту оказания услуг в 4 квартале. Экономия в сумме 56 тыс.руб., образовавшаяся по результатам проведения аукционов, будет перераспределена по решению Думы города в сентябре 2014г.</t>
  </si>
  <si>
    <t>Проведение церемонии награждения конкурса "Журналист года - 2013" (вручение призов в денежной форме), изготовление и прокат видеороликов о городе на торжественных городских мероприятиях</t>
  </si>
  <si>
    <t xml:space="preserve">В июле начался прием заявлений от некоммерческих организаций на предоставление субсидий. Средства планируется освоить путем заключения соглашений о предоставлении субсидий некоммерческим организациям в 4 квартале 2014 года. </t>
  </si>
  <si>
    <t>Средства планируется освоить путем заключения договоров. Оплата по факту планируется в 3 и 4 кварталах 2014 года.</t>
  </si>
  <si>
    <t xml:space="preserve">Средства планируется освоить путем заключения контракта в результате аукциона. Оплата по факту планируется в ноябре 2014 года </t>
  </si>
  <si>
    <t>Проектно-изыскательские работы выполняются в соответствии с заключенным МК с ООО "Юградорпроект", договор №10/П-2013 от 01.07.2013г. Сумма по контракту 6714,2 тыс. руб. (Сумма выполненных в 2013 году работ - 3357,1 тыс.руб.) Срок выполнения работ по контракту - 30.09.2014 года.</t>
  </si>
  <si>
    <t xml:space="preserve">Работы выполняются в соответствии с заключенным  муниципальным контрактом с единственным исполнителем ЗАО "Природный камень" №15/2013 от 19.12.2013г. На сумму 78585,74 тыс.руб. Срок выполнения работ - 30.09.2014года. 
</t>
  </si>
  <si>
    <t>Проектно-изыскательские работы выполняются в соответствии с заключенным МК С  ООО "Региональный центр ценообразования, экспертизы и аудита в строительстве и ЖКХ" договор №11/П-2013 от 03.07.13г Сумма по контракту 3345,19 тыс.руб. (Сумма выполненных в 2013г работ  -1672,60 тыс.руб.) Срок выполнения работ - 03.06.2014г. Работы по II этапу рабочей документации выполнены. Договор на проведение госэкспертизы не заключен в связи с тем, что земельный участок запроектированный под объект сформирован не в полном объеме. Проведение госэкспертизы на сумму 373,22326 тыс.руб планируется в 2015 году. Проводится работа по расторжению контракта.</t>
  </si>
  <si>
    <t>Выполнение строительно-монтажных работ производилось в соответствии с заключенным МК с  ООО СК "ВОРТ" МК №14/2013 от 26.11.2013г Сумма по контракту 45842,2867 тыс.руб. Срок выполнения работ - 30.06.2014 года.  Работы по строительству объекта выполнены</t>
  </si>
  <si>
    <t>Проведена экспертиза достоверности сметной стоимости строительства объекта. По заключению стоимость объекта - 412838,35 тыс.руб. Размещение конкурса - сентябрь 2014 года.</t>
  </si>
  <si>
    <t xml:space="preserve"> Проектно-изыскательские работы выполняются в соответствии с заключенным муниципальным контрактом с ООО "ПромНефтеСтрой" №11/П-2014 от 11.08.2014г. Срок выполнения работ - 31.12.2014г. 
132,98- экономия по итогам конкурса. Средства будут предложены к перераспределению и вынесены на следующую ДГ.                                                                   
Произведена оплата за услуги ОАО ИЦ "Сургутстройцена" (9,5 тыс.руб)</t>
  </si>
  <si>
    <t>Проектно-изыскательские работы выполняются в соответствии с заключенным муниципальным контрактом с ООО "ПромНефтеСтрой" №11/П-2014 от 11.08.2014г. Срок выполнения работ - 31.12.2014г.
201,52- экономия по итогам конкурса. Средства будут предложены к перераспределению и вынесены на следующую ДГ.     
Произведена оплата за услуги ОАО ИЦ "Сургутстройцена" (5 тыс.руб)</t>
  </si>
  <si>
    <t xml:space="preserve"> Проектно-изыскательские работы выполняются в соответствии с заключенным муниципальным контрактом с ООО "ПромНефтеСтрой" №10/П-2014 от 11.08.2014г. Срок выполнения работ - 31.12.2014г. 
202,01- экономия по итогам конкурса. Средства будут предложены к перераспределению и вынесены на следующую ДГ.     
Произведена оплата за услуги ОАО ИЦ "Сургутстройцена" (1,2 тыс.руб)</t>
  </si>
  <si>
    <t xml:space="preserve">Проектно-изыскательские работы выполняются в соответствии с заключенным муниципальным контрактом с ООО "ПромНефтеСтрой" №09/П-2014 от 11.08.2014г. Срок выполнения работ - 31.12.2014г.
201,68- экономия по итогам конкурса. Средства будут предложены к перераспределению и вынесены на следующую ДГ.     </t>
  </si>
  <si>
    <t xml:space="preserve">Проектно-изыскательские работы выполняются в соответствии с заключенным муниципальным контрактом с ООО "ПромНефтеСтрой" №09/П-2014 от 11.08.2014г. Срок выполнения работ - 31.12.2014г.
152,42- экономия по итогам конкурса. Средства будут предложены к перераспределению и вынесены на следующую ДГ.     </t>
  </si>
  <si>
    <t xml:space="preserve">Проектно-изыскательские работы выполняются в соответствии с заключенным муниципальным контрактом с ООО "ПромНефтеСтрой" №09/П-2014 от 11.08.2014г. Срок выполнения работ - 31.12.2014г.
181,44- экономия по итогам конкурса. Средства будут предложены к перераспределению и вынесены на следующую ДГ.     </t>
  </si>
  <si>
    <t xml:space="preserve"> Проектно-изыскательские работы выполняются в соответствии с заключенным муниципальным контрактом с ООО "ПромНефтеСтрой" №11/П-2014 от 11.08.2014г. Срок выполнения работ - 31.12.2014г.
112,29- экономия по итогам конкурса. Средства будут предложены к перераспределению и вынесены на следующую ДГ.   
Произведена оплата за услуги ОАО ИЦ "Сургутстройцена" (5 тыс.руб)</t>
  </si>
  <si>
    <t>Проектно-изыскательские работы выполняются в соответствии с заключенным муниципальным контрактом с ООО "Стройуслуга" №13/П-2014 от 11.08.2014г.Сумма по контракту - 905,47883 тыс.руб Срок выполнения работ - 11 месяцев с даты заключения контракта.</t>
  </si>
  <si>
    <t>Реализация инвестиционного проекта по приведению объектов муниципальной собственности в соответствие с постановлением Администрации города Сургута от 02.09.2011г №5768 "Об утверждении долгосрочной целевой программы "Доступная среда города Сургута на 2012-2015 годы" осуществляется в соответствии с заключенным инвестиционным договором с ООО "СоюзСтрой" от 07.11.2013г №11/2013. Сумма по договору - 22760,090 тыс.руб. Сумма выполненных в 2013 году проектных  работ  составила 500,0 тыс.руб. Неисполненная сумма по договору поделена на 2014-2015 годы для осуществления выкупа выполненных на  объектах работ. Срок выполнения работ по договору - 30.07.2014г. Работы выполнены в полном объеме, оплата будет произведена в сентябре 2014 года.</t>
  </si>
  <si>
    <t>Данное мероприятие включает в себя следующие объекты: 1. "Изготовление техпаспортов, справок о принадлежности" Средства в сумме 49,5 тыс.руб  будут использованы по мере возникновения расходов, запланированы на 3-4 кварталы 2014г. 2. "Оценка имущества изымаемого для муниципальных нужд" По данному объекту средства предусмотрены на заключение договоров до 100 тыс.  (Общая сумма на год 396,0 тыс.руб) . 3."Экспертиза проектов, цен, смет" По данному объекту также средства предусмотрены на заключение договоров до 100 тыс. (Общая сумма на год 296,0 тыс.руб) .4. "Хранение градостроительного архива"использование средств запланировано на IV квартал 2014г.    5."Корректировка проектов планировки территорий города в части красных линий улиц" средства предусмотрены на заключение договоров до 100 тысяч, средства будут использованы в следующем отчетном периоде. 5.Оставшаяся сумма средств предусмотрена на оплату расходов по выполнению департаментом архитектуры своих полномочий.</t>
  </si>
  <si>
    <t xml:space="preserve">Работы по разработке проекта осуществляются в соответствии с заключенным МК №1/2014 от 06.02.2014г с ООО "ИТП "Град". Сумма по контракту - 2353,82524 тыс.руб. Срок выполнения работ - 31.10.2014г </t>
  </si>
  <si>
    <t>Работы выполняются в соответствии с заключенным МК №133/2013 от 16.08.2013г с ООО "ИТП "Град". Сумма по контракту - 62012,0167 тыс.руб. Лимит финансирования 2014г - 15000,0 тыс.руб. Срок выполнения работ - 16.07.2015г.</t>
  </si>
  <si>
    <t>Заключен МК  по оказанию услуг по подготовке схем расположения земельных участков на кадастровом плане территории №3/2014 от 07.07.2014г с ООО "Сургуткадастрсъемка" на сумму 142,72546 тыс.руб. Работы выполнены и оплачены. Размещение заказа на проведение аукциона в электронной форме по оказанию услуг по межеванию и постановке на кадастровый учет запланировано на 09.2014г, согласно утвержденного плана-графика.</t>
  </si>
  <si>
    <t>Оказание услуг по совершенствованию информационной системы обеспечения градостроительной деятельности производится в соответствии с заключенным МК №9/2012 от 26.06.2012г с ООО "Град-Информ" Сумма по контракту - 4498,128 тыс.руб. Лимит финансирования 2014г - 1498,128 тыс.руб. Срок выполнения работ - 01.12.2014г</t>
  </si>
  <si>
    <t>Зарегистрированы бюджетные обязательства на сумму 105 098,46 тыс.руб. 
55 181,14 тыс.руб. - предоставлена субсидия на содержание кладбища и крематория за январь-июль 2014 года, в том числе 47,37 тыс.руб. – погашена кредиторская задолженность 2013 года.</t>
  </si>
  <si>
    <t>Зарегистрированы бюджетные обязательства на сумму 6 721,37 тыс.руб., в том числе субсидия - 2 822,93 тыс.руб., муниципальный контракт от 10.06.2014 № 20-ГХ - 3 898,44 тыс.руб. 
423,36 тыс.руб. – бюджетные обязательства в стадии регистрации.
3 740,21 тыс.руб. – предоставлена субсидия на возмещение затрат по транспортировке тел умерших за январь-июль 2014 года.</t>
  </si>
  <si>
    <t>Зарегистрированы бюджетные обязательства на сумму 8 090,59 тыс.руб. 
5 976,79  тыс.руб. – предоставлена субсидия на возмещение затрат по погребению за январь-июль 2014 года. Оплата расходов осуществляется в соответствии с заключённым соглашением.</t>
  </si>
  <si>
    <t xml:space="preserve">Открытый конкурс на выполнение проектно-изыскательских работ по объекту "Новое кладбище" состоялся 21.05.2014. 
Заключен муниципальный контракт от 06.06.2014 №15-ГХ  с ООО «МЛП» на сумму 3 100,00 тыс.руб. Срок выполнения работ - 06.06.14 - 31.08.14 .    
По результатам проведенного открытого конкурса образовалась экономия (864,442 тыс.руб.) Решением Думы города от 26.06.2014 №541-V ДГ утверждены дополнительные бюджетные средства в сумме  1 235,921 тыс.руб. для уплаты земельного налога.                                             
2 100,36 тыс.руб.-  уплачен земельный налог за земельный участок, для строительства нового кладбища.
На данный момент по замечаниям КСП вносятся изменения в части добавления мероприятия - выплата земельного налога за участок, разрешенный для  строительства нового кладбища. Продолжается  выполнение проектно-изыскательских работ  в соответствии с муниципальным контрактом.    </t>
  </si>
  <si>
    <t>В рамках заключённого контракта  № 0187300006514000027 от 13.05.2014 на оказание услуг по проведению аттестационного испытания объекта информатизации и периодического контроля состояния эффективности защиты информации на ранее аттестованных объектах информатизации на предмет соответствия требованиям Федеральной службы по техническому и экспортному контролю по защите государственной тайны от утечки информации по техническим каналам работы выполнены полностью и произведена оплата в размере 167 т.руб. Экономия по результатам конкурса будет направлена на другие мероприятия по технической защите сведений и до конца года исполнение составит 100%.</t>
  </si>
  <si>
    <t>На 01.09.2014 учреждением исполнено 52% выделенных ассигнований. Большая часть бюджетных ассигнований израсходована на реализацию сопровождения бухгалтерских, справочно-правовых программ, услуги единой диспетчерской службы, утилизацию технических средств на общую сумму
26 007,34 т.руб., услуги сети передачи данных и Интернет на общую сумму 9 319,65 т.руб., техническое обслуживание копировально-множительной техники на общую сумму 2 089,98 т.руб., приобретение технических средств - 1 386,54 т.руб., приобретение расходных материалов - 1 785,93 т.руб.
Остальные средства будут израсходованы на централизованное приобретение товаров, выполнение работ, оказания услуг в сфере информатизации в течении 2014 года.</t>
  </si>
  <si>
    <t>Заключен контракт с ООО "Астерит" на оказание услуг по продлению неисключительного права на использование и воспроизведение антивирусного программного обеспечения  "Антивирус Касперского" в 2014 году №АВП-14 от 09.01.2014. Согласно контракту произведена оплата: 
1 840,12 т.руб. - бюджет МО, 98,60 т.руб. - межбюджетные трансферты из окружного бюджета.
 Заключен контракт с ОАО "ИнфоТеКС Интернет Траст" на лицензионное обслуживание системы криптографической защиты информации (СКЗИ) в муниципальных учреждениях для сдачи отчётности в пенсионный фонд в электронном виде с использованием сертификатов ЭП № СКЗИ-14 от 12.05.2014. Согласно контракту произведена оплата: 552, 23 т.руб. (бюджет МО).
Заключен договор на оказание услуг по изготовлению электронной подписи на электронном носителе eToken № 214261 от 07.04.2014. Согласно договору произведена оплата 98,8 т.руб. (бюджет МО).
Заключен МК№19-14 от 16.07.2014 на программное обеспечение средств защиты информации. Согласно контракту произведена оплата 186,36 т.руб. (бюджет МО).
Заключен МК №ПАК 01-14 от 21.07.2014 на поставку сертифицированных средств защиты информации систем обнаружения вторжения. Согласно контракту произведена оплата 298,85 т.руб. (бюджет МО). Остаток бюджетных ассигнований будет израсходован на приобретение средств защиты информации в течении 2014г.</t>
  </si>
  <si>
    <t>В период с 01.01.2014 по 29.08.2014 заключено 10 договоров на общую сумму 182,55 тыс. руб. Обучено 16 человек.                                                      Заключение остальных договоров планируется с сентября по декабрь 2014г.</t>
  </si>
  <si>
    <t>1. Заключен и исполнен договор № 25 от 06.12.2013 с ООО "Речснаб" на приобретение свето-импульсной отмашки и командно-вещательная установка на сумму 62,1 тыс. руб. Заключен и исполнен договор № 5 от 16.12.2013 с ООО "Копи Плюс" на приобретение компьютера на сумму 68,4 тыс. руб.                                                              2.  Заключены следующие договора по приобретению товаров для создания общественных постов в местах массового отдыха людей на водных объектах  на общую сумму 99,5 тыс. руб.: 
     - на приобретение стенда информационного и печатной продукции на сумму 18,3 тыс. руб. (исполнен частично, приобретен стенд информационный на сумму 5,3 тыс. руб.);
     - на приобретение  лодки, громкоговорителя и спасательных средств на сумму 60,1 тыс. руб. (исполнен частично, приобретены лодка и громкоговоритель на сумму 25,5 тыс. руб.);
     - на приобретение наборов для оказания первой медицинской помощи на воде на сумму 21,1 тыс. руб. (не исполнен). 
    Всего исполнено в августе на сумму 30,8 тыс. руб. 
    В целях своевременной реализации государственной программы. ХМАО-Югры "Защита населения и территорий от чрезвычайных ситуаций, обеспечение пожарной безопасности в ХМАО-Югре на 2014-2020 годы", заключение вышеуказанных договоров по приобретению товаров для создания общественных постов в местах массового отдыха людей на водных объектах (на сумму 99,5 тыс. руб.) было произведено за счет бюджета МО по подпрограмме "Выполнение аварийно-спасательных работ и обучение населения в области гражданской обороны" в конце июня 2014г.
     СОГЛАШЕНИЕ № 15 от 16.06.2014 "О предоставлении субсидии из бюджета ХМАО-Югры Администрации МО город Сургут на создание общественных спасательных постов в местах массового отдыха людей на водных объектах", которым утвержден алгоритм получения субсидии из окружного бюджета, было получено 21.07.2014 после заключения вышеуказанных договоров.  
        После проведения процедуры по выделению субсидии из окружного бюджета (99,5 тыс. руб.), денежные средства будут возмещены в бюджет МО в полном объеме.</t>
  </si>
  <si>
    <t>Техническое обслуживание автоматизированного комплекса прогнозирования и оповещения населения города Сургута:
- контракт № 1/14-МК от 24.12.2013  (на первое полугодие 2014 года) на сумму 896,85 тыс. руб. Опплата производилась ежемесячно по факту оказания услуг в размере 149,47 тыс. руб. Контракт исполнен;
- контракт № 9-14-МК от 31.07.20143  (на второе полугодие 2014 года) на сумму 892,37 тыс. руб. Контракт на исполнении до 31.12.2014.</t>
  </si>
  <si>
    <t>Оплата по муниципальному контракту № 3-14-МК от 31.12.2013  на сопровождение программного продукта автоматизированного комплекса прогнозирования и оповещения населения города Сургута на сумму 727,092 тыс. руб. производится ежемесячно по факту оказания услуг в размере 60,59 тыс.руб. Оплата произведена за период с 01.01.2014 по 31.07.2014.</t>
  </si>
  <si>
    <t>Расходы по модернизации автоматизированного комплекса прогнозирования и оповещения населения города Сургута (АКПО) запланированы на 4 квартал 2014 года. 
Модернизация АКПО состоит из двух частей:
-поставка оборудования для модернизации АКПО (муниципальный контракт № 6-14-МК от 04.02.2014 на сумму 1120,65 тыс. руб. исполнен);
-выполнение работ по модернизации АКПО (муниципальный контракт № 12-14-МК на сумму 2776,06 тыс. руб. в стадии заключения).</t>
  </si>
  <si>
    <t xml:space="preserve">1. Заключены контракты на сумму 6 438, 37 тыс.руб., остальные контракты будут заключаться согласно графика.                                        
2. Уточненный план - отклонение на 15, 86 тыс.руб. (согласно ПАГ от 16.05.2014 № 3226 департаментом финансов выделены из резервного фонда ассигнования для оплаты услуг по разбору развалов в зоне ЧС локального характера).                                                                                           3. Заключены и исполнены договора:
- на сумму 6, 93 тыс.руб. ( эвакуация людей при возгорании здания БУ-ХМАО-Югры "СГП-5") - договор от 31.03.2014 № 17-10-2885/4 на транспортные услуги с ОАО "СПОПАТ";                                                               - на сумму 94, 51 тыс.руб., на закупку форменной одежды для сотрудников УГОЧС от 03.02.2014 № 17-10-2838/4 с поставщиком ООО "Пассаж";                                                                                                                                                                                                                   - на сумму 46,20 тыс.руб. (изготовление и поставка стендов) - договор от 26.06.2014 № 17-10-2993/4 с ИП Шишминцев А.С;
- на сумму 68,00 тыс.руб. (изготовление и поставка предупреждающих знаков) договор от 30.06.2014 № 17-10-2998/4 с ИП Шишминцев А.С. 
- на сумму 143,91 тыс.руб. (изготовление и прокат видеоролика социальной рекламы на каналах ТВ) - договор от 30.05.2014 № 17-10-2968/4 с ЗАО ТРК "Сургутинтерновости";
- на сумму 70,32 тыс.руб. (поставка печатной продукции) - договор от 30.06.2014 № 17-10-2999/4 с ООО "ЛАЙТ". 
4. Произведена оплата на сумму 1 829, 70 тыс.руб. по договору от 02.06.2014 № 17-10-2969/4 (предупреждение и тушение лесных пожаров) с ООО "Защита Югры" с 02.06.2014 по 31.07.2014. </t>
  </si>
  <si>
    <t>Открытый аукцион в электронной форме на выполнение работ по завершению строительства объекта состоялся 16.12.2013. Отменен в соответствии с Предписанием ФАС, по результатам проведения внеплановой проверки в части действий Оператора электронной площадки. Проведение аукциона возобновлено 21.01.2014г на стадии процедуры торгов. По результатам торгов победителем признан ООО СК "СОК". Заключен МК №01/2014 от 03.02.2014г , сумма по контракту - 517 000,0 тыс.руб., сумма 2014г - 416 568,41963 тыс.руб. Срок выполнения работ по контракту - 15.12.2015г. Направлено письмо на ДЭР ХМАО от 12.05.2014 №01-11-2691/14 о уменьшении остатка средств окружного бюджета в сумме 1725,4223 тыс.руб (экономия по результатам проведенных торгов) в 2014 году и дополнительного выделения средств окружного бюджета в сумме 237284,57529 тыс.руб в 2015 году для обеспечения проведения конкурса на поставку и монтаж оборудования. Внесены изменения в АИП.</t>
  </si>
  <si>
    <t>Выполнение работ по капитальному ремонту объекта производится в соответствии с заключенным МК №13/2012 от 15.10.2012г с ООО "СУ-14". Сумма  по конракту составляет 316546,17 тыс.руб. остаток на 2014год - 26658,58тыс.руб. Срок выполнения работ - 30.06.2014г. Работы выполнены и оплачены.</t>
  </si>
  <si>
    <t>Выполнение работ по капитальному ремонту объекта производится в соответствии с заключенными МК №08/20013, №09/2013 от 30.09.2013г с ООО"Северстрой". Общая сумма по контрактам составляет 19016,0 тыс. руб. Сумма выполненных в 2013г работ - 5895,14 тыс.руб. Срок выполнения работ по контрактам - 30.08.2014г.                                                                                         Подрядной организацией допущено отставание от графика производства работ. Работы по архитектурному решению фасада здания будут выполнены и приняты в сентябре, ввиду срыва сроков поставок фасадной системы (металлокассет).</t>
  </si>
  <si>
    <t>Заявка на проведение открытого конкурса на выполнение работ по обследованию конструкций здания размещена 29.07.14г. Оценка и сопоставление заявок состоялось 27.08.14г. Конкурс признан несостоявшимся, т.к. отклонены все поданые участниками заявки. Повторное размещение заказа запланировано на сентябрь.</t>
  </si>
  <si>
    <t>В рамках мероприятий предусмотрены затраты на содержание ДГХ  - 94 995,3 тыс.руб. (УБУиО), затраты на приобретение бланочной продукции – 85,0 тыс.руб. (ДГХ).
Заключен договор от 30.06.2014 №17-10-3003/4 с ЗАО «СИБПРО» на сумму 84,81 тыс.руб. на  изготовление и поставка защищенной полиграфической продукции уровня "В" "Специальные разрешения на движение по автомобильным дорогам транспортного средства осуществляющего перевозку тяжеловесных и крупногабаритных грузов" (бланки строгой отчетности). Работы выполнены и оплачены – 100%.
0,19 тыс.руб. - экономия по результатам уточнения стоимости (бланочной продукции).</t>
  </si>
  <si>
    <t>Заключен муниципальный контракт № 17-17-2995/4 от 27.06.2014 года. Срок исполнения контракта январь 2015 года. Сумма контракта 378, 059 т.р. (п.42 план-графика размещения заказов на поставку товаров).</t>
  </si>
  <si>
    <t>Заключен муниципальный контракт № 17-10-3043/4 от 18.08.2014 года. Срок исполнения контракта декабрь 2014 года. Сумма контракта 79 600 руб. (п.136  план-графика размещения заказов на поставку товаров).</t>
  </si>
  <si>
    <t>Приобретено 51 шт. из за удорожания продукции по договору 17-10-2889/4 от 07.04. 2014 года.</t>
  </si>
  <si>
    <t>средства планируется освоить в следующих отчетных периодах: 
148,50 тыс. руб. - договоры на оказание услуг по организации курсов по охране труда заключены, оплата по факту оказания услуг;
121,50 тыс. руб. - договоры на оказание услуг по организации курсов по охране труда находятся на стадии заключения, оплата по факту оказания услуг;
49,50 тыс. руб. - средства планируется освоить в плановом порядке в 4 квартале 2014 года.</t>
  </si>
  <si>
    <t xml:space="preserve"> В целях организации проведения обучения по охране труда и проверке знаний требований охраны труда для работников Администрации города Сургута, ее структурных подразделений и муниципальных учреждений был заключен МК №14/ЭА-14 от 19.05.14 на сумму 208 858,44 руб. Экономия в сумме 86 341,56 руб., образовавшаяся по результатам проведения аукциона будет перераспределена (уменьшение лимитов бюджетных обязательств) по решению Думы в сентябре 2014 г. по согласованию с администратором программы (исх. ДЭП от 16.07.2014 №05-02-2780/14) и уведомлением ГРБС (вх. УБУиО от 22.07.2014 №20-01-1670/14).</t>
  </si>
  <si>
    <t>средства планируется освоить в следующих отчетных периодах 
111,76 тыс. руб. - договоры на оказание услуг по организации проведения специальной оценки условий труда заключены, оплата по факту оказания услуг; 
198,64 тыс.руб. - договоры на оказание услуг по организации проведения специальной оценки условий труда находятся на стадии заключения, оплата по факту оказания услуг;
340 тыс. руб. -  средства планируется освоить в плановом порядке в 4 квартале 2014 года.</t>
  </si>
  <si>
    <t>Размещена заявка на размещение заказа в соответствии с пунктом 147 плана-графика размещение заказов на поставки товаров. Муниципальный контракт в стадии заключения (создан лот, заявилось 2 участника). Исполнение - январь 2015 года.</t>
  </si>
  <si>
    <t>Информация о реализации муниципальных программ города Сургута  на 01.09.2014 года</t>
  </si>
  <si>
    <t>на 01.09.2014 года</t>
  </si>
  <si>
    <t>заключен муниципальный контракт от 25.05.2014 года №6 на сумму 114,550 тыс.руб. Оплата по факту оказания услуг. Средства планируется освоить в следующих отчетных периодах: 
- 44,15 тыс. руб. - по факту прохождения медосмотра в 3 квартале 2014 года;
- 138,48 тыс.руб.- 4 квартал 2014 года</t>
  </si>
  <si>
    <t>Заключен договор от 01.06.2014 на сумму 99 999,35 руб. на поставку форменной спецодежды. Остаток средств планируется освоить в следующих отчетных периодах: -   59 тыс. руб. - в сентябре 2014 года.;                                                                                                                                                                                                                                                                            для МКУ "Сургутский спасательный центр" 501,6 тыс.руб на 4 квартал 2014</t>
  </si>
  <si>
    <t xml:space="preserve">Отклонение уточненного плана на 01.08.2014 от утвержденного обусловлено:                                                                                                                                                                                    516,56 тыс. руб. - поступлением иных межбюджетных трансфертов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округе-Югре на 2014-2020 годы";
550 тыс. руб.  -  поступление иных межбюджетных трансфертов в соответствии со справкой Департамента финансов ХМАО-Югры от 24.06.2014 № 230/09/10, приказом ДОиМП ХМАО-Югры от 23.06.2014 № 819 "Об итогах проведения V окружного кадетского сбора "Равнение на победу!", посвященного 69-летию Победы в Великой Отечественной войне и получение премий на развитие материально-технической базы кадетских классов" на приобретение информационных стендов по строевой подготовке. Средства будут израсходованы в 3 квартале по факту поставки робототехники в МБОУ лицей имени генерал-майора Хисматулина В.И.;
-49 178,38 тыс. руб. уменьшение бюджетных ассигнований в соответствии со справками Департамента финансов ХМАО-Югры от 22.04.2014 № 500/11/158.                                                                                                                                                                                                                Средства планируется освоить в 3,4 кварталах.
Неизрасходованный остаток профинансированных средств 4 385,7 тыс. руб.:
- 7163,69 тыс. руб. срок выплаты заработной платы и начислений на выплаты по оплате труда до 15 числа месяца, следующего за отчетным;
- 6009,94 тыс. руб. - расходы на обеспечение комплексной безопасности образовательных организаций, иные межбюджетные трансферты на реализацию государственной программы «Развитие образования в Ханты-Мансийском автономном округе – Югре на 2014 – 2020 годы» (средства будут израсходованы в 3,4 кварталах по факту поставки).  </t>
  </si>
  <si>
    <t>Проектно-изыскательские работы выполняются в соответствии с заключенным МК с  ООО "Сибпроектстрой 1" №18/П-2013 от 31.12.2013г. Сумма по контракту - 12 042,38 тыс. руб. 
Срок выполнения работ - 9 мес. с даты заключения контракта.</t>
  </si>
  <si>
    <t>Средства субвенции по предоставлению завтраков и обедов обучающимся общеобразовательных организаций планируется освоить до конца 2014 года в соответствии с кассовым планом.  
Средства планируется освоить в 3,4 кварталах: 
13 176,39 тыс. руб. - остаток средств по МК № 19/14 от 28.02.2014, срок оказания услуг по 30.09.2014 (оказание услуги по обеспечению предоставления завтраков и обедов в учебное время обучающимся муниципальных  общеобразовательных учреждений);
117 755,9 тыс.руб. - МК № 92/14 от 31.08.2014 на оказание услуг по организации горячего питания для муниципальных бюджетных общеобразовательных учреждений, осуществляющих предоставление обучающимся завтраков и обедов. Срок оказания услуг 31.08.2014 по 31.12.2014;
0,85 тыс. руб. экономия, сложившаяся после проведения аукциона.</t>
  </si>
  <si>
    <t xml:space="preserve">Профинансировано:                                                                                                                                                                                                                                                                                                                           53 990,0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Неизрасходовано 2 151,53 тыс. руб. в связи с переносом сроков ввода   эксплуатацию МБДОУ № 26, 31, 33, 34, 37 и уменьшением фактически начисленной родительской платы за содержание детей в дошкольных образовательных учреждениях, связанным с уменьшением количества дней посещения детьми дошкольных учреждений по уважительным причинам.                                                                                                                                   </t>
  </si>
  <si>
    <t>Соглашение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подписано Главой города Сургута Д.В. Поповым и  директором департамента культуры ХМАО-Югры Н.М. Казначеевой  07.04.2014 № 7. 
Средства запланированы на реализацию следующих мероприятий:
1) Обновление материально-технической базы учреждений муниципальных детских школ искусств (по видам искусств) в сфере культуры 2560 тыс. руб. (2158,1 тыс. руб. - бюджет округа, 401,9 тыс. руб. - местный бюджет); ожидаемое финансирование в соответствии с сетевым графиком , исполнение в 4 квартале по факту поставки товара.
2) В соответствии с планом-графиком размещения закупок планируется размещение заявок в электронном виде и проведение аукциона:
-на приобретение рояля МБОУ ДОД ДШИ им. Г.Кукуевицкого в августе: 1257,1 тыс.руб.- бюджет округа, 242,9 тыс. руб. - местный бюджет; ожидаемое финансирование в соответствии с сетевым графиком в октябре, исполнение в 4 квартале по факту поставки товара.
-на приобретение пяти единиц пианино МБОУ ДОД ДШИ № 3 в августе: 901 тыс.руб. - бюджет округа, 159 тыс.руб. - местный бюджет. ожидаемое финансирование в соответствии с сетевым графиком в сентябре, исполнение в 4 квартале по факту поставки товара.
3) Совершенствование системы поиска, выявления и сопровождения одаренных детей и молодёжи в сфере культуры и искусств 105 тыс. руб. (бюджет округа). В соответствии с уточненным планом (сетевой график) ассигнования в сумме 105 тыс. руб. (участие ансамбля учащихся МБОУ ДОД ДШИ им. Г.Кукуевицкого "Веселый аккордеон" в XII Всероссийском конкурсе "Виват, баян") поступят в августе.</t>
  </si>
  <si>
    <t xml:space="preserve">Работы выполняются в соответствии с заключенным контрактом с ОАО "Сургутгазстрой". МК №02/2013 от 07.05.2013г. Сумма по контракту - 144714,68365 тыс.руб, (Сумма выполненных в  2013г работ  - 60702,46324 руб.). Срок выполнения работ - 31.08.2014г. Работы выполняются с отставанием от графика производства работ. Это связано с несоблюдением поставщиками условий договоров поставки на: металлоконструкции, сэндвич-панели, трубы и трубоэлементы для выполнения работ по устройству наружных сетей. </t>
  </si>
  <si>
    <t>Результаты аукциона проведенного в декабре 2013 года аннулированы по предписанию ФАС. Повторно извещение о проведении открытого конкурса на право заключения контракта на выполнение работ по строительству объекта было размещено на официальном сайте http://zakupki.gov.ru., регистрационный номер №0187300006514000264  06 мая 2014 года. Открытый конкурс признан не состоявшимся в связи с тем, что по результатам предквалификационного отбора только один участник закупки признан соответствующим установленным единым и дополнительным требованиям (протокол от 04.06.2014). 16.06.2014 направлены документы в контрольно-счетную палату города Сургута для согласования возможности заключения муниципального контракта с единственным исполнителем. Получено согласование. Заключен  муниципальный контракт №12/2014 от 03.07.2014 с ООО "СК СОК". Сумма по конракту - 429 464,05162 тыс.руб Срок выполнения работ - 30.11.2015г.</t>
  </si>
  <si>
    <t>Конкурс проведен, определен подрядчик - ООО СК "Сибстройтеплоремонт", договор в стадии заключения. Строительно-монтажные работы ведутся в соответствии с графиком производства работ. 
Работы выполнены на 70%. 
Выполнение ожидается до 15.09.2014 года на сумму 7 200,0 тыс.руб.</t>
  </si>
  <si>
    <t xml:space="preserve">1. Заключен муниципальный контракт со СГМУП "БТИ "№ 53  от 24.07.2014 года на сумму 529 376,53 руб. С экономии предыдущего муниципального контракта запущен новый на сумму 287 512,67 руб., начало торгов 01.09.14.    
 2. Муниципальный заказ на оказание услуг по изготовлению тех.документации на сети по хоз. водопроводу и канализации размещен на единой электронной площадке и проходит стадию подведения итогов, начало тор-гов 25.08.14. 
 3. Муниципальный контракт "Инвентаризация и паспортизация муниципальных квартир" заключен и ведется работа по исполнению.          
4. Заключен и исполнен муниципальный контракт  на обследование жилых домов для дальнейшего сноса в кол-ве 30 объектов; жилые дома под снос в количестве 16 объектов.                                             
5.    Заключен договор на "Изготовление архивных копий тех.документации на жилой дом Декабристов, 50".       </t>
  </si>
  <si>
    <t xml:space="preserve">Округом утверждена программа капитального ремонта общего имущества в многоквартирных домах в феврале 2014 года. В апреле- мае были проведены общие собрания собственников помещений  многоквартирных домов в очной форме голосования по вопросу выбора способа формирования фонда капитального ремонта общего имущества (накопление средств собственниками на счете регионального оператора или на специальном счете). Постановлением Администрации города от 09.07.2014 № 4749 "О формировании фонда капитального ремонта на счете регионального оператора" определен адресный перечень МКД в отношении которых выбран способ формирования фонда капитального ремонта, на счет регионального оператора - НО "Югорский фонд капитального ремонта многоквартирных домов". Утвержден краткосрочный план реализации указанной программы (постановление Правительства ХМАО-Югры от 05.06.2014 №202-п).  Постановлением Администрации города от 21.07.2014 № 5053 утвержден краткосрочный план реализации в городе Сургуте программы капитального ремонта общего имущества в многоквартирных домах, на 2014-2016 годы. Во исполнение постановления ХМАО-Югры от 25.12.2013 № 568 - на основании результатов мониторинга проводятся мероприятия по актуализации программы капитального ремонта общего имущества в многоквартирных домах с внесением сведений о техническом состоянии  МКД в АИС "Барс". На данный момент заключается договор с НО "Югорский фонд капитального ремонта многоквартирных домов" на передачу функций технического заказчика.        
На основании заключенного договора от 29.07.2014 №57 с ООО "Уют" произведена оплата за выполненные работы в 2013 году, по адресам: (ул. Студенческая, 21; пр. Ленина, 46).     
Возмещение затрат будет возможно при условии дальнейшего заключения договоров с УК  в III-IV кв. 2014.
 Работы запланированы на 3,4 кварталы 2014 года. </t>
  </si>
  <si>
    <t xml:space="preserve">Проектно-изыскательские работы выполняются в соответствии с заключенным МК с ООО "Стройуслуга". МК №04/П-2013 от 17.05.2013г. Сумма по договору 6249,23 тыс. руб. (сумма выполненных в  2013г работ  - 3150,72 тыс. руб. Срок выполнения работ  - 17.08.2014г.          
Работы выполнены в полном объеме.         </t>
  </si>
  <si>
    <t>Проектно-изыскательские работы выполняются в соответствии с заключенным МК с  ООО "Стройуслуга". МК №05/П-2013 от 17.05.2013г. Сумма по договору 7090,26 тыс. руб., сумма 2013г - 3 545,13 тыс. руб.( сумма фактически выполненных в 2013 году работ составила - 2 964,96 тыс. руб. из-за срыва сроков выполнения работ проектной организацией, не проведены работы по проектированию наружных сетей хоз.-бытовой канализации).. Срок выполнения работ по контракту - 17.08.2014г.   
Оплата за проведение госэкспертизы в сумме 530,47 тыс.руб. будет произведена в сентябре.</t>
  </si>
  <si>
    <t>На содержании находятся 9 водопропускных канав. Данный вид работ выполняется посредствам открытого аукциона, освоение бюджетных средств планируется до конца 2014 года. 
Заключен муниципальный контракт на выпонение работ на сумму 505,94 тыс.руб.
Денежные средства выплачены в полном объеме.</t>
  </si>
  <si>
    <t>Заключено 21 муниципальных контракта на сумму  5 335,33 тыс. руб. , исполнено (оплачено) по контрактам на сумму  2 929,05 тыс. руб.
Договоров заключено (на 1-4 кв.) на сумму 1 307,79 тыс.руб.,   оплата проведена на сумму 907,42 тыс. руб. в т.ч. обучение 182,55 тыс. руб. приобретение ОС на сумму 161,3 тыс. руб. (без учета затрат на заработную плату).</t>
  </si>
  <si>
    <t>1. В целях своевременной реализации государственной программы ХМАО-Югры "Защита населения и территорий от чрезвычайных ситуаций, обеспечение пожарной безопасности в ХМАО-Югре на 2014-2020 годы" в июне 2014 года заключены договора по приобретению товаров для создания общественных постов в местах массового отдыха людей на водных объектах на сумму 99,5 тыс. руб.  за счет бюджета МО по подпрограмме "Выполнение аварийно-спасательных работ и обучение населения в области гражданской обороны".
   СОГЛАШЕНИЕ № 15 от 16.06.2014г. "О предоставлении субсидии из бюджета ХМАО-Югры Администрации МО город Сургут на создание общественных спасательных постов в местах массового отдыха людей на водных объектах", которым утвержден алгоритм получения субсидии из окружного бюджета, было получено  21.07.2014,  после заключения вышеуказанных договоров.  
   После проведения процедуры по выделению субсидии из окружного бюджета (99,5 тыс. руб.), денежные средства будут возмещены в бюджет МО в полном объеме.
2. Заключен договор № 43/14 от 25.06.2014 с ООО "Юграинвестпроект" на приобретение наборов для оказания первой медицинской помощи на воде.  Оплата в размере 11,0 тыс.руб.  будет произведена по факту поставки товара, согласно договорных обязательств.</t>
  </si>
  <si>
    <t>Выделенные денежные средства согласно приказу ДФ г.Сургута от 31.07.2014 № 128 в размере 15 089,00 тыс. руб. запланированы на следующие нужды:
1) Информирование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 на сумму 7 582,85 руб.:
-№ 463-14 от 01.08.2014 на сумму 99,43 тыс. руб. Срок исполнения договора и оплата: 30.09.2014;
-№ 11-14-МК от 18.08.2014 на сумму 1 990,91 тыс. руб. Срок исполнения: 31.10.2014, оплата ноябрь 2014 года;
-№ 13-14-МК на сумму 2 039,00 тыс. руб.  (контракт в стадии заключения, ориентировочный срок заключения - 22.09.2014). Срок исполнения: 22.12.2014, оплата декабрь 2014 года;
- аукцион № 0187300006514001294 на сумму 348,66 тыс. руб. состоится 15.09.2014, ориентировачный срок заключения контракта - 03.10.2014. Срок исполнения: 22.12.2014, оплата - декабрь 2014 года;
- аукцион № 0187300006514001332 на сумму 2 999,80 тыс. руб. состоится 22.09.2014, ориентировачный срок заключения контракта - 13.10.2014. Срок исполнения: 22.12.2014, оплата декабрь 2014 года;
-договор с единственным поставщиком (монополистом) на оказание услуг по приёму, обработке и доставке писем в целях информирования населения об АПК "Безопасный город"  на  оставшиеся средства 101,35 тыс. руб. и экономию по проводимому аукциону  № 0187300006514001332. Ориентировочный срок заключения 17.11.2014.  Срок исполнения: 22.12.2014, оплата декабрь 2014 года;
-договора с единственными поставщиками на поставку конвертов для оказания услуг по приёму, обработке и доставке писем в целях информирования населения об АПК "Безопасный город"  на  оставшиеся средства 3,7 тыс. руб. и экономию по проводимому аукциону  № 0187300006514001294. Ориентировочный срок заключения 19.09.2014.  Срок исполнения: 31.10.2014, оплата ноябрь 2014 года.
2) Поставка, ввод в эксплуатацию и гарантийное обслуживание технических средств  на сумму 4 992,89 руб.:
- аукционная документация в стадии согласования. Ориентировочные сроки:  дата аукциона - 27.10.2014,  срок заключения контракта - 17.11.2014, срок исполнения: 20.12.2014, оплата декабрь 2014 года.
3) Приобретение цветного МФУ на сумму 2 513,26 тыс. руб.
-аукционная документация в стадии согласования. Ориентировочные сроки:  дата аукциона - 27.10.2014,  срок заключения контракта - 17.11.2014. Срок исполнения: 20.12.2014, оплата декабрь 2014 года.</t>
  </si>
  <si>
    <t>Заключен муниципальный контракт № 20-14 от 24.07.2014 на сумму 850,00 руб. на выполнение работ по поставке и внедрению  информационной системы для учета и управления кадровым составом в Администрации города Сургута . Срок оплаты - 4 квартал 2014 г.В настоящее время в стадии подготовки находятся технические задания  на автоматизацию деятельности структурных подразделений Администрации города. Расходы будут произведены в 4 квартале 2014 года. Также в уточнённый план добавлено 4 800 тыс.руб на информационную систему для ДЭПа - общая сумма 10 300 тыс.руб.</t>
  </si>
  <si>
    <t>В соответствии с Соглашением о порядке финансирования  программы 2013 году  в список молодых  семей-претендентов включено 24 молодых семьи из них: 
- 7 молодых семей реализовали свое право в 2013 году; 
- 17  молодых семей в рамках переходящих обязательств сохранили право  на получение социальной выплаты в 2014 году.  На 01.09.2014 из 17 молодых семей: 15 получили субсидию, по 2-м заявки с банка на перечисление субсидии не поступали. 
08.08.2014 между Администрацией города Сургута и Департамента строительства ХМАО-Югры заключено соглашение о предоставлении в 2014 году средств федерального бюджета, бюджета Ханты-Мансийского автономного округа - Югры бюджету муниципального образования города Сургута на финансирование мероприятия "Улучшение жилищных условий молодых семей в соответствии с федеральной целевой программой "Жилище" на предоставление социальных выплат молодым семьям для приобретения (строительства) жилья в рамках подпрограммы "Обеспечение жильем молодых семей" федеральной целевой программы "Жилище" на 2011 - 2015 годы. В соответствии с данным соглашением предусмотрено из федерального бюджета 1 002 456 рублей, из окружного бюджета 8 520 876 рублей, из средств местного бюджета 501 228 рублей. Социальную выплату на приобретение (строительство) жилья в рамках указанного соглашения 2014 года получит 12 молодых семей.</t>
  </si>
  <si>
    <t xml:space="preserve">Порядок реализации подпрограммы утвержден постановлением Администрации города от 25.04.2014 №2800. Постановлением Администрации города от 06.06.2014 № 3797 утверждён список граждан, состоящих на учете для получения дополнительных мер социальной поддержки в виде предоставления субсидий на строительство или приобретение жилья на 2014 год.  Постановлением Администрации города от 10.06.2014 № 3882 утвержден план по распределению субсидий на строительство или приобретение жилья за счет средств бюджета города на 2014 год. Гражданам, включенным в список получателей субсидии направлены уведомления о необходимости предоставления документов для принятия решения о выдаче гарантийного письма (уведомления направлены 115 гражданам). По состоянию на 01.09.2014 выплата  субсидии произведена одному получателю (исполнение переходящих обязательств 2013 года), выдано с начала года 4 гарантийных письма на общую сумму 3 789 288 рублей. В настоящее время граждане, получившие гарантийные письма, находятся в стадии подбора варианта приобретаемого жилья.   </t>
  </si>
  <si>
    <t xml:space="preserve">На 01.09.2014 согласно постановлению Правительства Ханты- Мансийского автономного округа - Югры от  10.10.2006 № 237-п и Списка получателей субсидии в 2014 году по Ханты - Мансийскому округу (утвержденного Департаментом строительства ХМАО), право на получение субсидии за счет средств федерального бюджета предоставлено 45 льготополучателям, состоящим на учете в г.Сургуте. В установленном порядке граждане, включенные в список уведомлены о необходимости предоставления документов для принятия решения о выдаче гарантийного письма. С начала года согласно личных заявлений и представленных документов выдано 10 гарантийных писем  (со сроком действия 90 дней) из них: по 2 гарантийным письмам истек срок действия, 1 льгот получатель снят с учёта без предоставления субсидии, т.к. приобрел жилое помещение с нарушением норм Порядка предоставления субсидии из федерального бюджета, 2 льготополучателя получили субсидию, оставшиеся 5 получателей субсидии находятся на стадии заключения договоров купли - продажи жилых помещений.  </t>
  </si>
  <si>
    <t>Данное мероприятие включает объекты:  1. "Праздничное оформление города". Средства в сумме 4050,0 тыс. руб. предусмотрены на оплату работ по долгосрочному МК №116/2013 от 26.06.2013г с ИП Шишмацев А.С. Срок выполнения работ - 30.06.2014г.Работы выполнены и оплачены. 03.06.2014г проведен аукцион на выполнение работ в 2014 году. Победитель ИП Шишманцев МК №2/2014 от 16.06.2014. Сумма- 1737,0 тыс.руб. Срок выполнения работ - 15.09.14г. 2."Новогоднее оформление города" Средства в сумме 2150,0 тыс.руб предусмотрены на оплату работ по долгосрочным МК №124/2013 от 22.07.13г с ИП Масягин К.В., №123/2013 от 22,07.13г, №121/2013 от 15.07.13г с ООО "Индустрия рекламы" Срок выполнения работ по договорам - 30.03.2014г. Работы выполнены и оплачены. Размещение заказа на проведение аукциона в электронной форме по выполнению работ по новогоднему оформлению города. запланировано на  сентябрь 2014г ( на сумму 11041,0 т.руб). 3."Демонтаж средств наружной рекламы". Средства запланированы на заключение договоров до 100 тысяч. Заключен договор №2/2014 от 31.03.2014г с СГМЭУП "Горсвет" на сумму 97,760 тыс.руб на демонтаж 20 незаконных рекламных конструкций. Срок выполнения работ - 31.10.14 4."Организация конкурсов". Заключено 4 договора до 100 тысяч и МК №53/2014 от 11.08.14г с ООО "Выставки. Конференции" на сумму 2029,32937 тыс.руб, со сроком выполнения работ до 20.12.14г. 5."Установка в городской среде объектов соцрекламы"Размещение заявки на проведение аукциона в электронной форме (на сумму 1805,0 т.руб) запланировано на 09.2014г. 6. "Установка монументальных и скульптурно-декоративных объектов" . Конкурс по изготовлению въездного знака признан несостоявшимися по причине наличия заявок только от одного участника, документация направлена на согласование в КСП для заключения контракта с единственным исполнителем (9700 тыс.руб). Размещение заявки на изготовление памятника геологам  (5670,0 тыс.руб) запланировано на сентябрь 2014г. 7."Субсидии на возмещение затрат по световому оформлению города" Возмещение расходов производится по факту произведенных расходов и запланировано на ноябрь-декабрь 2014г (3473,910 тыс.руб)  8. "Поэтапная разработка территориальных схем размещения наружной рекламы". Средства по данному объекту добавлены в мае 2014г по решению ДГ от 30.04.2014 № 500-V ДГ. Ориентировочное освоение средств - IV квартал 2014 г.</t>
  </si>
  <si>
    <t xml:space="preserve">Работы по разработке проекта осуществлялись в соответствии с заключенным МК №112/2013 от 13.05.2013г с ОАО "Уралаэрогеодезия". Сумма по контракту - 2352,04529 тыс.руб. Сумма выполненных в 2013г работ - 470,92852 тыс.руб. Остаток средств на 2014г - 1881,11677 тыс.руб. Срок выполнения работ - 31.03.2014г. Работы выполнены и оплачены. Округом произведено  софинансирование расходов на разработку документов по территориальному планированию в результате чего средства города были высвобождены, будут предложены к перераспределению и вынесены на рассмотрение очередного заседания ДГ. </t>
  </si>
  <si>
    <t>Заявка на проведение открытого конкурса на выполнение проектно-изыскательских работ  размещена 27.05.2014. Оценка и сопоставление заявок - 25.06.2014г. Конкурс не состоялся по причине отсутствия заявок. Повторно размещена заявка на проведение конкурса -25.07.2014.Оценка и сопоставление заявок - 22.08.2014г. Конкурс признан несостоявшимся т.к.. только одна заявка сооответствует требованиям документации. Документация направлена на согласование в КСП, для заключения контракта с единственным исполнителем. Ориентировочный срок заключения контракта на выполнение проектно-изыскательских работ - 20.10.2014г. Произведена оплата за услуги ОАО ИЦ "Сургутстройцена" (1,2 тыс.руб)</t>
  </si>
  <si>
    <t>Размещена заявка на проведение аукциона на выполнение работ по капитальному ремонту объекта - 07.07.2014г. Дата проведения аукциона - 04.08.2014г. Аукцион признан несостоявшимся т.к.. только один участник признан участником аукциона. Документация направлена на согласование в КСП, для заключения контракта с единственным исполнителем. 18.08.2014 получено решение от КСП о согласовании возможности заключения контракта с единственным исполнителем.Ориентировочный срок заключения контракта  - 08.09.2014г.</t>
  </si>
  <si>
    <t>Выполнение работ по капитальному ремонту объекта производится в соответствии с заключенным  контрактом с ООО "СтройСервис" №12/2013 от 10.11.2013г. Сумма по контракту 3956,02777 тыс.руб.  Срок выполнения работ по контракту 30.07.2014г. Отставание от графика производства работ, в связи с необходимостью выполнения работ не предусмотренных проектное - сметной документацией, но необходимых для нормальной эксплуатации объекта. Работы будут завершены и оплачены в сентябре.</t>
  </si>
  <si>
    <t xml:space="preserve">Выполнение работ по капитальному ремонту объекта производится в соответствии с заключенным контрактом с ООО "СтройСервис"№13/2013 от 10.11.2013г. Сумма по контракту - 9916,97321 тыс.руб, сумма выполненных в  2013 году работ - 2238,38940тыс.руб. Срок выполнения работ по контракту - 30.07.2014г. Отставание от графика производства работ, в связи с неблагоприятными погодными условиями. Работы по благоустройству территории будут выполнены и оплачены в сентябре. </t>
  </si>
  <si>
    <t>Отклонение между утвержденным и уточненным планом связано с уменьшением плановых назначений в соответствии со справками департамента финансов ХМАО-Югры от 15.07.2014. Переутверждение плановых назначений будет произведено на очередном заседании Думы города о внесении изменений в бюджет.
План 2014 года 34 014,03 тыс. руб. в том числе:
1. Заключен муниципальный контракт от 29.10.2012 № 65 на сумму 33 253,29 тыс. руб., в том числе средства 2014 года - 11 066,01 тыс. руб., из них:
- 1 106,6 тыс. руб. - (средства МО - 10%) перечислена страховая премия по условиям муниципального контракта в части средств местного бюджета;
- 9 959,41 тыс. руб. - (средства ХМАО - 90 %) перечислена страховая премия в части доли автономного округа.
2. Заключен муниципальный контракт от 04.02.2014 № 3 на сумму 3 569,83 тыс. руб., из них:
- 356,98 тыс. руб. - (средства МО - 10%) перечислена страховая премия;
- 3 212,85 тыс. рую. - (средства ХМАО - 90 %) перечислена страховая премия.
В соответствии с заключенным дополнительным соглашением №1 от 18.06.2014 исключены 2 объекта страхования, в связи с чем сумма контракта уточнена:
-341,935 тыс.руб. в части в части доли местного бюджета (10%);
-3 077,416 тыс.руб. в части доли автономного округа.
Средства возвращены страховой компанией в конце июня 2014 года на лицевой счет департамента.
3. Экономия по результатам размещенного муниципального заказа составила 19 404,36 тыс. руб.,  (17 464,54 тыс. руб. - средства ХМАО;  1 939,82 тыс. руб. - средства МО). 
В ответ на запрос Департамента по управлению гос.имуществом ХМАО-Югры от 22.04.14 № 13-Исх-4596 направлено предложение департамента о готовности страхования дополнительного количества муниципального имущества за счет средств экономии (исх. от 30.04.14 № 01-11-2516/14-0-0).
В настоящее время размещен муниципальный заказ на проведение конкурса на страхование 6168 объектов муниципального имущества на общую сумму 10 443,516 тыс. руб. Дата рассмотрения и оценки  заявок - 01.10.2014 г.
В настоящее время готовится обращение в отраслевой орган с предложением уменьшить бюджетные ассигнования 2014 года в соответствии с ожидаемым остатком неиспользованных средств.</t>
  </si>
  <si>
    <t xml:space="preserve">Согласно постановления Администрации города от 19.12.2013 №9236 "Об утверждении порядка предоставления мер социальной поддержки гражданам, которым присвоено звание "Почетный гражданин города Сургута" данная ежемесячная  выплата носит заявительный характер. По состоянию на 31.08.2014 поступило 3 заявления (было запланировано на выплату 4 Почетным гражданам). Компенсация произведена за январь-август 2014 года. </t>
  </si>
  <si>
    <t>Средства предназначены для изготовления и установки надгробия Губачеву. В 2013 году разрабатывался порядок предоставления мер социальной поддержки гражданам, которым присвоено звание "Почетный гражданин города Сургута", который был утвержден Постановлением администрации города №9236 от 19.12.2013. Отправлено письмо в адрес семьи Губачевых №02-01-2678/14 от 15.04.2014 с предложениями по возможности выбора способа социальной поддержки по данному Постановлению. Семья Губачевых написала заявление от 20.06.2014 года о выплате денежных средств для оплаты услуг в соответствии с заключенным договором по изготовлению и установке памятника (надгробия) почетному гражданину. Собирается  пакет документов для осуществления данной выплаты. Подготовлен проект постановления об осуществлении мер социальной поддержки, который в настоящее время находится на согласовании в АГ. Освоение средств - сентябрь 2014 года.</t>
  </si>
  <si>
    <t xml:space="preserve"> 68,6 тыс.руб. - договор заключен, оплата по факту оказания услуг, освоение средств планируется в сентябре 2014 года;                  68,6 тыс.руб. - договор находится в стадии заключения, оплата по факту оказания услуг, освоение средств планируется в сентябре 2014 года; 3,8 тыс.руб. - экономия, подлежащая возврату в бюджет города.</t>
  </si>
  <si>
    <t>Проектно-изыскательские работы выполняются в соответствии с заключенным МК с  ООО "Севердорпроект", МК №03/П-2014 от 9.01.2014г Сумма по контракту - 8773,90 тыс.руб. Срок выполнения работ 9 месяцев с даты подписания контракта.                                                                         Средства в сумме 98,0 тыс. руб. предложены к снятию , будут вынесены на рассмотрение заседания ДГ в сентябре.</t>
  </si>
  <si>
    <t>Проектно-изыскательские работы выполняются в соответствии с заключенным МК с ООО "Севердорпроект", МК №02/П-2014 от 9.01.2014г Сумма по контракту - 6262,76 тыс.руб. Срок выполнения работ 9 месяцев с даты подписания контракта.                                                                        Средства в сумме 98,0 тыс. руб. предложены к снятию , будут вынесены на рассмотрение заседания ДГ в сентябре.</t>
  </si>
  <si>
    <t xml:space="preserve">Аукцион на выполнение строительно-монтажных работ проведен 30.09.2013г. Участником аукциона подана жалоба в ФАС на действия аукционной комиссии.  Управлением Федеральной монопольной службы по ХМАО-Югре выдано предписание об аннулировании результатов аукциона на основании жалобы участника торгов ООО "Горизонт" о нарушении заказчиком закона о размещении муниципального заказа, признанной обоснованной. Определение Арбитражного суда о принятии заявления МКУ "УКС" об оспаривании нормативного акта принято и назначено судебное заседание. По результатам проведенного 29.01.14г заседания ненормативный правовой акт и предписание УФАС ХМАО-Югры признаны недействительными в полном объеме. По состоянию на 06.03.2014г УФАС по ХМАО-Югре решение арбитражного суда по ХМАО-Югре оспорено путем подачи апелляционной жалобы в восьмой  арбитражный аппеляционный суд, тем самым решение суда первой инстанции не вступило в законную силу. Дата рассмотрения апелляционной жалобы УФАС - 03.06.2014г. Перенесена на 03.07.2014 Рассмотрение состоялось, предписание УФАС признаны недействительными. ООО СК "ВОРТ" подало исковое заявление о понуждении заказчика к заключению МК на выполнение работ по строительству объекта.Исковое заявление принято к производству арбитражным судом ХМАО-Югры. Между сторонами 04.08.2014 заключено мировое соглашение. 28.08.2014г на заседании суда мировое соглашение утверждено.                                      </t>
  </si>
  <si>
    <t xml:space="preserve">Ожидается выделение средств из бюджета автономного округа ХМАО-Югры.
</t>
  </si>
  <si>
    <r>
      <t xml:space="preserve">Средства предусмотрены на:
- ликвидацию несанкционированных свалок в промышленных районах и местах общего пользования - 1 319,326 тыс.руб. - контракт заключен, стадия исполнения контракта, срок исполнения до 31.10.2014 года);
- организация мероприятий экологической направленности -       1 150,60 тыс.руб. (по состоянию на </t>
    </r>
    <r>
      <rPr>
        <sz val="14"/>
        <rFont val="Times New Roman"/>
        <family val="1"/>
        <charset val="204"/>
      </rPr>
      <t>30.08.2014</t>
    </r>
    <r>
      <rPr>
        <sz val="14"/>
        <color rgb="FFFF0000"/>
        <rFont val="Times New Roman"/>
        <family val="1"/>
        <charset val="204"/>
      </rPr>
      <t xml:space="preserve">: </t>
    </r>
    <r>
      <rPr>
        <sz val="14"/>
        <color theme="1"/>
        <rFont val="Times New Roman"/>
        <family val="2"/>
        <charset val="204"/>
      </rPr>
      <t>198,50 тыс. руб. оказание услуг по изготовлению и прокату видеороликов - аукцион состоялся, заключен договор на сумму 140 935,00, срок исполнения декабрь 2014 г,; 172,00 тыс.ру. оказание услуг по изготовлению схем и плакатов экологической направленности -аукцион состоялся, заключен договор на сумму 127 450,00, срок исполнения сентябрь 2014 г.,; 230,00 тыс.руб. поставка товара для обеспечения призовым фондом конкурсов -аукцион состоялся, заключен договор на сумму 132 550,00 , срок исполнения октябрь 2014 г.,; 550,10 тыс.руб. оказание услуг по организации городских экологических акций и конкурсов - заключен муниципальный контракт на сумму 541 848,50, срок исполнения ноябрь 2014 г.);                                                                                                                                                                                    - организация мероприятий по очистке акваторий р.Черная, р. Обь и прилегающих береговых полос от затонувших судов 30 000,00 тыс.руб. ( Процедура торгов завершена,  на отчетную дату идет стадия заключения контракта).                                                                                                                               - Выделение средств на оказание услуг по ликвидации разлива нефтепродуктов в размере 5 933,86: идет процесс заключения контракта с единственным поставщиком в соответствии с пунктом 4 части 1 ст. 93 ФЗ №44.</t>
    </r>
  </si>
  <si>
    <t xml:space="preserve">Средства субсидий на иные цели, не связанные с финансовым обеспечением выполнения муниципального задания на сумму  
 13 146,9тыс.руб. путём проведения закупок в форме электронного аукциона (для проведения комплекса по оформлению городских лесов города Сургута в муниципальную собственность). Размещение закупок производится согласно план-графику закупок с учётом сроков оказания услуг (выполнения работ).
по состоянию на 31.08. 2014г.:
-объявлен аукцион на сумму - 12 967,72 тыс. руб. </t>
  </si>
  <si>
    <t>Средства в виде субсидий на финансовое обеспечение выполнения муниципального задания учреждения. Из них
 -  11 109,7 тыс.руб. - средства на оплату труда персонала, начисления на выплаты по оплате труда, уплату налогов. Будут освоены в течение года с учётом сезонности выполняемых муниципальных работ;
 - 3 440,8 тыс.руб. - средства, предусмотренные на обеспечение деятельности учреждения, связанной с выполнением муниципального задания. Освоение средств будет производится по видам закупок в следующих объёмах:
 а) 516,9 тыс.руб. путём заключения договоров ГПХ (до 100 тыс.) в течение года с учётом планируемых сроков выполнения муниципальных работ и технологических особенностей применяемых материальных запасов и технических средств;
По состоянию на 31.07.2014
-заключено договоров ГПХ (до 100 тыс. руб.)  на сумму - 247,11 тыс. руб.
 б) 2 060,0 тыс.руб.. путём проведения закупок в форме электронного аукциона. Размещение закупок производится согласно план-графику закупок с учётом сезонности выполняемых муниципальных работ.
по состоянию на 31.07. 2014г.:
- заключено ГПД на сумму - 1431,33 тыс. руб. 
 в) 863,9 тыс.руб. сумма бюджетных обязательств 2014 года, зарегистрированных по итогам проведения первоочередных закупок в 2013 году через проведение электронных аукционов. В данную статью включены расходы на содержание муниципального имущества и расходы связанные с обеспечением деятельности учреждения. Срок окончания договоров по данным обязательствам - 31.03.2014 и 30.06.2014.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</si>
</sst>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р_._-;\-* #,##0.00_р_._-;_-* &quot;-&quot;??_р_._-;_-@_-"/>
    <numFmt numFmtId="164" formatCode="#,##0.0"/>
    <numFmt numFmtId="167" formatCode="0.0%"/>
    <numFmt numFmtId="168" formatCode="#,##0.0000"/>
    <numFmt numFmtId="169" formatCode="#,##0.00_ ;\-#,##0.00\ "/>
    <numFmt numFmtId="170" formatCode="&quot;$&quot;#,##0_);\(&quot;$&quot;#,##0\)"/>
    <numFmt numFmtId="171" formatCode="&quot;р.&quot;#,##0_);\(&quot;р.&quot;#,##0\)"/>
    <numFmt numFmtId="172" formatCode="#,##0.000"/>
    <numFmt numFmtId="174" formatCode="0.000%"/>
    <numFmt numFmtId="175" formatCode="#,##0.00_р_."/>
  </numFmts>
  <fonts count="52" x14ac:knownFonts="1">
    <font>
      <sz val="12"/>
      <color theme="1"/>
      <name val="Times New Roman"/>
      <family val="2"/>
      <charset val="204"/>
    </font>
    <font>
      <sz val="11"/>
      <color theme="1"/>
      <name val="Calibri"/>
      <family val="2"/>
      <charset val="204"/>
      <scheme val="minor"/>
    </font>
    <font>
      <sz val="12"/>
      <color indexed="8"/>
      <name val="Times New Roman"/>
      <family val="2"/>
      <charset val="204"/>
    </font>
    <font>
      <sz val="14"/>
      <color indexed="8"/>
      <name val="Times New Roman"/>
      <family val="1"/>
      <charset val="204"/>
    </font>
    <font>
      <sz val="8"/>
      <name val="Times New Roman"/>
      <family val="2"/>
      <charset val="204"/>
    </font>
    <font>
      <sz val="14"/>
      <name val="Times New Roman"/>
      <family val="1"/>
      <charset val="204"/>
    </font>
    <font>
      <i/>
      <sz val="14"/>
      <name val="Times New Roman"/>
      <family val="1"/>
      <charset val="204"/>
    </font>
    <font>
      <b/>
      <sz val="14"/>
      <name val="Times New Roman"/>
      <family val="1"/>
      <charset val="204"/>
    </font>
    <font>
      <b/>
      <i/>
      <sz val="14"/>
      <name val="Times New Roman"/>
      <family val="1"/>
      <charset val="204"/>
    </font>
    <font>
      <b/>
      <sz val="16"/>
      <name val="Times New Roman"/>
      <family val="1"/>
      <charset val="204"/>
    </font>
    <font>
      <u/>
      <sz val="14"/>
      <name val="Times New Roman"/>
      <family val="1"/>
      <charset val="204"/>
    </font>
    <font>
      <b/>
      <sz val="14"/>
      <color theme="0"/>
      <name val="Times New Roman"/>
      <family val="1"/>
      <charset val="204"/>
    </font>
    <font>
      <sz val="14"/>
      <color theme="0"/>
      <name val="Times New Roman"/>
      <family val="1"/>
      <charset val="204"/>
    </font>
    <font>
      <sz val="12"/>
      <color theme="1"/>
      <name val="Times New Roman"/>
      <family val="2"/>
      <charset val="204"/>
    </font>
    <font>
      <sz val="10"/>
      <name val="Arial Cyr"/>
      <charset val="204"/>
    </font>
    <font>
      <b/>
      <sz val="14"/>
      <color rgb="FF000000"/>
      <name val="Times New Roman"/>
      <family val="1"/>
      <charset val="204"/>
    </font>
    <font>
      <b/>
      <sz val="14"/>
      <color theme="1"/>
      <name val="Times New Roman"/>
      <family val="1"/>
      <charset val="204"/>
    </font>
    <font>
      <sz val="14"/>
      <color theme="1"/>
      <name val="Times New Roman"/>
      <family val="1"/>
      <charset val="204"/>
    </font>
    <font>
      <sz val="14"/>
      <color theme="8" tint="0.79998168889431442"/>
      <name val="Times New Roman"/>
      <family val="1"/>
      <charset val="204"/>
    </font>
    <font>
      <b/>
      <sz val="14"/>
      <color theme="8" tint="0.79998168889431442"/>
      <name val="Times New Roman"/>
      <family val="1"/>
      <charset val="204"/>
    </font>
    <font>
      <i/>
      <sz val="14"/>
      <color theme="0"/>
      <name val="Times New Roman"/>
      <family val="1"/>
      <charset val="204"/>
    </font>
    <font>
      <sz val="14"/>
      <color indexed="9"/>
      <name val="Times New Roman"/>
      <family val="1"/>
      <charset val="204"/>
    </font>
    <font>
      <i/>
      <sz val="14"/>
      <color indexed="8"/>
      <name val="Times New Roman"/>
      <family val="1"/>
      <charset val="204"/>
    </font>
    <font>
      <b/>
      <sz val="14"/>
      <color indexed="8"/>
      <name val="Times New Roman"/>
      <family val="1"/>
      <charset val="204"/>
    </font>
    <font>
      <b/>
      <i/>
      <sz val="14"/>
      <color theme="1"/>
      <name val="Times New Roman"/>
      <family val="1"/>
      <charset val="204"/>
    </font>
    <font>
      <i/>
      <sz val="14"/>
      <color theme="1"/>
      <name val="Times New Roman"/>
      <family val="1"/>
      <charset val="204"/>
    </font>
    <font>
      <b/>
      <i/>
      <sz val="14"/>
      <color theme="0"/>
      <name val="Times New Roman"/>
      <family val="1"/>
      <charset val="204"/>
    </font>
    <font>
      <sz val="10"/>
      <name val="Arial"/>
      <family val="2"/>
      <charset val="204"/>
    </font>
    <font>
      <sz val="10"/>
      <name val="Helv"/>
      <family val="2"/>
      <charset val="204"/>
    </font>
    <font>
      <sz val="11"/>
      <color indexed="8"/>
      <name val="Calibri"/>
      <family val="2"/>
      <charset val="204"/>
    </font>
    <font>
      <i/>
      <sz val="14"/>
      <color rgb="FFFF0000"/>
      <name val="Times New Roman"/>
      <family val="1"/>
      <charset val="204"/>
    </font>
    <font>
      <b/>
      <i/>
      <sz val="14"/>
      <color indexed="8"/>
      <name val="Times New Roman"/>
      <family val="1"/>
      <charset val="204"/>
    </font>
    <font>
      <sz val="18"/>
      <name val="Times New Roman"/>
      <family val="1"/>
      <charset val="204"/>
    </font>
    <font>
      <sz val="14"/>
      <color rgb="FFFF0000"/>
      <name val="Times New Roman"/>
      <family val="1"/>
      <charset val="204"/>
    </font>
    <font>
      <sz val="14"/>
      <color rgb="FF0070C0"/>
      <name val="Times New Roman"/>
      <family val="1"/>
      <charset val="204"/>
    </font>
    <font>
      <i/>
      <sz val="14"/>
      <color rgb="FF0070C0"/>
      <name val="Times New Roman"/>
      <family val="1"/>
      <charset val="204"/>
    </font>
    <font>
      <b/>
      <sz val="14"/>
      <color rgb="FFFF0000"/>
      <name val="Times New Roman"/>
      <family val="1"/>
      <charset val="204"/>
    </font>
    <font>
      <sz val="14"/>
      <color rgb="FFFFFF00"/>
      <name val="Times New Roman"/>
      <family val="1"/>
      <charset val="204"/>
    </font>
    <font>
      <b/>
      <i/>
      <sz val="14"/>
      <color rgb="FFFF0000"/>
      <name val="Times New Roman"/>
      <family val="1"/>
      <charset val="204"/>
    </font>
    <font>
      <sz val="18"/>
      <name val="Times New Roman"/>
      <family val="2"/>
      <charset val="204"/>
    </font>
    <font>
      <sz val="13.5"/>
      <name val="Times New Roman"/>
      <family val="1"/>
      <charset val="204"/>
    </font>
    <font>
      <b/>
      <sz val="16"/>
      <color theme="0"/>
      <name val="Times New Roman"/>
      <family val="1"/>
      <charset val="204"/>
    </font>
    <font>
      <sz val="13"/>
      <name val="Times New Roman"/>
      <family val="1"/>
      <charset val="204"/>
    </font>
    <font>
      <b/>
      <sz val="18"/>
      <name val="Times New Roman"/>
      <family val="2"/>
      <charset val="204"/>
    </font>
    <font>
      <sz val="14"/>
      <name val="Times New Roman"/>
      <family val="2"/>
      <charset val="204"/>
    </font>
    <font>
      <sz val="16"/>
      <name val="Times New Roman"/>
      <family val="1"/>
      <charset val="204"/>
    </font>
    <font>
      <i/>
      <sz val="12"/>
      <name val="Times New Roman"/>
      <family val="1"/>
      <charset val="204"/>
    </font>
    <font>
      <sz val="12"/>
      <name val="Times New Roman"/>
      <family val="1"/>
      <charset val="204"/>
    </font>
    <font>
      <sz val="14"/>
      <color theme="1"/>
      <name val="Times New Roman"/>
      <family val="2"/>
      <charset val="204"/>
    </font>
    <font>
      <sz val="13.5"/>
      <name val="Times New Roman"/>
      <family val="2"/>
      <charset val="204"/>
    </font>
    <font>
      <sz val="14"/>
      <color rgb="FF7030A0"/>
      <name val="Times New Roman"/>
      <family val="1"/>
      <charset val="204"/>
    </font>
    <font>
      <i/>
      <sz val="14"/>
      <color rgb="FF7030A0"/>
      <name val="Times New Roman"/>
      <family val="1"/>
      <charset val="204"/>
    </font>
  </fonts>
  <fills count="1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rgb="FF00B050"/>
        <bgColor indexed="64"/>
      </patternFill>
    </fill>
    <fill>
      <patternFill patternType="solid">
        <fgColor rgb="FF00B0F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42">
    <xf numFmtId="0" fontId="0" fillId="0" borderId="0"/>
    <xf numFmtId="0" fontId="2" fillId="0" borderId="0"/>
    <xf numFmtId="9" fontId="13" fillId="0" borderId="0" applyFont="0" applyFill="0" applyBorder="0" applyAlignment="0" applyProtection="0"/>
    <xf numFmtId="0" fontId="14" fillId="0" borderId="0"/>
    <xf numFmtId="0" fontId="2" fillId="0" borderId="0"/>
    <xf numFmtId="43" fontId="2" fillId="0" borderId="0" applyFont="0" applyFill="0" applyBorder="0" applyAlignment="0" applyProtection="0"/>
    <xf numFmtId="0" fontId="1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14" fillId="0" borderId="0"/>
    <xf numFmtId="0" fontId="1" fillId="0" borderId="0"/>
    <xf numFmtId="0" fontId="14" fillId="0" borderId="0"/>
    <xf numFmtId="0" fontId="1" fillId="0" borderId="0"/>
    <xf numFmtId="0" fontId="27" fillId="0" borderId="0"/>
    <xf numFmtId="0" fontId="2" fillId="0" borderId="0"/>
    <xf numFmtId="0" fontId="27" fillId="0" borderId="0"/>
    <xf numFmtId="0" fontId="27" fillId="0" borderId="0"/>
    <xf numFmtId="0" fontId="27" fillId="0" borderId="0"/>
    <xf numFmtId="0" fontId="14" fillId="0" borderId="0"/>
    <xf numFmtId="0" fontId="1" fillId="0" borderId="0"/>
    <xf numFmtId="0" fontId="27" fillId="0" borderId="0"/>
    <xf numFmtId="9" fontId="14" fillId="0" borderId="0" applyFont="0" applyFill="0" applyBorder="0" applyAlignment="0" applyProtection="0"/>
    <xf numFmtId="0" fontId="28" fillId="0" borderId="0"/>
    <xf numFmtId="0" fontId="27"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64"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xf numFmtId="170" fontId="27" fillId="0" borderId="0" applyFont="0" applyFill="0" applyBorder="0" applyAlignment="0" applyProtection="0"/>
  </cellStyleXfs>
  <cellXfs count="667">
    <xf numFmtId="0" fontId="0" fillId="0" borderId="0" xfId="0"/>
    <xf numFmtId="0" fontId="5" fillId="0" borderId="0" xfId="0" applyFont="1" applyFill="1" applyAlignment="1">
      <alignment wrapText="1"/>
    </xf>
    <xf numFmtId="2" fontId="5" fillId="0" borderId="0" xfId="0" applyNumberFormat="1" applyFont="1" applyFill="1" applyBorder="1" applyAlignment="1">
      <alignment horizontal="right" vertical="center" wrapText="1"/>
    </xf>
    <xf numFmtId="0" fontId="5" fillId="0" borderId="0" xfId="0" applyFont="1" applyFill="1" applyBorder="1" applyAlignment="1">
      <alignment wrapText="1"/>
    </xf>
    <xf numFmtId="0" fontId="5" fillId="0" borderId="0" xfId="0" applyFont="1" applyFill="1" applyAlignment="1">
      <alignment horizontal="left" vertical="top" wrapText="1"/>
    </xf>
    <xf numFmtId="0" fontId="7" fillId="3" borderId="0" xfId="0" applyFont="1" applyFill="1" applyAlignment="1">
      <alignment horizontal="left" vertical="top" wrapText="1"/>
    </xf>
    <xf numFmtId="0" fontId="7" fillId="0" borderId="0" xfId="0" applyFont="1" applyFill="1" applyAlignment="1">
      <alignment horizontal="left" vertical="top" wrapText="1"/>
    </xf>
    <xf numFmtId="0" fontId="7" fillId="0"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2" fontId="5" fillId="0" borderId="0" xfId="0" applyNumberFormat="1" applyFont="1" applyFill="1" applyAlignment="1">
      <alignment wrapText="1"/>
    </xf>
    <xf numFmtId="0" fontId="7" fillId="4" borderId="0" xfId="0" applyFont="1" applyFill="1" applyAlignment="1">
      <alignment horizontal="left" vertical="top" wrapText="1"/>
    </xf>
    <xf numFmtId="0" fontId="7" fillId="4" borderId="0" xfId="0" applyFont="1" applyFill="1" applyAlignment="1">
      <alignment horizontal="left" vertical="center" wrapText="1"/>
    </xf>
    <xf numFmtId="0" fontId="5" fillId="4" borderId="0" xfId="0" applyFont="1" applyFill="1" applyAlignment="1">
      <alignment horizontal="left" vertical="top" wrapText="1"/>
    </xf>
    <xf numFmtId="0" fontId="6" fillId="0" borderId="0" xfId="0" applyFont="1" applyFill="1" applyAlignment="1">
      <alignment horizontal="center" vertical="top"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 fontId="5" fillId="0" borderId="0"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5" fillId="0" borderId="0" xfId="0" applyNumberFormat="1" applyFont="1" applyFill="1" applyAlignment="1">
      <alignment wrapText="1"/>
    </xf>
    <xf numFmtId="4" fontId="12"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4" fontId="5" fillId="4" borderId="0"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4" fontId="7" fillId="4" borderId="1" xfId="0" applyNumberFormat="1" applyFont="1" applyFill="1" applyBorder="1" applyAlignment="1">
      <alignment horizontal="center" vertical="center" wrapText="1"/>
    </xf>
    <xf numFmtId="4" fontId="5" fillId="4" borderId="0" xfId="0" applyNumberFormat="1" applyFont="1" applyFill="1" applyAlignment="1">
      <alignment wrapText="1"/>
    </xf>
    <xf numFmtId="0" fontId="7" fillId="4" borderId="1" xfId="0" applyFont="1" applyFill="1" applyBorder="1" applyAlignment="1">
      <alignment horizontal="left" vertical="center" wrapText="1"/>
    </xf>
    <xf numFmtId="9" fontId="5" fillId="0" borderId="1" xfId="2" applyFont="1" applyFill="1" applyBorder="1" applyAlignment="1">
      <alignment horizontal="center" vertical="center" wrapText="1"/>
    </xf>
    <xf numFmtId="9" fontId="12" fillId="0" borderId="1" xfId="2"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4" fontId="7" fillId="6" borderId="1" xfId="0" applyNumberFormat="1" applyFont="1" applyFill="1" applyBorder="1" applyAlignment="1">
      <alignment horizontal="center" vertical="center" wrapText="1"/>
    </xf>
    <xf numFmtId="9" fontId="7" fillId="6" borderId="1" xfId="2" applyFont="1" applyFill="1" applyBorder="1" applyAlignment="1">
      <alignment horizontal="center" vertical="center" wrapText="1"/>
    </xf>
    <xf numFmtId="4" fontId="5" fillId="6" borderId="1" xfId="0" applyNumberFormat="1" applyFont="1" applyFill="1" applyBorder="1" applyAlignment="1">
      <alignment horizontal="center" vertical="center" wrapText="1"/>
    </xf>
    <xf numFmtId="0" fontId="7" fillId="6"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4" fontId="12" fillId="4" borderId="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167" fontId="7"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top" wrapText="1"/>
    </xf>
    <xf numFmtId="168" fontId="5" fillId="0"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168" fontId="5" fillId="4" borderId="1" xfId="0" applyNumberFormat="1" applyFont="1" applyFill="1" applyBorder="1" applyAlignment="1">
      <alignment horizontal="center" vertical="center" wrapText="1"/>
    </xf>
    <xf numFmtId="0" fontId="6" fillId="4" borderId="1" xfId="0" applyFont="1" applyFill="1" applyBorder="1" applyAlignment="1">
      <alignment horizontal="left" vertical="top" wrapText="1"/>
    </xf>
    <xf numFmtId="0" fontId="5" fillId="2" borderId="0" xfId="0" applyFont="1" applyFill="1" applyAlignment="1">
      <alignment horizontal="left" vertical="top" wrapText="1"/>
    </xf>
    <xf numFmtId="0" fontId="7" fillId="2" borderId="0" xfId="0" applyFont="1" applyFill="1" applyAlignment="1">
      <alignment horizontal="left" vertical="center" wrapText="1"/>
    </xf>
    <xf numFmtId="0" fontId="6" fillId="2" borderId="0" xfId="0" applyFont="1" applyFill="1" applyAlignment="1">
      <alignment horizontal="left" vertical="center" wrapText="1"/>
    </xf>
    <xf numFmtId="0" fontId="6" fillId="0" borderId="1" xfId="0" quotePrefix="1" applyFont="1" applyFill="1" applyBorder="1" applyAlignment="1">
      <alignment horizontal="left" vertical="center" wrapText="1"/>
    </xf>
    <xf numFmtId="0" fontId="5" fillId="9" borderId="0" xfId="0" applyFont="1" applyFill="1" applyAlignment="1">
      <alignment horizontal="left" vertical="top" wrapText="1"/>
    </xf>
    <xf numFmtId="0" fontId="7" fillId="9" borderId="0" xfId="0" applyFont="1" applyFill="1" applyAlignment="1">
      <alignment horizontal="left" vertical="top" wrapText="1"/>
    </xf>
    <xf numFmtId="0" fontId="5" fillId="7" borderId="0" xfId="0" applyFont="1" applyFill="1" applyAlignment="1">
      <alignment horizontal="left" vertical="top" wrapText="1"/>
    </xf>
    <xf numFmtId="9" fontId="5" fillId="4" borderId="1" xfId="2" applyFont="1" applyFill="1" applyBorder="1" applyAlignment="1">
      <alignment horizontal="center" vertical="center" wrapText="1"/>
    </xf>
    <xf numFmtId="0" fontId="5" fillId="10" borderId="0" xfId="0" applyFont="1" applyFill="1" applyAlignment="1">
      <alignment horizontal="left" vertical="top" wrapText="1"/>
    </xf>
    <xf numFmtId="0" fontId="7" fillId="8" borderId="0" xfId="0" applyFont="1" applyFill="1" applyAlignment="1">
      <alignment horizontal="left" vertical="top" wrapText="1"/>
    </xf>
    <xf numFmtId="0" fontId="6" fillId="4" borderId="1" xfId="0" applyFont="1" applyFill="1" applyBorder="1" applyAlignment="1" applyProtection="1">
      <alignment horizontal="left" vertical="center" wrapText="1"/>
      <protection locked="0"/>
    </xf>
    <xf numFmtId="4" fontId="6" fillId="4" borderId="1" xfId="0" applyNumberFormat="1" applyFont="1" applyFill="1" applyBorder="1" applyAlignment="1">
      <alignment horizontal="center" vertical="center" wrapText="1"/>
    </xf>
    <xf numFmtId="9" fontId="6" fillId="0" borderId="1" xfId="2" applyFont="1" applyFill="1" applyBorder="1" applyAlignment="1">
      <alignment horizontal="center" vertical="center" wrapText="1"/>
    </xf>
    <xf numFmtId="0" fontId="6" fillId="0" borderId="0" xfId="0" applyFont="1" applyFill="1" applyAlignment="1">
      <alignment horizontal="left" vertical="top" wrapText="1"/>
    </xf>
    <xf numFmtId="0" fontId="8" fillId="4" borderId="1" xfId="0" applyFont="1" applyFill="1" applyBorder="1" applyAlignment="1">
      <alignment horizontal="left" vertical="center" wrapText="1"/>
    </xf>
    <xf numFmtId="9" fontId="8" fillId="0" borderId="1" xfId="2" applyFont="1" applyFill="1" applyBorder="1" applyAlignment="1">
      <alignment horizontal="center" vertical="center" wrapText="1"/>
    </xf>
    <xf numFmtId="0" fontId="8" fillId="0" borderId="0" xfId="0" applyFont="1" applyFill="1" applyAlignment="1">
      <alignment horizontal="left" vertical="top" wrapText="1"/>
    </xf>
    <xf numFmtId="9" fontId="8" fillId="4" borderId="1" xfId="2"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0" fontId="6" fillId="10" borderId="0" xfId="0" applyFont="1" applyFill="1" applyAlignment="1">
      <alignment horizontal="left" vertical="top" wrapText="1"/>
    </xf>
    <xf numFmtId="0" fontId="3" fillId="0" borderId="1" xfId="6" applyFont="1" applyFill="1" applyBorder="1" applyAlignment="1">
      <alignment vertical="center" wrapText="1"/>
    </xf>
    <xf numFmtId="0" fontId="24" fillId="0" borderId="1" xfId="0" applyFont="1" applyFill="1" applyBorder="1" applyAlignment="1">
      <alignment horizontal="left" vertical="center" wrapText="1"/>
    </xf>
    <xf numFmtId="0" fontId="22" fillId="0" borderId="1" xfId="6" applyFont="1" applyFill="1" applyBorder="1" applyAlignment="1">
      <alignment horizontal="left" vertical="center" wrapText="1"/>
    </xf>
    <xf numFmtId="167" fontId="5" fillId="0" borderId="1" xfId="0" applyNumberFormat="1" applyFont="1" applyFill="1" applyBorder="1" applyAlignment="1">
      <alignment horizontal="center" vertical="center" wrapText="1"/>
    </xf>
    <xf numFmtId="0" fontId="7" fillId="11" borderId="0" xfId="0" applyFont="1" applyFill="1" applyAlignment="1">
      <alignment horizontal="left" vertical="top" wrapText="1"/>
    </xf>
    <xf numFmtId="0" fontId="5" fillId="11" borderId="0" xfId="0" applyFont="1" applyFill="1" applyAlignment="1">
      <alignment horizontal="left" vertical="top" wrapText="1"/>
    </xf>
    <xf numFmtId="0" fontId="6" fillId="11" borderId="0" xfId="0" applyFont="1" applyFill="1" applyAlignment="1">
      <alignment horizontal="left" vertical="top" wrapText="1"/>
    </xf>
    <xf numFmtId="167" fontId="12"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7" fillId="4" borderId="1" xfId="0" applyFont="1" applyFill="1" applyBorder="1" applyAlignment="1">
      <alignment horizontal="center" vertical="center" wrapText="1"/>
    </xf>
    <xf numFmtId="0" fontId="23" fillId="7" borderId="0" xfId="0" applyFont="1" applyFill="1" applyAlignment="1">
      <alignment horizontal="left" vertical="top" wrapText="1"/>
    </xf>
    <xf numFmtId="0" fontId="3" fillId="7" borderId="0" xfId="0" applyFont="1" applyFill="1" applyAlignment="1">
      <alignment horizontal="left" vertical="top" wrapText="1"/>
    </xf>
    <xf numFmtId="0" fontId="23" fillId="2" borderId="0" xfId="0" applyFont="1" applyFill="1" applyAlignment="1">
      <alignment horizontal="left" vertical="top" wrapText="1"/>
    </xf>
    <xf numFmtId="0" fontId="3" fillId="2" borderId="0" xfId="0" applyFont="1" applyFill="1" applyAlignment="1">
      <alignment horizontal="left" vertical="top" wrapText="1"/>
    </xf>
    <xf numFmtId="0" fontId="23" fillId="0" borderId="0" xfId="0" applyFont="1" applyFill="1" applyAlignment="1">
      <alignment horizontal="left" vertical="top" wrapText="1"/>
    </xf>
    <xf numFmtId="0" fontId="3" fillId="0" borderId="0" xfId="0" applyFont="1" applyFill="1" applyAlignment="1">
      <alignment horizontal="left" vertical="top" wrapText="1"/>
    </xf>
    <xf numFmtId="0" fontId="25" fillId="0" borderId="1" xfId="0" applyFont="1" applyBorder="1" applyAlignment="1">
      <alignment vertical="center" wrapText="1"/>
    </xf>
    <xf numFmtId="4" fontId="24" fillId="0" borderId="1" xfId="0" applyNumberFormat="1" applyFont="1" applyFill="1" applyBorder="1" applyAlignment="1">
      <alignment horizontal="center" vertical="center" wrapText="1"/>
    </xf>
    <xf numFmtId="0" fontId="8" fillId="3" borderId="0" xfId="0" applyFont="1" applyFill="1" applyAlignment="1">
      <alignment horizontal="left" vertical="top" wrapText="1"/>
    </xf>
    <xf numFmtId="0" fontId="8" fillId="4" borderId="1" xfId="0" applyFont="1" applyFill="1" applyBorder="1" applyAlignment="1">
      <alignment horizontal="center" vertical="center" wrapText="1"/>
    </xf>
    <xf numFmtId="0" fontId="8" fillId="8" borderId="0" xfId="0" applyFont="1" applyFill="1" applyAlignment="1">
      <alignment horizontal="left" vertical="top" wrapText="1"/>
    </xf>
    <xf numFmtId="4" fontId="17" fillId="4" borderId="1" xfId="0" applyNumberFormat="1" applyFont="1" applyFill="1" applyBorder="1" applyAlignment="1">
      <alignment horizontal="center" vertical="center" wrapText="1"/>
    </xf>
    <xf numFmtId="167" fontId="12" fillId="4" borderId="1" xfId="0" applyNumberFormat="1" applyFont="1" applyFill="1" applyBorder="1" applyAlignment="1">
      <alignment horizontal="center" vertical="center" wrapText="1"/>
    </xf>
    <xf numFmtId="4" fontId="17" fillId="0" borderId="1" xfId="0" applyNumberFormat="1" applyFont="1" applyBorder="1" applyAlignment="1">
      <alignment horizontal="center" vertical="center" wrapText="1"/>
    </xf>
    <xf numFmtId="169" fontId="17" fillId="0" borderId="1" xfId="0" applyNumberFormat="1" applyFont="1" applyBorder="1" applyAlignment="1">
      <alignment horizontal="center" vertical="center" wrapText="1"/>
    </xf>
    <xf numFmtId="0" fontId="8" fillId="0" borderId="1" xfId="0" applyFont="1" applyFill="1" applyBorder="1" applyAlignment="1">
      <alignment horizontal="left" vertical="center" wrapText="1"/>
    </xf>
    <xf numFmtId="0" fontId="22" fillId="4" borderId="1" xfId="6" applyFont="1" applyFill="1" applyBorder="1" applyAlignment="1">
      <alignment horizontal="left" vertical="center" wrapText="1"/>
    </xf>
    <xf numFmtId="0" fontId="24" fillId="0" borderId="1" xfId="0" applyFont="1" applyBorder="1" applyAlignment="1">
      <alignment vertical="center" wrapText="1"/>
    </xf>
    <xf numFmtId="4" fontId="24" fillId="0" borderId="1" xfId="0" applyNumberFormat="1" applyFont="1" applyBorder="1" applyAlignment="1">
      <alignment horizontal="center" vertical="center" wrapText="1"/>
    </xf>
    <xf numFmtId="169" fontId="24" fillId="0" borderId="1" xfId="0" applyNumberFormat="1" applyFont="1" applyBorder="1" applyAlignment="1">
      <alignment horizontal="center" vertical="center" wrapText="1"/>
    </xf>
    <xf numFmtId="4" fontId="25" fillId="0" borderId="1" xfId="0" applyNumberFormat="1" applyFont="1" applyBorder="1" applyAlignment="1">
      <alignment horizontal="center" vertical="center" wrapText="1"/>
    </xf>
    <xf numFmtId="169" fontId="25" fillId="0" borderId="1" xfId="0" applyNumberFormat="1" applyFont="1" applyBorder="1" applyAlignment="1">
      <alignment horizontal="center" vertical="center" wrapText="1"/>
    </xf>
    <xf numFmtId="0" fontId="8" fillId="4" borderId="1" xfId="4" applyFont="1" applyFill="1" applyBorder="1" applyAlignment="1">
      <alignment horizontal="left" vertical="center" wrapText="1"/>
    </xf>
    <xf numFmtId="167" fontId="5" fillId="0" borderId="0" xfId="0"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167" fontId="8" fillId="0" borderId="1" xfId="0" applyNumberFormat="1" applyFont="1" applyFill="1" applyBorder="1" applyAlignment="1">
      <alignment horizontal="center" vertical="center" wrapText="1"/>
    </xf>
    <xf numFmtId="167" fontId="11" fillId="0" borderId="1" xfId="0" applyNumberFormat="1" applyFont="1" applyFill="1" applyBorder="1" applyAlignment="1">
      <alignment horizontal="center" vertical="center" wrapText="1"/>
    </xf>
    <xf numFmtId="167" fontId="25" fillId="0" borderId="1" xfId="0" applyNumberFormat="1" applyFont="1" applyFill="1" applyBorder="1" applyAlignment="1">
      <alignment horizontal="center" vertical="center" wrapText="1"/>
    </xf>
    <xf numFmtId="167" fontId="17" fillId="0" borderId="1" xfId="0" applyNumberFormat="1" applyFont="1" applyFill="1" applyBorder="1" applyAlignment="1">
      <alignment horizontal="center" vertical="center" wrapText="1"/>
    </xf>
    <xf numFmtId="167" fontId="8" fillId="4" borderId="1" xfId="0" applyNumberFormat="1" applyFont="1" applyFill="1" applyBorder="1" applyAlignment="1">
      <alignment horizontal="center" vertical="center" wrapText="1"/>
    </xf>
    <xf numFmtId="167" fontId="7" fillId="4" borderId="1" xfId="0" applyNumberFormat="1" applyFont="1" applyFill="1" applyBorder="1" applyAlignment="1">
      <alignment horizontal="center" vertical="center" wrapText="1"/>
    </xf>
    <xf numFmtId="167" fontId="11" fillId="4" borderId="1" xfId="0" applyNumberFormat="1" applyFont="1" applyFill="1" applyBorder="1" applyAlignment="1">
      <alignment horizontal="center" vertical="center" wrapText="1"/>
    </xf>
    <xf numFmtId="167" fontId="20" fillId="4" borderId="1" xfId="0" applyNumberFormat="1" applyFont="1" applyFill="1" applyBorder="1" applyAlignment="1">
      <alignment horizontal="center" vertical="center" wrapText="1"/>
    </xf>
    <xf numFmtId="167" fontId="5" fillId="4" borderId="1" xfId="0" applyNumberFormat="1" applyFont="1" applyFill="1" applyBorder="1" applyAlignment="1">
      <alignment horizontal="center" vertical="center" wrapText="1"/>
    </xf>
    <xf numFmtId="167" fontId="7" fillId="6" borderId="1" xfId="0" applyNumberFormat="1" applyFont="1" applyFill="1" applyBorder="1" applyAlignment="1">
      <alignment horizontal="center" vertical="center" wrapText="1"/>
    </xf>
    <xf numFmtId="167" fontId="19" fillId="6" borderId="1" xfId="0" applyNumberFormat="1" applyFont="1" applyFill="1" applyBorder="1" applyAlignment="1">
      <alignment horizontal="center" vertical="center" wrapText="1"/>
    </xf>
    <xf numFmtId="167" fontId="18" fillId="6" borderId="1" xfId="0" applyNumberFormat="1" applyFont="1" applyFill="1" applyBorder="1" applyAlignment="1">
      <alignment horizontal="center" vertical="center" wrapText="1"/>
    </xf>
    <xf numFmtId="167" fontId="5" fillId="6" borderId="1" xfId="0" applyNumberFormat="1" applyFont="1" applyFill="1" applyBorder="1" applyAlignment="1">
      <alignment horizontal="center" vertical="center" wrapText="1"/>
    </xf>
    <xf numFmtId="167" fontId="6" fillId="4" borderId="1" xfId="0" applyNumberFormat="1" applyFont="1" applyFill="1" applyBorder="1" applyAlignment="1">
      <alignment horizontal="center" vertical="center" wrapText="1"/>
    </xf>
    <xf numFmtId="167" fontId="26" fillId="4" borderId="1" xfId="0" applyNumberFormat="1" applyFont="1" applyFill="1" applyBorder="1" applyAlignment="1">
      <alignment horizontal="center" vertical="center" wrapText="1"/>
    </xf>
    <xf numFmtId="167" fontId="11" fillId="0" borderId="1" xfId="0" applyNumberFormat="1" applyFont="1" applyFill="1" applyBorder="1" applyAlignment="1">
      <alignment horizontal="right" vertical="top" wrapText="1"/>
    </xf>
    <xf numFmtId="167" fontId="5" fillId="0" borderId="0" xfId="0" applyNumberFormat="1" applyFont="1" applyFill="1" applyAlignment="1">
      <alignment wrapText="1"/>
    </xf>
    <xf numFmtId="167" fontId="24"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right" vertical="top" wrapText="1"/>
    </xf>
    <xf numFmtId="168" fontId="6" fillId="4" borderId="1" xfId="0" applyNumberFormat="1" applyFont="1" applyFill="1" applyBorder="1" applyAlignment="1">
      <alignment horizontal="center" vertical="center" wrapText="1"/>
    </xf>
    <xf numFmtId="4" fontId="18" fillId="6" borderId="1" xfId="0" applyNumberFormat="1" applyFont="1" applyFill="1" applyBorder="1" applyAlignment="1">
      <alignment horizontal="center" vertical="center" wrapText="1"/>
    </xf>
    <xf numFmtId="167" fontId="7" fillId="6" borderId="1" xfId="2" applyNumberFormat="1" applyFont="1" applyFill="1" applyBorder="1" applyAlignment="1">
      <alignment horizontal="center" vertical="center" wrapText="1"/>
    </xf>
    <xf numFmtId="4" fontId="5" fillId="0" borderId="0" xfId="0" applyNumberFormat="1" applyFont="1" applyFill="1" applyBorder="1" applyAlignment="1">
      <alignment horizontal="right" vertical="center" wrapText="1"/>
    </xf>
    <xf numFmtId="9" fontId="5" fillId="6" borderId="1" xfId="2" applyFont="1" applyFill="1" applyBorder="1" applyAlignment="1">
      <alignment horizontal="center" vertical="center" wrapText="1"/>
    </xf>
    <xf numFmtId="9" fontId="18" fillId="6" borderId="1" xfId="2" applyFont="1" applyFill="1" applyBorder="1" applyAlignment="1">
      <alignment horizontal="center" vertical="center" wrapText="1"/>
    </xf>
    <xf numFmtId="167" fontId="17" fillId="6" borderId="1" xfId="0" applyNumberFormat="1" applyFont="1" applyFill="1" applyBorder="1" applyAlignment="1">
      <alignment horizontal="center" vertical="center" wrapText="1"/>
    </xf>
    <xf numFmtId="4"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9" fontId="12" fillId="4" borderId="1" xfId="2" applyFont="1" applyFill="1" applyBorder="1" applyAlignment="1">
      <alignment horizontal="center" vertical="center" wrapText="1"/>
    </xf>
    <xf numFmtId="0" fontId="16" fillId="6" borderId="1" xfId="0" applyFont="1" applyFill="1" applyBorder="1" applyAlignment="1">
      <alignment vertical="center" wrapText="1"/>
    </xf>
    <xf numFmtId="4" fontId="16" fillId="6" borderId="1" xfId="0" applyNumberFormat="1" applyFont="1" applyFill="1" applyBorder="1" applyAlignment="1">
      <alignment horizontal="center" vertical="center" wrapText="1"/>
    </xf>
    <xf numFmtId="4" fontId="17" fillId="6" borderId="1" xfId="0" applyNumberFormat="1" applyFont="1" applyFill="1" applyBorder="1" applyAlignment="1">
      <alignment horizontal="center" vertical="center" wrapText="1"/>
    </xf>
    <xf numFmtId="169" fontId="17" fillId="6" borderId="1" xfId="0" applyNumberFormat="1" applyFont="1" applyFill="1" applyBorder="1" applyAlignment="1">
      <alignment horizontal="center" vertical="center" wrapText="1"/>
    </xf>
    <xf numFmtId="167" fontId="19" fillId="6" borderId="1" xfId="0" applyNumberFormat="1" applyFont="1" applyFill="1" applyBorder="1" applyAlignment="1">
      <alignment horizontal="right" vertical="top" wrapText="1"/>
    </xf>
    <xf numFmtId="167" fontId="18" fillId="6" borderId="1" xfId="0" applyNumberFormat="1" applyFont="1" applyFill="1" applyBorder="1" applyAlignment="1">
      <alignment horizontal="right" vertical="top" wrapText="1"/>
    </xf>
    <xf numFmtId="167" fontId="5" fillId="0" borderId="1" xfId="0" applyNumberFormat="1" applyFont="1" applyFill="1" applyBorder="1" applyAlignment="1">
      <alignment horizontal="center" wrapText="1"/>
    </xf>
    <xf numFmtId="9" fontId="20" fillId="0" borderId="1" xfId="2"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167" fontId="5" fillId="0" borderId="1" xfId="2" applyNumberFormat="1" applyFont="1" applyFill="1" applyBorder="1" applyAlignment="1">
      <alignment horizontal="center" vertical="center" wrapText="1"/>
    </xf>
    <xf numFmtId="167" fontId="5" fillId="6" borderId="1" xfId="2" applyNumberFormat="1" applyFont="1" applyFill="1" applyBorder="1" applyAlignment="1">
      <alignment horizontal="center" vertical="center" wrapText="1"/>
    </xf>
    <xf numFmtId="167" fontId="8" fillId="0" borderId="1" xfId="2" applyNumberFormat="1" applyFont="1" applyFill="1" applyBorder="1" applyAlignment="1">
      <alignment horizontal="center" vertical="center" wrapText="1"/>
    </xf>
    <xf numFmtId="167" fontId="12" fillId="0" borderId="1" xfId="2" applyNumberFormat="1" applyFont="1" applyFill="1" applyBorder="1" applyAlignment="1">
      <alignment horizontal="center" vertical="center" wrapText="1"/>
    </xf>
    <xf numFmtId="4" fontId="25" fillId="4" borderId="1" xfId="0" applyNumberFormat="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0" fontId="5" fillId="0" borderId="0" xfId="0" applyFont="1" applyFill="1" applyBorder="1" applyAlignment="1">
      <alignment horizontal="justify" wrapText="1"/>
    </xf>
    <xf numFmtId="0" fontId="5" fillId="0" borderId="0" xfId="0" applyFont="1" applyFill="1" applyAlignment="1">
      <alignment horizontal="justify" wrapText="1"/>
    </xf>
    <xf numFmtId="172" fontId="6" fillId="0" borderId="1" xfId="0" applyNumberFormat="1" applyFont="1" applyFill="1" applyBorder="1" applyAlignment="1">
      <alignment horizontal="center" vertical="center" wrapText="1"/>
    </xf>
    <xf numFmtId="172" fontId="5" fillId="0" borderId="1" xfId="0" applyNumberFormat="1" applyFont="1" applyFill="1" applyBorder="1" applyAlignment="1">
      <alignment horizontal="center" vertical="center" wrapText="1"/>
    </xf>
    <xf numFmtId="49" fontId="15" fillId="6" borderId="1" xfId="3" applyNumberFormat="1" applyFont="1" applyFill="1" applyBorder="1" applyAlignment="1">
      <alignment vertical="center" wrapText="1"/>
    </xf>
    <xf numFmtId="49" fontId="15" fillId="6" borderId="1" xfId="3" applyNumberFormat="1" applyFont="1" applyFill="1" applyBorder="1" applyAlignment="1">
      <alignment horizontal="justify" vertical="center" wrapText="1"/>
    </xf>
    <xf numFmtId="10" fontId="8" fillId="0" borderId="1" xfId="0" applyNumberFormat="1" applyFont="1" applyFill="1" applyBorder="1" applyAlignment="1">
      <alignment horizontal="center" vertical="center" wrapText="1"/>
    </xf>
    <xf numFmtId="9" fontId="6" fillId="4" borderId="1" xfId="2" applyFont="1" applyFill="1" applyBorder="1" applyAlignment="1">
      <alignment horizontal="center" vertical="center" wrapText="1"/>
    </xf>
    <xf numFmtId="167" fontId="17" fillId="4" borderId="1" xfId="0" applyNumberFormat="1" applyFont="1" applyFill="1" applyBorder="1" applyAlignment="1">
      <alignment horizontal="center" vertical="center" wrapText="1"/>
    </xf>
    <xf numFmtId="9" fontId="20" fillId="4" borderId="1" xfId="2" applyFont="1" applyFill="1" applyBorder="1" applyAlignment="1">
      <alignment horizontal="center" vertical="center" wrapText="1"/>
    </xf>
    <xf numFmtId="167" fontId="25" fillId="4" borderId="1" xfId="0" applyNumberFormat="1" applyFont="1" applyFill="1" applyBorder="1" applyAlignment="1">
      <alignment horizontal="center" vertical="center" wrapText="1"/>
    </xf>
    <xf numFmtId="167" fontId="5" fillId="0" borderId="1" xfId="0" applyNumberFormat="1" applyFont="1" applyFill="1" applyBorder="1" applyAlignment="1">
      <alignment horizontal="center" vertical="top" wrapText="1"/>
    </xf>
    <xf numFmtId="4" fontId="3" fillId="4" borderId="1" xfId="0" applyNumberFormat="1" applyFont="1" applyFill="1" applyBorder="1" applyAlignment="1">
      <alignment horizontal="center" vertical="center" wrapText="1"/>
    </xf>
    <xf numFmtId="0" fontId="23" fillId="13" borderId="0" xfId="0" applyFont="1" applyFill="1" applyAlignment="1">
      <alignment horizontal="left" vertical="top" wrapText="1"/>
    </xf>
    <xf numFmtId="0" fontId="5" fillId="13" borderId="0" xfId="0" applyFont="1" applyFill="1" applyAlignment="1">
      <alignment horizontal="left" vertical="top" wrapText="1"/>
    </xf>
    <xf numFmtId="0" fontId="3" fillId="13" borderId="0" xfId="0" applyFont="1" applyFill="1" applyAlignment="1">
      <alignment horizontal="left" vertical="top" wrapText="1"/>
    </xf>
    <xf numFmtId="0" fontId="7" fillId="6" borderId="1" xfId="0" applyFont="1" applyFill="1" applyBorder="1" applyAlignment="1" applyProtection="1">
      <alignment horizontal="left" vertical="center" wrapText="1"/>
      <protection locked="0"/>
    </xf>
    <xf numFmtId="167" fontId="37" fillId="6" borderId="1" xfId="0" applyNumberFormat="1" applyFont="1" applyFill="1" applyBorder="1" applyAlignment="1">
      <alignment horizontal="center" vertical="center" wrapText="1"/>
    </xf>
    <xf numFmtId="0" fontId="8" fillId="4" borderId="1" xfId="0" applyFont="1" applyFill="1" applyBorder="1" applyAlignment="1" applyProtection="1">
      <alignment horizontal="left" vertical="center" wrapText="1"/>
      <protection locked="0"/>
    </xf>
    <xf numFmtId="0" fontId="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4" fillId="4" borderId="1" xfId="0" applyFont="1" applyFill="1" applyBorder="1" applyAlignment="1">
      <alignment horizontal="left" vertical="center" wrapText="1"/>
    </xf>
    <xf numFmtId="4" fontId="5" fillId="4" borderId="1" xfId="0" applyNumberFormat="1" applyFont="1" applyFill="1" applyBorder="1" applyAlignment="1" applyProtection="1">
      <alignment horizontal="center" vertical="center" wrapText="1"/>
      <protection locked="0"/>
    </xf>
    <xf numFmtId="167" fontId="5" fillId="4" borderId="1" xfId="0" applyNumberFormat="1" applyFont="1" applyFill="1" applyBorder="1" applyAlignment="1" applyProtection="1">
      <alignment horizontal="center" vertical="center" wrapText="1"/>
      <protection locked="0"/>
    </xf>
    <xf numFmtId="4" fontId="6" fillId="4" borderId="1" xfId="0" applyNumberFormat="1" applyFont="1" applyFill="1" applyBorder="1" applyAlignment="1" applyProtection="1">
      <alignment horizontal="center" vertical="center" wrapText="1"/>
      <protection locked="0"/>
    </xf>
    <xf numFmtId="0" fontId="5" fillId="4" borderId="1" xfId="0" applyNumberFormat="1" applyFont="1" applyFill="1" applyBorder="1" applyAlignment="1" applyProtection="1">
      <alignment horizontal="center" vertical="center" wrapText="1"/>
    </xf>
    <xf numFmtId="0" fontId="5" fillId="4" borderId="1" xfId="0" applyFont="1" applyFill="1" applyBorder="1" applyAlignment="1" applyProtection="1">
      <alignment horizontal="left" vertical="center" wrapText="1"/>
      <protection locked="0"/>
    </xf>
    <xf numFmtId="0" fontId="8" fillId="4" borderId="1" xfId="0" applyFont="1" applyFill="1" applyBorder="1" applyAlignment="1">
      <alignment horizontal="justify" vertical="center" wrapText="1"/>
    </xf>
    <xf numFmtId="0" fontId="5" fillId="4" borderId="1" xfId="0" applyFont="1" applyFill="1" applyBorder="1" applyAlignment="1">
      <alignment horizontal="justify" vertical="top" wrapText="1"/>
    </xf>
    <xf numFmtId="0" fontId="5" fillId="4" borderId="1" xfId="0" applyFont="1" applyFill="1" applyBorder="1" applyAlignment="1">
      <alignment horizontal="justify" vertical="center" wrapText="1"/>
    </xf>
    <xf numFmtId="0" fontId="6" fillId="4" borderId="1" xfId="0" applyFont="1" applyFill="1" applyBorder="1" applyAlignment="1">
      <alignment horizontal="justify" vertical="center" wrapText="1"/>
    </xf>
    <xf numFmtId="0" fontId="5" fillId="4" borderId="1" xfId="0" applyFont="1" applyFill="1" applyBorder="1" applyAlignment="1">
      <alignment vertical="center" wrapText="1"/>
    </xf>
    <xf numFmtId="0" fontId="6" fillId="4" borderId="1" xfId="0" applyFont="1" applyFill="1" applyBorder="1" applyAlignment="1" applyProtection="1">
      <alignment horizontal="justify" vertical="center" wrapText="1"/>
      <protection locked="0"/>
    </xf>
    <xf numFmtId="0" fontId="7" fillId="6" borderId="1" xfId="0" applyFont="1" applyFill="1" applyBorder="1" applyAlignment="1">
      <alignment horizontal="justify" vertical="center" wrapText="1"/>
    </xf>
    <xf numFmtId="0" fontId="5" fillId="6" borderId="1" xfId="0" applyFont="1" applyFill="1" applyBorder="1" applyAlignment="1">
      <alignment horizontal="justify" vertical="center" wrapText="1"/>
    </xf>
    <xf numFmtId="0" fontId="7" fillId="6" borderId="1" xfId="0" applyFont="1" applyFill="1" applyBorder="1" applyAlignment="1">
      <alignment vertical="center" wrapText="1"/>
    </xf>
    <xf numFmtId="167" fontId="16" fillId="6" borderId="1" xfId="0" applyNumberFormat="1" applyFont="1" applyFill="1" applyBorder="1" applyAlignment="1">
      <alignment horizontal="center" vertical="center" wrapText="1"/>
    </xf>
    <xf numFmtId="4" fontId="33" fillId="4" borderId="1" xfId="0" applyNumberFormat="1" applyFont="1" applyFill="1" applyBorder="1" applyAlignment="1">
      <alignment horizontal="center" vertical="center" wrapText="1"/>
    </xf>
    <xf numFmtId="9" fontId="17" fillId="4" borderId="1" xfId="2" applyFont="1" applyFill="1" applyBorder="1" applyAlignment="1">
      <alignment horizontal="center" vertical="center" wrapText="1"/>
    </xf>
    <xf numFmtId="0" fontId="8" fillId="4" borderId="1" xfId="0" applyFont="1" applyFill="1" applyBorder="1" applyAlignment="1">
      <alignment vertical="center" wrapText="1"/>
    </xf>
    <xf numFmtId="9" fontId="7" fillId="4" borderId="1" xfId="0" applyNumberFormat="1"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9" fontId="8" fillId="4" borderId="1" xfId="0" applyNumberFormat="1" applyFont="1" applyFill="1" applyBorder="1" applyAlignment="1">
      <alignment horizontal="center" vertical="center" wrapText="1"/>
    </xf>
    <xf numFmtId="9" fontId="6" fillId="4" borderId="1" xfId="0" applyNumberFormat="1" applyFont="1" applyFill="1" applyBorder="1" applyAlignment="1">
      <alignment horizontal="center" vertical="center" wrapText="1"/>
    </xf>
    <xf numFmtId="9" fontId="12" fillId="4" borderId="1" xfId="0" applyNumberFormat="1" applyFont="1" applyFill="1" applyBorder="1" applyAlignment="1">
      <alignment horizontal="center" vertical="center" wrapText="1"/>
    </xf>
    <xf numFmtId="0" fontId="7" fillId="6" borderId="1" xfId="0" applyFont="1" applyFill="1" applyBorder="1" applyAlignment="1" applyProtection="1">
      <alignment vertical="center" wrapText="1"/>
      <protection locked="0"/>
    </xf>
    <xf numFmtId="9" fontId="7" fillId="6" borderId="1" xfId="0" applyNumberFormat="1" applyFont="1" applyFill="1" applyBorder="1" applyAlignment="1">
      <alignment horizontal="center" vertical="center" wrapText="1"/>
    </xf>
    <xf numFmtId="9" fontId="5" fillId="6" borderId="1" xfId="0" applyNumberFormat="1" applyFont="1" applyFill="1" applyBorder="1" applyAlignment="1">
      <alignment horizontal="center" vertical="center" wrapText="1"/>
    </xf>
    <xf numFmtId="9" fontId="19" fillId="6" borderId="1" xfId="0" applyNumberFormat="1" applyFont="1" applyFill="1" applyBorder="1" applyAlignment="1">
      <alignment horizontal="center" vertical="center" wrapText="1"/>
    </xf>
    <xf numFmtId="0" fontId="6" fillId="4" borderId="1" xfId="0" applyFont="1" applyFill="1" applyBorder="1" applyAlignment="1" applyProtection="1">
      <alignment horizontal="center" vertical="center" wrapText="1"/>
      <protection locked="0"/>
    </xf>
    <xf numFmtId="4" fontId="5" fillId="4" borderId="1" xfId="0" applyNumberFormat="1" applyFont="1" applyFill="1" applyBorder="1" applyAlignment="1">
      <alignment horizontal="left" vertical="center" wrapText="1"/>
    </xf>
    <xf numFmtId="0" fontId="23" fillId="6" borderId="1" xfId="0" applyFont="1" applyFill="1" applyBorder="1" applyAlignment="1">
      <alignment horizontal="left" vertical="center" wrapText="1"/>
    </xf>
    <xf numFmtId="4" fontId="3" fillId="6" borderId="1" xfId="0" applyNumberFormat="1"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4" borderId="1" xfId="0" applyFont="1" applyFill="1" applyBorder="1" applyAlignment="1">
      <alignment vertical="center" wrapText="1"/>
    </xf>
    <xf numFmtId="0" fontId="17" fillId="0" borderId="1" xfId="0" applyFont="1" applyBorder="1" applyAlignment="1">
      <alignment vertical="center" wrapText="1"/>
    </xf>
    <xf numFmtId="0" fontId="6" fillId="4" borderId="1" xfId="4" applyFont="1" applyFill="1" applyBorder="1" applyAlignment="1" applyProtection="1">
      <alignment horizontal="left" vertical="center" wrapText="1"/>
      <protection locked="0"/>
    </xf>
    <xf numFmtId="0" fontId="6" fillId="4" borderId="1" xfId="4" applyFont="1" applyFill="1" applyBorder="1" applyAlignment="1">
      <alignment horizontal="left" vertical="center" wrapText="1"/>
    </xf>
    <xf numFmtId="4" fontId="6" fillId="4" borderId="1" xfId="5" applyNumberFormat="1" applyFont="1" applyFill="1" applyBorder="1" applyAlignment="1">
      <alignment horizontal="center" vertical="center" wrapText="1"/>
    </xf>
    <xf numFmtId="167" fontId="5" fillId="4" borderId="1" xfId="5" applyNumberFormat="1" applyFont="1" applyFill="1" applyBorder="1" applyAlignment="1">
      <alignment horizontal="center" vertical="center" wrapText="1"/>
    </xf>
    <xf numFmtId="0" fontId="5" fillId="4" borderId="1" xfId="4" applyFont="1" applyFill="1" applyBorder="1" applyAlignment="1">
      <alignment horizontal="left" vertical="center" wrapText="1"/>
    </xf>
    <xf numFmtId="4" fontId="5" fillId="4" borderId="1" xfId="5" applyNumberFormat="1" applyFont="1" applyFill="1" applyBorder="1" applyAlignment="1">
      <alignment horizontal="center" vertical="center" wrapText="1"/>
    </xf>
    <xf numFmtId="4" fontId="12" fillId="4" borderId="1" xfId="5" applyNumberFormat="1" applyFont="1" applyFill="1" applyBorder="1" applyAlignment="1">
      <alignment horizontal="center" vertical="center" wrapText="1"/>
    </xf>
    <xf numFmtId="0" fontId="9" fillId="0" borderId="0" xfId="0" quotePrefix="1" applyFont="1" applyFill="1" applyBorder="1" applyAlignment="1">
      <alignment horizontal="center" vertical="top" wrapText="1"/>
    </xf>
    <xf numFmtId="10" fontId="17" fillId="0" borderId="1" xfId="0" applyNumberFormat="1" applyFont="1" applyFill="1" applyBorder="1" applyAlignment="1">
      <alignment horizontal="center" vertical="center" wrapText="1"/>
    </xf>
    <xf numFmtId="10" fontId="24" fillId="0" borderId="1" xfId="0" applyNumberFormat="1" applyFont="1" applyFill="1" applyBorder="1" applyAlignment="1">
      <alignment horizontal="center" vertical="center" wrapText="1"/>
    </xf>
    <xf numFmtId="168" fontId="17" fillId="4" borderId="1" xfId="0" applyNumberFormat="1" applyFont="1" applyFill="1" applyBorder="1" applyAlignment="1">
      <alignment horizontal="center" vertical="center" wrapText="1"/>
    </xf>
    <xf numFmtId="172" fontId="5" fillId="4" borderId="1" xfId="0" applyNumberFormat="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2" fontId="8" fillId="4" borderId="1" xfId="0" quotePrefix="1" applyNumberFormat="1" applyFont="1" applyFill="1" applyBorder="1" applyAlignment="1">
      <alignment horizontal="left" vertical="center" wrapText="1"/>
    </xf>
    <xf numFmtId="0" fontId="5" fillId="6" borderId="1" xfId="0" applyFont="1" applyFill="1" applyBorder="1" applyAlignment="1" applyProtection="1">
      <alignment vertical="center" wrapText="1"/>
      <protection locked="0"/>
    </xf>
    <xf numFmtId="0" fontId="17" fillId="6" borderId="1" xfId="0" applyFont="1" applyFill="1" applyBorder="1" applyAlignment="1">
      <alignment vertical="center" wrapText="1"/>
    </xf>
    <xf numFmtId="0" fontId="41" fillId="4" borderId="0" xfId="0" quotePrefix="1" applyFont="1" applyFill="1" applyBorder="1" applyAlignment="1">
      <alignment horizontal="center" vertical="top" wrapText="1"/>
    </xf>
    <xf numFmtId="4" fontId="41" fillId="4" borderId="0" xfId="0" quotePrefix="1" applyNumberFormat="1" applyFont="1" applyFill="1" applyBorder="1" applyAlignment="1">
      <alignment horizontal="center" vertical="top" wrapText="1"/>
    </xf>
    <xf numFmtId="0" fontId="25" fillId="4" borderId="1" xfId="0" applyFont="1" applyFill="1" applyBorder="1" applyAlignment="1">
      <alignment horizontal="left" vertical="top" wrapText="1"/>
    </xf>
    <xf numFmtId="169" fontId="7" fillId="6" borderId="1" xfId="0" applyNumberFormat="1" applyFont="1" applyFill="1" applyBorder="1" applyAlignment="1">
      <alignment horizontal="center" vertical="center" wrapText="1"/>
    </xf>
    <xf numFmtId="0" fontId="43" fillId="6" borderId="0" xfId="0" applyFont="1" applyFill="1" applyAlignment="1">
      <alignment horizontal="left" vertical="top" wrapText="1"/>
    </xf>
    <xf numFmtId="4" fontId="43" fillId="0" borderId="1" xfId="0" applyNumberFormat="1" applyFont="1" applyFill="1" applyBorder="1" applyAlignment="1">
      <alignment horizontal="center" vertical="center" wrapText="1"/>
    </xf>
    <xf numFmtId="0" fontId="39" fillId="0" borderId="0" xfId="0" applyFont="1" applyFill="1" applyAlignment="1">
      <alignment horizontal="left" vertical="top" wrapText="1"/>
    </xf>
    <xf numFmtId="4" fontId="39" fillId="0" borderId="1" xfId="0" applyNumberFormat="1" applyFont="1" applyFill="1" applyBorder="1" applyAlignment="1">
      <alignment horizontal="center" vertical="center" wrapText="1"/>
    </xf>
    <xf numFmtId="2" fontId="39" fillId="0" borderId="1" xfId="0" applyNumberFormat="1" applyFont="1" applyFill="1" applyBorder="1" applyAlignment="1">
      <alignment horizontal="center" vertical="center" wrapText="1"/>
    </xf>
    <xf numFmtId="9" fontId="43" fillId="0" borderId="1" xfId="0" applyNumberFormat="1" applyFont="1" applyFill="1" applyBorder="1" applyAlignment="1">
      <alignment horizontal="center" vertical="center" wrapText="1"/>
    </xf>
    <xf numFmtId="175" fontId="44" fillId="0" borderId="1" xfId="0" applyNumberFormat="1" applyFont="1" applyFill="1" applyBorder="1" applyAlignment="1">
      <alignment horizontal="center" vertical="center" wrapText="1"/>
    </xf>
    <xf numFmtId="2" fontId="44" fillId="0" borderId="1" xfId="0" applyNumberFormat="1" applyFont="1" applyFill="1" applyBorder="1" applyAlignment="1">
      <alignment horizontal="center" vertical="center" wrapText="1"/>
    </xf>
    <xf numFmtId="9" fontId="44" fillId="0" borderId="1" xfId="0" applyNumberFormat="1" applyFont="1" applyFill="1" applyBorder="1" applyAlignment="1">
      <alignment horizontal="center" vertical="center" wrapText="1"/>
    </xf>
    <xf numFmtId="4" fontId="44" fillId="0" borderId="1" xfId="0" applyNumberFormat="1" applyFont="1" applyFill="1" applyBorder="1" applyAlignment="1">
      <alignment horizontal="center" vertical="center" wrapText="1"/>
    </xf>
    <xf numFmtId="4" fontId="5" fillId="6" borderId="1" xfId="0" applyNumberFormat="1" applyFont="1" applyFill="1" applyBorder="1" applyAlignment="1">
      <alignment horizontal="justify" vertical="center" wrapText="1"/>
    </xf>
    <xf numFmtId="4" fontId="5" fillId="4" borderId="1" xfId="0" applyNumberFormat="1" applyFont="1" applyFill="1" applyBorder="1" applyAlignment="1">
      <alignment vertical="center" wrapText="1"/>
    </xf>
    <xf numFmtId="0" fontId="6" fillId="5" borderId="0" xfId="0" applyFont="1" applyFill="1" applyAlignment="1">
      <alignment horizontal="left" vertical="top" wrapText="1"/>
    </xf>
    <xf numFmtId="0" fontId="5" fillId="5" borderId="0" xfId="0" applyFont="1" applyFill="1" applyAlignment="1">
      <alignment horizontal="left" vertical="top" wrapText="1"/>
    </xf>
    <xf numFmtId="0" fontId="6" fillId="0" borderId="1" xfId="0" applyFont="1" applyFill="1" applyBorder="1" applyAlignment="1">
      <alignment horizontal="left" vertical="top" wrapText="1"/>
    </xf>
    <xf numFmtId="0" fontId="5" fillId="0" borderId="1" xfId="0" applyFont="1" applyFill="1" applyBorder="1" applyAlignment="1">
      <alignment horizontal="center" vertical="center" wrapText="1"/>
    </xf>
    <xf numFmtId="0" fontId="9" fillId="0" borderId="0" xfId="0" quotePrefix="1" applyFont="1" applyFill="1" applyBorder="1" applyAlignment="1">
      <alignment horizontal="center" vertical="top" wrapText="1"/>
    </xf>
    <xf numFmtId="9" fontId="16" fillId="6" borderId="1" xfId="2" applyFont="1" applyFill="1" applyBorder="1" applyAlignment="1">
      <alignment horizontal="center" vertical="center" wrapText="1"/>
    </xf>
    <xf numFmtId="9" fontId="17" fillId="6" borderId="1" xfId="2" applyFont="1" applyFill="1" applyBorder="1" applyAlignment="1">
      <alignment horizontal="center" vertical="center" wrapText="1"/>
    </xf>
    <xf numFmtId="0" fontId="6" fillId="4" borderId="1" xfId="0" applyFont="1" applyFill="1" applyBorder="1" applyAlignment="1">
      <alignment vertical="center" wrapText="1"/>
    </xf>
    <xf numFmtId="0" fontId="5" fillId="4" borderId="1" xfId="0" quotePrefix="1" applyFont="1" applyFill="1" applyBorder="1" applyAlignment="1">
      <alignment horizontal="left" vertical="center" wrapText="1"/>
    </xf>
    <xf numFmtId="167" fontId="3" fillId="4" borderId="1" xfId="0" applyNumberFormat="1" applyFont="1" applyFill="1" applyBorder="1" applyAlignment="1">
      <alignment horizontal="center" vertical="center" wrapText="1"/>
    </xf>
    <xf numFmtId="0" fontId="3" fillId="4" borderId="1" xfId="6" applyFont="1" applyFill="1" applyBorder="1" applyAlignment="1">
      <alignment horizontal="left" vertical="center" wrapText="1"/>
    </xf>
    <xf numFmtId="0" fontId="6" fillId="4" borderId="1" xfId="6" applyFont="1" applyFill="1" applyBorder="1" applyAlignment="1">
      <alignment horizontal="left" vertical="center" wrapText="1"/>
    </xf>
    <xf numFmtId="0" fontId="9" fillId="4" borderId="0" xfId="0" quotePrefix="1" applyFont="1" applyFill="1" applyBorder="1" applyAlignment="1">
      <alignment horizontal="center" vertical="top" wrapText="1"/>
    </xf>
    <xf numFmtId="0" fontId="7" fillId="4" borderId="0" xfId="0" applyFont="1" applyFill="1" applyBorder="1" applyAlignment="1">
      <alignment horizontal="left" vertical="center" wrapText="1"/>
    </xf>
    <xf numFmtId="4" fontId="45" fillId="4" borderId="0" xfId="0" quotePrefix="1" applyNumberFormat="1" applyFont="1" applyFill="1" applyBorder="1" applyAlignment="1">
      <alignment horizontal="center" vertical="top" wrapText="1"/>
    </xf>
    <xf numFmtId="0" fontId="45" fillId="4" borderId="0" xfId="0" quotePrefix="1" applyFont="1" applyFill="1" applyBorder="1" applyAlignment="1">
      <alignment horizontal="center" vertical="top" wrapText="1"/>
    </xf>
    <xf numFmtId="4" fontId="9" fillId="0" borderId="0" xfId="0" quotePrefix="1" applyNumberFormat="1" applyFont="1" applyFill="1" applyBorder="1" applyAlignment="1">
      <alignment horizontal="center" vertical="top" wrapText="1"/>
    </xf>
    <xf numFmtId="10" fontId="5" fillId="6" borderId="1" xfId="2" applyNumberFormat="1" applyFont="1" applyFill="1" applyBorder="1" applyAlignment="1">
      <alignment horizontal="center" vertical="center" wrapText="1"/>
    </xf>
    <xf numFmtId="9" fontId="5" fillId="6" borderId="1" xfId="2" applyNumberFormat="1" applyFont="1" applyFill="1" applyBorder="1" applyAlignment="1">
      <alignment horizontal="center" vertical="center" wrapText="1"/>
    </xf>
    <xf numFmtId="10" fontId="5" fillId="4" borderId="1" xfId="2"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67" fontId="11" fillId="0" borderId="1" xfId="0" applyNumberFormat="1" applyFont="1" applyFill="1" applyBorder="1" applyAlignment="1">
      <alignment horizontal="center" vertical="top" wrapText="1"/>
    </xf>
    <xf numFmtId="9" fontId="5" fillId="0" borderId="1" xfId="2" applyNumberFormat="1" applyFont="1" applyFill="1" applyBorder="1" applyAlignment="1">
      <alignment horizontal="center" vertical="center" wrapText="1"/>
    </xf>
    <xf numFmtId="167" fontId="18" fillId="6" borderId="1" xfId="2" applyNumberFormat="1" applyFont="1" applyFill="1" applyBorder="1" applyAlignment="1">
      <alignment horizontal="center" vertical="center" wrapText="1"/>
    </xf>
    <xf numFmtId="9" fontId="12" fillId="0" borderId="1" xfId="2" applyNumberFormat="1" applyFont="1" applyFill="1" applyBorder="1" applyAlignment="1">
      <alignment horizontal="center" vertical="center" wrapText="1"/>
    </xf>
    <xf numFmtId="0" fontId="47" fillId="0" borderId="0" xfId="0" applyFont="1" applyFill="1" applyAlignment="1">
      <alignment horizontal="left" vertical="top" wrapText="1"/>
    </xf>
    <xf numFmtId="0" fontId="25" fillId="4" borderId="1" xfId="0" applyFont="1" applyFill="1" applyBorder="1" applyAlignment="1">
      <alignment vertical="center" wrapText="1"/>
    </xf>
    <xf numFmtId="169" fontId="17" fillId="4" borderId="1" xfId="0" applyNumberFormat="1" applyFont="1" applyFill="1" applyBorder="1" applyAlignment="1">
      <alignment horizontal="center" vertical="center" wrapText="1"/>
    </xf>
    <xf numFmtId="167" fontId="12" fillId="4" borderId="1" xfId="0" applyNumberFormat="1" applyFont="1" applyFill="1" applyBorder="1" applyAlignment="1">
      <alignment horizontal="right" vertical="top" wrapText="1"/>
    </xf>
    <xf numFmtId="0" fontId="17" fillId="4" borderId="1" xfId="0" applyFont="1" applyFill="1" applyBorder="1" applyAlignment="1">
      <alignment vertical="center" wrapText="1"/>
    </xf>
    <xf numFmtId="167" fontId="11" fillId="4" borderId="1" xfId="0" applyNumberFormat="1" applyFont="1" applyFill="1" applyBorder="1" applyAlignment="1">
      <alignment horizontal="right" vertical="top" wrapText="1"/>
    </xf>
    <xf numFmtId="10" fontId="8" fillId="4" borderId="1" xfId="0" applyNumberFormat="1" applyFont="1" applyFill="1" applyBorder="1" applyAlignment="1">
      <alignment horizontal="center" vertical="center" wrapText="1"/>
    </xf>
    <xf numFmtId="10" fontId="7" fillId="6" borderId="1" xfId="0" applyNumberFormat="1" applyFont="1" applyFill="1" applyBorder="1" applyAlignment="1">
      <alignment horizontal="center" vertical="center" wrapText="1"/>
    </xf>
    <xf numFmtId="167" fontId="24" fillId="4" borderId="1" xfId="0" applyNumberFormat="1" applyFont="1" applyFill="1" applyBorder="1" applyAlignment="1">
      <alignment horizontal="center" vertical="center" wrapText="1"/>
    </xf>
    <xf numFmtId="9" fontId="11" fillId="4" borderId="1" xfId="0" applyNumberFormat="1" applyFont="1" applyFill="1" applyBorder="1" applyAlignment="1">
      <alignment horizontal="center" vertical="center" wrapText="1"/>
    </xf>
    <xf numFmtId="0" fontId="8" fillId="12" borderId="1" xfId="0" quotePrefix="1" applyFont="1" applyFill="1" applyBorder="1" applyAlignment="1">
      <alignment horizontal="left" vertical="center" wrapText="1"/>
    </xf>
    <xf numFmtId="0" fontId="8" fillId="12" borderId="1" xfId="0" applyFont="1" applyFill="1" applyBorder="1" applyAlignment="1">
      <alignment horizontal="left" vertical="center" wrapText="1"/>
    </xf>
    <xf numFmtId="4" fontId="8" fillId="12" borderId="1" xfId="0" applyNumberFormat="1" applyFont="1" applyFill="1" applyBorder="1" applyAlignment="1">
      <alignment horizontal="center" vertical="center" wrapText="1"/>
    </xf>
    <xf numFmtId="167" fontId="8" fillId="12" borderId="1" xfId="0" applyNumberFormat="1" applyFont="1" applyFill="1" applyBorder="1" applyAlignment="1">
      <alignment horizontal="center" vertical="center" wrapText="1"/>
    </xf>
    <xf numFmtId="4" fontId="5" fillId="12" borderId="1" xfId="0" applyNumberFormat="1" applyFont="1" applyFill="1" applyBorder="1" applyAlignment="1">
      <alignment horizontal="center" vertical="center" wrapText="1"/>
    </xf>
    <xf numFmtId="0" fontId="5" fillId="12" borderId="1" xfId="0" applyFont="1" applyFill="1" applyBorder="1" applyAlignment="1">
      <alignment horizontal="left" vertical="center" wrapText="1"/>
    </xf>
    <xf numFmtId="167" fontId="5" fillId="12" borderId="1" xfId="0" applyNumberFormat="1" applyFont="1" applyFill="1" applyBorder="1" applyAlignment="1">
      <alignment horizontal="center" vertical="center" wrapText="1"/>
    </xf>
    <xf numFmtId="167" fontId="12" fillId="12" borderId="1" xfId="0" applyNumberFormat="1" applyFont="1" applyFill="1" applyBorder="1" applyAlignment="1">
      <alignment horizontal="center" vertical="center" wrapText="1"/>
    </xf>
    <xf numFmtId="0" fontId="5" fillId="12" borderId="1" xfId="0" quotePrefix="1" applyFont="1" applyFill="1" applyBorder="1" applyAlignment="1">
      <alignment horizontal="left" vertical="center" wrapText="1"/>
    </xf>
    <xf numFmtId="4" fontId="50" fillId="4" borderId="1" xfId="0" applyNumberFormat="1" applyFont="1" applyFill="1" applyBorder="1" applyAlignment="1">
      <alignment horizontal="center" vertical="center" wrapText="1"/>
    </xf>
    <xf numFmtId="4" fontId="8" fillId="12" borderId="1" xfId="0" quotePrefix="1" applyNumberFormat="1" applyFont="1" applyFill="1" applyBorder="1" applyAlignment="1">
      <alignment horizontal="center" vertical="center" wrapText="1"/>
    </xf>
    <xf numFmtId="4" fontId="5" fillId="12" borderId="1" xfId="0" quotePrefix="1" applyNumberFormat="1" applyFont="1" applyFill="1" applyBorder="1" applyAlignment="1">
      <alignment horizontal="center" vertical="center" wrapText="1"/>
    </xf>
    <xf numFmtId="167" fontId="7" fillId="12" borderId="1" xfId="0" applyNumberFormat="1" applyFont="1" applyFill="1" applyBorder="1" applyAlignment="1">
      <alignment horizontal="center" vertical="center" wrapText="1"/>
    </xf>
    <xf numFmtId="4" fontId="33" fillId="0" borderId="1" xfId="0" applyNumberFormat="1" applyFont="1" applyBorder="1" applyAlignment="1">
      <alignment horizontal="center" vertical="center" wrapText="1"/>
    </xf>
    <xf numFmtId="0" fontId="5" fillId="0" borderId="1" xfId="0" applyFont="1" applyFill="1" applyBorder="1" applyAlignment="1">
      <alignment horizontal="left" vertical="top" wrapText="1"/>
    </xf>
    <xf numFmtId="4" fontId="30" fillId="4"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67" fontId="2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2" fontId="7" fillId="0" borderId="1" xfId="0" quotePrefix="1" applyNumberFormat="1" applyFont="1" applyFill="1" applyBorder="1" applyAlignment="1">
      <alignment horizontal="left" vertical="center" wrapText="1"/>
    </xf>
    <xf numFmtId="167" fontId="7" fillId="0" borderId="1" xfId="2" applyNumberFormat="1" applyFont="1" applyFill="1" applyBorder="1" applyAlignment="1">
      <alignment horizontal="center" vertical="center" wrapText="1"/>
    </xf>
    <xf numFmtId="167" fontId="18" fillId="0" borderId="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167" fontId="19" fillId="0" borderId="1" xfId="2" applyNumberFormat="1" applyFont="1" applyFill="1" applyBorder="1" applyAlignment="1">
      <alignment horizontal="center" vertical="center" wrapText="1"/>
    </xf>
    <xf numFmtId="0" fontId="7" fillId="0" borderId="1" xfId="0" applyFont="1" applyFill="1" applyBorder="1" applyAlignment="1">
      <alignment horizontal="left" vertical="top" wrapText="1"/>
    </xf>
    <xf numFmtId="4" fontId="5" fillId="0" borderId="1" xfId="0" applyNumberFormat="1" applyFont="1" applyFill="1" applyBorder="1" applyAlignment="1">
      <alignment horizontal="left" vertical="center" wrapText="1"/>
    </xf>
    <xf numFmtId="9" fontId="7" fillId="0" borderId="1" xfId="2" applyFont="1" applyFill="1" applyBorder="1" applyAlignment="1">
      <alignment horizontal="center" vertical="center" wrapText="1"/>
    </xf>
    <xf numFmtId="9" fontId="18" fillId="0" borderId="1" xfId="2" applyFont="1" applyFill="1" applyBorder="1" applyAlignment="1">
      <alignment horizontal="center" vertical="center" wrapText="1"/>
    </xf>
    <xf numFmtId="174" fontId="5"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5" fillId="14" borderId="0" xfId="0" applyFont="1" applyFill="1" applyAlignment="1">
      <alignment horizontal="left" vertical="top" wrapText="1"/>
    </xf>
    <xf numFmtId="0" fontId="8" fillId="0" borderId="1" xfId="0" applyFont="1" applyFill="1" applyBorder="1" applyAlignment="1">
      <alignment vertical="center" wrapText="1"/>
    </xf>
    <xf numFmtId="0" fontId="8" fillId="0" borderId="1" xfId="0" applyFont="1" applyFill="1" applyBorder="1" applyAlignment="1">
      <alignment horizontal="justify" vertical="top"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167" fontId="20"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top" wrapText="1"/>
    </xf>
    <xf numFmtId="9" fontId="17" fillId="0" borderId="1" xfId="2"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12" fillId="0" borderId="1" xfId="0" applyFont="1" applyFill="1" applyBorder="1" applyAlignment="1">
      <alignment horizontal="left" vertical="top" wrapText="1"/>
    </xf>
    <xf numFmtId="4" fontId="33" fillId="0" borderId="1" xfId="0" applyNumberFormat="1" applyFont="1" applyFill="1" applyBorder="1" applyAlignment="1">
      <alignment horizontal="center" vertical="center" wrapText="1"/>
    </xf>
    <xf numFmtId="167" fontId="6" fillId="4" borderId="1" xfId="2" applyNumberFormat="1" applyFont="1" applyFill="1" applyBorder="1" applyAlignment="1">
      <alignment horizontal="center" vertical="center" wrapText="1"/>
    </xf>
    <xf numFmtId="0" fontId="12" fillId="4" borderId="1" xfId="0" applyFont="1" applyFill="1" applyBorder="1" applyAlignment="1">
      <alignment horizontal="left" vertical="top" wrapText="1"/>
    </xf>
    <xf numFmtId="4" fontId="12" fillId="4" borderId="1" xfId="0" applyNumberFormat="1" applyFont="1" applyFill="1" applyBorder="1" applyAlignment="1">
      <alignment horizontal="left" vertical="top" wrapText="1"/>
    </xf>
    <xf numFmtId="9" fontId="7" fillId="4" borderId="1" xfId="2" applyFont="1" applyFill="1" applyBorder="1" applyAlignment="1">
      <alignment horizontal="center" vertical="center" wrapText="1"/>
    </xf>
    <xf numFmtId="0" fontId="6" fillId="4" borderId="0" xfId="0" applyFont="1" applyFill="1" applyAlignment="1">
      <alignment horizontal="left" vertical="center" wrapText="1"/>
    </xf>
    <xf numFmtId="4" fontId="11" fillId="4" borderId="1" xfId="0" applyNumberFormat="1" applyFont="1" applyFill="1" applyBorder="1" applyAlignment="1">
      <alignment horizontal="center" vertical="center" wrapText="1"/>
    </xf>
    <xf numFmtId="0" fontId="5" fillId="4" borderId="0" xfId="0" applyFont="1" applyFill="1" applyAlignment="1">
      <alignment wrapText="1"/>
    </xf>
    <xf numFmtId="4" fontId="7" fillId="4" borderId="1" xfId="0" applyNumberFormat="1" applyFont="1" applyFill="1" applyBorder="1" applyAlignment="1">
      <alignment horizontal="center" vertical="top" wrapText="1"/>
    </xf>
    <xf numFmtId="49" fontId="7" fillId="4" borderId="1" xfId="3" applyNumberFormat="1" applyFont="1" applyFill="1" applyBorder="1" applyAlignment="1">
      <alignment horizontal="justify" vertical="center" wrapText="1"/>
    </xf>
    <xf numFmtId="4" fontId="7" fillId="4" borderId="1" xfId="0" applyNumberFormat="1" applyFont="1" applyFill="1" applyBorder="1" applyAlignment="1">
      <alignment horizontal="left" vertical="top" wrapText="1"/>
    </xf>
    <xf numFmtId="4" fontId="8" fillId="4" borderId="1" xfId="5" applyNumberFormat="1" applyFont="1" applyFill="1" applyBorder="1" applyAlignment="1">
      <alignment horizontal="center" vertical="center" wrapText="1"/>
    </xf>
    <xf numFmtId="4" fontId="8" fillId="4" borderId="1" xfId="5" applyNumberFormat="1" applyFont="1" applyFill="1" applyBorder="1" applyAlignment="1">
      <alignment horizontal="center" vertical="center"/>
    </xf>
    <xf numFmtId="167" fontId="8" fillId="4" borderId="1" xfId="5" applyNumberFormat="1" applyFont="1" applyFill="1" applyBorder="1" applyAlignment="1">
      <alignment horizontal="center" vertical="center" wrapText="1"/>
    </xf>
    <xf numFmtId="4" fontId="5" fillId="4" borderId="1" xfId="5" applyNumberFormat="1" applyFont="1" applyFill="1" applyBorder="1" applyAlignment="1">
      <alignment horizontal="center" vertical="center"/>
    </xf>
    <xf numFmtId="4" fontId="6" fillId="4" borderId="1" xfId="5" applyNumberFormat="1" applyFont="1" applyFill="1" applyBorder="1" applyAlignment="1">
      <alignment horizontal="center" vertical="center"/>
    </xf>
    <xf numFmtId="167" fontId="6" fillId="4" borderId="1" xfId="5" applyNumberFormat="1" applyFont="1" applyFill="1" applyBorder="1" applyAlignment="1">
      <alignment horizontal="center" vertical="center" wrapText="1"/>
    </xf>
    <xf numFmtId="2" fontId="5" fillId="4" borderId="1" xfId="5" applyNumberFormat="1" applyFont="1" applyFill="1" applyBorder="1" applyAlignment="1">
      <alignment horizontal="center" vertical="center" wrapText="1"/>
    </xf>
    <xf numFmtId="0" fontId="5" fillId="4" borderId="1" xfId="4" applyFont="1" applyFill="1" applyBorder="1" applyAlignment="1" applyProtection="1">
      <alignment horizontal="left" vertical="center" wrapText="1"/>
      <protection locked="0"/>
    </xf>
    <xf numFmtId="43" fontId="5" fillId="4" borderId="1" xfId="5" applyFont="1" applyFill="1" applyBorder="1" applyAlignment="1">
      <alignment horizontal="center" vertical="center" wrapText="1"/>
    </xf>
    <xf numFmtId="2" fontId="6" fillId="4" borderId="1" xfId="5" applyNumberFormat="1" applyFont="1" applyFill="1" applyBorder="1" applyAlignment="1">
      <alignment horizontal="center" vertical="center" wrapText="1"/>
    </xf>
    <xf numFmtId="0" fontId="8" fillId="4" borderId="1" xfId="4" applyFont="1" applyFill="1" applyBorder="1" applyAlignment="1" applyProtection="1">
      <alignment horizontal="left" vertical="center" wrapText="1"/>
      <protection locked="0"/>
    </xf>
    <xf numFmtId="43" fontId="6" fillId="4" borderId="1" xfId="5" applyFont="1" applyFill="1" applyBorder="1" applyAlignment="1">
      <alignment horizontal="center" vertical="center" wrapText="1"/>
    </xf>
    <xf numFmtId="2" fontId="8" fillId="4" borderId="1" xfId="5" applyNumberFormat="1" applyFont="1" applyFill="1" applyBorder="1" applyAlignment="1">
      <alignment horizontal="center" vertical="center" wrapText="1"/>
    </xf>
    <xf numFmtId="0" fontId="7" fillId="4" borderId="1" xfId="4" applyFont="1" applyFill="1" applyBorder="1" applyAlignment="1">
      <alignment horizontal="left" vertical="center" wrapText="1"/>
    </xf>
    <xf numFmtId="4" fontId="7" fillId="4" borderId="1" xfId="5" applyNumberFormat="1" applyFont="1" applyFill="1" applyBorder="1" applyAlignment="1">
      <alignment horizontal="center" vertical="center" wrapText="1"/>
    </xf>
    <xf numFmtId="43" fontId="11" fillId="4" borderId="1" xfId="0" applyNumberFormat="1" applyFont="1" applyFill="1" applyBorder="1" applyAlignment="1">
      <alignment horizontal="left" vertical="top" wrapText="1"/>
    </xf>
    <xf numFmtId="167" fontId="11" fillId="4" borderId="1" xfId="0" applyNumberFormat="1" applyFont="1" applyFill="1" applyBorder="1" applyAlignment="1">
      <alignment horizontal="left" vertical="center" wrapText="1"/>
    </xf>
    <xf numFmtId="4" fontId="12" fillId="4" borderId="1" xfId="5" applyNumberFormat="1" applyFont="1" applyFill="1" applyBorder="1" applyAlignment="1">
      <alignment vertical="center" wrapText="1"/>
    </xf>
    <xf numFmtId="2" fontId="12" fillId="4" borderId="1" xfId="5" applyNumberFormat="1" applyFont="1" applyFill="1" applyBorder="1" applyAlignment="1">
      <alignment horizontal="center" vertical="center"/>
    </xf>
    <xf numFmtId="2" fontId="12" fillId="4" borderId="1" xfId="5" applyNumberFormat="1" applyFont="1" applyFill="1" applyBorder="1" applyAlignment="1">
      <alignment horizontal="center" vertical="center" wrapText="1"/>
    </xf>
    <xf numFmtId="43" fontId="12" fillId="4" borderId="1" xfId="5" applyFont="1" applyFill="1" applyBorder="1" applyAlignment="1">
      <alignment horizontal="center" vertical="center" wrapText="1"/>
    </xf>
    <xf numFmtId="2" fontId="20" fillId="4" borderId="1" xfId="5" applyNumberFormat="1" applyFont="1" applyFill="1" applyBorder="1" applyAlignment="1">
      <alignment horizontal="center" vertical="center" wrapText="1"/>
    </xf>
    <xf numFmtId="43" fontId="20" fillId="4" borderId="1" xfId="5" applyFont="1" applyFill="1" applyBorder="1" applyAlignment="1">
      <alignment horizontal="center" vertical="center" wrapText="1"/>
    </xf>
    <xf numFmtId="167" fontId="12" fillId="4" borderId="1" xfId="5" applyNumberFormat="1" applyFont="1" applyFill="1" applyBorder="1" applyAlignment="1">
      <alignment horizontal="center" vertical="center" wrapText="1"/>
    </xf>
    <xf numFmtId="10" fontId="5" fillId="4" borderId="1" xfId="0" applyNumberFormat="1" applyFont="1" applyFill="1" applyBorder="1" applyAlignment="1">
      <alignment horizontal="center" vertical="center" wrapText="1"/>
    </xf>
    <xf numFmtId="4" fontId="7" fillId="0" borderId="1" xfId="0" applyNumberFormat="1" applyFont="1" applyFill="1" applyBorder="1" applyAlignment="1">
      <alignment horizontal="left" vertical="center" wrapText="1"/>
    </xf>
    <xf numFmtId="0" fontId="7" fillId="4" borderId="1" xfId="0" applyFont="1" applyFill="1" applyBorder="1" applyAlignment="1" applyProtection="1">
      <alignment vertical="center" wrapText="1"/>
      <protection locked="0"/>
    </xf>
    <xf numFmtId="0" fontId="7" fillId="4" borderId="1" xfId="0" applyFont="1" applyFill="1" applyBorder="1" applyAlignment="1">
      <alignment horizontal="justify" vertical="center" wrapText="1"/>
    </xf>
    <xf numFmtId="167" fontId="18" fillId="4" borderId="1" xfId="0" applyNumberFormat="1" applyFont="1" applyFill="1" applyBorder="1" applyAlignment="1">
      <alignment horizontal="center" vertical="center" wrapText="1"/>
    </xf>
    <xf numFmtId="9" fontId="18" fillId="4" borderId="1" xfId="0" applyNumberFormat="1" applyFont="1" applyFill="1" applyBorder="1" applyAlignment="1">
      <alignment horizontal="center" vertical="center" wrapText="1"/>
    </xf>
    <xf numFmtId="9" fontId="18" fillId="4" borderId="1" xfId="2" applyFont="1" applyFill="1" applyBorder="1" applyAlignment="1">
      <alignment horizontal="center" vertical="center" wrapText="1"/>
    </xf>
    <xf numFmtId="49" fontId="15" fillId="4" borderId="1" xfId="3" applyNumberFormat="1" applyFont="1" applyFill="1" applyBorder="1" applyAlignment="1">
      <alignment horizontal="justify" vertical="center" wrapText="1"/>
    </xf>
    <xf numFmtId="4" fontId="5" fillId="4" borderId="1" xfId="0" applyNumberFormat="1" applyFont="1" applyFill="1" applyBorder="1" applyAlignment="1">
      <alignment horizontal="left" vertical="top" wrapText="1"/>
    </xf>
    <xf numFmtId="2" fontId="5" fillId="4" borderId="1" xfId="0" applyNumberFormat="1" applyFont="1" applyFill="1" applyBorder="1" applyAlignment="1">
      <alignment horizontal="center" vertical="top" wrapText="1"/>
    </xf>
    <xf numFmtId="2" fontId="5" fillId="4" borderId="1" xfId="0" applyNumberFormat="1" applyFont="1" applyFill="1" applyBorder="1" applyAlignment="1">
      <alignment horizontal="center" vertical="center" wrapText="1"/>
    </xf>
    <xf numFmtId="4" fontId="12" fillId="4" borderId="1" xfId="0" applyNumberFormat="1" applyFont="1" applyFill="1" applyBorder="1" applyAlignment="1">
      <alignment horizontal="center" vertical="top" wrapText="1"/>
    </xf>
    <xf numFmtId="0" fontId="7" fillId="4" borderId="1" xfId="0" applyFont="1" applyFill="1" applyBorder="1" applyAlignment="1" applyProtection="1">
      <alignment horizontal="left" vertical="center" wrapText="1"/>
      <protection locked="0"/>
    </xf>
    <xf numFmtId="0" fontId="7" fillId="4" borderId="1" xfId="0" applyFont="1" applyFill="1" applyBorder="1" applyAlignment="1" applyProtection="1">
      <alignment horizontal="center" vertical="center" wrapText="1"/>
      <protection locked="0"/>
    </xf>
    <xf numFmtId="4" fontId="18" fillId="4" borderId="1" xfId="0" applyNumberFormat="1" applyFont="1" applyFill="1" applyBorder="1" applyAlignment="1">
      <alignment horizontal="center" vertical="center" wrapText="1"/>
    </xf>
    <xf numFmtId="172" fontId="5" fillId="4" borderId="1" xfId="0" applyNumberFormat="1" applyFont="1" applyFill="1" applyBorder="1" applyAlignment="1">
      <alignment horizontal="center" vertical="top" wrapText="1"/>
    </xf>
    <xf numFmtId="0" fontId="46"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9" fontId="11" fillId="4" borderId="1" xfId="2" applyFont="1" applyFill="1" applyBorder="1" applyAlignment="1">
      <alignment horizontal="center" vertical="center" wrapText="1"/>
    </xf>
    <xf numFmtId="4" fontId="20" fillId="4" borderId="1" xfId="0" applyNumberFormat="1" applyFont="1" applyFill="1" applyBorder="1" applyAlignment="1">
      <alignment horizontal="center" vertical="center" wrapText="1"/>
    </xf>
    <xf numFmtId="4" fontId="8" fillId="4" borderId="1" xfId="0" applyNumberFormat="1" applyFont="1" applyFill="1" applyBorder="1" applyAlignment="1">
      <alignment horizontal="left" vertical="center" wrapText="1"/>
    </xf>
    <xf numFmtId="0" fontId="20" fillId="4" borderId="1" xfId="0" applyFont="1" applyFill="1" applyBorder="1" applyAlignment="1">
      <alignment horizontal="left" vertical="top" wrapText="1"/>
    </xf>
    <xf numFmtId="164" fontId="7" fillId="4" borderId="1" xfId="0" applyNumberFormat="1" applyFont="1" applyFill="1" applyBorder="1" applyAlignment="1">
      <alignment horizontal="left" vertical="center" wrapText="1"/>
    </xf>
    <xf numFmtId="164" fontId="7" fillId="4" borderId="1" xfId="0" applyNumberFormat="1" applyFont="1" applyFill="1" applyBorder="1" applyAlignment="1">
      <alignment horizontal="center" vertical="center" wrapText="1"/>
    </xf>
    <xf numFmtId="164" fontId="5" fillId="4" borderId="1" xfId="0" applyNumberFormat="1" applyFont="1" applyFill="1" applyBorder="1" applyAlignment="1">
      <alignment horizontal="left" vertical="center" wrapText="1"/>
    </xf>
    <xf numFmtId="164" fontId="5" fillId="4" borderId="1" xfId="0" applyNumberFormat="1" applyFont="1" applyFill="1" applyBorder="1" applyAlignment="1">
      <alignment horizontal="center" vertical="center" wrapText="1"/>
    </xf>
    <xf numFmtId="167" fontId="5" fillId="4" borderId="1" xfId="0" applyNumberFormat="1" applyFont="1" applyFill="1" applyBorder="1" applyAlignment="1">
      <alignment horizontal="center" vertical="top" wrapText="1"/>
    </xf>
    <xf numFmtId="167" fontId="19" fillId="4" borderId="1" xfId="0" applyNumberFormat="1" applyFont="1" applyFill="1" applyBorder="1" applyAlignment="1">
      <alignment horizontal="center" vertical="top" wrapText="1"/>
    </xf>
    <xf numFmtId="164" fontId="8" fillId="4" borderId="1" xfId="0" applyNumberFormat="1" applyFont="1" applyFill="1" applyBorder="1" applyAlignment="1" applyProtection="1">
      <alignment vertical="center" wrapText="1"/>
      <protection locked="0"/>
    </xf>
    <xf numFmtId="164" fontId="8" fillId="4" borderId="1" xfId="0" applyNumberFormat="1" applyFont="1" applyFill="1" applyBorder="1" applyAlignment="1">
      <alignment horizontal="left" vertical="center" wrapText="1"/>
    </xf>
    <xf numFmtId="167" fontId="31" fillId="4" borderId="1" xfId="0" applyNumberFormat="1" applyFont="1" applyFill="1" applyBorder="1" applyAlignment="1">
      <alignment horizontal="center" vertical="center" wrapText="1"/>
    </xf>
    <xf numFmtId="167" fontId="3" fillId="4" borderId="1" xfId="0" applyNumberFormat="1" applyFont="1" applyFill="1" applyBorder="1" applyAlignment="1">
      <alignment horizontal="center" vertical="top" wrapText="1"/>
    </xf>
    <xf numFmtId="167" fontId="11" fillId="4" borderId="1" xfId="0" applyNumberFormat="1" applyFont="1" applyFill="1" applyBorder="1" applyAlignment="1">
      <alignment horizontal="center" vertical="top" wrapText="1"/>
    </xf>
    <xf numFmtId="164" fontId="6" fillId="4" borderId="1" xfId="0" applyNumberFormat="1" applyFont="1" applyFill="1" applyBorder="1" applyAlignment="1" applyProtection="1">
      <alignment horizontal="left" vertical="center" wrapText="1"/>
      <protection locked="0"/>
    </xf>
    <xf numFmtId="164" fontId="6" fillId="4" borderId="1" xfId="0" applyNumberFormat="1" applyFont="1" applyFill="1" applyBorder="1" applyAlignment="1">
      <alignment horizontal="left" vertical="center" wrapText="1"/>
    </xf>
    <xf numFmtId="164" fontId="5" fillId="4" borderId="1" xfId="0" applyNumberFormat="1" applyFont="1" applyFill="1" applyBorder="1" applyAlignment="1">
      <alignment vertical="center" wrapText="1"/>
    </xf>
    <xf numFmtId="164" fontId="6" fillId="4" borderId="1" xfId="0" applyNumberFormat="1" applyFont="1" applyFill="1" applyBorder="1" applyAlignment="1">
      <alignment horizontal="center" vertical="center" wrapText="1"/>
    </xf>
    <xf numFmtId="4" fontId="22"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top" wrapText="1"/>
    </xf>
    <xf numFmtId="167" fontId="12" fillId="4" borderId="1" xfId="0" applyNumberFormat="1" applyFont="1" applyFill="1" applyBorder="1" applyAlignment="1">
      <alignment horizontal="center" vertical="top" wrapText="1"/>
    </xf>
    <xf numFmtId="0" fontId="23" fillId="4" borderId="7" xfId="0" applyFont="1" applyFill="1" applyBorder="1" applyAlignment="1">
      <alignment horizontal="center" vertical="top" wrapText="1"/>
    </xf>
    <xf numFmtId="4" fontId="23" fillId="4" borderId="1" xfId="0" applyNumberFormat="1" applyFont="1" applyFill="1" applyBorder="1" applyAlignment="1">
      <alignment horizontal="center" vertical="center" wrapText="1"/>
    </xf>
    <xf numFmtId="4" fontId="23" fillId="4" borderId="1" xfId="0" applyNumberFormat="1" applyFont="1" applyFill="1" applyBorder="1" applyAlignment="1">
      <alignment horizontal="center" vertical="top" wrapText="1"/>
    </xf>
    <xf numFmtId="164" fontId="8" fillId="4" borderId="1" xfId="0" applyNumberFormat="1" applyFont="1" applyFill="1" applyBorder="1" applyAlignment="1">
      <alignment horizontal="left" vertical="center" wrapText="1" shrinkToFit="1"/>
    </xf>
    <xf numFmtId="168" fontId="8" fillId="4" borderId="1" xfId="0" applyNumberFormat="1" applyFont="1" applyFill="1" applyBorder="1" applyAlignment="1">
      <alignment horizontal="center" vertical="center" wrapText="1"/>
    </xf>
    <xf numFmtId="167" fontId="5" fillId="4" borderId="1" xfId="2" applyNumberFormat="1" applyFont="1" applyFill="1" applyBorder="1" applyAlignment="1">
      <alignment horizontal="center" vertical="center" wrapText="1"/>
    </xf>
    <xf numFmtId="2" fontId="6" fillId="4" borderId="1" xfId="0" applyNumberFormat="1" applyFont="1" applyFill="1" applyBorder="1" applyAlignment="1">
      <alignment horizontal="center" vertical="center" wrapText="1"/>
    </xf>
    <xf numFmtId="167" fontId="36" fillId="4" borderId="1" xfId="0" applyNumberFormat="1" applyFont="1" applyFill="1" applyBorder="1" applyAlignment="1">
      <alignment horizontal="center" vertical="center" wrapText="1"/>
    </xf>
    <xf numFmtId="2" fontId="12"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22" fillId="4" borderId="1" xfId="0" applyFont="1" applyFill="1" applyBorder="1" applyAlignment="1">
      <alignment horizontal="left" vertical="center" wrapText="1"/>
    </xf>
    <xf numFmtId="10" fontId="25" fillId="4" borderId="1" xfId="0" applyNumberFormat="1" applyFont="1" applyFill="1" applyBorder="1" applyAlignment="1">
      <alignment horizontal="center" vertical="center" wrapText="1"/>
    </xf>
    <xf numFmtId="10" fontId="12" fillId="4" borderId="1" xfId="0" applyNumberFormat="1" applyFont="1" applyFill="1" applyBorder="1" applyAlignment="1">
      <alignment horizontal="center" vertical="center" wrapText="1"/>
    </xf>
    <xf numFmtId="10" fontId="17" fillId="4" borderId="1" xfId="0" applyNumberFormat="1" applyFont="1" applyFill="1" applyBorder="1" applyAlignment="1">
      <alignment horizontal="center" vertical="center" wrapText="1"/>
    </xf>
    <xf numFmtId="0" fontId="6" fillId="4" borderId="1" xfId="0" applyFont="1" applyFill="1" applyBorder="1" applyAlignment="1" applyProtection="1">
      <alignment vertical="center" wrapText="1"/>
      <protection locked="0"/>
    </xf>
    <xf numFmtId="0" fontId="3" fillId="4" borderId="1" xfId="0" applyFont="1" applyFill="1" applyBorder="1" applyAlignment="1">
      <alignment horizontal="left" vertical="center" wrapText="1"/>
    </xf>
    <xf numFmtId="0" fontId="23" fillId="4" borderId="1" xfId="0" applyFont="1" applyFill="1" applyBorder="1" applyAlignment="1">
      <alignment vertical="center" wrapText="1"/>
    </xf>
    <xf numFmtId="4" fontId="23" fillId="4" borderId="1" xfId="0" applyNumberFormat="1" applyFont="1" applyFill="1" applyBorder="1" applyAlignment="1">
      <alignment horizontal="left" vertical="center" wrapText="1"/>
    </xf>
    <xf numFmtId="4" fontId="16" fillId="4" borderId="1" xfId="0" applyNumberFormat="1" applyFont="1" applyFill="1" applyBorder="1" applyAlignment="1">
      <alignment horizontal="center" vertical="center" wrapText="1"/>
    </xf>
    <xf numFmtId="167" fontId="23"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left" vertical="center" wrapText="1"/>
    </xf>
    <xf numFmtId="167" fontId="19" fillId="4" borderId="1" xfId="0" applyNumberFormat="1" applyFont="1" applyFill="1" applyBorder="1" applyAlignment="1">
      <alignment horizontal="center" vertical="center" wrapText="1"/>
    </xf>
    <xf numFmtId="4" fontId="22" fillId="4" borderId="1" xfId="0" applyNumberFormat="1" applyFont="1" applyFill="1" applyBorder="1" applyAlignment="1">
      <alignment horizontal="left" vertical="center" wrapText="1"/>
    </xf>
    <xf numFmtId="4" fontId="3" fillId="4" borderId="1" xfId="0" applyNumberFormat="1" applyFont="1" applyFill="1" applyBorder="1" applyAlignment="1">
      <alignment vertical="center" wrapText="1"/>
    </xf>
    <xf numFmtId="167" fontId="22"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left" vertical="center" wrapText="1"/>
    </xf>
    <xf numFmtId="0" fontId="23" fillId="4" borderId="1" xfId="0" applyFont="1" applyFill="1" applyBorder="1" applyAlignment="1">
      <alignment horizontal="center" vertical="center" wrapText="1"/>
    </xf>
    <xf numFmtId="0" fontId="3" fillId="4" borderId="1" xfId="6" applyFont="1" applyFill="1" applyBorder="1" applyAlignment="1">
      <alignment vertical="center" wrapText="1"/>
    </xf>
    <xf numFmtId="0" fontId="22" fillId="4" borderId="1" xfId="0" applyFont="1" applyFill="1" applyBorder="1" applyAlignment="1">
      <alignment vertical="center" wrapText="1"/>
    </xf>
    <xf numFmtId="4" fontId="35" fillId="4" borderId="1" xfId="0" applyNumberFormat="1" applyFont="1" applyFill="1" applyBorder="1" applyAlignment="1">
      <alignment horizontal="center" vertical="center" wrapText="1"/>
    </xf>
    <xf numFmtId="0" fontId="33" fillId="4" borderId="1" xfId="6" applyFont="1" applyFill="1" applyBorder="1" applyAlignment="1">
      <alignment horizontal="left" vertical="center" wrapText="1"/>
    </xf>
    <xf numFmtId="4" fontId="34" fillId="4" borderId="1" xfId="0" applyNumberFormat="1" applyFont="1" applyFill="1" applyBorder="1" applyAlignment="1">
      <alignment horizontal="center" vertical="center" wrapText="1"/>
    </xf>
    <xf numFmtId="0" fontId="33" fillId="4" borderId="1" xfId="0" applyFont="1" applyFill="1" applyBorder="1" applyAlignment="1">
      <alignment vertical="center" wrapText="1"/>
    </xf>
    <xf numFmtId="4" fontId="32" fillId="4" borderId="1" xfId="0" applyNumberFormat="1" applyFont="1" applyFill="1" applyBorder="1" applyAlignment="1">
      <alignment horizontal="center" vertical="center" wrapText="1"/>
    </xf>
    <xf numFmtId="9" fontId="32" fillId="4" borderId="1" xfId="0" applyNumberFormat="1" applyFont="1" applyFill="1" applyBorder="1" applyAlignment="1">
      <alignment horizontal="center" vertical="center" wrapText="1"/>
    </xf>
    <xf numFmtId="167" fontId="38" fillId="4" borderId="1" xfId="0" applyNumberFormat="1" applyFont="1" applyFill="1" applyBorder="1" applyAlignment="1">
      <alignment horizontal="center" vertical="center" wrapText="1"/>
    </xf>
    <xf numFmtId="16" fontId="6" fillId="4" borderId="1" xfId="0" applyNumberFormat="1" applyFont="1" applyFill="1" applyBorder="1" applyAlignment="1">
      <alignment vertical="center" wrapText="1"/>
    </xf>
    <xf numFmtId="4" fontId="19" fillId="4" borderId="1" xfId="0" applyNumberFormat="1" applyFont="1" applyFill="1" applyBorder="1" applyAlignment="1">
      <alignment horizontal="center" vertical="center" wrapText="1"/>
    </xf>
    <xf numFmtId="4" fontId="21" fillId="4" borderId="1" xfId="0" applyNumberFormat="1" applyFont="1" applyFill="1" applyBorder="1" applyAlignment="1">
      <alignment horizontal="center" vertical="center" wrapText="1"/>
    </xf>
    <xf numFmtId="167" fontId="21" fillId="4"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top" wrapText="1"/>
    </xf>
    <xf numFmtId="168" fontId="12" fillId="4" borderId="1" xfId="0" applyNumberFormat="1" applyFont="1" applyFill="1" applyBorder="1" applyAlignment="1">
      <alignment horizontal="center" vertical="center" wrapText="1"/>
    </xf>
    <xf numFmtId="0" fontId="5" fillId="4" borderId="10" xfId="0" applyFont="1" applyFill="1" applyBorder="1" applyAlignment="1">
      <alignment horizontal="left" vertical="center" wrapText="1"/>
    </xf>
    <xf numFmtId="4" fontId="5" fillId="4" borderId="10" xfId="0" applyNumberFormat="1" applyFont="1" applyFill="1" applyBorder="1" applyAlignment="1">
      <alignment wrapText="1"/>
    </xf>
    <xf numFmtId="167" fontId="12" fillId="4" borderId="10" xfId="0" applyNumberFormat="1" applyFont="1" applyFill="1" applyBorder="1" applyAlignment="1">
      <alignment horizontal="center" vertical="center" wrapText="1"/>
    </xf>
    <xf numFmtId="4" fontId="5" fillId="4" borderId="10" xfId="0" applyNumberFormat="1" applyFont="1" applyFill="1" applyBorder="1" applyAlignment="1">
      <alignment horizontal="center" vertical="center" wrapText="1"/>
    </xf>
    <xf numFmtId="9" fontId="12" fillId="4" borderId="10" xfId="2"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top" wrapText="1"/>
    </xf>
    <xf numFmtId="0" fontId="23" fillId="4" borderId="7" xfId="0" applyFont="1" applyFill="1" applyBorder="1" applyAlignment="1">
      <alignment horizontal="center" vertical="center" wrapText="1"/>
    </xf>
    <xf numFmtId="164" fontId="3" fillId="4" borderId="8" xfId="0" applyNumberFormat="1" applyFont="1" applyFill="1" applyBorder="1" applyAlignment="1">
      <alignment horizontal="justify" vertical="center" wrapText="1"/>
    </xf>
    <xf numFmtId="0" fontId="5" fillId="0" borderId="8" xfId="0" applyFont="1" applyFill="1" applyBorder="1" applyAlignment="1">
      <alignment horizontal="left" vertical="center" wrapText="1"/>
    </xf>
    <xf numFmtId="164" fontId="3" fillId="4" borderId="8" xfId="0" applyNumberFormat="1" applyFont="1" applyFill="1" applyBorder="1" applyAlignment="1">
      <alignment horizontal="justify" vertical="top" wrapText="1"/>
    </xf>
    <xf numFmtId="2" fontId="7" fillId="6" borderId="1" xfId="0" quotePrefix="1" applyNumberFormat="1" applyFont="1" applyFill="1" applyBorder="1" applyAlignment="1">
      <alignment horizontal="left" vertical="center" wrapText="1"/>
    </xf>
    <xf numFmtId="0" fontId="5" fillId="4" borderId="1" xfId="0" applyFont="1" applyFill="1" applyBorder="1" applyAlignment="1">
      <alignment horizontal="left" vertical="center" wrapText="1"/>
    </xf>
    <xf numFmtId="169" fontId="5" fillId="0" borderId="1"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4" fontId="5" fillId="5" borderId="2" xfId="0" applyNumberFormat="1" applyFont="1" applyFill="1" applyBorder="1" applyAlignment="1">
      <alignment horizontal="center" vertical="center" wrapText="1"/>
    </xf>
    <xf numFmtId="167" fontId="5" fillId="5" borderId="2"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6" fillId="0" borderId="12"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16" fontId="5" fillId="0" borderId="8" xfId="0" applyNumberFormat="1" applyFont="1" applyFill="1" applyBorder="1" applyAlignment="1">
      <alignment vertical="center" wrapText="1"/>
    </xf>
    <xf numFmtId="0" fontId="48" fillId="0" borderId="8" xfId="0" applyFont="1" applyFill="1" applyBorder="1" applyAlignment="1">
      <alignment vertical="center" wrapText="1"/>
    </xf>
    <xf numFmtId="0" fontId="6" fillId="0"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7" xfId="0" applyFont="1" applyFill="1" applyBorder="1" applyAlignment="1">
      <alignment vertical="center" wrapText="1"/>
    </xf>
    <xf numFmtId="0" fontId="7" fillId="6" borderId="7" xfId="0" applyFont="1" applyFill="1" applyBorder="1" applyAlignment="1">
      <alignment horizontal="center" vertical="center" wrapText="1"/>
    </xf>
    <xf numFmtId="0" fontId="7" fillId="6" borderId="7" xfId="0" applyFont="1" applyFill="1" applyBorder="1" applyAlignment="1">
      <alignment vertical="center" wrapText="1"/>
    </xf>
    <xf numFmtId="0" fontId="5" fillId="4" borderId="7" xfId="0" applyFont="1" applyFill="1" applyBorder="1" applyAlignment="1">
      <alignment horizontal="center" vertical="top" wrapText="1"/>
    </xf>
    <xf numFmtId="0" fontId="5" fillId="4" borderId="7" xfId="0" applyFont="1" applyFill="1" applyBorder="1" applyAlignment="1">
      <alignment horizontal="center" vertical="center" wrapText="1"/>
    </xf>
    <xf numFmtId="0" fontId="6" fillId="4" borderId="7" xfId="0" applyNumberFormat="1" applyFont="1" applyFill="1" applyBorder="1" applyAlignment="1">
      <alignment horizontal="center" vertical="top" wrapText="1"/>
    </xf>
    <xf numFmtId="0" fontId="6" fillId="4" borderId="7" xfId="0" applyFont="1" applyFill="1" applyBorder="1" applyAlignment="1">
      <alignment horizontal="center" vertical="top" wrapText="1"/>
    </xf>
    <xf numFmtId="0" fontId="6" fillId="4" borderId="7" xfId="0" applyNumberFormat="1" applyFont="1" applyFill="1" applyBorder="1" applyAlignment="1">
      <alignment horizontal="center" vertical="center" wrapText="1"/>
    </xf>
    <xf numFmtId="49" fontId="22" fillId="4" borderId="7" xfId="0" applyNumberFormat="1" applyFont="1" applyFill="1" applyBorder="1" applyAlignment="1">
      <alignment horizontal="center" vertical="center" wrapText="1"/>
    </xf>
    <xf numFmtId="49" fontId="6" fillId="4" borderId="7" xfId="4" applyNumberFormat="1" applyFont="1" applyFill="1" applyBorder="1" applyAlignment="1">
      <alignment horizontal="center" vertical="center" wrapText="1"/>
    </xf>
    <xf numFmtId="16" fontId="6" fillId="4" borderId="7" xfId="4" applyNumberFormat="1" applyFont="1" applyFill="1" applyBorder="1" applyAlignment="1">
      <alignment horizontal="center" vertical="center" wrapText="1"/>
    </xf>
    <xf numFmtId="49" fontId="5" fillId="4" borderId="7" xfId="4" applyNumberFormat="1" applyFont="1" applyFill="1" applyBorder="1" applyAlignment="1">
      <alignment horizontal="center" vertical="center" wrapText="1"/>
    </xf>
    <xf numFmtId="14" fontId="6" fillId="4" borderId="7" xfId="4" applyNumberFormat="1" applyFont="1" applyFill="1" applyBorder="1" applyAlignment="1">
      <alignment horizontal="center" vertical="center" wrapText="1"/>
    </xf>
    <xf numFmtId="0" fontId="5" fillId="4" borderId="7" xfId="4" applyFont="1" applyFill="1" applyBorder="1" applyAlignment="1">
      <alignment horizontal="center" vertical="center" wrapText="1"/>
    </xf>
    <xf numFmtId="0" fontId="8" fillId="4" borderId="7" xfId="4" applyFont="1" applyFill="1" applyBorder="1" applyAlignment="1">
      <alignment horizontal="center" vertical="center" wrapText="1"/>
    </xf>
    <xf numFmtId="0" fontId="6" fillId="4" borderId="7" xfId="4" applyFont="1" applyFill="1" applyBorder="1" applyAlignment="1">
      <alignment horizontal="center" vertical="center" wrapText="1"/>
    </xf>
    <xf numFmtId="0" fontId="6" fillId="4" borderId="7" xfId="4" applyFont="1" applyFill="1" applyBorder="1" applyAlignment="1">
      <alignment vertical="center" wrapText="1"/>
    </xf>
    <xf numFmtId="0" fontId="7" fillId="4" borderId="7" xfId="0" applyFont="1" applyFill="1" applyBorder="1" applyAlignment="1">
      <alignment horizontal="center" vertical="center" wrapText="1"/>
    </xf>
    <xf numFmtId="0" fontId="6" fillId="0" borderId="1" xfId="0" applyNumberFormat="1" applyFont="1" applyFill="1" applyBorder="1" applyAlignment="1">
      <alignment vertical="center"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1" xfId="0" applyFont="1" applyFill="1" applyBorder="1" applyAlignment="1">
      <alignment vertical="top" wrapText="1"/>
    </xf>
    <xf numFmtId="0" fontId="5" fillId="4" borderId="1" xfId="0" applyFont="1" applyFill="1" applyBorder="1" applyAlignment="1">
      <alignment vertical="top"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4" borderId="2" xfId="0" applyFont="1" applyFill="1" applyBorder="1" applyAlignment="1">
      <alignment vertical="center" wrapText="1"/>
    </xf>
    <xf numFmtId="0" fontId="6" fillId="4" borderId="3" xfId="0" applyFont="1" applyFill="1" applyBorder="1" applyAlignment="1">
      <alignment vertical="center" wrapText="1"/>
    </xf>
    <xf numFmtId="0" fontId="6" fillId="4" borderId="4" xfId="0" applyFont="1" applyFill="1" applyBorder="1" applyAlignment="1">
      <alignment vertical="center" wrapText="1"/>
    </xf>
    <xf numFmtId="0" fontId="5" fillId="4" borderId="2" xfId="0" applyFont="1" applyFill="1" applyBorder="1" applyAlignment="1">
      <alignmen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4" borderId="2" xfId="0" applyFont="1" applyFill="1" applyBorder="1" applyAlignment="1">
      <alignment horizontal="left" vertical="center" wrapText="1"/>
    </xf>
    <xf numFmtId="4" fontId="6" fillId="4" borderId="2" xfId="0" applyNumberFormat="1" applyFont="1" applyFill="1" applyBorder="1" applyAlignment="1">
      <alignment horizontal="center" vertical="center" wrapText="1"/>
    </xf>
    <xf numFmtId="167" fontId="6" fillId="4" borderId="2" xfId="0" applyNumberFormat="1" applyFont="1" applyFill="1" applyBorder="1" applyAlignment="1">
      <alignment horizontal="center" vertical="center" wrapText="1"/>
    </xf>
    <xf numFmtId="167" fontId="5" fillId="4" borderId="2" xfId="0" applyNumberFormat="1" applyFont="1" applyFill="1" applyBorder="1" applyAlignment="1">
      <alignment horizontal="center" vertical="center" wrapText="1"/>
    </xf>
    <xf numFmtId="4" fontId="5" fillId="4" borderId="2" xfId="0" applyNumberFormat="1" applyFont="1" applyFill="1" applyBorder="1" applyAlignment="1">
      <alignment horizontal="center" vertical="center" wrapText="1"/>
    </xf>
    <xf numFmtId="9" fontId="6" fillId="4" borderId="2" xfId="2" applyFont="1" applyFill="1" applyBorder="1" applyAlignment="1">
      <alignment horizontal="center" vertical="center" wrapText="1"/>
    </xf>
    <xf numFmtId="0" fontId="6" fillId="4" borderId="16" xfId="0" applyFont="1" applyFill="1" applyBorder="1" applyAlignment="1" applyProtection="1">
      <alignment horizontal="left" vertical="center" wrapText="1"/>
      <protection locked="0"/>
    </xf>
    <xf numFmtId="0" fontId="5" fillId="4" borderId="5" xfId="0" applyFont="1" applyFill="1" applyBorder="1" applyAlignment="1">
      <alignment horizontal="left" vertical="center" wrapText="1"/>
    </xf>
    <xf numFmtId="0" fontId="6" fillId="0" borderId="2" xfId="0" applyNumberFormat="1" applyFont="1" applyFill="1" applyBorder="1" applyAlignment="1">
      <alignment vertical="center" wrapText="1"/>
    </xf>
    <xf numFmtId="0" fontId="6" fillId="0" borderId="3" xfId="0" applyNumberFormat="1" applyFont="1" applyFill="1" applyBorder="1" applyAlignment="1">
      <alignment vertical="center" wrapText="1"/>
    </xf>
    <xf numFmtId="0" fontId="6" fillId="0" borderId="4" xfId="0" applyNumberFormat="1" applyFont="1" applyFill="1" applyBorder="1" applyAlignment="1">
      <alignment vertical="center" wrapText="1"/>
    </xf>
    <xf numFmtId="0" fontId="5" fillId="4" borderId="8" xfId="0" applyFont="1" applyFill="1" applyBorder="1" applyAlignment="1">
      <alignment horizontal="justify" vertical="top" wrapText="1"/>
    </xf>
    <xf numFmtId="0" fontId="5" fillId="4" borderId="8" xfId="0" applyFont="1" applyFill="1" applyBorder="1" applyAlignment="1">
      <alignment horizontal="justify" vertical="center" wrapText="1"/>
    </xf>
    <xf numFmtId="0" fontId="5" fillId="4" borderId="8" xfId="0" applyFont="1" applyFill="1" applyBorder="1" applyAlignment="1">
      <alignment horizontal="center" vertical="center" wrapText="1"/>
    </xf>
    <xf numFmtId="0" fontId="7" fillId="4" borderId="8" xfId="0" applyFont="1" applyFill="1" applyBorder="1" applyAlignment="1">
      <alignment horizontal="justify" vertical="top" wrapText="1"/>
    </xf>
    <xf numFmtId="0" fontId="42" fillId="4" borderId="8" xfId="0" applyFont="1" applyFill="1" applyBorder="1" applyAlignment="1">
      <alignment horizontal="justify" vertical="top" wrapText="1"/>
    </xf>
    <xf numFmtId="164" fontId="3" fillId="4" borderId="8" xfId="0" applyNumberFormat="1" applyFont="1" applyFill="1" applyBorder="1" applyAlignment="1">
      <alignment horizontal="justify" vertical="top" wrapText="1"/>
    </xf>
    <xf numFmtId="0" fontId="5" fillId="4" borderId="8" xfId="0" applyFont="1" applyFill="1" applyBorder="1" applyAlignment="1">
      <alignment horizontal="left" vertical="top" wrapText="1"/>
    </xf>
    <xf numFmtId="4" fontId="5" fillId="4" borderId="8" xfId="0" applyNumberFormat="1" applyFont="1" applyFill="1" applyBorder="1" applyAlignment="1">
      <alignment horizontal="left" vertical="center" wrapText="1"/>
    </xf>
    <xf numFmtId="4" fontId="5" fillId="4" borderId="8" xfId="0" applyNumberFormat="1" applyFont="1" applyFill="1" applyBorder="1" applyAlignment="1">
      <alignment horizontal="justify" vertical="center" wrapText="1"/>
    </xf>
    <xf numFmtId="0" fontId="23" fillId="4" borderId="8" xfId="0" applyFont="1" applyFill="1" applyBorder="1" applyAlignment="1">
      <alignment horizontal="justify" vertical="top" wrapText="1"/>
    </xf>
    <xf numFmtId="164" fontId="5" fillId="4" borderId="8" xfId="0" applyNumberFormat="1" applyFont="1" applyFill="1" applyBorder="1" applyAlignment="1">
      <alignment horizontal="justify" vertical="center" wrapText="1"/>
    </xf>
    <xf numFmtId="0" fontId="5" fillId="4" borderId="8" xfId="0" applyFont="1" applyFill="1" applyBorder="1" applyAlignment="1">
      <alignment horizontal="left" vertical="center" wrapText="1"/>
    </xf>
    <xf numFmtId="0" fontId="5" fillId="0" borderId="8" xfId="0" applyFont="1" applyFill="1" applyBorder="1" applyAlignment="1">
      <alignment horizontal="justify" vertical="top" wrapText="1"/>
    </xf>
    <xf numFmtId="0" fontId="5" fillId="12" borderId="8" xfId="0" applyFont="1" applyFill="1" applyBorder="1" applyAlignment="1">
      <alignment horizontal="justify" vertical="top" wrapText="1"/>
    </xf>
    <xf numFmtId="0" fontId="5" fillId="4" borderId="8" xfId="0" applyNumberFormat="1" applyFont="1" applyFill="1" applyBorder="1" applyAlignment="1">
      <alignment horizontal="left" vertical="center" wrapText="1"/>
    </xf>
    <xf numFmtId="0" fontId="5" fillId="4" borderId="8" xfId="0" applyNumberFormat="1" applyFont="1" applyFill="1" applyBorder="1" applyAlignment="1">
      <alignment horizontal="left" vertical="top" wrapText="1"/>
    </xf>
    <xf numFmtId="0" fontId="6" fillId="4" borderId="8" xfId="0" applyFont="1" applyFill="1" applyBorder="1" applyAlignment="1">
      <alignment horizontal="justify" vertical="top" wrapText="1"/>
    </xf>
    <xf numFmtId="0" fontId="49" fillId="0" borderId="8" xfId="0" applyFont="1" applyFill="1" applyBorder="1" applyAlignment="1">
      <alignment horizontal="justify" vertical="top" wrapText="1"/>
    </xf>
    <xf numFmtId="0" fontId="5" fillId="4" borderId="8" xfId="0" applyFont="1" applyFill="1" applyBorder="1" applyAlignment="1">
      <alignment horizontal="center" vertical="top" wrapText="1"/>
    </xf>
    <xf numFmtId="0" fontId="5" fillId="0" borderId="8" xfId="0" applyFont="1" applyFill="1" applyBorder="1" applyAlignment="1">
      <alignment horizontal="justify" vertical="center" wrapText="1"/>
    </xf>
    <xf numFmtId="4" fontId="5" fillId="4" borderId="8" xfId="0" applyNumberFormat="1" applyFont="1" applyFill="1" applyBorder="1" applyAlignment="1">
      <alignment horizontal="justify" vertical="top" wrapText="1"/>
    </xf>
    <xf numFmtId="0" fontId="7" fillId="0" borderId="8" xfId="0" applyFont="1" applyFill="1" applyBorder="1" applyAlignment="1">
      <alignment horizontal="justify" vertical="center" wrapText="1"/>
    </xf>
    <xf numFmtId="0" fontId="7" fillId="4" borderId="8" xfId="0" applyFont="1" applyFill="1" applyBorder="1" applyAlignment="1">
      <alignment horizontal="center" vertical="top" wrapText="1"/>
    </xf>
    <xf numFmtId="0" fontId="5" fillId="0" borderId="8" xfId="0" applyFont="1" applyFill="1" applyBorder="1" applyAlignment="1">
      <alignment horizontal="center" vertical="top" wrapText="1"/>
    </xf>
    <xf numFmtId="0" fontId="7" fillId="4" borderId="8"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0" borderId="8" xfId="0" applyFont="1" applyFill="1" applyBorder="1" applyAlignment="1">
      <alignment horizontal="center" vertical="top" wrapText="1"/>
    </xf>
    <xf numFmtId="0" fontId="5" fillId="0" borderId="8" xfId="0" applyFont="1" applyFill="1" applyBorder="1" applyAlignment="1">
      <alignment horizontal="center" vertical="center" wrapText="1"/>
    </xf>
    <xf numFmtId="16" fontId="7" fillId="0" borderId="8" xfId="0" applyNumberFormat="1" applyFont="1" applyFill="1" applyBorder="1" applyAlignment="1">
      <alignment horizontal="center" vertical="center" wrapText="1"/>
    </xf>
    <xf numFmtId="0" fontId="5" fillId="0" borderId="8" xfId="0" applyFont="1" applyFill="1" applyBorder="1" applyAlignment="1">
      <alignment horizontal="left" vertical="top" wrapText="1"/>
    </xf>
    <xf numFmtId="0" fontId="9" fillId="0" borderId="0" xfId="0" quotePrefix="1" applyFont="1" applyFill="1" applyBorder="1" applyAlignment="1">
      <alignment horizontal="center" vertical="top" wrapText="1"/>
    </xf>
    <xf numFmtId="2" fontId="7" fillId="6" borderId="1" xfId="0" quotePrefix="1" applyNumberFormat="1" applyFont="1" applyFill="1" applyBorder="1" applyAlignment="1">
      <alignment horizontal="left" vertical="center" wrapText="1"/>
    </xf>
    <xf numFmtId="2" fontId="5" fillId="5" borderId="12" xfId="0" applyNumberFormat="1" applyFont="1" applyFill="1" applyBorder="1" applyAlignment="1">
      <alignment horizontal="center" vertical="center" wrapText="1"/>
    </xf>
    <xf numFmtId="2" fontId="5" fillId="5" borderId="1" xfId="0" applyNumberFormat="1" applyFont="1" applyFill="1" applyBorder="1" applyAlignment="1">
      <alignment horizontal="center" vertical="center" wrapText="1"/>
    </xf>
    <xf numFmtId="2" fontId="5" fillId="5" borderId="2" xfId="0" applyNumberFormat="1"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4" fontId="5" fillId="5" borderId="2" xfId="0" applyNumberFormat="1"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6" xfId="0" applyFont="1" applyFill="1" applyBorder="1" applyAlignment="1">
      <alignment horizontal="center" vertical="center" wrapText="1"/>
    </xf>
    <xf numFmtId="4" fontId="5" fillId="5" borderId="12"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164" fontId="5" fillId="5" borderId="12" xfId="0" applyNumberFormat="1" applyFont="1" applyFill="1" applyBorder="1" applyAlignment="1">
      <alignment horizontal="center" vertical="center" wrapText="1"/>
    </xf>
    <xf numFmtId="4" fontId="5" fillId="5" borderId="1" xfId="0" quotePrefix="1" applyNumberFormat="1" applyFont="1" applyFill="1" applyBorder="1" applyAlignment="1">
      <alignment horizontal="center" vertical="center" wrapText="1"/>
    </xf>
    <xf numFmtId="4" fontId="5" fillId="5" borderId="2" xfId="0" quotePrefix="1" applyNumberFormat="1"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9" xfId="0" applyFont="1" applyFill="1" applyBorder="1" applyAlignment="1">
      <alignment horizontal="center" vertical="center" wrapText="1"/>
    </xf>
    <xf numFmtId="4" fontId="7" fillId="4" borderId="8" xfId="0" applyNumberFormat="1" applyFont="1" applyFill="1" applyBorder="1" applyAlignment="1">
      <alignment horizontal="justify" vertical="top" wrapText="1"/>
    </xf>
    <xf numFmtId="0" fontId="7" fillId="6" borderId="7" xfId="0" applyFont="1" applyFill="1" applyBorder="1" applyAlignment="1">
      <alignment horizontal="center" vertical="center" wrapText="1"/>
    </xf>
    <xf numFmtId="0" fontId="17" fillId="4" borderId="8" xfId="0" applyFont="1" applyFill="1" applyBorder="1" applyAlignment="1">
      <alignment horizontal="justify" vertical="top" wrapText="1"/>
    </xf>
    <xf numFmtId="0" fontId="42" fillId="0" borderId="8" xfId="0" applyFont="1" applyFill="1" applyBorder="1" applyAlignment="1">
      <alignment horizontal="left" vertical="top" wrapText="1"/>
    </xf>
    <xf numFmtId="0" fontId="40" fillId="0" borderId="1" xfId="0" applyFont="1" applyFill="1" applyBorder="1" applyAlignment="1">
      <alignment horizontal="left" vertical="top" wrapText="1"/>
    </xf>
    <xf numFmtId="0" fontId="5" fillId="4" borderId="14" xfId="0" applyFont="1" applyFill="1" applyBorder="1" applyAlignment="1">
      <alignment horizontal="left" vertical="top" wrapText="1"/>
    </xf>
    <xf numFmtId="0" fontId="6" fillId="4" borderId="7" xfId="0" applyFont="1" applyFill="1" applyBorder="1" applyAlignment="1">
      <alignment horizontal="center" vertical="center" wrapText="1"/>
    </xf>
    <xf numFmtId="0" fontId="40" fillId="4" borderId="8" xfId="0" applyFont="1" applyFill="1" applyBorder="1" applyAlignment="1">
      <alignment horizontal="left" vertical="top" wrapText="1"/>
    </xf>
    <xf numFmtId="0" fontId="5" fillId="4" borderId="8" xfId="0" applyFont="1" applyFill="1" applyBorder="1" applyAlignment="1">
      <alignment horizontal="center" wrapText="1"/>
    </xf>
    <xf numFmtId="49" fontId="5" fillId="4" borderId="7" xfId="4" applyNumberFormat="1" applyFont="1" applyFill="1" applyBorder="1" applyAlignment="1">
      <alignment horizontal="center" vertical="center" wrapText="1"/>
    </xf>
    <xf numFmtId="0" fontId="5" fillId="0" borderId="8" xfId="0" applyFont="1" applyFill="1" applyBorder="1" applyAlignment="1">
      <alignment vertical="top" wrapText="1"/>
    </xf>
    <xf numFmtId="0" fontId="5" fillId="0" borderId="1" xfId="0" applyFont="1" applyFill="1" applyBorder="1" applyAlignment="1">
      <alignment vertical="top" wrapText="1"/>
    </xf>
    <xf numFmtId="0" fontId="7"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7" fillId="4" borderId="1" xfId="0" applyFont="1" applyFill="1" applyBorder="1" applyAlignment="1">
      <alignment horizontal="justify" vertical="top" wrapText="1"/>
    </xf>
    <xf numFmtId="0" fontId="6" fillId="4" borderId="7" xfId="0" applyNumberFormat="1" applyFont="1" applyFill="1" applyBorder="1" applyAlignment="1">
      <alignment horizontal="center" vertical="center" wrapText="1"/>
    </xf>
    <xf numFmtId="164" fontId="3" fillId="4" borderId="8" xfId="0" applyNumberFormat="1" applyFont="1" applyFill="1" applyBorder="1" applyAlignment="1">
      <alignment horizontal="justify" vertical="center" wrapText="1"/>
    </xf>
    <xf numFmtId="164" fontId="5" fillId="4" borderId="8" xfId="0" applyNumberFormat="1" applyFont="1" applyFill="1" applyBorder="1" applyAlignment="1">
      <alignment horizontal="justify" vertical="top" wrapText="1"/>
    </xf>
    <xf numFmtId="0" fontId="3" fillId="4" borderId="8" xfId="0" applyFont="1" applyFill="1" applyBorder="1" applyAlignment="1">
      <alignment horizontal="justify" vertical="top" wrapText="1"/>
    </xf>
    <xf numFmtId="49" fontId="22" fillId="4" borderId="7" xfId="0" applyNumberFormat="1" applyFont="1" applyFill="1" applyBorder="1" applyAlignment="1">
      <alignment horizontal="center" vertical="top" wrapText="1"/>
    </xf>
    <xf numFmtId="49" fontId="22" fillId="4" borderId="7" xfId="0" applyNumberFormat="1" applyFont="1" applyFill="1" applyBorder="1" applyAlignment="1">
      <alignment horizontal="center" vertical="center" wrapText="1"/>
    </xf>
    <xf numFmtId="0" fontId="23" fillId="6" borderId="7" xfId="0" applyFont="1" applyFill="1" applyBorder="1" applyAlignment="1">
      <alignment horizontal="center" vertical="center" wrapText="1"/>
    </xf>
    <xf numFmtId="49" fontId="23" fillId="4" borderId="7" xfId="0" applyNumberFormat="1" applyFont="1" applyFill="1" applyBorder="1" applyAlignment="1">
      <alignment horizontal="center" vertical="center" wrapText="1"/>
    </xf>
    <xf numFmtId="0" fontId="6" fillId="4" borderId="7" xfId="0" applyNumberFormat="1" applyFont="1" applyFill="1" applyBorder="1" applyAlignment="1">
      <alignment horizontal="center" vertical="top" wrapText="1"/>
    </xf>
    <xf numFmtId="49" fontId="5" fillId="4" borderId="7" xfId="0" applyNumberFormat="1" applyFont="1" applyFill="1" applyBorder="1" applyAlignment="1">
      <alignment horizontal="center" vertical="center" wrapText="1"/>
    </xf>
    <xf numFmtId="164" fontId="3" fillId="4" borderId="8" xfId="0" applyNumberFormat="1" applyFont="1" applyFill="1" applyBorder="1" applyAlignment="1">
      <alignment horizontal="left" vertical="center" wrapText="1"/>
    </xf>
    <xf numFmtId="49" fontId="6" fillId="4" borderId="7" xfId="0" applyNumberFormat="1" applyFont="1" applyFill="1" applyBorder="1" applyAlignment="1">
      <alignment horizontal="center" vertical="center" wrapText="1"/>
    </xf>
    <xf numFmtId="49" fontId="6" fillId="4" borderId="7" xfId="4" applyNumberFormat="1" applyFont="1" applyFill="1" applyBorder="1" applyAlignment="1">
      <alignment horizontal="center" vertical="center" wrapText="1"/>
    </xf>
    <xf numFmtId="16" fontId="5" fillId="4" borderId="7" xfId="4" applyNumberFormat="1" applyFont="1" applyFill="1" applyBorder="1" applyAlignment="1">
      <alignment horizontal="center" vertical="center" wrapText="1"/>
    </xf>
    <xf numFmtId="16" fontId="8" fillId="4" borderId="7" xfId="4" applyNumberFormat="1" applyFont="1" applyFill="1" applyBorder="1" applyAlignment="1">
      <alignment horizontal="center" vertical="center" wrapText="1"/>
    </xf>
    <xf numFmtId="0" fontId="48" fillId="4" borderId="8" xfId="0" applyFont="1" applyFill="1" applyBorder="1" applyAlignment="1">
      <alignment horizontal="justify" vertical="top" wrapText="1"/>
    </xf>
    <xf numFmtId="0" fontId="22" fillId="4" borderId="7" xfId="0" applyFont="1" applyFill="1" applyBorder="1" applyAlignment="1">
      <alignment horizontal="center" vertical="top" wrapText="1"/>
    </xf>
    <xf numFmtId="0" fontId="7" fillId="4" borderId="7" xfId="0" applyFont="1" applyFill="1" applyBorder="1" applyAlignment="1">
      <alignment horizontal="center" vertical="center" wrapText="1"/>
    </xf>
    <xf numFmtId="16" fontId="6" fillId="4" borderId="7" xfId="0" applyNumberFormat="1" applyFont="1" applyFill="1" applyBorder="1" applyAlignment="1">
      <alignment horizontal="center" vertical="center" wrapText="1"/>
    </xf>
    <xf numFmtId="0" fontId="20" fillId="4" borderId="8" xfId="0" applyFont="1" applyFill="1" applyBorder="1" applyAlignment="1">
      <alignment horizontal="justify" vertical="top" wrapText="1"/>
    </xf>
    <xf numFmtId="0" fontId="42" fillId="0" borderId="1" xfId="0" applyFont="1" applyFill="1" applyBorder="1" applyAlignment="1">
      <alignment horizontal="left" vertical="top" wrapText="1"/>
    </xf>
    <xf numFmtId="0" fontId="5" fillId="0" borderId="8" xfId="0" applyFont="1" applyFill="1" applyBorder="1" applyAlignment="1">
      <alignment vertical="center" wrapText="1"/>
    </xf>
    <xf numFmtId="0" fontId="8" fillId="4" borderId="8" xfId="0" applyFont="1" applyFill="1" applyBorder="1" applyAlignment="1">
      <alignment horizontal="center" vertical="top" wrapText="1"/>
    </xf>
    <xf numFmtId="0" fontId="6" fillId="4" borderId="8" xfId="0" applyFont="1" applyFill="1" applyBorder="1" applyAlignment="1">
      <alignment horizontal="center" vertical="top" wrapText="1"/>
    </xf>
    <xf numFmtId="0" fontId="26" fillId="4" borderId="8" xfId="0" applyFont="1" applyFill="1" applyBorder="1" applyAlignment="1">
      <alignment horizontal="center" vertical="top" wrapText="1"/>
    </xf>
    <xf numFmtId="0" fontId="17" fillId="4" borderId="8" xfId="0" applyFont="1" applyFill="1" applyBorder="1" applyAlignment="1">
      <alignment horizontal="left" vertical="center" wrapText="1"/>
    </xf>
    <xf numFmtId="0" fontId="7" fillId="0" borderId="8" xfId="0" applyFont="1" applyFill="1" applyBorder="1" applyAlignment="1">
      <alignment horizontal="justify" vertical="top" wrapText="1"/>
    </xf>
    <xf numFmtId="0" fontId="8" fillId="0" borderId="8" xfId="0" applyFont="1" applyFill="1" applyBorder="1" applyAlignment="1">
      <alignment horizontal="left" vertical="top" wrapText="1"/>
    </xf>
    <xf numFmtId="0" fontId="40" fillId="0" borderId="8" xfId="0" applyFont="1" applyFill="1" applyBorder="1" applyAlignment="1">
      <alignment horizontal="left" vertical="top" wrapText="1"/>
    </xf>
    <xf numFmtId="0" fontId="7" fillId="4" borderId="8" xfId="0" applyFont="1" applyFill="1" applyBorder="1" applyAlignment="1">
      <alignment horizontal="left" vertical="top" wrapText="1"/>
    </xf>
    <xf numFmtId="0" fontId="5" fillId="4" borderId="1" xfId="0" applyFont="1" applyFill="1" applyBorder="1" applyAlignment="1">
      <alignment horizontal="justify" vertical="top" wrapText="1"/>
    </xf>
    <xf numFmtId="0" fontId="40" fillId="4" borderId="8" xfId="0" applyFont="1" applyFill="1" applyBorder="1" applyAlignment="1">
      <alignment horizontal="justify" vertical="top" wrapText="1"/>
    </xf>
    <xf numFmtId="0" fontId="5" fillId="0" borderId="8" xfId="0" applyNumberFormat="1" applyFont="1" applyFill="1" applyBorder="1" applyAlignment="1">
      <alignment horizontal="left" vertical="top" wrapText="1"/>
    </xf>
    <xf numFmtId="4" fontId="7" fillId="0" borderId="8" xfId="0" applyNumberFormat="1" applyFont="1" applyFill="1" applyBorder="1" applyAlignment="1">
      <alignment horizontal="justify" vertical="center" wrapText="1"/>
    </xf>
    <xf numFmtId="0" fontId="6" fillId="4" borderId="13" xfId="0" applyFont="1" applyFill="1" applyBorder="1" applyAlignment="1">
      <alignment horizontal="center" vertical="center" wrapText="1"/>
    </xf>
    <xf numFmtId="16" fontId="6" fillId="4" borderId="7" xfId="4" applyNumberFormat="1" applyFont="1" applyFill="1" applyBorder="1" applyAlignment="1">
      <alignment horizontal="center" vertical="center" wrapText="1"/>
    </xf>
    <xf numFmtId="0" fontId="6" fillId="4" borderId="7" xfId="4" applyFont="1" applyFill="1" applyBorder="1" applyAlignment="1">
      <alignment horizontal="center" vertical="center" wrapText="1"/>
    </xf>
    <xf numFmtId="0" fontId="5" fillId="4" borderId="7" xfId="4" applyFont="1" applyFill="1" applyBorder="1" applyAlignment="1">
      <alignment horizontal="center" vertical="center" wrapText="1"/>
    </xf>
    <xf numFmtId="49" fontId="24" fillId="0" borderId="7" xfId="0" applyNumberFormat="1" applyFont="1" applyBorder="1" applyAlignment="1">
      <alignment horizontal="center" vertical="center" wrapText="1"/>
    </xf>
    <xf numFmtId="49" fontId="25" fillId="4" borderId="7" xfId="0" applyNumberFormat="1" applyFont="1" applyFill="1" applyBorder="1" applyAlignment="1">
      <alignment horizontal="center" vertical="center" wrapText="1"/>
    </xf>
    <xf numFmtId="0" fontId="8" fillId="4" borderId="7" xfId="0" applyNumberFormat="1" applyFont="1" applyFill="1" applyBorder="1" applyAlignment="1">
      <alignment horizontal="center" vertical="center" wrapText="1"/>
    </xf>
    <xf numFmtId="0" fontId="8" fillId="4" borderId="7" xfId="0" applyNumberFormat="1" applyFont="1" applyFill="1" applyBorder="1" applyAlignment="1">
      <alignment horizontal="center" vertical="top" wrapText="1"/>
    </xf>
    <xf numFmtId="0" fontId="23" fillId="4" borderId="7" xfId="0"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31" fillId="4" borderId="7"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33" fillId="4" borderId="7" xfId="0" applyFont="1" applyFill="1" applyBorder="1" applyAlignment="1">
      <alignment horizontal="center" vertical="top" wrapText="1"/>
    </xf>
    <xf numFmtId="49" fontId="16" fillId="6" borderId="7" xfId="0" applyNumberFormat="1" applyFont="1" applyFill="1" applyBorder="1" applyAlignment="1">
      <alignment horizontal="center" vertical="center" wrapText="1"/>
    </xf>
    <xf numFmtId="49" fontId="17" fillId="0" borderId="7" xfId="0" applyNumberFormat="1" applyFont="1" applyBorder="1" applyAlignment="1">
      <alignment horizontal="center" vertical="center" wrapText="1"/>
    </xf>
    <xf numFmtId="49" fontId="25" fillId="0" borderId="7" xfId="0" applyNumberFormat="1" applyFont="1" applyBorder="1" applyAlignment="1">
      <alignment horizontal="center" vertical="center" wrapText="1"/>
    </xf>
    <xf numFmtId="0" fontId="6"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top" wrapText="1"/>
    </xf>
    <xf numFmtId="0" fontId="6" fillId="4" borderId="9" xfId="0" applyFont="1" applyFill="1" applyBorder="1" applyAlignment="1">
      <alignment horizontal="center" vertical="center" wrapText="1"/>
    </xf>
    <xf numFmtId="0" fontId="5" fillId="4" borderId="7" xfId="0" applyFont="1" applyFill="1" applyBorder="1" applyAlignment="1">
      <alignment horizontal="center" vertical="top" wrapText="1"/>
    </xf>
    <xf numFmtId="0" fontId="5" fillId="4" borderId="7"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6" fillId="4" borderId="7" xfId="0" applyFont="1" applyFill="1" applyBorder="1" applyAlignment="1">
      <alignment horizontal="center" vertical="top" wrapText="1"/>
    </xf>
    <xf numFmtId="16" fontId="7" fillId="6" borderId="7" xfId="0" applyNumberFormat="1" applyFont="1" applyFill="1" applyBorder="1" applyAlignment="1">
      <alignment horizontal="center" vertical="center" wrapText="1"/>
    </xf>
    <xf numFmtId="16" fontId="7" fillId="6" borderId="7" xfId="0" applyNumberFormat="1" applyFont="1" applyFill="1" applyBorder="1" applyAlignment="1">
      <alignment horizontal="center" vertical="top" wrapText="1"/>
    </xf>
    <xf numFmtId="0" fontId="8" fillId="0" borderId="7" xfId="0" applyFont="1" applyFill="1" applyBorder="1" applyAlignment="1">
      <alignment horizontal="center" vertical="top" wrapText="1"/>
    </xf>
    <xf numFmtId="0" fontId="5" fillId="4" borderId="7"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8" fillId="4" borderId="1" xfId="0" applyFont="1" applyFill="1" applyBorder="1" applyAlignment="1">
      <alignment horizontal="center" vertical="top" wrapText="1"/>
    </xf>
    <xf numFmtId="49"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7" xfId="0" applyFont="1" applyFill="1" applyBorder="1" applyAlignment="1">
      <alignment horizontal="center" vertical="top" wrapText="1"/>
    </xf>
    <xf numFmtId="0" fontId="48" fillId="0" borderId="8" xfId="0" applyFont="1" applyFill="1" applyBorder="1" applyAlignment="1">
      <alignment horizontal="left" vertical="center" wrapText="1"/>
    </xf>
    <xf numFmtId="4" fontId="5" fillId="4" borderId="8" xfId="0" applyNumberFormat="1" applyFont="1" applyFill="1" applyBorder="1" applyAlignment="1">
      <alignment horizontal="left" vertical="top" wrapText="1"/>
    </xf>
  </cellXfs>
  <cellStyles count="42">
    <cellStyle name="Обычный" xfId="0" builtinId="0"/>
    <cellStyle name="Обычный 10" xfId="7"/>
    <cellStyle name="Обычный 11" xfId="8"/>
    <cellStyle name="Обычный 12" xfId="9"/>
    <cellStyle name="Обычный 13" xfId="10"/>
    <cellStyle name="Обычный 14" xfId="11"/>
    <cellStyle name="Обычный 15" xfId="12"/>
    <cellStyle name="Обычный 16" xfId="13"/>
    <cellStyle name="Обычный 17" xfId="14"/>
    <cellStyle name="Обычный 2" xfId="3"/>
    <cellStyle name="Обычный 2 2" xfId="16"/>
    <cellStyle name="Обычный 2 2 2" xfId="17"/>
    <cellStyle name="Обычный 2 2 3" xfId="18"/>
    <cellStyle name="Обычный 2 3" xfId="19"/>
    <cellStyle name="Обычный 2 4" xfId="15"/>
    <cellStyle name="Обычный 3" xfId="1"/>
    <cellStyle name="Обычный 3 2" xfId="20"/>
    <cellStyle name="Обычный 3 3" xfId="21"/>
    <cellStyle name="Обычный 3 4" xfId="6"/>
    <cellStyle name="Обычный 4" xfId="22"/>
    <cellStyle name="Обычный 5" xfId="23"/>
    <cellStyle name="Обычный 6" xfId="24"/>
    <cellStyle name="Обычный 7" xfId="25"/>
    <cellStyle name="Обычный 8" xfId="26"/>
    <cellStyle name="Обычный 9" xfId="27"/>
    <cellStyle name="Обычный_Лист1" xfId="4"/>
    <cellStyle name="Процентный" xfId="2" builtinId="5"/>
    <cellStyle name="Процентный 2" xfId="28"/>
    <cellStyle name="Стиль 1" xfId="29"/>
    <cellStyle name="Финансовый 10" xfId="30"/>
    <cellStyle name="Финансовый 11" xfId="31"/>
    <cellStyle name="Финансовый 12" xfId="32"/>
    <cellStyle name="Финансовый 2" xfId="5"/>
    <cellStyle name="Финансовый 2 2" xfId="33"/>
    <cellStyle name="Финансовый 3" xfId="34"/>
    <cellStyle name="Финансовый 3 2" xfId="35"/>
    <cellStyle name="Финансовый 4" xfId="36"/>
    <cellStyle name="Финансовый 5" xfId="37"/>
    <cellStyle name="Финансовый 6" xfId="38"/>
    <cellStyle name="Финансовый 7" xfId="39"/>
    <cellStyle name="Финансовый 8" xfId="40"/>
    <cellStyle name="Финансовый 9" xfId="41"/>
  </cellStyles>
  <dxfs count="0"/>
  <tableStyles count="0" defaultTableStyle="TableStyleMedium9" defaultPivotStyle="PivotStyleLight16"/>
  <colors>
    <mruColors>
      <color rgb="FFCCFF66"/>
      <color rgb="FF90F4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6;&#1073;&#1097;&#1072;&#1103;%20&#1086;&#1094;&#1087;/&#1056;&#1077;&#1072;&#1083;&#1080;&#1079;&#1072;&#1094;&#1080;&#1103;%20&#1052;&#1055;%20&#1075;&#1086;&#1088;&#1086;&#1076;&#1072;%20&#1080;%20&#1043;&#1055;%20&#1086;&#1082;&#1088;&#1091;&#1075;&#1072;%202014%20&#1075;&#1086;&#1076;/&#1085;&#1072;%2001.07.2014/&#1088;&#1077;&#1072;&#1083;&#1080;&#1079;&#1072;&#1094;&#1080;&#1103;%20&#1043;&#1055;%20&#1086;&#1082;&#1088;&#1091;&#1075;&#1072;%20&#1085;&#1072;%2001.07.2014/&#1050;&#1086;&#1087;&#1080;&#1103;%20&#1070;.&#1055;.%20&#1057;&#1045;&#1058;&#1045;&#1042;&#1054;&#1049;%20&#1043;&#1056;&#1040;&#1060;&#1048;&#1050;%20&#1075;&#1086;&#1089;&#1087;&#1088;&#1086;&#1075;&#1088;&#1072;&#1084;&#1084;&#1099;%20&#1061;&#1052;&#1040;&#1054;%20&#1085;&#1072;%2001.07.2014%20&#1089;%20&#1076;&#1086;&#1087;%20&#1089;&#1074;&#1086;&#1076;&#1086;&#10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01.07.2014"/>
      <sheetName val="Главе"/>
      <sheetName val="перечень"/>
      <sheetName val="Лист1"/>
      <sheetName val="Лист2"/>
      <sheetName val="Лист3"/>
    </sheetNames>
    <sheetDataSet>
      <sheetData sheetId="0">
        <row r="12">
          <cell r="G12">
            <v>35818.11</v>
          </cell>
          <cell r="H12">
            <v>42913.46</v>
          </cell>
          <cell r="I12">
            <v>36945.269999999997</v>
          </cell>
          <cell r="K12">
            <v>11767.36</v>
          </cell>
        </row>
        <row r="13">
          <cell r="G13">
            <v>9047912.4700000007</v>
          </cell>
          <cell r="H13">
            <v>9047184.0600000005</v>
          </cell>
          <cell r="I13">
            <v>4340593.9000000004</v>
          </cell>
          <cell r="K13">
            <v>3577739.28</v>
          </cell>
          <cell r="O13">
            <v>33986.1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CT2666"/>
  <sheetViews>
    <sheetView showZeros="0" tabSelected="1" view="pageBreakPreview" zoomScale="50" zoomScaleNormal="50" zoomScaleSheetLayoutView="50" zoomScalePageLayoutView="40" workbookViewId="0">
      <pane xSplit="2" ySplit="14" topLeftCell="C558" activePane="bottomRight" state="frozen"/>
      <selection pane="topRight" activeCell="C1" sqref="C1"/>
      <selection pane="bottomLeft" activeCell="A13" sqref="A13"/>
      <selection pane="bottomRight" activeCell="F568" sqref="F568"/>
    </sheetView>
  </sheetViews>
  <sheetFormatPr defaultRowHeight="18.75" outlineLevelRow="2" outlineLevelCol="2" x14ac:dyDescent="0.3"/>
  <cols>
    <col min="1" max="1" width="12.625" style="9" customWidth="1"/>
    <col min="2" max="2" width="59" style="8" customWidth="1"/>
    <col min="3" max="3" width="34.25" style="8" customWidth="1"/>
    <col min="4" max="4" width="19" style="20" customWidth="1"/>
    <col min="5" max="5" width="17.5" style="20" customWidth="1"/>
    <col min="6" max="6" width="19.25" style="26" customWidth="1" outlineLevel="2"/>
    <col min="7" max="7" width="16" style="117" customWidth="1" outlineLevel="2"/>
    <col min="8" max="9" width="17.375" style="20" customWidth="1" outlineLevel="2"/>
    <col min="10" max="10" width="15" style="117" customWidth="1" outlineLevel="2"/>
    <col min="11" max="11" width="16.75" style="117" customWidth="1" outlineLevel="2"/>
    <col min="12" max="12" width="17.375" style="10" customWidth="1" outlineLevel="2"/>
    <col min="13" max="13" width="16.5" style="10" customWidth="1" outlineLevel="2"/>
    <col min="14" max="14" width="65.625" style="149" customWidth="1"/>
    <col min="15" max="16384" width="9" style="1"/>
  </cols>
  <sheetData>
    <row r="1" spans="1:98" ht="20.25" x14ac:dyDescent="0.3">
      <c r="A1" s="546" t="s">
        <v>1376</v>
      </c>
      <c r="B1" s="546"/>
      <c r="C1" s="546"/>
      <c r="D1" s="546"/>
      <c r="E1" s="546"/>
      <c r="F1" s="546"/>
      <c r="G1" s="546"/>
      <c r="H1" s="546"/>
      <c r="I1" s="546"/>
      <c r="J1" s="546"/>
      <c r="K1" s="546"/>
      <c r="L1" s="546"/>
      <c r="M1" s="546"/>
      <c r="N1" s="546"/>
    </row>
    <row r="2" spans="1:98" ht="60.75" hidden="1" x14ac:dyDescent="0.3">
      <c r="A2" s="240"/>
      <c r="B2" s="216"/>
      <c r="C2" s="248"/>
      <c r="D2" s="248" t="s">
        <v>60</v>
      </c>
      <c r="E2" s="248" t="s">
        <v>61</v>
      </c>
      <c r="F2" s="248" t="s">
        <v>52</v>
      </c>
      <c r="G2" s="248"/>
      <c r="H2" s="248" t="s">
        <v>30</v>
      </c>
      <c r="I2" s="220"/>
      <c r="J2" s="220"/>
      <c r="K2" s="211"/>
      <c r="L2" s="211" t="s">
        <v>58</v>
      </c>
      <c r="M2" s="211"/>
      <c r="N2" s="211"/>
    </row>
    <row r="3" spans="1:98" ht="20.25" hidden="1" x14ac:dyDescent="0.3">
      <c r="A3" s="240"/>
      <c r="B3" s="216"/>
      <c r="C3" s="249" t="s">
        <v>23</v>
      </c>
      <c r="D3" s="250">
        <f>D11-'[1]на 01.07.2014'!$G$12</f>
        <v>7095.35</v>
      </c>
      <c r="E3" s="250">
        <f>E11-'[1]на 01.07.2014'!$H$12</f>
        <v>0</v>
      </c>
      <c r="F3" s="250">
        <f>F11-'[1]на 01.07.2014'!$I$12</f>
        <v>175.69</v>
      </c>
      <c r="G3" s="251"/>
      <c r="H3" s="250">
        <f>H11-'[1]на 01.07.2014'!$K$12</f>
        <v>6661.45</v>
      </c>
      <c r="I3" s="221"/>
      <c r="J3" s="220"/>
      <c r="K3" s="211"/>
      <c r="L3" s="211"/>
      <c r="M3" s="211"/>
      <c r="N3" s="211"/>
    </row>
    <row r="4" spans="1:98" ht="20.25" hidden="1" x14ac:dyDescent="0.3">
      <c r="A4" s="240"/>
      <c r="B4" s="216"/>
      <c r="C4" s="249" t="s">
        <v>22</v>
      </c>
      <c r="D4" s="250">
        <f>D12-'[1]на 01.07.2014'!$G$13</f>
        <v>144294.76999999999</v>
      </c>
      <c r="E4" s="250">
        <f>E12-'[1]на 01.07.2014'!$H$13</f>
        <v>152119.04000000001</v>
      </c>
      <c r="F4" s="250">
        <f>F12-'[1]на 01.07.2014'!$I$13</f>
        <v>583533.28</v>
      </c>
      <c r="G4" s="251"/>
      <c r="H4" s="250">
        <f>H12-'[1]на 01.07.2014'!$K$13</f>
        <v>1232285.83</v>
      </c>
      <c r="I4" s="221"/>
      <c r="J4" s="220"/>
      <c r="K4" s="211"/>
      <c r="L4" s="252">
        <f>L12-'[1]на 01.07.2014'!$O$13</f>
        <v>38803.49</v>
      </c>
      <c r="M4" s="211"/>
      <c r="N4" s="211"/>
    </row>
    <row r="5" spans="1:98" s="3" customFormat="1" ht="19.5" thickBot="1" x14ac:dyDescent="0.35">
      <c r="A5" s="557"/>
      <c r="B5" s="557"/>
      <c r="C5" s="557"/>
      <c r="D5" s="557"/>
      <c r="E5" s="17"/>
      <c r="F5" s="23"/>
      <c r="G5" s="99"/>
      <c r="H5" s="17"/>
      <c r="I5" s="17"/>
      <c r="J5" s="123"/>
      <c r="K5" s="123"/>
      <c r="L5" s="2"/>
      <c r="M5" s="2"/>
      <c r="N5" s="148" t="s">
        <v>941</v>
      </c>
    </row>
    <row r="6" spans="1:98" s="4" customFormat="1" ht="40.5" customHeight="1" x14ac:dyDescent="0.25">
      <c r="A6" s="564" t="s">
        <v>20</v>
      </c>
      <c r="B6" s="561" t="s">
        <v>29</v>
      </c>
      <c r="C6" s="561" t="s">
        <v>21</v>
      </c>
      <c r="D6" s="556" t="s">
        <v>63</v>
      </c>
      <c r="E6" s="556"/>
      <c r="F6" s="558" t="s">
        <v>1377</v>
      </c>
      <c r="G6" s="558"/>
      <c r="H6" s="558"/>
      <c r="I6" s="558"/>
      <c r="J6" s="558"/>
      <c r="K6" s="556" t="s">
        <v>62</v>
      </c>
      <c r="L6" s="548" t="s">
        <v>58</v>
      </c>
      <c r="M6" s="548" t="s">
        <v>59</v>
      </c>
      <c r="N6" s="554" t="s">
        <v>18</v>
      </c>
    </row>
    <row r="7" spans="1:98" s="4" customFormat="1" x14ac:dyDescent="0.25">
      <c r="A7" s="565"/>
      <c r="B7" s="562"/>
      <c r="C7" s="562"/>
      <c r="D7" s="559" t="s">
        <v>60</v>
      </c>
      <c r="E7" s="552" t="s">
        <v>61</v>
      </c>
      <c r="F7" s="551" t="s">
        <v>28</v>
      </c>
      <c r="G7" s="551"/>
      <c r="H7" s="551" t="s">
        <v>27</v>
      </c>
      <c r="I7" s="551"/>
      <c r="J7" s="551"/>
      <c r="K7" s="552"/>
      <c r="L7" s="549"/>
      <c r="M7" s="549"/>
      <c r="N7" s="555"/>
    </row>
    <row r="8" spans="1:98" s="4" customFormat="1" ht="57" thickBot="1" x14ac:dyDescent="0.3">
      <c r="A8" s="566"/>
      <c r="B8" s="563"/>
      <c r="C8" s="563"/>
      <c r="D8" s="560"/>
      <c r="E8" s="553"/>
      <c r="F8" s="451" t="s">
        <v>52</v>
      </c>
      <c r="G8" s="452" t="s">
        <v>53</v>
      </c>
      <c r="H8" s="451" t="s">
        <v>30</v>
      </c>
      <c r="I8" s="451" t="s">
        <v>53</v>
      </c>
      <c r="J8" s="452" t="s">
        <v>54</v>
      </c>
      <c r="K8" s="553"/>
      <c r="L8" s="550"/>
      <c r="M8" s="550"/>
      <c r="N8" s="555"/>
    </row>
    <row r="9" spans="1:98" s="14" customFormat="1" x14ac:dyDescent="0.25">
      <c r="A9" s="453">
        <v>1</v>
      </c>
      <c r="B9" s="454">
        <v>2</v>
      </c>
      <c r="C9" s="454">
        <v>3</v>
      </c>
      <c r="D9" s="454">
        <v>4</v>
      </c>
      <c r="E9" s="454">
        <v>5</v>
      </c>
      <c r="F9" s="455">
        <v>6</v>
      </c>
      <c r="G9" s="456">
        <v>7</v>
      </c>
      <c r="H9" s="454">
        <v>8</v>
      </c>
      <c r="I9" s="454">
        <v>9</v>
      </c>
      <c r="J9" s="454">
        <v>10</v>
      </c>
      <c r="K9" s="454">
        <v>11</v>
      </c>
      <c r="L9" s="454">
        <v>12</v>
      </c>
      <c r="M9" s="454">
        <v>13</v>
      </c>
      <c r="N9" s="457">
        <v>14</v>
      </c>
    </row>
    <row r="10" spans="1:98" s="5" customFormat="1" x14ac:dyDescent="0.25">
      <c r="A10" s="568"/>
      <c r="B10" s="547" t="s">
        <v>16</v>
      </c>
      <c r="C10" s="34" t="s">
        <v>25</v>
      </c>
      <c r="D10" s="31">
        <f>SUM(D11:D14)</f>
        <v>21290504.73</v>
      </c>
      <c r="E10" s="31">
        <f>SUM(E11:E14)</f>
        <v>21275675.199999999</v>
      </c>
      <c r="F10" s="31">
        <f>SUM(F11:F14)</f>
        <v>11157312.9</v>
      </c>
      <c r="G10" s="110">
        <f t="shared" ref="G10:G14" si="0">F10/E10</f>
        <v>0.52400000000000002</v>
      </c>
      <c r="H10" s="31">
        <f>SUM(H11:H14)</f>
        <v>10959014.890000001</v>
      </c>
      <c r="I10" s="110">
        <f>H10/E10</f>
        <v>0.51500000000000001</v>
      </c>
      <c r="J10" s="110">
        <f>H10/F10</f>
        <v>0.98199999999999998</v>
      </c>
      <c r="K10" s="31">
        <f>SUM(K11:K14)</f>
        <v>21087665.93</v>
      </c>
      <c r="L10" s="31">
        <f>SUM(L11:L14)</f>
        <v>110910.25</v>
      </c>
      <c r="M10" s="122">
        <f>K10/E10</f>
        <v>0.99099999999999999</v>
      </c>
      <c r="N10" s="567"/>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row>
    <row r="11" spans="1:98" s="5" customFormat="1" outlineLevel="1" x14ac:dyDescent="0.25">
      <c r="A11" s="568"/>
      <c r="B11" s="547"/>
      <c r="C11" s="34" t="s">
        <v>23</v>
      </c>
      <c r="D11" s="31">
        <f t="shared" ref="D11:F14" si="1">D16+D326+D381+D516+D656+D791+D856+D866+D991+D1076+D1151+D1221+D1401+D1501+D1521+D1546+D1626+D1666+D1721+D1811+D1843+D1928+D2073+D2113+D2138+D2258+D2303+D2328+D2383+D2408+D2593</f>
        <v>42913.46</v>
      </c>
      <c r="E11" s="31">
        <f t="shared" si="1"/>
        <v>42913.46</v>
      </c>
      <c r="F11" s="31">
        <f t="shared" si="1"/>
        <v>37120.959999999999</v>
      </c>
      <c r="G11" s="110">
        <f t="shared" si="0"/>
        <v>0.86499999999999999</v>
      </c>
      <c r="H11" s="31">
        <f>H16+H326+H381+H516+H656+H791+H856+H866+H991+H1076+H1151+H1221+H1401+H1501+H1521+H1546+H1626+H1666+H1721+H1811+H1843+H1928+H2073+H2113+H2138+H2258+H2303+H2328+H2383+H2408+H2593</f>
        <v>18428.810000000001</v>
      </c>
      <c r="I11" s="110">
        <f t="shared" ref="I11:I19" si="2">H11/E11</f>
        <v>0.42899999999999999</v>
      </c>
      <c r="J11" s="110">
        <f>H11/F11</f>
        <v>0.496</v>
      </c>
      <c r="K11" s="31">
        <f t="shared" ref="K11:L14" si="3">K16+K326+K381+K516+K656+K791+K856+K866+K991+K1076+K1151+K1221+K1401+K1501+K1521+K1546+K1626+K1666+K1721+K1811+K1843+K1928+K2073+K2113+K2138+K2258+K2303+K2328+K2383+K2408+K2593</f>
        <v>42913.46</v>
      </c>
      <c r="L11" s="31">
        <f t="shared" si="3"/>
        <v>0</v>
      </c>
      <c r="M11" s="32">
        <f t="shared" ref="M11:M14" si="4">K11/E11</f>
        <v>1</v>
      </c>
      <c r="N11" s="515"/>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row>
    <row r="12" spans="1:98" s="5" customFormat="1" outlineLevel="1" x14ac:dyDescent="0.25">
      <c r="A12" s="568"/>
      <c r="B12" s="547"/>
      <c r="C12" s="34" t="s">
        <v>22</v>
      </c>
      <c r="D12" s="31">
        <f t="shared" si="1"/>
        <v>9192207.2400000002</v>
      </c>
      <c r="E12" s="31">
        <f t="shared" si="1"/>
        <v>9199303.0999999996</v>
      </c>
      <c r="F12" s="31">
        <f t="shared" si="1"/>
        <v>4924127.18</v>
      </c>
      <c r="G12" s="110">
        <f t="shared" si="0"/>
        <v>0.53500000000000003</v>
      </c>
      <c r="H12" s="31">
        <f>H17+H327+H382+H517+H657+H792+H857+H867+H992+H1077+H1152+H1222+H1402+H1502+H1522+H1547+H1627+H1667+H1722+H1812+H1844+H1929+H2074+H2114+H2139+H2259+H2304+H2329+H2384+H2409+H2594</f>
        <v>4810025.1100000003</v>
      </c>
      <c r="I12" s="110">
        <f t="shared" si="2"/>
        <v>0.52300000000000002</v>
      </c>
      <c r="J12" s="110">
        <f>H12/F12</f>
        <v>0.97699999999999998</v>
      </c>
      <c r="K12" s="31">
        <f t="shared" si="3"/>
        <v>9103425.6199999992</v>
      </c>
      <c r="L12" s="31">
        <f t="shared" si="3"/>
        <v>72789.59</v>
      </c>
      <c r="M12" s="122">
        <f t="shared" si="4"/>
        <v>0.99</v>
      </c>
      <c r="N12" s="515"/>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row>
    <row r="13" spans="1:98" s="5" customFormat="1" outlineLevel="1" x14ac:dyDescent="0.25">
      <c r="A13" s="568"/>
      <c r="B13" s="547"/>
      <c r="C13" s="34" t="s">
        <v>42</v>
      </c>
      <c r="D13" s="31">
        <f t="shared" si="1"/>
        <v>11499023.42</v>
      </c>
      <c r="E13" s="31">
        <f t="shared" si="1"/>
        <v>11477098.029999999</v>
      </c>
      <c r="F13" s="31">
        <f t="shared" si="1"/>
        <v>5970957.7599999998</v>
      </c>
      <c r="G13" s="110">
        <f t="shared" si="0"/>
        <v>0.52</v>
      </c>
      <c r="H13" s="31">
        <f>H18+H328+H383+H518+H658+H793+H858+H868+H993+H1078+H1153+H1223+H1403+H1503+H1523+H1548+H1628+H1668+H1723+H1813+H1845+H1930+H2075+H2115+H2140+H2260+H2305+H2330+H2385+H2410+H2595</f>
        <v>5905453.9699999997</v>
      </c>
      <c r="I13" s="110">
        <f t="shared" si="2"/>
        <v>0.51500000000000001</v>
      </c>
      <c r="J13" s="194">
        <f t="shared" ref="J13:J14" si="5">H13/F13</f>
        <v>0.99</v>
      </c>
      <c r="K13" s="31">
        <f t="shared" si="3"/>
        <v>11384966.24</v>
      </c>
      <c r="L13" s="31">
        <f t="shared" si="3"/>
        <v>38120.660000000003</v>
      </c>
      <c r="M13" s="122">
        <f t="shared" si="4"/>
        <v>0.99199999999999999</v>
      </c>
      <c r="N13" s="515"/>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row>
    <row r="14" spans="1:98" s="5" customFormat="1" ht="12.75" customHeight="1" outlineLevel="1" x14ac:dyDescent="0.25">
      <c r="A14" s="568"/>
      <c r="B14" s="547"/>
      <c r="C14" s="34" t="s">
        <v>24</v>
      </c>
      <c r="D14" s="31">
        <f t="shared" si="1"/>
        <v>556360.61</v>
      </c>
      <c r="E14" s="31">
        <f t="shared" si="1"/>
        <v>556360.61</v>
      </c>
      <c r="F14" s="31">
        <f t="shared" si="1"/>
        <v>225107</v>
      </c>
      <c r="G14" s="110">
        <f t="shared" si="0"/>
        <v>0.40500000000000003</v>
      </c>
      <c r="H14" s="31">
        <f>H19+H329+H384+H519+H659+H794+H859+H869+H994+H1079+H1154+H1224+H1404+H1504+H1524+H1549+H1629+H1669+H1724+H1814+H1846+H1931+H2076+H2116+H2141+H2261+H2306+H2331+H2386+H2411+H2596</f>
        <v>225107</v>
      </c>
      <c r="I14" s="110">
        <f t="shared" si="2"/>
        <v>0.40500000000000003</v>
      </c>
      <c r="J14" s="194">
        <f t="shared" si="5"/>
        <v>1</v>
      </c>
      <c r="K14" s="31">
        <f t="shared" si="3"/>
        <v>556360.61</v>
      </c>
      <c r="L14" s="31">
        <f t="shared" si="3"/>
        <v>0</v>
      </c>
      <c r="M14" s="32">
        <f t="shared" si="4"/>
        <v>1</v>
      </c>
      <c r="N14" s="515"/>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row>
    <row r="15" spans="1:98" s="5" customFormat="1" ht="117" customHeight="1" x14ac:dyDescent="0.25">
      <c r="A15" s="568" t="s">
        <v>26</v>
      </c>
      <c r="B15" s="446" t="s">
        <v>807</v>
      </c>
      <c r="C15" s="34" t="s">
        <v>141</v>
      </c>
      <c r="D15" s="31">
        <f>SUM(D16:D19)</f>
        <v>1221648.5900000001</v>
      </c>
      <c r="E15" s="31">
        <f>SUM(E16:E19)</f>
        <v>1221648.5900000001</v>
      </c>
      <c r="F15" s="31">
        <f t="shared" ref="F15" si="6">SUM(F16:F19)</f>
        <v>686030.78</v>
      </c>
      <c r="G15" s="110">
        <f t="shared" ref="G15:G59" si="7">F15/E15</f>
        <v>0.56200000000000006</v>
      </c>
      <c r="H15" s="31">
        <f>SUM(H16:H19)</f>
        <v>611500.68999999994</v>
      </c>
      <c r="I15" s="110">
        <f t="shared" si="2"/>
        <v>0.501</v>
      </c>
      <c r="J15" s="110">
        <f t="shared" ref="J15:J54" si="8">H15/F15</f>
        <v>0.89100000000000001</v>
      </c>
      <c r="K15" s="31">
        <f t="shared" ref="K15" si="9">E15</f>
        <v>1221648.5900000001</v>
      </c>
      <c r="L15" s="33">
        <f>SUM(L16:L19)</f>
        <v>0</v>
      </c>
      <c r="M15" s="32">
        <f t="shared" ref="M15:M78" si="10">K15/E15</f>
        <v>1</v>
      </c>
      <c r="N15" s="609"/>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row>
    <row r="16" spans="1:98" s="5" customFormat="1" ht="21.75" customHeight="1" x14ac:dyDescent="0.25">
      <c r="A16" s="568"/>
      <c r="B16" s="35" t="s">
        <v>23</v>
      </c>
      <c r="C16" s="34"/>
      <c r="D16" s="33">
        <f>D21+D41+D111+D316</f>
        <v>23265.35</v>
      </c>
      <c r="E16" s="33">
        <f t="shared" ref="E16:L16" si="11">E21+E41+E111+E316</f>
        <v>23265.35</v>
      </c>
      <c r="F16" s="33">
        <f t="shared" si="11"/>
        <v>17472.849999999999</v>
      </c>
      <c r="G16" s="113">
        <f t="shared" si="7"/>
        <v>0.751</v>
      </c>
      <c r="H16" s="33">
        <f t="shared" si="11"/>
        <v>13769.81</v>
      </c>
      <c r="I16" s="113">
        <f t="shared" si="2"/>
        <v>0.59199999999999997</v>
      </c>
      <c r="J16" s="113">
        <f t="shared" si="8"/>
        <v>0.78800000000000003</v>
      </c>
      <c r="K16" s="33">
        <f t="shared" si="11"/>
        <v>23265.35</v>
      </c>
      <c r="L16" s="33">
        <f t="shared" si="11"/>
        <v>0</v>
      </c>
      <c r="M16" s="124">
        <f t="shared" si="10"/>
        <v>1</v>
      </c>
      <c r="N16" s="609"/>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row>
    <row r="17" spans="1:98" s="5" customFormat="1" ht="26.25" customHeight="1" x14ac:dyDescent="0.25">
      <c r="A17" s="568"/>
      <c r="B17" s="35" t="s">
        <v>22</v>
      </c>
      <c r="C17" s="34"/>
      <c r="D17" s="33">
        <f t="shared" ref="D17:F19" si="12">D22+D42+D112+D317</f>
        <v>40752.89</v>
      </c>
      <c r="E17" s="33">
        <f t="shared" si="12"/>
        <v>40752.89</v>
      </c>
      <c r="F17" s="33">
        <f t="shared" si="12"/>
        <v>33006</v>
      </c>
      <c r="G17" s="113">
        <f t="shared" si="7"/>
        <v>0.81</v>
      </c>
      <c r="H17" s="33">
        <f t="shared" ref="H17" si="13">H22+H42+H112+H317</f>
        <v>27362.57</v>
      </c>
      <c r="I17" s="113">
        <f t="shared" si="2"/>
        <v>0.67100000000000004</v>
      </c>
      <c r="J17" s="113">
        <f t="shared" si="8"/>
        <v>0.82899999999999996</v>
      </c>
      <c r="K17" s="33">
        <f t="shared" ref="K17:L17" si="14">K22+K42+K112+K317</f>
        <v>40752.89</v>
      </c>
      <c r="L17" s="33">
        <f t="shared" si="14"/>
        <v>0</v>
      </c>
      <c r="M17" s="124">
        <f t="shared" si="10"/>
        <v>1</v>
      </c>
      <c r="N17" s="609"/>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row>
    <row r="18" spans="1:98" s="5" customFormat="1" ht="26.25" customHeight="1" x14ac:dyDescent="0.25">
      <c r="A18" s="568"/>
      <c r="B18" s="35" t="s">
        <v>42</v>
      </c>
      <c r="C18" s="34"/>
      <c r="D18" s="33">
        <f t="shared" si="12"/>
        <v>1138806.74</v>
      </c>
      <c r="E18" s="33">
        <f t="shared" si="12"/>
        <v>1138806.74</v>
      </c>
      <c r="F18" s="33">
        <f t="shared" si="12"/>
        <v>625737.76</v>
      </c>
      <c r="G18" s="126">
        <f t="shared" si="7"/>
        <v>0.54900000000000004</v>
      </c>
      <c r="H18" s="33">
        <f t="shared" ref="H18" si="15">H23+H43+H113+H318</f>
        <v>560554.14</v>
      </c>
      <c r="I18" s="113">
        <f t="shared" si="2"/>
        <v>0.49199999999999999</v>
      </c>
      <c r="J18" s="113">
        <f t="shared" si="8"/>
        <v>0.89600000000000002</v>
      </c>
      <c r="K18" s="33">
        <f t="shared" ref="K18:L18" si="16">K23+K43+K113+K318</f>
        <v>1138806.74</v>
      </c>
      <c r="L18" s="33">
        <f t="shared" si="16"/>
        <v>0</v>
      </c>
      <c r="M18" s="124">
        <f t="shared" si="10"/>
        <v>1</v>
      </c>
      <c r="N18" s="609"/>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row>
    <row r="19" spans="1:98" s="5" customFormat="1" x14ac:dyDescent="0.25">
      <c r="A19" s="568"/>
      <c r="B19" s="35" t="s">
        <v>24</v>
      </c>
      <c r="C19" s="34"/>
      <c r="D19" s="33">
        <f t="shared" si="12"/>
        <v>18823.61</v>
      </c>
      <c r="E19" s="33">
        <f t="shared" si="12"/>
        <v>18823.61</v>
      </c>
      <c r="F19" s="33">
        <f t="shared" si="12"/>
        <v>9814.17</v>
      </c>
      <c r="G19" s="113">
        <f t="shared" si="7"/>
        <v>0.52100000000000002</v>
      </c>
      <c r="H19" s="33">
        <f t="shared" ref="H19" si="17">H24+H44+H114+H319</f>
        <v>9814.17</v>
      </c>
      <c r="I19" s="113">
        <f t="shared" si="2"/>
        <v>0.52100000000000002</v>
      </c>
      <c r="J19" s="113">
        <f t="shared" si="8"/>
        <v>1</v>
      </c>
      <c r="K19" s="33">
        <f t="shared" ref="K19:L19" si="18">K24+K44+K114+K319</f>
        <v>18823.61</v>
      </c>
      <c r="L19" s="33">
        <f t="shared" si="18"/>
        <v>0</v>
      </c>
      <c r="M19" s="124">
        <f t="shared" si="10"/>
        <v>1</v>
      </c>
      <c r="N19" s="609"/>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row>
    <row r="20" spans="1:98" s="84" customFormat="1" ht="68.25" customHeight="1" x14ac:dyDescent="0.25">
      <c r="A20" s="638" t="s">
        <v>579</v>
      </c>
      <c r="B20" s="59" t="s">
        <v>886</v>
      </c>
      <c r="C20" s="59" t="s">
        <v>144</v>
      </c>
      <c r="D20" s="63">
        <f>SUM(D21:D24)</f>
        <v>1152810.2</v>
      </c>
      <c r="E20" s="63">
        <f t="shared" ref="E20:F20" si="19">SUM(E21:E24)</f>
        <v>1152810.2</v>
      </c>
      <c r="F20" s="63">
        <f t="shared" si="19"/>
        <v>668382.97</v>
      </c>
      <c r="G20" s="101">
        <f t="shared" si="7"/>
        <v>0.57999999999999996</v>
      </c>
      <c r="H20" s="83">
        <f>SUM(H21:H24)</f>
        <v>596424.73</v>
      </c>
      <c r="I20" s="105">
        <f>H20/E20</f>
        <v>0.51700000000000002</v>
      </c>
      <c r="J20" s="101">
        <f t="shared" si="8"/>
        <v>0.89200000000000002</v>
      </c>
      <c r="K20" s="64">
        <f t="shared" ref="K20:K83" si="20">E20</f>
        <v>1152810.2</v>
      </c>
      <c r="L20" s="24">
        <f t="shared" ref="L20:L83" si="21">E20-K20</f>
        <v>0</v>
      </c>
      <c r="M20" s="60">
        <f t="shared" si="10"/>
        <v>1</v>
      </c>
      <c r="N20" s="610"/>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row>
    <row r="21" spans="1:98" s="5" customFormat="1" ht="18.75" customHeight="1" x14ac:dyDescent="0.25">
      <c r="A21" s="638"/>
      <c r="B21" s="440" t="s">
        <v>23</v>
      </c>
      <c r="C21" s="440"/>
      <c r="D21" s="39">
        <f>D26+D31+D36</f>
        <v>23265.35</v>
      </c>
      <c r="E21" s="39">
        <f t="shared" ref="E21:F21" si="22">E26+E31+E36</f>
        <v>23265.35</v>
      </c>
      <c r="F21" s="39">
        <f t="shared" si="22"/>
        <v>17472.849999999999</v>
      </c>
      <c r="G21" s="69">
        <f t="shared" si="7"/>
        <v>0.751</v>
      </c>
      <c r="H21" s="39">
        <f>H26+H31+H36</f>
        <v>13769.81</v>
      </c>
      <c r="I21" s="109">
        <f t="shared" ref="I21:I84" si="23">H21/E21</f>
        <v>0.59199999999999997</v>
      </c>
      <c r="J21" s="104">
        <f t="shared" si="8"/>
        <v>0.78800000000000003</v>
      </c>
      <c r="K21" s="24">
        <f t="shared" si="20"/>
        <v>23265.35</v>
      </c>
      <c r="L21" s="24">
        <f t="shared" si="21"/>
        <v>0</v>
      </c>
      <c r="M21" s="28">
        <f t="shared" si="10"/>
        <v>1</v>
      </c>
      <c r="N21" s="610"/>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row>
    <row r="22" spans="1:98" s="5" customFormat="1" ht="18.75" customHeight="1" x14ac:dyDescent="0.25">
      <c r="A22" s="638"/>
      <c r="B22" s="440" t="s">
        <v>22</v>
      </c>
      <c r="C22" s="440"/>
      <c r="D22" s="39">
        <f t="shared" ref="D22:F24" si="24">D27+D32+D37</f>
        <v>36333.19</v>
      </c>
      <c r="E22" s="39">
        <f t="shared" si="24"/>
        <v>36333.19</v>
      </c>
      <c r="F22" s="39">
        <f t="shared" si="24"/>
        <v>28861.07</v>
      </c>
      <c r="G22" s="69">
        <f t="shared" si="7"/>
        <v>0.79400000000000004</v>
      </c>
      <c r="H22" s="39">
        <f t="shared" ref="H22:H24" si="25">H27+H32+H37</f>
        <v>25842.43</v>
      </c>
      <c r="I22" s="109">
        <f t="shared" si="23"/>
        <v>0.71099999999999997</v>
      </c>
      <c r="J22" s="69">
        <f t="shared" si="8"/>
        <v>0.89500000000000002</v>
      </c>
      <c r="K22" s="24">
        <f t="shared" si="20"/>
        <v>36333.19</v>
      </c>
      <c r="L22" s="24">
        <f t="shared" si="21"/>
        <v>0</v>
      </c>
      <c r="M22" s="28">
        <f t="shared" si="10"/>
        <v>1</v>
      </c>
      <c r="N22" s="610"/>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row>
    <row r="23" spans="1:98" s="5" customFormat="1" ht="18.75" customHeight="1" x14ac:dyDescent="0.25">
      <c r="A23" s="638"/>
      <c r="B23" s="440" t="s">
        <v>42</v>
      </c>
      <c r="C23" s="440"/>
      <c r="D23" s="39">
        <f t="shared" si="24"/>
        <v>1093211.6599999999</v>
      </c>
      <c r="E23" s="39">
        <f t="shared" si="24"/>
        <v>1093211.6599999999</v>
      </c>
      <c r="F23" s="39">
        <f t="shared" si="24"/>
        <v>622049.05000000005</v>
      </c>
      <c r="G23" s="69">
        <f t="shared" si="7"/>
        <v>0.56899999999999995</v>
      </c>
      <c r="H23" s="39">
        <f t="shared" si="25"/>
        <v>556812.49</v>
      </c>
      <c r="I23" s="109">
        <f t="shared" si="23"/>
        <v>0.50900000000000001</v>
      </c>
      <c r="J23" s="69">
        <f t="shared" si="8"/>
        <v>0.89500000000000002</v>
      </c>
      <c r="K23" s="24">
        <f t="shared" si="20"/>
        <v>1093211.6599999999</v>
      </c>
      <c r="L23" s="24">
        <f t="shared" si="21"/>
        <v>0</v>
      </c>
      <c r="M23" s="28">
        <f t="shared" si="10"/>
        <v>1</v>
      </c>
      <c r="N23" s="610"/>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row>
    <row r="24" spans="1:98" s="5" customFormat="1" ht="18.75" customHeight="1" x14ac:dyDescent="0.25">
      <c r="A24" s="638"/>
      <c r="B24" s="440" t="s">
        <v>24</v>
      </c>
      <c r="C24" s="440"/>
      <c r="D24" s="39">
        <f t="shared" si="24"/>
        <v>0</v>
      </c>
      <c r="E24" s="39">
        <f t="shared" si="24"/>
        <v>0</v>
      </c>
      <c r="F24" s="39">
        <f t="shared" si="24"/>
        <v>0</v>
      </c>
      <c r="G24" s="102" t="e">
        <f t="shared" si="7"/>
        <v>#DIV/0!</v>
      </c>
      <c r="H24" s="39">
        <f t="shared" si="25"/>
        <v>0</v>
      </c>
      <c r="I24" s="88" t="e">
        <f t="shared" si="23"/>
        <v>#DIV/0!</v>
      </c>
      <c r="J24" s="102" t="e">
        <f t="shared" si="8"/>
        <v>#DIV/0!</v>
      </c>
      <c r="K24" s="24">
        <f t="shared" si="20"/>
        <v>0</v>
      </c>
      <c r="L24" s="24">
        <f t="shared" si="21"/>
        <v>0</v>
      </c>
      <c r="M24" s="29" t="e">
        <f t="shared" si="10"/>
        <v>#DIV/0!</v>
      </c>
      <c r="N24" s="610"/>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row>
    <row r="25" spans="1:98" s="5" customFormat="1" ht="109.5" customHeight="1" x14ac:dyDescent="0.25">
      <c r="A25" s="573" t="s">
        <v>580</v>
      </c>
      <c r="B25" s="37" t="s">
        <v>912</v>
      </c>
      <c r="C25" s="37" t="s">
        <v>779</v>
      </c>
      <c r="D25" s="56">
        <f>SUM(D26:D29)</f>
        <v>547347.36</v>
      </c>
      <c r="E25" s="56">
        <f t="shared" ref="E25:F25" si="26">SUM(E26:E29)</f>
        <v>547347.36</v>
      </c>
      <c r="F25" s="56">
        <f t="shared" si="26"/>
        <v>318393.67</v>
      </c>
      <c r="G25" s="114">
        <f t="shared" si="7"/>
        <v>0.58199999999999996</v>
      </c>
      <c r="H25" s="56">
        <f>SUM(H26:H29)</f>
        <v>313623.59999999998</v>
      </c>
      <c r="I25" s="114">
        <f t="shared" si="23"/>
        <v>0.57299999999999995</v>
      </c>
      <c r="J25" s="114">
        <f t="shared" si="8"/>
        <v>0.98499999999999999</v>
      </c>
      <c r="K25" s="56">
        <f t="shared" si="20"/>
        <v>547347.36</v>
      </c>
      <c r="L25" s="56">
        <f t="shared" si="21"/>
        <v>0</v>
      </c>
      <c r="M25" s="155">
        <f t="shared" si="10"/>
        <v>1</v>
      </c>
      <c r="N25" s="523" t="s">
        <v>1246</v>
      </c>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row>
    <row r="26" spans="1:98" s="5" customFormat="1" ht="19.5" customHeight="1" x14ac:dyDescent="0.25">
      <c r="A26" s="573"/>
      <c r="B26" s="440" t="s">
        <v>23</v>
      </c>
      <c r="C26" s="440"/>
      <c r="D26" s="24">
        <v>23170.2</v>
      </c>
      <c r="E26" s="24">
        <v>23170.2</v>
      </c>
      <c r="F26" s="24">
        <v>17377.7</v>
      </c>
      <c r="G26" s="109">
        <f t="shared" si="7"/>
        <v>0.75</v>
      </c>
      <c r="H26" s="24">
        <v>13769.81</v>
      </c>
      <c r="I26" s="109">
        <f t="shared" si="23"/>
        <v>0.59399999999999997</v>
      </c>
      <c r="J26" s="109">
        <f t="shared" si="8"/>
        <v>0.79200000000000004</v>
      </c>
      <c r="K26" s="24">
        <f t="shared" si="20"/>
        <v>23170.2</v>
      </c>
      <c r="L26" s="24">
        <f t="shared" si="21"/>
        <v>0</v>
      </c>
      <c r="M26" s="52">
        <f t="shared" si="10"/>
        <v>1</v>
      </c>
      <c r="N26" s="523"/>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row>
    <row r="27" spans="1:98" s="5" customFormat="1" ht="19.5" customHeight="1" x14ac:dyDescent="0.25">
      <c r="A27" s="573"/>
      <c r="B27" s="440" t="s">
        <v>22</v>
      </c>
      <c r="C27" s="440"/>
      <c r="D27" s="24">
        <v>16276.8</v>
      </c>
      <c r="E27" s="24">
        <v>16276.8</v>
      </c>
      <c r="F27" s="24">
        <v>11138.32</v>
      </c>
      <c r="G27" s="109">
        <f t="shared" si="7"/>
        <v>0.68400000000000005</v>
      </c>
      <c r="H27" s="24">
        <v>9976.14</v>
      </c>
      <c r="I27" s="109">
        <f t="shared" si="23"/>
        <v>0.61299999999999999</v>
      </c>
      <c r="J27" s="109">
        <f t="shared" si="8"/>
        <v>0.89600000000000002</v>
      </c>
      <c r="K27" s="24">
        <f t="shared" si="20"/>
        <v>16276.8</v>
      </c>
      <c r="L27" s="24">
        <f t="shared" si="21"/>
        <v>0</v>
      </c>
      <c r="M27" s="52">
        <f t="shared" si="10"/>
        <v>1</v>
      </c>
      <c r="N27" s="523"/>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row>
    <row r="28" spans="1:98" s="5" customFormat="1" ht="19.5" customHeight="1" x14ac:dyDescent="0.25">
      <c r="A28" s="573"/>
      <c r="B28" s="440" t="s">
        <v>42</v>
      </c>
      <c r="C28" s="440"/>
      <c r="D28" s="24">
        <v>507900.36</v>
      </c>
      <c r="E28" s="24">
        <v>507900.36</v>
      </c>
      <c r="F28" s="24">
        <v>289877.65000000002</v>
      </c>
      <c r="G28" s="109">
        <f t="shared" si="7"/>
        <v>0.57099999999999995</v>
      </c>
      <c r="H28" s="24">
        <v>289877.65000000002</v>
      </c>
      <c r="I28" s="109">
        <f t="shared" si="23"/>
        <v>0.57099999999999995</v>
      </c>
      <c r="J28" s="109">
        <f t="shared" si="8"/>
        <v>1</v>
      </c>
      <c r="K28" s="24">
        <f t="shared" si="20"/>
        <v>507900.36</v>
      </c>
      <c r="L28" s="24">
        <f t="shared" si="21"/>
        <v>0</v>
      </c>
      <c r="M28" s="52">
        <f t="shared" si="10"/>
        <v>1</v>
      </c>
      <c r="N28" s="523"/>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row>
    <row r="29" spans="1:98" s="5" customFormat="1" ht="19.5" customHeight="1" x14ac:dyDescent="0.25">
      <c r="A29" s="573"/>
      <c r="B29" s="440" t="s">
        <v>24</v>
      </c>
      <c r="C29" s="440"/>
      <c r="D29" s="24"/>
      <c r="E29" s="24"/>
      <c r="F29" s="24"/>
      <c r="G29" s="107" t="e">
        <f t="shared" si="7"/>
        <v>#DIV/0!</v>
      </c>
      <c r="H29" s="24"/>
      <c r="I29" s="88" t="e">
        <f t="shared" si="23"/>
        <v>#DIV/0!</v>
      </c>
      <c r="J29" s="107" t="e">
        <f t="shared" si="8"/>
        <v>#DIV/0!</v>
      </c>
      <c r="K29" s="24">
        <f t="shared" si="20"/>
        <v>0</v>
      </c>
      <c r="L29" s="24">
        <f t="shared" si="21"/>
        <v>0</v>
      </c>
      <c r="M29" s="129" t="e">
        <f t="shared" si="10"/>
        <v>#DIV/0!</v>
      </c>
      <c r="N29" s="523"/>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row>
    <row r="30" spans="1:98" s="5" customFormat="1" ht="89.25" customHeight="1" x14ac:dyDescent="0.25">
      <c r="A30" s="573" t="s">
        <v>581</v>
      </c>
      <c r="B30" s="37" t="s">
        <v>910</v>
      </c>
      <c r="C30" s="37" t="s">
        <v>779</v>
      </c>
      <c r="D30" s="56">
        <f>SUM(D31:D34)</f>
        <v>403965.58</v>
      </c>
      <c r="E30" s="56">
        <f>SUM(E31:E34)</f>
        <v>403965.58</v>
      </c>
      <c r="F30" s="56">
        <f>SUM(F31:F34)</f>
        <v>270343.03999999998</v>
      </c>
      <c r="G30" s="114">
        <f t="shared" si="7"/>
        <v>0.66900000000000004</v>
      </c>
      <c r="H30" s="56">
        <f>SUM(H31:H34)</f>
        <v>203278.27</v>
      </c>
      <c r="I30" s="114">
        <f t="shared" si="23"/>
        <v>0.503</v>
      </c>
      <c r="J30" s="114">
        <f t="shared" si="8"/>
        <v>0.752</v>
      </c>
      <c r="K30" s="56">
        <f t="shared" si="20"/>
        <v>403965.58</v>
      </c>
      <c r="L30" s="56">
        <f t="shared" si="21"/>
        <v>0</v>
      </c>
      <c r="M30" s="155">
        <f t="shared" si="10"/>
        <v>1</v>
      </c>
      <c r="N30" s="545" t="s">
        <v>1124</v>
      </c>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row>
    <row r="31" spans="1:98" s="5" customFormat="1" ht="30.75" customHeight="1" x14ac:dyDescent="0.25">
      <c r="A31" s="573"/>
      <c r="B31" s="440" t="s">
        <v>23</v>
      </c>
      <c r="C31" s="440"/>
      <c r="D31" s="24">
        <v>95.15</v>
      </c>
      <c r="E31" s="24">
        <v>95.15</v>
      </c>
      <c r="F31" s="24">
        <v>95.15</v>
      </c>
      <c r="G31" s="109">
        <f t="shared" si="7"/>
        <v>1</v>
      </c>
      <c r="H31" s="24"/>
      <c r="I31" s="109">
        <f t="shared" si="23"/>
        <v>0</v>
      </c>
      <c r="J31" s="107">
        <f t="shared" si="8"/>
        <v>0</v>
      </c>
      <c r="K31" s="24">
        <f t="shared" si="20"/>
        <v>95.15</v>
      </c>
      <c r="L31" s="24">
        <f t="shared" si="21"/>
        <v>0</v>
      </c>
      <c r="M31" s="52">
        <f t="shared" si="10"/>
        <v>1</v>
      </c>
      <c r="N31" s="545"/>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row>
    <row r="32" spans="1:98" s="5" customFormat="1" ht="32.25" customHeight="1" x14ac:dyDescent="0.25">
      <c r="A32" s="573"/>
      <c r="B32" s="440" t="s">
        <v>22</v>
      </c>
      <c r="C32" s="440"/>
      <c r="D32" s="24">
        <v>6663.03</v>
      </c>
      <c r="E32" s="24">
        <v>6663.03</v>
      </c>
      <c r="F32" s="24">
        <v>4329.3900000000003</v>
      </c>
      <c r="G32" s="109">
        <f t="shared" si="7"/>
        <v>0.65</v>
      </c>
      <c r="H32" s="24">
        <v>2596.33</v>
      </c>
      <c r="I32" s="109">
        <f t="shared" si="23"/>
        <v>0.39</v>
      </c>
      <c r="J32" s="109">
        <f t="shared" si="8"/>
        <v>0.6</v>
      </c>
      <c r="K32" s="24">
        <f t="shared" si="20"/>
        <v>6663.03</v>
      </c>
      <c r="L32" s="24">
        <f t="shared" si="21"/>
        <v>0</v>
      </c>
      <c r="M32" s="52">
        <f t="shared" si="10"/>
        <v>1</v>
      </c>
      <c r="N32" s="545"/>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row>
    <row r="33" spans="1:98" s="5" customFormat="1" ht="33.75" customHeight="1" x14ac:dyDescent="0.25">
      <c r="A33" s="573"/>
      <c r="B33" s="440" t="s">
        <v>42</v>
      </c>
      <c r="C33" s="440"/>
      <c r="D33" s="24">
        <v>397207.4</v>
      </c>
      <c r="E33" s="24">
        <v>397207.4</v>
      </c>
      <c r="F33" s="24">
        <v>265918.5</v>
      </c>
      <c r="G33" s="109">
        <f t="shared" si="7"/>
        <v>0.66900000000000004</v>
      </c>
      <c r="H33" s="24">
        <v>200681.94</v>
      </c>
      <c r="I33" s="109">
        <f t="shared" si="23"/>
        <v>0.505</v>
      </c>
      <c r="J33" s="109">
        <f t="shared" si="8"/>
        <v>0.755</v>
      </c>
      <c r="K33" s="24">
        <f t="shared" si="20"/>
        <v>397207.4</v>
      </c>
      <c r="L33" s="24">
        <f t="shared" si="21"/>
        <v>0</v>
      </c>
      <c r="M33" s="52">
        <f t="shared" si="10"/>
        <v>1</v>
      </c>
      <c r="N33" s="545"/>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row>
    <row r="34" spans="1:98" s="5" customFormat="1" ht="35.25" customHeight="1" x14ac:dyDescent="0.25">
      <c r="A34" s="573"/>
      <c r="B34" s="440" t="s">
        <v>24</v>
      </c>
      <c r="C34" s="440"/>
      <c r="D34" s="24"/>
      <c r="E34" s="24"/>
      <c r="F34" s="24"/>
      <c r="G34" s="107" t="e">
        <f t="shared" si="7"/>
        <v>#DIV/0!</v>
      </c>
      <c r="H34" s="24"/>
      <c r="I34" s="88" t="e">
        <f t="shared" si="23"/>
        <v>#DIV/0!</v>
      </c>
      <c r="J34" s="107" t="e">
        <f t="shared" si="8"/>
        <v>#DIV/0!</v>
      </c>
      <c r="K34" s="24">
        <f t="shared" si="20"/>
        <v>0</v>
      </c>
      <c r="L34" s="24">
        <f t="shared" si="21"/>
        <v>0</v>
      </c>
      <c r="M34" s="129" t="e">
        <f t="shared" si="10"/>
        <v>#DIV/0!</v>
      </c>
      <c r="N34" s="545"/>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row>
    <row r="35" spans="1:98" s="5" customFormat="1" ht="408.75" customHeight="1" x14ac:dyDescent="0.25">
      <c r="A35" s="573" t="s">
        <v>582</v>
      </c>
      <c r="B35" s="37" t="s">
        <v>988</v>
      </c>
      <c r="C35" s="37" t="s">
        <v>779</v>
      </c>
      <c r="D35" s="56">
        <f>SUM(D36:D39)</f>
        <v>201497.26</v>
      </c>
      <c r="E35" s="56">
        <f t="shared" ref="E35:F35" si="27">SUM(E36:E39)</f>
        <v>201497.26</v>
      </c>
      <c r="F35" s="56">
        <f t="shared" si="27"/>
        <v>79646.259999999995</v>
      </c>
      <c r="G35" s="114">
        <f t="shared" si="7"/>
        <v>0.39500000000000002</v>
      </c>
      <c r="H35" s="56">
        <f>SUM(H36:H39)</f>
        <v>79522.86</v>
      </c>
      <c r="I35" s="114">
        <f t="shared" si="23"/>
        <v>0.39500000000000002</v>
      </c>
      <c r="J35" s="114">
        <f t="shared" si="8"/>
        <v>0.998</v>
      </c>
      <c r="K35" s="24">
        <f t="shared" si="20"/>
        <v>201497.26</v>
      </c>
      <c r="L35" s="24">
        <f>L38</f>
        <v>0</v>
      </c>
      <c r="M35" s="52">
        <f t="shared" si="10"/>
        <v>1</v>
      </c>
      <c r="N35" s="611" t="s">
        <v>1247</v>
      </c>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row>
    <row r="36" spans="1:98" s="5" customFormat="1" ht="107.25" customHeight="1" x14ac:dyDescent="0.25">
      <c r="A36" s="573"/>
      <c r="B36" s="440" t="s">
        <v>23</v>
      </c>
      <c r="C36" s="440"/>
      <c r="D36" s="24"/>
      <c r="E36" s="24"/>
      <c r="F36" s="24"/>
      <c r="G36" s="107" t="e">
        <f t="shared" si="7"/>
        <v>#DIV/0!</v>
      </c>
      <c r="H36" s="24"/>
      <c r="I36" s="88" t="e">
        <f t="shared" si="23"/>
        <v>#DIV/0!</v>
      </c>
      <c r="J36" s="107" t="e">
        <f t="shared" si="8"/>
        <v>#DIV/0!</v>
      </c>
      <c r="K36" s="24">
        <f t="shared" si="20"/>
        <v>0</v>
      </c>
      <c r="L36" s="24">
        <f t="shared" si="21"/>
        <v>0</v>
      </c>
      <c r="M36" s="129" t="e">
        <f t="shared" si="10"/>
        <v>#DIV/0!</v>
      </c>
      <c r="N36" s="611"/>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row>
    <row r="37" spans="1:98" s="5" customFormat="1" ht="107.25" customHeight="1" x14ac:dyDescent="0.25">
      <c r="A37" s="573"/>
      <c r="B37" s="440" t="s">
        <v>22</v>
      </c>
      <c r="C37" s="440"/>
      <c r="D37" s="24">
        <v>13393.36</v>
      </c>
      <c r="E37" s="24">
        <v>13393.36</v>
      </c>
      <c r="F37" s="24">
        <v>13393.36</v>
      </c>
      <c r="G37" s="109">
        <f t="shared" si="7"/>
        <v>1</v>
      </c>
      <c r="H37" s="24">
        <v>13269.96</v>
      </c>
      <c r="I37" s="109">
        <f t="shared" si="23"/>
        <v>0.99099999999999999</v>
      </c>
      <c r="J37" s="109">
        <f t="shared" si="8"/>
        <v>0.99099999999999999</v>
      </c>
      <c r="K37" s="24">
        <f t="shared" si="20"/>
        <v>13393.36</v>
      </c>
      <c r="L37" s="24">
        <f t="shared" si="21"/>
        <v>0</v>
      </c>
      <c r="M37" s="52">
        <f t="shared" si="10"/>
        <v>1</v>
      </c>
      <c r="N37" s="611"/>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row>
    <row r="38" spans="1:98" s="5" customFormat="1" ht="107.25" customHeight="1" x14ac:dyDescent="0.25">
      <c r="A38" s="573"/>
      <c r="B38" s="440" t="s">
        <v>42</v>
      </c>
      <c r="C38" s="198"/>
      <c r="D38" s="24">
        <v>188103.9</v>
      </c>
      <c r="E38" s="24">
        <v>188103.9</v>
      </c>
      <c r="F38" s="24">
        <v>66252.899999999994</v>
      </c>
      <c r="G38" s="109">
        <f t="shared" si="7"/>
        <v>0.35199999999999998</v>
      </c>
      <c r="H38" s="24">
        <v>66252.899999999994</v>
      </c>
      <c r="I38" s="109">
        <f t="shared" si="23"/>
        <v>0.35199999999999998</v>
      </c>
      <c r="J38" s="109">
        <f t="shared" si="8"/>
        <v>1</v>
      </c>
      <c r="K38" s="24">
        <v>188103.9</v>
      </c>
      <c r="L38" s="24">
        <f t="shared" si="21"/>
        <v>0</v>
      </c>
      <c r="M38" s="52">
        <f t="shared" si="10"/>
        <v>1</v>
      </c>
      <c r="N38" s="611"/>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row>
    <row r="39" spans="1:98" s="5" customFormat="1" ht="107.25" customHeight="1" x14ac:dyDescent="0.25">
      <c r="A39" s="573"/>
      <c r="B39" s="440" t="s">
        <v>24</v>
      </c>
      <c r="C39" s="440"/>
      <c r="D39" s="24"/>
      <c r="E39" s="24"/>
      <c r="F39" s="24"/>
      <c r="G39" s="107" t="e">
        <f t="shared" si="7"/>
        <v>#DIV/0!</v>
      </c>
      <c r="H39" s="24"/>
      <c r="I39" s="88" t="e">
        <f t="shared" si="23"/>
        <v>#DIV/0!</v>
      </c>
      <c r="J39" s="107" t="e">
        <f t="shared" si="8"/>
        <v>#DIV/0!</v>
      </c>
      <c r="K39" s="24">
        <f t="shared" si="20"/>
        <v>0</v>
      </c>
      <c r="L39" s="24">
        <f t="shared" si="21"/>
        <v>0</v>
      </c>
      <c r="M39" s="129" t="e">
        <f t="shared" si="10"/>
        <v>#DIV/0!</v>
      </c>
      <c r="N39" s="611"/>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row>
    <row r="40" spans="1:98" s="86" customFormat="1" ht="81" customHeight="1" x14ac:dyDescent="0.25">
      <c r="A40" s="639" t="s">
        <v>411</v>
      </c>
      <c r="B40" s="59" t="s">
        <v>911</v>
      </c>
      <c r="C40" s="85" t="s">
        <v>144</v>
      </c>
      <c r="D40" s="64">
        <f>SUM(D41:D44)</f>
        <v>9779.7000000000007</v>
      </c>
      <c r="E40" s="64">
        <f t="shared" ref="E40:F40" si="28">SUM(E41:E44)</f>
        <v>9779.7000000000007</v>
      </c>
      <c r="F40" s="64">
        <f t="shared" si="28"/>
        <v>6146.09</v>
      </c>
      <c r="G40" s="101">
        <f t="shared" si="7"/>
        <v>0.628</v>
      </c>
      <c r="H40" s="64">
        <f>SUM(H41:H44)</f>
        <v>3521.3</v>
      </c>
      <c r="I40" s="105">
        <f t="shared" si="23"/>
        <v>0.36</v>
      </c>
      <c r="J40" s="101">
        <f t="shared" si="8"/>
        <v>0.57299999999999995</v>
      </c>
      <c r="K40" s="64">
        <f t="shared" si="20"/>
        <v>9779.7000000000007</v>
      </c>
      <c r="L40" s="24">
        <f t="shared" si="21"/>
        <v>0</v>
      </c>
      <c r="M40" s="60">
        <f t="shared" si="10"/>
        <v>1</v>
      </c>
      <c r="N40" s="518" t="s">
        <v>1036</v>
      </c>
    </row>
    <row r="41" spans="1:98" s="54" customFormat="1" ht="44.25" customHeight="1" x14ac:dyDescent="0.25">
      <c r="A41" s="639"/>
      <c r="B41" s="440" t="s">
        <v>23</v>
      </c>
      <c r="C41" s="75"/>
      <c r="D41" s="24"/>
      <c r="E41" s="24"/>
      <c r="F41" s="25"/>
      <c r="G41" s="73" t="e">
        <f t="shared" si="7"/>
        <v>#DIV/0!</v>
      </c>
      <c r="H41" s="24"/>
      <c r="I41" s="88" t="e">
        <f t="shared" si="23"/>
        <v>#DIV/0!</v>
      </c>
      <c r="J41" s="73" t="e">
        <f t="shared" si="8"/>
        <v>#DIV/0!</v>
      </c>
      <c r="K41" s="24">
        <f t="shared" si="20"/>
        <v>0</v>
      </c>
      <c r="L41" s="24">
        <f t="shared" si="21"/>
        <v>0</v>
      </c>
      <c r="M41" s="29" t="e">
        <f t="shared" si="10"/>
        <v>#DIV/0!</v>
      </c>
      <c r="N41" s="518"/>
    </row>
    <row r="42" spans="1:98" s="54" customFormat="1" ht="41.25" customHeight="1" x14ac:dyDescent="0.25">
      <c r="A42" s="639"/>
      <c r="B42" s="440" t="s">
        <v>22</v>
      </c>
      <c r="C42" s="75"/>
      <c r="D42" s="24">
        <f t="shared" ref="D42:F42" si="29">D47+D52+D57+D62</f>
        <v>3869.7</v>
      </c>
      <c r="E42" s="24">
        <f t="shared" si="29"/>
        <v>3869.7</v>
      </c>
      <c r="F42" s="24">
        <f t="shared" si="29"/>
        <v>3869.7</v>
      </c>
      <c r="G42" s="69">
        <f t="shared" si="7"/>
        <v>1</v>
      </c>
      <c r="H42" s="24">
        <f t="shared" ref="H42:H43" si="30">H47+H52+H57+H62</f>
        <v>1244.9100000000001</v>
      </c>
      <c r="I42" s="109">
        <f t="shared" si="23"/>
        <v>0.32200000000000001</v>
      </c>
      <c r="J42" s="69">
        <f t="shared" si="8"/>
        <v>0.32200000000000001</v>
      </c>
      <c r="K42" s="24">
        <f t="shared" si="20"/>
        <v>3869.7</v>
      </c>
      <c r="L42" s="24">
        <f t="shared" si="21"/>
        <v>0</v>
      </c>
      <c r="M42" s="28">
        <f t="shared" si="10"/>
        <v>1</v>
      </c>
      <c r="N42" s="518"/>
    </row>
    <row r="43" spans="1:98" s="54" customFormat="1" ht="41.25" customHeight="1" x14ac:dyDescent="0.25">
      <c r="A43" s="639"/>
      <c r="B43" s="440" t="s">
        <v>42</v>
      </c>
      <c r="C43" s="75"/>
      <c r="D43" s="24">
        <f>D48+D53+D58+D63</f>
        <v>5910</v>
      </c>
      <c r="E43" s="24">
        <f>E48+E53+E58+E63</f>
        <v>5910</v>
      </c>
      <c r="F43" s="24">
        <f>F48+F53+F58+F63</f>
        <v>2276.39</v>
      </c>
      <c r="G43" s="69">
        <f t="shared" si="7"/>
        <v>0.38500000000000001</v>
      </c>
      <c r="H43" s="24">
        <f t="shared" si="30"/>
        <v>2276.39</v>
      </c>
      <c r="I43" s="109">
        <f t="shared" si="23"/>
        <v>0.38500000000000001</v>
      </c>
      <c r="J43" s="69">
        <f t="shared" si="8"/>
        <v>1</v>
      </c>
      <c r="K43" s="24">
        <f t="shared" si="20"/>
        <v>5910</v>
      </c>
      <c r="L43" s="24">
        <f t="shared" si="21"/>
        <v>0</v>
      </c>
      <c r="M43" s="28">
        <f t="shared" si="10"/>
        <v>1</v>
      </c>
      <c r="N43" s="518"/>
    </row>
    <row r="44" spans="1:98" s="54" customFormat="1" ht="47.25" customHeight="1" x14ac:dyDescent="0.25">
      <c r="A44" s="639"/>
      <c r="B44" s="440" t="s">
        <v>24</v>
      </c>
      <c r="C44" s="75"/>
      <c r="D44" s="24"/>
      <c r="E44" s="24"/>
      <c r="F44" s="25"/>
      <c r="G44" s="73" t="e">
        <f t="shared" si="7"/>
        <v>#DIV/0!</v>
      </c>
      <c r="H44" s="24"/>
      <c r="I44" s="88" t="e">
        <f t="shared" si="23"/>
        <v>#DIV/0!</v>
      </c>
      <c r="J44" s="73" t="e">
        <f t="shared" si="8"/>
        <v>#DIV/0!</v>
      </c>
      <c r="K44" s="24">
        <f t="shared" si="20"/>
        <v>0</v>
      </c>
      <c r="L44" s="24">
        <f t="shared" si="21"/>
        <v>0</v>
      </c>
      <c r="M44" s="29" t="e">
        <f t="shared" si="10"/>
        <v>#DIV/0!</v>
      </c>
      <c r="N44" s="518"/>
    </row>
    <row r="45" spans="1:98" s="5" customFormat="1" ht="135" customHeight="1" x14ac:dyDescent="0.25">
      <c r="A45" s="509" t="s">
        <v>584</v>
      </c>
      <c r="B45" s="37" t="s">
        <v>583</v>
      </c>
      <c r="C45" s="37" t="s">
        <v>215</v>
      </c>
      <c r="D45" s="19">
        <f>SUM(D46:D49)</f>
        <v>3167.4</v>
      </c>
      <c r="E45" s="19">
        <f>SUM(E46:E49)</f>
        <v>3167.4</v>
      </c>
      <c r="F45" s="19">
        <f t="shared" ref="F45" si="31">SUM(F46:F49)</f>
        <v>1486.19</v>
      </c>
      <c r="G45" s="100">
        <f t="shared" si="7"/>
        <v>0.46899999999999997</v>
      </c>
      <c r="H45" s="19">
        <f>SUM(H46:H49)</f>
        <v>1228.79</v>
      </c>
      <c r="I45" s="114">
        <f t="shared" si="23"/>
        <v>0.38800000000000001</v>
      </c>
      <c r="J45" s="100">
        <f t="shared" si="8"/>
        <v>0.82699999999999996</v>
      </c>
      <c r="K45" s="56">
        <f t="shared" si="20"/>
        <v>3167.4</v>
      </c>
      <c r="L45" s="56">
        <f t="shared" si="21"/>
        <v>0</v>
      </c>
      <c r="M45" s="57">
        <f t="shared" si="10"/>
        <v>1</v>
      </c>
      <c r="N45" s="484" t="s">
        <v>1179</v>
      </c>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row>
    <row r="46" spans="1:98" s="5" customFormat="1" ht="22.5" customHeight="1" x14ac:dyDescent="0.25">
      <c r="A46" s="510"/>
      <c r="B46" s="440" t="s">
        <v>23</v>
      </c>
      <c r="C46" s="27"/>
      <c r="D46" s="39"/>
      <c r="E46" s="39"/>
      <c r="F46" s="39"/>
      <c r="G46" s="73" t="e">
        <f t="shared" si="7"/>
        <v>#DIV/0!</v>
      </c>
      <c r="H46" s="39"/>
      <c r="I46" s="88" t="e">
        <f t="shared" si="23"/>
        <v>#DIV/0!</v>
      </c>
      <c r="J46" s="73" t="e">
        <f t="shared" si="8"/>
        <v>#DIV/0!</v>
      </c>
      <c r="K46" s="24">
        <f t="shared" si="20"/>
        <v>0</v>
      </c>
      <c r="L46" s="24">
        <f t="shared" si="21"/>
        <v>0</v>
      </c>
      <c r="M46" s="29" t="e">
        <f t="shared" si="10"/>
        <v>#DIV/0!</v>
      </c>
      <c r="N46" s="484"/>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row>
    <row r="47" spans="1:98" s="5" customFormat="1" ht="24" customHeight="1" x14ac:dyDescent="0.25">
      <c r="A47" s="510"/>
      <c r="B47" s="440" t="s">
        <v>22</v>
      </c>
      <c r="C47" s="27"/>
      <c r="D47" s="39">
        <v>257.39999999999998</v>
      </c>
      <c r="E47" s="39">
        <v>257.39999999999998</v>
      </c>
      <c r="F47" s="39">
        <v>257.39999999999998</v>
      </c>
      <c r="G47" s="69">
        <f t="shared" si="7"/>
        <v>1</v>
      </c>
      <c r="H47" s="39"/>
      <c r="I47" s="109">
        <f t="shared" si="23"/>
        <v>0</v>
      </c>
      <c r="J47" s="73">
        <f t="shared" si="8"/>
        <v>0</v>
      </c>
      <c r="K47" s="24">
        <f t="shared" si="20"/>
        <v>257.39999999999998</v>
      </c>
      <c r="L47" s="24">
        <f t="shared" si="21"/>
        <v>0</v>
      </c>
      <c r="M47" s="28">
        <f t="shared" si="10"/>
        <v>1</v>
      </c>
      <c r="N47" s="481"/>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row>
    <row r="48" spans="1:98" s="5" customFormat="1" ht="24" customHeight="1" x14ac:dyDescent="0.25">
      <c r="A48" s="511"/>
      <c r="B48" s="440" t="s">
        <v>42</v>
      </c>
      <c r="C48" s="27"/>
      <c r="D48" s="39">
        <v>2910</v>
      </c>
      <c r="E48" s="39">
        <v>2910</v>
      </c>
      <c r="F48" s="39">
        <v>1228.79</v>
      </c>
      <c r="G48" s="69">
        <f t="shared" si="7"/>
        <v>0.42199999999999999</v>
      </c>
      <c r="H48" s="39">
        <v>1228.79</v>
      </c>
      <c r="I48" s="109">
        <f t="shared" si="23"/>
        <v>0.42199999999999999</v>
      </c>
      <c r="J48" s="69">
        <f t="shared" si="8"/>
        <v>1</v>
      </c>
      <c r="K48" s="24">
        <f t="shared" si="20"/>
        <v>2910</v>
      </c>
      <c r="L48" s="24">
        <f t="shared" si="21"/>
        <v>0</v>
      </c>
      <c r="M48" s="28">
        <f t="shared" si="10"/>
        <v>1</v>
      </c>
      <c r="N48" s="482"/>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row>
    <row r="49" spans="1:98" s="5" customFormat="1" ht="24" customHeight="1" x14ac:dyDescent="0.25">
      <c r="A49" s="480"/>
      <c r="B49" s="440" t="s">
        <v>24</v>
      </c>
      <c r="C49" s="27"/>
      <c r="D49" s="18"/>
      <c r="E49" s="18"/>
      <c r="F49" s="18"/>
      <c r="G49" s="73" t="e">
        <f t="shared" si="7"/>
        <v>#DIV/0!</v>
      </c>
      <c r="H49" s="18"/>
      <c r="I49" s="88" t="e">
        <f t="shared" si="23"/>
        <v>#DIV/0!</v>
      </c>
      <c r="J49" s="73" t="e">
        <f t="shared" si="8"/>
        <v>#DIV/0!</v>
      </c>
      <c r="K49" s="24">
        <f t="shared" si="20"/>
        <v>0</v>
      </c>
      <c r="L49" s="24">
        <f t="shared" si="21"/>
        <v>0</v>
      </c>
      <c r="M49" s="29" t="e">
        <f t="shared" si="10"/>
        <v>#DIV/0!</v>
      </c>
      <c r="N49" s="483"/>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row>
    <row r="50" spans="1:98" s="5" customFormat="1" ht="105" customHeight="1" x14ac:dyDescent="0.25">
      <c r="A50" s="640" t="s">
        <v>586</v>
      </c>
      <c r="B50" s="37" t="s">
        <v>585</v>
      </c>
      <c r="C50" s="37" t="s">
        <v>215</v>
      </c>
      <c r="D50" s="19">
        <f>SUM(D51:D54)</f>
        <v>923.4</v>
      </c>
      <c r="E50" s="19">
        <f>SUM(E51:E54)</f>
        <v>923.4</v>
      </c>
      <c r="F50" s="19">
        <f>SUM(F51:F54)</f>
        <v>123.4</v>
      </c>
      <c r="G50" s="69">
        <f t="shared" si="7"/>
        <v>0.13400000000000001</v>
      </c>
      <c r="H50" s="18"/>
      <c r="I50" s="109">
        <f t="shared" si="23"/>
        <v>0</v>
      </c>
      <c r="J50" s="73">
        <f t="shared" si="8"/>
        <v>0</v>
      </c>
      <c r="K50" s="56">
        <f t="shared" si="20"/>
        <v>923.4</v>
      </c>
      <c r="L50" s="24">
        <f t="shared" si="21"/>
        <v>0</v>
      </c>
      <c r="M50" s="57">
        <f t="shared" si="10"/>
        <v>1</v>
      </c>
      <c r="N50" s="577" t="s">
        <v>1248</v>
      </c>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row>
    <row r="51" spans="1:98" s="5" customFormat="1" x14ac:dyDescent="0.25">
      <c r="A51" s="640"/>
      <c r="B51" s="440" t="s">
        <v>23</v>
      </c>
      <c r="C51" s="27"/>
      <c r="D51" s="39"/>
      <c r="E51" s="39"/>
      <c r="F51" s="18"/>
      <c r="G51" s="73" t="e">
        <f t="shared" si="7"/>
        <v>#DIV/0!</v>
      </c>
      <c r="H51" s="18"/>
      <c r="I51" s="88" t="e">
        <f t="shared" si="23"/>
        <v>#DIV/0!</v>
      </c>
      <c r="J51" s="73" t="e">
        <f t="shared" si="8"/>
        <v>#DIV/0!</v>
      </c>
      <c r="K51" s="24">
        <f t="shared" si="20"/>
        <v>0</v>
      </c>
      <c r="L51" s="24">
        <f t="shared" si="21"/>
        <v>0</v>
      </c>
      <c r="M51" s="29" t="e">
        <f t="shared" si="10"/>
        <v>#DIV/0!</v>
      </c>
      <c r="N51" s="577"/>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row>
    <row r="52" spans="1:98" s="5" customFormat="1" x14ac:dyDescent="0.25">
      <c r="A52" s="640"/>
      <c r="B52" s="440" t="s">
        <v>22</v>
      </c>
      <c r="C52" s="27"/>
      <c r="D52" s="39">
        <v>123.4</v>
      </c>
      <c r="E52" s="39">
        <v>123.4</v>
      </c>
      <c r="F52" s="39">
        <v>123.4</v>
      </c>
      <c r="G52" s="69">
        <f t="shared" si="7"/>
        <v>1</v>
      </c>
      <c r="H52" s="18"/>
      <c r="I52" s="109">
        <f t="shared" si="23"/>
        <v>0</v>
      </c>
      <c r="J52" s="73">
        <f t="shared" si="8"/>
        <v>0</v>
      </c>
      <c r="K52" s="24">
        <f t="shared" si="20"/>
        <v>123.4</v>
      </c>
      <c r="L52" s="24">
        <f t="shared" si="21"/>
        <v>0</v>
      </c>
      <c r="M52" s="28">
        <f t="shared" si="10"/>
        <v>1</v>
      </c>
      <c r="N52" s="577"/>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row>
    <row r="53" spans="1:98" s="5" customFormat="1" x14ac:dyDescent="0.25">
      <c r="A53" s="640"/>
      <c r="B53" s="440" t="s">
        <v>42</v>
      </c>
      <c r="C53" s="27"/>
      <c r="D53" s="39">
        <v>800</v>
      </c>
      <c r="E53" s="39">
        <v>800</v>
      </c>
      <c r="F53" s="39"/>
      <c r="G53" s="73">
        <f t="shared" si="7"/>
        <v>0</v>
      </c>
      <c r="H53" s="18"/>
      <c r="I53" s="109">
        <f t="shared" si="23"/>
        <v>0</v>
      </c>
      <c r="J53" s="73" t="e">
        <f t="shared" si="8"/>
        <v>#DIV/0!</v>
      </c>
      <c r="K53" s="24">
        <f t="shared" si="20"/>
        <v>800</v>
      </c>
      <c r="L53" s="24">
        <f t="shared" si="21"/>
        <v>0</v>
      </c>
      <c r="M53" s="28">
        <f t="shared" si="10"/>
        <v>1</v>
      </c>
      <c r="N53" s="577"/>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row>
    <row r="54" spans="1:98" s="5" customFormat="1" x14ac:dyDescent="0.25">
      <c r="A54" s="640"/>
      <c r="B54" s="440" t="s">
        <v>24</v>
      </c>
      <c r="C54" s="27"/>
      <c r="D54" s="39"/>
      <c r="E54" s="39"/>
      <c r="F54" s="18"/>
      <c r="G54" s="73" t="e">
        <f t="shared" si="7"/>
        <v>#DIV/0!</v>
      </c>
      <c r="H54" s="18"/>
      <c r="I54" s="88" t="e">
        <f t="shared" si="23"/>
        <v>#DIV/0!</v>
      </c>
      <c r="J54" s="73" t="e">
        <f t="shared" si="8"/>
        <v>#DIV/0!</v>
      </c>
      <c r="K54" s="24">
        <f t="shared" si="20"/>
        <v>0</v>
      </c>
      <c r="L54" s="24">
        <f t="shared" si="21"/>
        <v>0</v>
      </c>
      <c r="M54" s="29" t="e">
        <f t="shared" si="10"/>
        <v>#DIV/0!</v>
      </c>
      <c r="N54" s="577"/>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row>
    <row r="55" spans="1:98" s="5" customFormat="1" ht="60" customHeight="1" x14ac:dyDescent="0.25">
      <c r="A55" s="641" t="s">
        <v>588</v>
      </c>
      <c r="B55" s="37" t="s">
        <v>587</v>
      </c>
      <c r="C55" s="37" t="s">
        <v>215</v>
      </c>
      <c r="D55" s="19">
        <f>SUM(D56:D59)</f>
        <v>1023</v>
      </c>
      <c r="E55" s="19">
        <f>SUM(E56:E59)</f>
        <v>1023</v>
      </c>
      <c r="F55" s="19">
        <f>SUM(F56:F59)</f>
        <v>323</v>
      </c>
      <c r="G55" s="100">
        <f t="shared" si="7"/>
        <v>0.316</v>
      </c>
      <c r="H55" s="18"/>
      <c r="I55" s="109">
        <f t="shared" si="23"/>
        <v>0</v>
      </c>
      <c r="J55" s="69"/>
      <c r="K55" s="56">
        <f t="shared" si="20"/>
        <v>1023</v>
      </c>
      <c r="L55" s="24">
        <f t="shared" si="21"/>
        <v>0</v>
      </c>
      <c r="M55" s="57">
        <f t="shared" si="10"/>
        <v>1</v>
      </c>
      <c r="N55" s="604" t="s">
        <v>1180</v>
      </c>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row>
    <row r="56" spans="1:98" s="5" customFormat="1" ht="33.75" customHeight="1" x14ac:dyDescent="0.25">
      <c r="A56" s="641"/>
      <c r="B56" s="440" t="s">
        <v>23</v>
      </c>
      <c r="C56" s="27"/>
      <c r="D56" s="39"/>
      <c r="E56" s="39"/>
      <c r="F56" s="18"/>
      <c r="G56" s="73" t="e">
        <f t="shared" si="7"/>
        <v>#DIV/0!</v>
      </c>
      <c r="H56" s="18"/>
      <c r="I56" s="88" t="e">
        <f t="shared" si="23"/>
        <v>#DIV/0!</v>
      </c>
      <c r="J56" s="69"/>
      <c r="K56" s="24">
        <f t="shared" si="20"/>
        <v>0</v>
      </c>
      <c r="L56" s="24">
        <f t="shared" si="21"/>
        <v>0</v>
      </c>
      <c r="M56" s="29" t="e">
        <f t="shared" si="10"/>
        <v>#DIV/0!</v>
      </c>
      <c r="N56" s="604"/>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row>
    <row r="57" spans="1:98" s="5" customFormat="1" ht="30.75" customHeight="1" x14ac:dyDescent="0.25">
      <c r="A57" s="641"/>
      <c r="B57" s="440" t="s">
        <v>22</v>
      </c>
      <c r="C57" s="27"/>
      <c r="D57" s="39">
        <v>323</v>
      </c>
      <c r="E57" s="39">
        <v>323</v>
      </c>
      <c r="F57" s="39">
        <v>323</v>
      </c>
      <c r="G57" s="69">
        <f t="shared" si="7"/>
        <v>1</v>
      </c>
      <c r="H57" s="18"/>
      <c r="I57" s="109">
        <f t="shared" si="23"/>
        <v>0</v>
      </c>
      <c r="J57" s="69"/>
      <c r="K57" s="24">
        <f t="shared" si="20"/>
        <v>323</v>
      </c>
      <c r="L57" s="24">
        <f t="shared" si="21"/>
        <v>0</v>
      </c>
      <c r="M57" s="28">
        <f t="shared" si="10"/>
        <v>1</v>
      </c>
      <c r="N57" s="604"/>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row>
    <row r="58" spans="1:98" s="5" customFormat="1" ht="32.25" customHeight="1" x14ac:dyDescent="0.25">
      <c r="A58" s="641"/>
      <c r="B58" s="440" t="s">
        <v>42</v>
      </c>
      <c r="C58" s="27"/>
      <c r="D58" s="39">
        <v>700</v>
      </c>
      <c r="E58" s="39">
        <v>700</v>
      </c>
      <c r="F58" s="39"/>
      <c r="G58" s="73">
        <f t="shared" si="7"/>
        <v>0</v>
      </c>
      <c r="H58" s="18"/>
      <c r="I58" s="109">
        <f t="shared" si="23"/>
        <v>0</v>
      </c>
      <c r="J58" s="69"/>
      <c r="K58" s="24">
        <f t="shared" si="20"/>
        <v>700</v>
      </c>
      <c r="L58" s="24">
        <f t="shared" si="21"/>
        <v>0</v>
      </c>
      <c r="M58" s="28">
        <f t="shared" si="10"/>
        <v>1</v>
      </c>
      <c r="N58" s="604"/>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row>
    <row r="59" spans="1:98" s="5" customFormat="1" ht="29.25" customHeight="1" x14ac:dyDescent="0.25">
      <c r="A59" s="641"/>
      <c r="B59" s="440" t="s">
        <v>24</v>
      </c>
      <c r="C59" s="27"/>
      <c r="D59" s="39"/>
      <c r="E59" s="39"/>
      <c r="F59" s="18"/>
      <c r="G59" s="73" t="e">
        <f t="shared" si="7"/>
        <v>#DIV/0!</v>
      </c>
      <c r="H59" s="18"/>
      <c r="I59" s="88" t="e">
        <f t="shared" si="23"/>
        <v>#DIV/0!</v>
      </c>
      <c r="J59" s="69"/>
      <c r="K59" s="24">
        <f t="shared" si="20"/>
        <v>0</v>
      </c>
      <c r="L59" s="24">
        <f t="shared" si="21"/>
        <v>0</v>
      </c>
      <c r="M59" s="29" t="e">
        <f t="shared" si="10"/>
        <v>#DIV/0!</v>
      </c>
      <c r="N59" s="604"/>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row>
    <row r="60" spans="1:98" s="5" customFormat="1" ht="110.25" customHeight="1" x14ac:dyDescent="0.25">
      <c r="A60" s="641" t="s">
        <v>590</v>
      </c>
      <c r="B60" s="37" t="s">
        <v>704</v>
      </c>
      <c r="C60" s="37" t="s">
        <v>215</v>
      </c>
      <c r="D60" s="19">
        <f>SUM(D61:D64)</f>
        <v>4665.8999999999996</v>
      </c>
      <c r="E60" s="19">
        <f>SUM(E61:E64)</f>
        <v>4665.8999999999996</v>
      </c>
      <c r="F60" s="19">
        <f>SUM(F61:F64)</f>
        <v>4213.5</v>
      </c>
      <c r="G60" s="100">
        <f>F60/E60</f>
        <v>0.90300000000000002</v>
      </c>
      <c r="H60" s="19">
        <f>SUM(H61:H64)</f>
        <v>2292.5100000000002</v>
      </c>
      <c r="I60" s="114">
        <f t="shared" si="23"/>
        <v>0.49099999999999999</v>
      </c>
      <c r="J60" s="69">
        <f>H60/F60</f>
        <v>0.54400000000000004</v>
      </c>
      <c r="K60" s="56">
        <f t="shared" si="20"/>
        <v>4665.8999999999996</v>
      </c>
      <c r="L60" s="24">
        <f t="shared" si="21"/>
        <v>0</v>
      </c>
      <c r="M60" s="57">
        <f t="shared" si="10"/>
        <v>1</v>
      </c>
      <c r="N60" s="545" t="s">
        <v>1205</v>
      </c>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row>
    <row r="61" spans="1:98" s="5" customFormat="1" ht="56.25" customHeight="1" x14ac:dyDescent="0.25">
      <c r="A61" s="641"/>
      <c r="B61" s="440" t="s">
        <v>23</v>
      </c>
      <c r="C61" s="27"/>
      <c r="D61" s="39"/>
      <c r="E61" s="39"/>
      <c r="F61" s="39"/>
      <c r="G61" s="73" t="e">
        <f t="shared" ref="G61:G109" si="32">F61/E61</f>
        <v>#DIV/0!</v>
      </c>
      <c r="H61" s="39"/>
      <c r="I61" s="88" t="e">
        <f t="shared" si="23"/>
        <v>#DIV/0!</v>
      </c>
      <c r="J61" s="73" t="e">
        <f t="shared" ref="J61:J109" si="33">H61/F61</f>
        <v>#DIV/0!</v>
      </c>
      <c r="K61" s="24">
        <f t="shared" si="20"/>
        <v>0</v>
      </c>
      <c r="L61" s="24">
        <f t="shared" si="21"/>
        <v>0</v>
      </c>
      <c r="M61" s="29" t="e">
        <f t="shared" si="10"/>
        <v>#DIV/0!</v>
      </c>
      <c r="N61" s="545"/>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row>
    <row r="62" spans="1:98" s="5" customFormat="1" ht="53.25" customHeight="1" x14ac:dyDescent="0.25">
      <c r="A62" s="641"/>
      <c r="B62" s="440" t="s">
        <v>22</v>
      </c>
      <c r="C62" s="27"/>
      <c r="D62" s="30">
        <f t="shared" ref="D62:F63" si="34">D67+D72+D77+D82+D87+D92+D97+D102+D107</f>
        <v>3165.9</v>
      </c>
      <c r="E62" s="30">
        <f t="shared" si="34"/>
        <v>3165.9</v>
      </c>
      <c r="F62" s="30">
        <f t="shared" si="34"/>
        <v>3165.9</v>
      </c>
      <c r="G62" s="69">
        <f t="shared" si="32"/>
        <v>1</v>
      </c>
      <c r="H62" s="30">
        <f>H67+H72+H77+H82+H87+H92+H97+H102+H107</f>
        <v>1244.9100000000001</v>
      </c>
      <c r="I62" s="109">
        <f t="shared" si="23"/>
        <v>0.39300000000000002</v>
      </c>
      <c r="J62" s="69">
        <f t="shared" si="33"/>
        <v>0.39300000000000002</v>
      </c>
      <c r="K62" s="24">
        <f t="shared" si="20"/>
        <v>3165.9</v>
      </c>
      <c r="L62" s="24">
        <f t="shared" si="21"/>
        <v>0</v>
      </c>
      <c r="M62" s="29">
        <f t="shared" si="10"/>
        <v>1</v>
      </c>
      <c r="N62" s="545"/>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row>
    <row r="63" spans="1:98" s="5" customFormat="1" ht="54.75" customHeight="1" x14ac:dyDescent="0.25">
      <c r="A63" s="641"/>
      <c r="B63" s="440" t="s">
        <v>42</v>
      </c>
      <c r="C63" s="27"/>
      <c r="D63" s="30">
        <f t="shared" si="34"/>
        <v>1500</v>
      </c>
      <c r="E63" s="30">
        <f t="shared" si="34"/>
        <v>1500</v>
      </c>
      <c r="F63" s="30">
        <f t="shared" si="34"/>
        <v>1047.5999999999999</v>
      </c>
      <c r="G63" s="69">
        <f t="shared" si="32"/>
        <v>0.69799999999999995</v>
      </c>
      <c r="H63" s="30">
        <f>H68+H73+H78+H83+H88+H93+H98+H103+H108</f>
        <v>1047.5999999999999</v>
      </c>
      <c r="I63" s="109">
        <f t="shared" si="23"/>
        <v>0.69799999999999995</v>
      </c>
      <c r="J63" s="69">
        <f t="shared" si="33"/>
        <v>1</v>
      </c>
      <c r="K63" s="24">
        <f t="shared" si="20"/>
        <v>1500</v>
      </c>
      <c r="L63" s="24">
        <f t="shared" si="21"/>
        <v>0</v>
      </c>
      <c r="M63" s="28">
        <f t="shared" si="10"/>
        <v>1</v>
      </c>
      <c r="N63" s="545"/>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row>
    <row r="64" spans="1:98" s="5" customFormat="1" ht="53.25" customHeight="1" x14ac:dyDescent="0.25">
      <c r="A64" s="641"/>
      <c r="B64" s="440" t="s">
        <v>24</v>
      </c>
      <c r="C64" s="27"/>
      <c r="D64" s="39"/>
      <c r="E64" s="39"/>
      <c r="F64" s="18"/>
      <c r="G64" s="73" t="e">
        <f t="shared" si="32"/>
        <v>#DIV/0!</v>
      </c>
      <c r="H64" s="18"/>
      <c r="I64" s="88" t="e">
        <f t="shared" si="23"/>
        <v>#DIV/0!</v>
      </c>
      <c r="J64" s="73" t="e">
        <f t="shared" si="33"/>
        <v>#DIV/0!</v>
      </c>
      <c r="K64" s="24">
        <f t="shared" si="20"/>
        <v>0</v>
      </c>
      <c r="L64" s="24">
        <f t="shared" si="21"/>
        <v>0</v>
      </c>
      <c r="M64" s="29" t="e">
        <f t="shared" si="10"/>
        <v>#DIV/0!</v>
      </c>
      <c r="N64" s="545"/>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row>
    <row r="65" spans="1:98" s="5" customFormat="1" ht="75" x14ac:dyDescent="0.25">
      <c r="A65" s="642" t="s">
        <v>591</v>
      </c>
      <c r="B65" s="37" t="s">
        <v>589</v>
      </c>
      <c r="C65" s="37" t="s">
        <v>215</v>
      </c>
      <c r="D65" s="56">
        <f>SUM(D66:D69)</f>
        <v>413.6</v>
      </c>
      <c r="E65" s="56">
        <f t="shared" ref="E65:H65" si="35">SUM(E66:E69)</f>
        <v>413.6</v>
      </c>
      <c r="F65" s="56">
        <f t="shared" si="35"/>
        <v>313.60000000000002</v>
      </c>
      <c r="G65" s="69">
        <f t="shared" si="32"/>
        <v>0.75800000000000001</v>
      </c>
      <c r="H65" s="19">
        <f t="shared" si="35"/>
        <v>0</v>
      </c>
      <c r="I65" s="109">
        <f t="shared" si="23"/>
        <v>0</v>
      </c>
      <c r="J65" s="69">
        <f t="shared" si="33"/>
        <v>0</v>
      </c>
      <c r="K65" s="56">
        <f t="shared" si="20"/>
        <v>413.6</v>
      </c>
      <c r="L65" s="24">
        <f t="shared" si="21"/>
        <v>0</v>
      </c>
      <c r="M65" s="57">
        <f t="shared" si="10"/>
        <v>1</v>
      </c>
      <c r="N65" s="577"/>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row>
    <row r="66" spans="1:98" s="5" customFormat="1" x14ac:dyDescent="0.25">
      <c r="A66" s="642"/>
      <c r="B66" s="440" t="s">
        <v>23</v>
      </c>
      <c r="C66" s="27"/>
      <c r="D66" s="24"/>
      <c r="E66" s="24"/>
      <c r="F66" s="25"/>
      <c r="G66" s="73" t="e">
        <f t="shared" si="32"/>
        <v>#DIV/0!</v>
      </c>
      <c r="H66" s="18"/>
      <c r="I66" s="88" t="e">
        <f t="shared" si="23"/>
        <v>#DIV/0!</v>
      </c>
      <c r="J66" s="73" t="e">
        <f t="shared" si="33"/>
        <v>#DIV/0!</v>
      </c>
      <c r="K66" s="56">
        <f t="shared" si="20"/>
        <v>0</v>
      </c>
      <c r="L66" s="24">
        <f t="shared" si="21"/>
        <v>0</v>
      </c>
      <c r="M66" s="137" t="e">
        <f t="shared" si="10"/>
        <v>#DIV/0!</v>
      </c>
      <c r="N66" s="577"/>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row>
    <row r="67" spans="1:98" s="5" customFormat="1" x14ac:dyDescent="0.25">
      <c r="A67" s="642"/>
      <c r="B67" s="440" t="s">
        <v>22</v>
      </c>
      <c r="C67" s="27"/>
      <c r="D67" s="24">
        <v>313.60000000000002</v>
      </c>
      <c r="E67" s="24">
        <v>313.60000000000002</v>
      </c>
      <c r="F67" s="24">
        <v>313.60000000000002</v>
      </c>
      <c r="G67" s="69">
        <f t="shared" si="32"/>
        <v>1</v>
      </c>
      <c r="H67" s="18"/>
      <c r="I67" s="109">
        <f t="shared" si="23"/>
        <v>0</v>
      </c>
      <c r="J67" s="69">
        <f t="shared" si="33"/>
        <v>0</v>
      </c>
      <c r="K67" s="24">
        <f t="shared" si="20"/>
        <v>313.60000000000002</v>
      </c>
      <c r="L67" s="24">
        <f t="shared" si="21"/>
        <v>0</v>
      </c>
      <c r="M67" s="28">
        <f t="shared" si="10"/>
        <v>1</v>
      </c>
      <c r="N67" s="577"/>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row>
    <row r="68" spans="1:98" s="5" customFormat="1" x14ac:dyDescent="0.25">
      <c r="A68" s="642"/>
      <c r="B68" s="440" t="s">
        <v>42</v>
      </c>
      <c r="C68" s="27"/>
      <c r="D68" s="24">
        <v>100</v>
      </c>
      <c r="E68" s="24">
        <v>100</v>
      </c>
      <c r="F68" s="24"/>
      <c r="G68" s="69">
        <f t="shared" si="32"/>
        <v>0</v>
      </c>
      <c r="H68" s="18"/>
      <c r="I68" s="109">
        <f t="shared" si="23"/>
        <v>0</v>
      </c>
      <c r="J68" s="73" t="e">
        <f t="shared" si="33"/>
        <v>#DIV/0!</v>
      </c>
      <c r="K68" s="24">
        <f t="shared" si="20"/>
        <v>100</v>
      </c>
      <c r="L68" s="24">
        <f t="shared" si="21"/>
        <v>0</v>
      </c>
      <c r="M68" s="28">
        <f t="shared" si="10"/>
        <v>1</v>
      </c>
      <c r="N68" s="577"/>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row>
    <row r="69" spans="1:98" s="5" customFormat="1" x14ac:dyDescent="0.25">
      <c r="A69" s="642"/>
      <c r="B69" s="440" t="s">
        <v>24</v>
      </c>
      <c r="C69" s="27"/>
      <c r="D69" s="25"/>
      <c r="E69" s="25"/>
      <c r="F69" s="25"/>
      <c r="G69" s="73" t="e">
        <f t="shared" si="32"/>
        <v>#DIV/0!</v>
      </c>
      <c r="H69" s="18"/>
      <c r="I69" s="88" t="e">
        <f t="shared" si="23"/>
        <v>#DIV/0!</v>
      </c>
      <c r="J69" s="73" t="e">
        <f t="shared" si="33"/>
        <v>#DIV/0!</v>
      </c>
      <c r="K69" s="24">
        <f t="shared" si="20"/>
        <v>0</v>
      </c>
      <c r="L69" s="24">
        <f t="shared" si="21"/>
        <v>0</v>
      </c>
      <c r="M69" s="29" t="e">
        <f t="shared" si="10"/>
        <v>#DIV/0!</v>
      </c>
      <c r="N69" s="577"/>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row>
    <row r="70" spans="1:98" s="5" customFormat="1" ht="128.25" customHeight="1" x14ac:dyDescent="0.25">
      <c r="A70" s="640" t="s">
        <v>592</v>
      </c>
      <c r="B70" s="37" t="s">
        <v>735</v>
      </c>
      <c r="C70" s="37" t="s">
        <v>215</v>
      </c>
      <c r="D70" s="19">
        <f>SUM(D71:D74)</f>
        <v>848.8</v>
      </c>
      <c r="E70" s="19">
        <f t="shared" ref="E70:H70" si="36">SUM(E71:E74)</f>
        <v>848.8</v>
      </c>
      <c r="F70" s="19">
        <f t="shared" si="36"/>
        <v>848.8</v>
      </c>
      <c r="G70" s="69">
        <f t="shared" si="32"/>
        <v>1</v>
      </c>
      <c r="H70" s="19">
        <f t="shared" si="36"/>
        <v>848.8</v>
      </c>
      <c r="I70" s="109">
        <f t="shared" si="23"/>
        <v>1</v>
      </c>
      <c r="J70" s="69">
        <f t="shared" si="33"/>
        <v>1</v>
      </c>
      <c r="K70" s="56">
        <f t="shared" si="20"/>
        <v>848.8</v>
      </c>
      <c r="L70" s="24">
        <f t="shared" si="21"/>
        <v>0</v>
      </c>
      <c r="M70" s="57">
        <f t="shared" si="10"/>
        <v>1</v>
      </c>
      <c r="N70" s="578"/>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row>
    <row r="71" spans="1:98" s="5" customFormat="1" x14ac:dyDescent="0.25">
      <c r="A71" s="640"/>
      <c r="B71" s="440" t="s">
        <v>23</v>
      </c>
      <c r="C71" s="27"/>
      <c r="D71" s="18"/>
      <c r="E71" s="18"/>
      <c r="F71" s="18"/>
      <c r="G71" s="73" t="e">
        <f t="shared" si="32"/>
        <v>#DIV/0!</v>
      </c>
      <c r="H71" s="18"/>
      <c r="I71" s="88" t="e">
        <f t="shared" si="23"/>
        <v>#DIV/0!</v>
      </c>
      <c r="J71" s="73" t="e">
        <f t="shared" si="33"/>
        <v>#DIV/0!</v>
      </c>
      <c r="K71" s="24">
        <f t="shared" si="20"/>
        <v>0</v>
      </c>
      <c r="L71" s="24">
        <f t="shared" si="21"/>
        <v>0</v>
      </c>
      <c r="M71" s="29" t="e">
        <f t="shared" si="10"/>
        <v>#DIV/0!</v>
      </c>
      <c r="N71" s="578"/>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row>
    <row r="72" spans="1:98" s="5" customFormat="1" x14ac:dyDescent="0.25">
      <c r="A72" s="640"/>
      <c r="B72" s="440" t="s">
        <v>22</v>
      </c>
      <c r="C72" s="27"/>
      <c r="D72" s="39">
        <v>258.8</v>
      </c>
      <c r="E72" s="39">
        <v>258.8</v>
      </c>
      <c r="F72" s="39">
        <v>258.8</v>
      </c>
      <c r="G72" s="69">
        <f t="shared" si="32"/>
        <v>1</v>
      </c>
      <c r="H72" s="39">
        <v>258.8</v>
      </c>
      <c r="I72" s="109">
        <f t="shared" si="23"/>
        <v>1</v>
      </c>
      <c r="J72" s="69">
        <f t="shared" si="33"/>
        <v>1</v>
      </c>
      <c r="K72" s="24">
        <f t="shared" si="20"/>
        <v>258.8</v>
      </c>
      <c r="L72" s="24">
        <f t="shared" si="21"/>
        <v>0</v>
      </c>
      <c r="M72" s="28">
        <f t="shared" si="10"/>
        <v>1</v>
      </c>
      <c r="N72" s="578"/>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row>
    <row r="73" spans="1:98" s="5" customFormat="1" x14ac:dyDescent="0.25">
      <c r="A73" s="640"/>
      <c r="B73" s="440" t="s">
        <v>42</v>
      </c>
      <c r="C73" s="27"/>
      <c r="D73" s="39">
        <v>590</v>
      </c>
      <c r="E73" s="39">
        <v>590</v>
      </c>
      <c r="F73" s="39">
        <v>590</v>
      </c>
      <c r="G73" s="69">
        <f t="shared" si="32"/>
        <v>1</v>
      </c>
      <c r="H73" s="39">
        <v>590</v>
      </c>
      <c r="I73" s="109">
        <f t="shared" si="23"/>
        <v>1</v>
      </c>
      <c r="J73" s="69">
        <f t="shared" si="33"/>
        <v>1</v>
      </c>
      <c r="K73" s="24">
        <f t="shared" si="20"/>
        <v>590</v>
      </c>
      <c r="L73" s="24">
        <f t="shared" si="21"/>
        <v>0</v>
      </c>
      <c r="M73" s="28">
        <f t="shared" si="10"/>
        <v>1</v>
      </c>
      <c r="N73" s="578"/>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row>
    <row r="74" spans="1:98" s="5" customFormat="1" x14ac:dyDescent="0.25">
      <c r="A74" s="640"/>
      <c r="B74" s="440" t="s">
        <v>24</v>
      </c>
      <c r="C74" s="27"/>
      <c r="D74" s="18"/>
      <c r="E74" s="18"/>
      <c r="F74" s="18"/>
      <c r="G74" s="73" t="e">
        <f t="shared" si="32"/>
        <v>#DIV/0!</v>
      </c>
      <c r="H74" s="18"/>
      <c r="I74" s="88" t="e">
        <f t="shared" si="23"/>
        <v>#DIV/0!</v>
      </c>
      <c r="J74" s="73" t="e">
        <f t="shared" si="33"/>
        <v>#DIV/0!</v>
      </c>
      <c r="K74" s="24">
        <f t="shared" si="20"/>
        <v>0</v>
      </c>
      <c r="L74" s="24">
        <f t="shared" si="21"/>
        <v>0</v>
      </c>
      <c r="M74" s="29" t="e">
        <f t="shared" si="10"/>
        <v>#DIV/0!</v>
      </c>
      <c r="N74" s="578"/>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row>
    <row r="75" spans="1:98" s="5" customFormat="1" ht="56.25" x14ac:dyDescent="0.25">
      <c r="A75" s="486" t="s">
        <v>595</v>
      </c>
      <c r="B75" s="37" t="s">
        <v>593</v>
      </c>
      <c r="C75" s="37" t="s">
        <v>215</v>
      </c>
      <c r="D75" s="19">
        <f>SUM(D76:D79)</f>
        <v>91.3</v>
      </c>
      <c r="E75" s="19">
        <f t="shared" ref="E75:H75" si="37">SUM(E76:E79)</f>
        <v>91.3</v>
      </c>
      <c r="F75" s="19">
        <f t="shared" si="37"/>
        <v>91.3</v>
      </c>
      <c r="G75" s="100">
        <f t="shared" si="32"/>
        <v>1</v>
      </c>
      <c r="H75" s="19">
        <f t="shared" si="37"/>
        <v>25.21</v>
      </c>
      <c r="I75" s="114">
        <f t="shared" si="23"/>
        <v>0.27600000000000002</v>
      </c>
      <c r="J75" s="100">
        <f t="shared" si="33"/>
        <v>0.27600000000000002</v>
      </c>
      <c r="K75" s="56">
        <f t="shared" si="20"/>
        <v>91.3</v>
      </c>
      <c r="L75" s="24">
        <f t="shared" si="21"/>
        <v>0</v>
      </c>
      <c r="M75" s="57">
        <f t="shared" si="10"/>
        <v>1</v>
      </c>
      <c r="N75" s="580"/>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row>
    <row r="76" spans="1:98" s="5" customFormat="1" x14ac:dyDescent="0.25">
      <c r="A76" s="487"/>
      <c r="B76" s="440" t="s">
        <v>23</v>
      </c>
      <c r="C76" s="27"/>
      <c r="D76" s="18"/>
      <c r="E76" s="18"/>
      <c r="F76" s="18"/>
      <c r="G76" s="73" t="e">
        <f t="shared" si="32"/>
        <v>#DIV/0!</v>
      </c>
      <c r="H76" s="18"/>
      <c r="I76" s="88" t="e">
        <f t="shared" si="23"/>
        <v>#DIV/0!</v>
      </c>
      <c r="J76" s="73" t="e">
        <f t="shared" si="33"/>
        <v>#DIV/0!</v>
      </c>
      <c r="K76" s="24">
        <f t="shared" si="20"/>
        <v>0</v>
      </c>
      <c r="L76" s="24">
        <f t="shared" si="21"/>
        <v>0</v>
      </c>
      <c r="M76" s="29" t="e">
        <f t="shared" si="10"/>
        <v>#DIV/0!</v>
      </c>
      <c r="N76" s="580"/>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row>
    <row r="77" spans="1:98" s="5" customFormat="1" x14ac:dyDescent="0.25">
      <c r="A77" s="487"/>
      <c r="B77" s="440" t="s">
        <v>22</v>
      </c>
      <c r="C77" s="27"/>
      <c r="D77" s="39">
        <v>81.3</v>
      </c>
      <c r="E77" s="39">
        <v>81.3</v>
      </c>
      <c r="F77" s="39">
        <v>81.3</v>
      </c>
      <c r="G77" s="69">
        <f t="shared" si="32"/>
        <v>1</v>
      </c>
      <c r="H77" s="39">
        <v>15.21</v>
      </c>
      <c r="I77" s="109">
        <f t="shared" si="23"/>
        <v>0.187</v>
      </c>
      <c r="J77" s="69">
        <f t="shared" si="33"/>
        <v>0.187</v>
      </c>
      <c r="K77" s="24">
        <f t="shared" si="20"/>
        <v>81.3</v>
      </c>
      <c r="L77" s="24">
        <f t="shared" si="21"/>
        <v>0</v>
      </c>
      <c r="M77" s="29">
        <f t="shared" si="10"/>
        <v>1</v>
      </c>
      <c r="N77" s="580"/>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row>
    <row r="78" spans="1:98" s="5" customFormat="1" x14ac:dyDescent="0.25">
      <c r="A78" s="488"/>
      <c r="B78" s="440" t="s">
        <v>42</v>
      </c>
      <c r="C78" s="27"/>
      <c r="D78" s="39">
        <v>10</v>
      </c>
      <c r="E78" s="39">
        <v>10</v>
      </c>
      <c r="F78" s="39">
        <v>10</v>
      </c>
      <c r="G78" s="69">
        <f t="shared" si="32"/>
        <v>1</v>
      </c>
      <c r="H78" s="39">
        <v>10</v>
      </c>
      <c r="I78" s="109">
        <f t="shared" si="23"/>
        <v>1</v>
      </c>
      <c r="J78" s="69">
        <f t="shared" si="33"/>
        <v>1</v>
      </c>
      <c r="K78" s="24">
        <f t="shared" si="20"/>
        <v>10</v>
      </c>
      <c r="L78" s="24">
        <f t="shared" si="21"/>
        <v>0</v>
      </c>
      <c r="M78" s="28">
        <f t="shared" si="10"/>
        <v>1</v>
      </c>
      <c r="N78" s="580"/>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row>
    <row r="79" spans="1:98" s="5" customFormat="1" ht="21.75" customHeight="1" x14ac:dyDescent="0.25">
      <c r="A79" s="489"/>
      <c r="B79" s="440" t="s">
        <v>24</v>
      </c>
      <c r="C79" s="27"/>
      <c r="D79" s="18"/>
      <c r="E79" s="18"/>
      <c r="F79" s="18"/>
      <c r="G79" s="73" t="e">
        <f t="shared" si="32"/>
        <v>#DIV/0!</v>
      </c>
      <c r="H79" s="18"/>
      <c r="I79" s="88" t="e">
        <f t="shared" si="23"/>
        <v>#DIV/0!</v>
      </c>
      <c r="J79" s="73" t="e">
        <f t="shared" si="33"/>
        <v>#DIV/0!</v>
      </c>
      <c r="K79" s="24">
        <f t="shared" si="20"/>
        <v>0</v>
      </c>
      <c r="L79" s="24">
        <f t="shared" si="21"/>
        <v>0</v>
      </c>
      <c r="M79" s="29" t="e">
        <f t="shared" ref="M79:M142" si="38">K79/E79</f>
        <v>#DIV/0!</v>
      </c>
      <c r="N79" s="484"/>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row>
    <row r="80" spans="1:98" s="5" customFormat="1" ht="93" customHeight="1" x14ac:dyDescent="0.25">
      <c r="A80" s="643" t="s">
        <v>597</v>
      </c>
      <c r="B80" s="37" t="s">
        <v>594</v>
      </c>
      <c r="C80" s="37" t="s">
        <v>215</v>
      </c>
      <c r="D80" s="19">
        <f>SUM(D81:D84)</f>
        <v>147.4</v>
      </c>
      <c r="E80" s="19">
        <f>SUM(E81:E84)</f>
        <v>147.4</v>
      </c>
      <c r="F80" s="19">
        <f>SUM(F81:F84)</f>
        <v>147.4</v>
      </c>
      <c r="G80" s="100">
        <f t="shared" si="32"/>
        <v>1</v>
      </c>
      <c r="H80" s="19">
        <f>SUM(H81:H84)</f>
        <v>147.4</v>
      </c>
      <c r="I80" s="114">
        <f t="shared" si="23"/>
        <v>1</v>
      </c>
      <c r="J80" s="100">
        <f t="shared" si="33"/>
        <v>1</v>
      </c>
      <c r="K80" s="56">
        <f t="shared" si="20"/>
        <v>147.4</v>
      </c>
      <c r="L80" s="56">
        <f t="shared" si="21"/>
        <v>0</v>
      </c>
      <c r="M80" s="57">
        <f t="shared" si="38"/>
        <v>1</v>
      </c>
      <c r="N80" s="578"/>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row>
    <row r="81" spans="1:98" s="5" customFormat="1" x14ac:dyDescent="0.25">
      <c r="A81" s="643"/>
      <c r="B81" s="440" t="s">
        <v>23</v>
      </c>
      <c r="C81" s="27"/>
      <c r="D81" s="18"/>
      <c r="E81" s="18"/>
      <c r="F81" s="18"/>
      <c r="G81" s="73" t="e">
        <f t="shared" si="32"/>
        <v>#DIV/0!</v>
      </c>
      <c r="H81" s="39"/>
      <c r="I81" s="88" t="e">
        <f t="shared" si="23"/>
        <v>#DIV/0!</v>
      </c>
      <c r="J81" s="73" t="e">
        <f t="shared" si="33"/>
        <v>#DIV/0!</v>
      </c>
      <c r="K81" s="24">
        <f t="shared" si="20"/>
        <v>0</v>
      </c>
      <c r="L81" s="24">
        <f t="shared" si="21"/>
        <v>0</v>
      </c>
      <c r="M81" s="29" t="e">
        <f t="shared" si="38"/>
        <v>#DIV/0!</v>
      </c>
      <c r="N81" s="578"/>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row>
    <row r="82" spans="1:98" s="5" customFormat="1" x14ac:dyDescent="0.25">
      <c r="A82" s="643"/>
      <c r="B82" s="440" t="s">
        <v>22</v>
      </c>
      <c r="C82" s="27"/>
      <c r="D82" s="39">
        <v>97.4</v>
      </c>
      <c r="E82" s="39">
        <v>97.4</v>
      </c>
      <c r="F82" s="39">
        <v>97.4</v>
      </c>
      <c r="G82" s="69">
        <f t="shared" si="32"/>
        <v>1</v>
      </c>
      <c r="H82" s="39">
        <v>97.4</v>
      </c>
      <c r="I82" s="109">
        <f t="shared" si="23"/>
        <v>1</v>
      </c>
      <c r="J82" s="69">
        <f t="shared" si="33"/>
        <v>1</v>
      </c>
      <c r="K82" s="24">
        <f t="shared" si="20"/>
        <v>97.4</v>
      </c>
      <c r="L82" s="24">
        <f t="shared" si="21"/>
        <v>0</v>
      </c>
      <c r="M82" s="28">
        <f t="shared" si="38"/>
        <v>1</v>
      </c>
      <c r="N82" s="578"/>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row>
    <row r="83" spans="1:98" s="5" customFormat="1" x14ac:dyDescent="0.25">
      <c r="A83" s="643"/>
      <c r="B83" s="440" t="s">
        <v>42</v>
      </c>
      <c r="C83" s="27"/>
      <c r="D83" s="39">
        <v>50</v>
      </c>
      <c r="E83" s="39">
        <v>50</v>
      </c>
      <c r="F83" s="39">
        <v>50</v>
      </c>
      <c r="G83" s="69">
        <f t="shared" si="32"/>
        <v>1</v>
      </c>
      <c r="H83" s="39">
        <v>50</v>
      </c>
      <c r="I83" s="109">
        <f t="shared" si="23"/>
        <v>1</v>
      </c>
      <c r="J83" s="69">
        <f t="shared" si="33"/>
        <v>1</v>
      </c>
      <c r="K83" s="24">
        <f t="shared" si="20"/>
        <v>50</v>
      </c>
      <c r="L83" s="24">
        <f t="shared" si="21"/>
        <v>0</v>
      </c>
      <c r="M83" s="28">
        <f t="shared" si="38"/>
        <v>1</v>
      </c>
      <c r="N83" s="578"/>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row>
    <row r="84" spans="1:98" s="5" customFormat="1" x14ac:dyDescent="0.25">
      <c r="A84" s="643"/>
      <c r="B84" s="440" t="s">
        <v>24</v>
      </c>
      <c r="C84" s="27"/>
      <c r="D84" s="18"/>
      <c r="E84" s="18"/>
      <c r="F84" s="18"/>
      <c r="G84" s="73" t="e">
        <f t="shared" si="32"/>
        <v>#DIV/0!</v>
      </c>
      <c r="H84" s="39"/>
      <c r="I84" s="88" t="e">
        <f t="shared" si="23"/>
        <v>#DIV/0!</v>
      </c>
      <c r="J84" s="73" t="e">
        <f t="shared" si="33"/>
        <v>#DIV/0!</v>
      </c>
      <c r="K84" s="24">
        <f t="shared" ref="K84:K147" si="39">E84</f>
        <v>0</v>
      </c>
      <c r="L84" s="24">
        <f t="shared" ref="L84:L147" si="40">E84-K84</f>
        <v>0</v>
      </c>
      <c r="M84" s="29" t="e">
        <f t="shared" si="38"/>
        <v>#DIV/0!</v>
      </c>
      <c r="N84" s="578"/>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row>
    <row r="85" spans="1:98" s="5" customFormat="1" ht="152.25" customHeight="1" x14ac:dyDescent="0.25">
      <c r="A85" s="637" t="s">
        <v>599</v>
      </c>
      <c r="B85" s="37" t="s">
        <v>596</v>
      </c>
      <c r="C85" s="37" t="s">
        <v>215</v>
      </c>
      <c r="D85" s="56">
        <f>SUM(D86:D89)</f>
        <v>997</v>
      </c>
      <c r="E85" s="56">
        <f>SUM(E86:E89)</f>
        <v>997</v>
      </c>
      <c r="F85" s="56">
        <f>SUM(F86:F89)</f>
        <v>944.6</v>
      </c>
      <c r="G85" s="69">
        <f t="shared" si="32"/>
        <v>0.94699999999999995</v>
      </c>
      <c r="H85" s="39">
        <f>SUM(H86:H89)</f>
        <v>297.60000000000002</v>
      </c>
      <c r="I85" s="109">
        <f t="shared" ref="I85:I148" si="41">H85/E85</f>
        <v>0.29799999999999999</v>
      </c>
      <c r="J85" s="69">
        <f t="shared" si="33"/>
        <v>0.315</v>
      </c>
      <c r="K85" s="56">
        <f t="shared" si="39"/>
        <v>997</v>
      </c>
      <c r="L85" s="24">
        <f t="shared" si="40"/>
        <v>0</v>
      </c>
      <c r="M85" s="57">
        <f t="shared" si="38"/>
        <v>1</v>
      </c>
      <c r="N85" s="577"/>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row>
    <row r="86" spans="1:98" s="5" customFormat="1" x14ac:dyDescent="0.25">
      <c r="A86" s="637"/>
      <c r="B86" s="440" t="s">
        <v>23</v>
      </c>
      <c r="C86" s="27"/>
      <c r="D86" s="25"/>
      <c r="E86" s="25"/>
      <c r="F86" s="25"/>
      <c r="G86" s="73" t="e">
        <f t="shared" si="32"/>
        <v>#DIV/0!</v>
      </c>
      <c r="H86" s="39"/>
      <c r="I86" s="88" t="e">
        <f t="shared" si="41"/>
        <v>#DIV/0!</v>
      </c>
      <c r="J86" s="73" t="e">
        <f t="shared" si="33"/>
        <v>#DIV/0!</v>
      </c>
      <c r="K86" s="24">
        <f t="shared" si="39"/>
        <v>0</v>
      </c>
      <c r="L86" s="24">
        <f t="shared" si="40"/>
        <v>0</v>
      </c>
      <c r="M86" s="29" t="e">
        <f t="shared" si="38"/>
        <v>#DIV/0!</v>
      </c>
      <c r="N86" s="577"/>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row>
    <row r="87" spans="1:98" s="5" customFormat="1" x14ac:dyDescent="0.25">
      <c r="A87" s="637"/>
      <c r="B87" s="440" t="s">
        <v>22</v>
      </c>
      <c r="C87" s="27"/>
      <c r="D87" s="24">
        <v>647</v>
      </c>
      <c r="E87" s="24">
        <v>647</v>
      </c>
      <c r="F87" s="24">
        <v>647</v>
      </c>
      <c r="G87" s="69">
        <f t="shared" si="32"/>
        <v>1</v>
      </c>
      <c r="H87" s="39"/>
      <c r="I87" s="109">
        <f t="shared" si="41"/>
        <v>0</v>
      </c>
      <c r="J87" s="73">
        <f t="shared" si="33"/>
        <v>0</v>
      </c>
      <c r="K87" s="24">
        <f t="shared" si="39"/>
        <v>647</v>
      </c>
      <c r="L87" s="24">
        <f t="shared" si="40"/>
        <v>0</v>
      </c>
      <c r="M87" s="28">
        <f t="shared" si="38"/>
        <v>1</v>
      </c>
      <c r="N87" s="577"/>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row>
    <row r="88" spans="1:98" s="5" customFormat="1" x14ac:dyDescent="0.25">
      <c r="A88" s="637"/>
      <c r="B88" s="440" t="s">
        <v>42</v>
      </c>
      <c r="C88" s="27"/>
      <c r="D88" s="24">
        <v>350</v>
      </c>
      <c r="E88" s="24">
        <v>350</v>
      </c>
      <c r="F88" s="24">
        <v>297.60000000000002</v>
      </c>
      <c r="G88" s="69">
        <f t="shared" si="32"/>
        <v>0.85</v>
      </c>
      <c r="H88" s="39">
        <v>297.60000000000002</v>
      </c>
      <c r="I88" s="109">
        <f t="shared" si="41"/>
        <v>0.85</v>
      </c>
      <c r="J88" s="69">
        <f t="shared" si="33"/>
        <v>1</v>
      </c>
      <c r="K88" s="24">
        <f t="shared" si="39"/>
        <v>350</v>
      </c>
      <c r="L88" s="24">
        <f t="shared" si="40"/>
        <v>0</v>
      </c>
      <c r="M88" s="28">
        <f t="shared" si="38"/>
        <v>1</v>
      </c>
      <c r="N88" s="577"/>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row>
    <row r="89" spans="1:98" s="5" customFormat="1" x14ac:dyDescent="0.25">
      <c r="A89" s="637"/>
      <c r="B89" s="440" t="s">
        <v>24</v>
      </c>
      <c r="C89" s="27"/>
      <c r="D89" s="25"/>
      <c r="E89" s="25"/>
      <c r="F89" s="25"/>
      <c r="G89" s="73" t="e">
        <f t="shared" si="32"/>
        <v>#DIV/0!</v>
      </c>
      <c r="H89" s="18"/>
      <c r="I89" s="88" t="e">
        <f t="shared" si="41"/>
        <v>#DIV/0!</v>
      </c>
      <c r="J89" s="73" t="e">
        <f t="shared" si="33"/>
        <v>#DIV/0!</v>
      </c>
      <c r="K89" s="24">
        <f t="shared" si="39"/>
        <v>0</v>
      </c>
      <c r="L89" s="24">
        <f t="shared" si="40"/>
        <v>0</v>
      </c>
      <c r="M89" s="29" t="e">
        <f t="shared" si="38"/>
        <v>#DIV/0!</v>
      </c>
      <c r="N89" s="577"/>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row>
    <row r="90" spans="1:98" s="5" customFormat="1" ht="87" customHeight="1" x14ac:dyDescent="0.25">
      <c r="A90" s="637" t="s">
        <v>601</v>
      </c>
      <c r="B90" s="37" t="s">
        <v>598</v>
      </c>
      <c r="C90" s="37" t="s">
        <v>215</v>
      </c>
      <c r="D90" s="19">
        <f>SUM(D91:D94)</f>
        <v>973.5</v>
      </c>
      <c r="E90" s="19">
        <f>SUM(E91:E94)</f>
        <v>973.5</v>
      </c>
      <c r="F90" s="19">
        <f>SUM(F91:F94)</f>
        <v>973.5</v>
      </c>
      <c r="G90" s="69">
        <f t="shared" si="32"/>
        <v>1</v>
      </c>
      <c r="H90" s="19">
        <f>SUM(H91:H94)</f>
        <v>973.5</v>
      </c>
      <c r="I90" s="114">
        <f t="shared" si="41"/>
        <v>1</v>
      </c>
      <c r="J90" s="100">
        <f t="shared" si="33"/>
        <v>1</v>
      </c>
      <c r="K90" s="56">
        <f t="shared" si="39"/>
        <v>973.5</v>
      </c>
      <c r="L90" s="24">
        <f t="shared" si="40"/>
        <v>0</v>
      </c>
      <c r="M90" s="57">
        <f t="shared" si="38"/>
        <v>1</v>
      </c>
      <c r="N90" s="577"/>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row>
    <row r="91" spans="1:98" s="5" customFormat="1" x14ac:dyDescent="0.25">
      <c r="A91" s="637"/>
      <c r="B91" s="440" t="s">
        <v>23</v>
      </c>
      <c r="C91" s="27"/>
      <c r="D91" s="39"/>
      <c r="E91" s="39"/>
      <c r="F91" s="39"/>
      <c r="G91" s="73" t="e">
        <f t="shared" si="32"/>
        <v>#DIV/0!</v>
      </c>
      <c r="H91" s="39"/>
      <c r="I91" s="88" t="e">
        <f t="shared" si="41"/>
        <v>#DIV/0!</v>
      </c>
      <c r="J91" s="73" t="e">
        <f t="shared" si="33"/>
        <v>#DIV/0!</v>
      </c>
      <c r="K91" s="24">
        <f t="shared" si="39"/>
        <v>0</v>
      </c>
      <c r="L91" s="24">
        <f t="shared" si="40"/>
        <v>0</v>
      </c>
      <c r="M91" s="29" t="e">
        <f t="shared" si="38"/>
        <v>#DIV/0!</v>
      </c>
      <c r="N91" s="577"/>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row>
    <row r="92" spans="1:98" s="5" customFormat="1" x14ac:dyDescent="0.25">
      <c r="A92" s="637"/>
      <c r="B92" s="440" t="s">
        <v>22</v>
      </c>
      <c r="C92" s="27"/>
      <c r="D92" s="39">
        <v>873.5</v>
      </c>
      <c r="E92" s="39">
        <v>873.5</v>
      </c>
      <c r="F92" s="39">
        <v>873.5</v>
      </c>
      <c r="G92" s="69">
        <f t="shared" si="32"/>
        <v>1</v>
      </c>
      <c r="H92" s="39">
        <v>873.5</v>
      </c>
      <c r="I92" s="109">
        <f t="shared" si="41"/>
        <v>1</v>
      </c>
      <c r="J92" s="69">
        <f t="shared" si="33"/>
        <v>1</v>
      </c>
      <c r="K92" s="24">
        <f t="shared" si="39"/>
        <v>873.5</v>
      </c>
      <c r="L92" s="24">
        <f t="shared" si="40"/>
        <v>0</v>
      </c>
      <c r="M92" s="28">
        <f t="shared" si="38"/>
        <v>1</v>
      </c>
      <c r="N92" s="577"/>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row>
    <row r="93" spans="1:98" s="5" customFormat="1" x14ac:dyDescent="0.25">
      <c r="A93" s="637"/>
      <c r="B93" s="440" t="s">
        <v>42</v>
      </c>
      <c r="C93" s="27"/>
      <c r="D93" s="39">
        <v>100</v>
      </c>
      <c r="E93" s="39">
        <v>100</v>
      </c>
      <c r="F93" s="39">
        <v>100</v>
      </c>
      <c r="G93" s="69">
        <f t="shared" si="32"/>
        <v>1</v>
      </c>
      <c r="H93" s="39">
        <v>100</v>
      </c>
      <c r="I93" s="109">
        <f t="shared" si="41"/>
        <v>1</v>
      </c>
      <c r="J93" s="69">
        <f t="shared" si="33"/>
        <v>1</v>
      </c>
      <c r="K93" s="24">
        <f t="shared" si="39"/>
        <v>100</v>
      </c>
      <c r="L93" s="24">
        <f t="shared" si="40"/>
        <v>0</v>
      </c>
      <c r="M93" s="28">
        <f t="shared" si="38"/>
        <v>1</v>
      </c>
      <c r="N93" s="577"/>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row>
    <row r="94" spans="1:98" s="5" customFormat="1" x14ac:dyDescent="0.25">
      <c r="A94" s="637"/>
      <c r="B94" s="440" t="s">
        <v>24</v>
      </c>
      <c r="C94" s="27"/>
      <c r="D94" s="18"/>
      <c r="E94" s="18"/>
      <c r="F94" s="18"/>
      <c r="G94" s="73" t="e">
        <f t="shared" si="32"/>
        <v>#DIV/0!</v>
      </c>
      <c r="H94" s="39"/>
      <c r="I94" s="88" t="e">
        <f t="shared" si="41"/>
        <v>#DIV/0!</v>
      </c>
      <c r="J94" s="73" t="e">
        <f t="shared" si="33"/>
        <v>#DIV/0!</v>
      </c>
      <c r="K94" s="24">
        <f t="shared" si="39"/>
        <v>0</v>
      </c>
      <c r="L94" s="24">
        <f t="shared" si="40"/>
        <v>0</v>
      </c>
      <c r="M94" s="29" t="e">
        <f t="shared" si="38"/>
        <v>#DIV/0!</v>
      </c>
      <c r="N94" s="577"/>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row>
    <row r="95" spans="1:98" s="5" customFormat="1" ht="55.5" customHeight="1" x14ac:dyDescent="0.25">
      <c r="A95" s="637" t="s">
        <v>603</v>
      </c>
      <c r="B95" s="37" t="s">
        <v>600</v>
      </c>
      <c r="C95" s="37" t="s">
        <v>215</v>
      </c>
      <c r="D95" s="19">
        <f>SUM(D96:D99)</f>
        <v>319.2</v>
      </c>
      <c r="E95" s="19">
        <f>SUM(E96:E99)</f>
        <v>319.2</v>
      </c>
      <c r="F95" s="19">
        <f>SUM(F96:F99)</f>
        <v>219.2</v>
      </c>
      <c r="G95" s="69">
        <f t="shared" si="32"/>
        <v>0.68700000000000006</v>
      </c>
      <c r="H95" s="18">
        <f>SUM(H96:H99)</f>
        <v>0</v>
      </c>
      <c r="I95" s="109">
        <f t="shared" si="41"/>
        <v>0</v>
      </c>
      <c r="J95" s="73">
        <f t="shared" si="33"/>
        <v>0</v>
      </c>
      <c r="K95" s="56">
        <f t="shared" si="39"/>
        <v>319.2</v>
      </c>
      <c r="L95" s="24">
        <f t="shared" si="40"/>
        <v>0</v>
      </c>
      <c r="M95" s="57">
        <f t="shared" si="38"/>
        <v>1</v>
      </c>
      <c r="N95" s="577" t="s">
        <v>1016</v>
      </c>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row>
    <row r="96" spans="1:98" s="5" customFormat="1" ht="33.75" customHeight="1" x14ac:dyDescent="0.25">
      <c r="A96" s="637"/>
      <c r="B96" s="440" t="s">
        <v>23</v>
      </c>
      <c r="C96" s="27"/>
      <c r="D96" s="18"/>
      <c r="E96" s="18"/>
      <c r="F96" s="18"/>
      <c r="G96" s="73" t="e">
        <f t="shared" si="32"/>
        <v>#DIV/0!</v>
      </c>
      <c r="H96" s="18"/>
      <c r="I96" s="88" t="e">
        <f t="shared" si="41"/>
        <v>#DIV/0!</v>
      </c>
      <c r="J96" s="73" t="e">
        <f t="shared" si="33"/>
        <v>#DIV/0!</v>
      </c>
      <c r="K96" s="24">
        <f t="shared" si="39"/>
        <v>0</v>
      </c>
      <c r="L96" s="24">
        <f t="shared" si="40"/>
        <v>0</v>
      </c>
      <c r="M96" s="29" t="e">
        <f t="shared" si="38"/>
        <v>#DIV/0!</v>
      </c>
      <c r="N96" s="577"/>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row>
    <row r="97" spans="1:98" s="5" customFormat="1" ht="33.75" customHeight="1" x14ac:dyDescent="0.25">
      <c r="A97" s="637"/>
      <c r="B97" s="440" t="s">
        <v>22</v>
      </c>
      <c r="C97" s="27"/>
      <c r="D97" s="39">
        <v>219.2</v>
      </c>
      <c r="E97" s="39">
        <v>219.2</v>
      </c>
      <c r="F97" s="39">
        <v>219.2</v>
      </c>
      <c r="G97" s="69">
        <f t="shared" si="32"/>
        <v>1</v>
      </c>
      <c r="H97" s="18"/>
      <c r="I97" s="109">
        <f t="shared" si="41"/>
        <v>0</v>
      </c>
      <c r="J97" s="73">
        <f t="shared" si="33"/>
        <v>0</v>
      </c>
      <c r="K97" s="24">
        <f t="shared" si="39"/>
        <v>219.2</v>
      </c>
      <c r="L97" s="24">
        <f t="shared" si="40"/>
        <v>0</v>
      </c>
      <c r="M97" s="28">
        <f t="shared" si="38"/>
        <v>1</v>
      </c>
      <c r="N97" s="577"/>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row>
    <row r="98" spans="1:98" s="5" customFormat="1" ht="29.25" customHeight="1" x14ac:dyDescent="0.25">
      <c r="A98" s="637"/>
      <c r="B98" s="440" t="s">
        <v>42</v>
      </c>
      <c r="C98" s="27"/>
      <c r="D98" s="39">
        <v>100</v>
      </c>
      <c r="E98" s="39">
        <v>100</v>
      </c>
      <c r="F98" s="39"/>
      <c r="G98" s="73">
        <f t="shared" si="32"/>
        <v>0</v>
      </c>
      <c r="H98" s="18"/>
      <c r="I98" s="109">
        <f t="shared" si="41"/>
        <v>0</v>
      </c>
      <c r="J98" s="73" t="e">
        <f t="shared" si="33"/>
        <v>#DIV/0!</v>
      </c>
      <c r="K98" s="24">
        <f t="shared" si="39"/>
        <v>100</v>
      </c>
      <c r="L98" s="24">
        <f t="shared" si="40"/>
        <v>0</v>
      </c>
      <c r="M98" s="28">
        <f t="shared" si="38"/>
        <v>1</v>
      </c>
      <c r="N98" s="577"/>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row>
    <row r="99" spans="1:98" s="5" customFormat="1" ht="32.25" customHeight="1" x14ac:dyDescent="0.25">
      <c r="A99" s="637"/>
      <c r="B99" s="440" t="s">
        <v>24</v>
      </c>
      <c r="C99" s="27"/>
      <c r="D99" s="18"/>
      <c r="E99" s="18"/>
      <c r="F99" s="18"/>
      <c r="G99" s="73" t="e">
        <f t="shared" si="32"/>
        <v>#DIV/0!</v>
      </c>
      <c r="H99" s="18"/>
      <c r="I99" s="88" t="e">
        <f t="shared" si="41"/>
        <v>#DIV/0!</v>
      </c>
      <c r="J99" s="73" t="e">
        <f t="shared" si="33"/>
        <v>#DIV/0!</v>
      </c>
      <c r="K99" s="24">
        <f t="shared" si="39"/>
        <v>0</v>
      </c>
      <c r="L99" s="24">
        <f t="shared" si="40"/>
        <v>0</v>
      </c>
      <c r="M99" s="29" t="e">
        <f t="shared" si="38"/>
        <v>#DIV/0!</v>
      </c>
      <c r="N99" s="577"/>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row>
    <row r="100" spans="1:98" s="5" customFormat="1" ht="37.5" x14ac:dyDescent="0.25">
      <c r="A100" s="637" t="s">
        <v>605</v>
      </c>
      <c r="B100" s="37" t="s">
        <v>602</v>
      </c>
      <c r="C100" s="37" t="s">
        <v>215</v>
      </c>
      <c r="D100" s="19">
        <f>SUM(D101:D104)</f>
        <v>642.29999999999995</v>
      </c>
      <c r="E100" s="19">
        <f t="shared" ref="E100:H100" si="42">SUM(E101:E104)</f>
        <v>642.29999999999995</v>
      </c>
      <c r="F100" s="19">
        <f t="shared" si="42"/>
        <v>542.29999999999995</v>
      </c>
      <c r="G100" s="100">
        <f t="shared" si="32"/>
        <v>0.84399999999999997</v>
      </c>
      <c r="H100" s="18">
        <f t="shared" si="42"/>
        <v>0</v>
      </c>
      <c r="I100" s="109">
        <f t="shared" si="41"/>
        <v>0</v>
      </c>
      <c r="J100" s="73">
        <f t="shared" si="33"/>
        <v>0</v>
      </c>
      <c r="K100" s="56">
        <f t="shared" si="39"/>
        <v>642.29999999999995</v>
      </c>
      <c r="L100" s="24">
        <f t="shared" si="40"/>
        <v>0</v>
      </c>
      <c r="M100" s="57">
        <f t="shared" si="38"/>
        <v>1</v>
      </c>
      <c r="N100" s="577"/>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row>
    <row r="101" spans="1:98" s="5" customFormat="1" x14ac:dyDescent="0.25">
      <c r="A101" s="637"/>
      <c r="B101" s="440" t="s">
        <v>23</v>
      </c>
      <c r="C101" s="27"/>
      <c r="D101" s="18"/>
      <c r="E101" s="18"/>
      <c r="F101" s="18"/>
      <c r="G101" s="73" t="e">
        <f t="shared" si="32"/>
        <v>#DIV/0!</v>
      </c>
      <c r="H101" s="18"/>
      <c r="I101" s="88" t="e">
        <f t="shared" si="41"/>
        <v>#DIV/0!</v>
      </c>
      <c r="J101" s="73" t="e">
        <f t="shared" si="33"/>
        <v>#DIV/0!</v>
      </c>
      <c r="K101" s="24">
        <f t="shared" si="39"/>
        <v>0</v>
      </c>
      <c r="L101" s="24">
        <f t="shared" si="40"/>
        <v>0</v>
      </c>
      <c r="M101" s="29" t="e">
        <f t="shared" si="38"/>
        <v>#DIV/0!</v>
      </c>
      <c r="N101" s="577"/>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row>
    <row r="102" spans="1:98" s="5" customFormat="1" x14ac:dyDescent="0.25">
      <c r="A102" s="637"/>
      <c r="B102" s="440" t="s">
        <v>22</v>
      </c>
      <c r="C102" s="27"/>
      <c r="D102" s="39">
        <v>542.29999999999995</v>
      </c>
      <c r="E102" s="39">
        <v>542.29999999999995</v>
      </c>
      <c r="F102" s="39">
        <v>542.29999999999995</v>
      </c>
      <c r="G102" s="69">
        <f t="shared" si="32"/>
        <v>1</v>
      </c>
      <c r="H102" s="18"/>
      <c r="I102" s="109">
        <f t="shared" si="41"/>
        <v>0</v>
      </c>
      <c r="J102" s="73">
        <f t="shared" si="33"/>
        <v>0</v>
      </c>
      <c r="K102" s="24">
        <f t="shared" si="39"/>
        <v>542.29999999999995</v>
      </c>
      <c r="L102" s="24">
        <f t="shared" si="40"/>
        <v>0</v>
      </c>
      <c r="M102" s="28">
        <f t="shared" si="38"/>
        <v>1</v>
      </c>
      <c r="N102" s="577"/>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row>
    <row r="103" spans="1:98" s="5" customFormat="1" x14ac:dyDescent="0.25">
      <c r="A103" s="637"/>
      <c r="B103" s="440" t="s">
        <v>42</v>
      </c>
      <c r="C103" s="27"/>
      <c r="D103" s="39">
        <v>100</v>
      </c>
      <c r="E103" s="39">
        <v>100</v>
      </c>
      <c r="F103" s="39"/>
      <c r="G103" s="73">
        <f t="shared" si="32"/>
        <v>0</v>
      </c>
      <c r="H103" s="18"/>
      <c r="I103" s="109">
        <f t="shared" si="41"/>
        <v>0</v>
      </c>
      <c r="J103" s="73" t="e">
        <f t="shared" si="33"/>
        <v>#DIV/0!</v>
      </c>
      <c r="K103" s="24">
        <f t="shared" si="39"/>
        <v>100</v>
      </c>
      <c r="L103" s="24">
        <f t="shared" si="40"/>
        <v>0</v>
      </c>
      <c r="M103" s="28">
        <f t="shared" si="38"/>
        <v>1</v>
      </c>
      <c r="N103" s="577"/>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row>
    <row r="104" spans="1:98" s="5" customFormat="1" x14ac:dyDescent="0.25">
      <c r="A104" s="637"/>
      <c r="B104" s="440" t="s">
        <v>24</v>
      </c>
      <c r="C104" s="27"/>
      <c r="D104" s="18"/>
      <c r="E104" s="18"/>
      <c r="F104" s="18"/>
      <c r="G104" s="73" t="e">
        <f t="shared" si="32"/>
        <v>#DIV/0!</v>
      </c>
      <c r="H104" s="18"/>
      <c r="I104" s="88" t="e">
        <f t="shared" si="41"/>
        <v>#DIV/0!</v>
      </c>
      <c r="J104" s="73" t="e">
        <f t="shared" si="33"/>
        <v>#DIV/0!</v>
      </c>
      <c r="K104" s="24">
        <f t="shared" si="39"/>
        <v>0</v>
      </c>
      <c r="L104" s="24">
        <f t="shared" si="40"/>
        <v>0</v>
      </c>
      <c r="M104" s="29" t="e">
        <f t="shared" si="38"/>
        <v>#DIV/0!</v>
      </c>
      <c r="N104" s="577"/>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row>
    <row r="105" spans="1:98" s="5" customFormat="1" ht="46.5" customHeight="1" x14ac:dyDescent="0.25">
      <c r="A105" s="637" t="s">
        <v>705</v>
      </c>
      <c r="B105" s="37" t="s">
        <v>604</v>
      </c>
      <c r="C105" s="37" t="s">
        <v>215</v>
      </c>
      <c r="D105" s="19">
        <f>SUM(D106:D109)</f>
        <v>232.8</v>
      </c>
      <c r="E105" s="19">
        <f>SUM(E106:E109)</f>
        <v>232.8</v>
      </c>
      <c r="F105" s="19">
        <f>SUM(F106:F109)</f>
        <v>132.80000000000001</v>
      </c>
      <c r="G105" s="100">
        <f t="shared" si="32"/>
        <v>0.56999999999999995</v>
      </c>
      <c r="H105" s="18">
        <f>SUM(H106:H109)</f>
        <v>0</v>
      </c>
      <c r="I105" s="109">
        <f t="shared" si="41"/>
        <v>0</v>
      </c>
      <c r="J105" s="73">
        <f t="shared" si="33"/>
        <v>0</v>
      </c>
      <c r="K105" s="56">
        <f t="shared" si="39"/>
        <v>232.8</v>
      </c>
      <c r="L105" s="24">
        <f t="shared" si="40"/>
        <v>0</v>
      </c>
      <c r="M105" s="57">
        <f t="shared" si="38"/>
        <v>1</v>
      </c>
      <c r="N105" s="577"/>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row>
    <row r="106" spans="1:98" s="5" customFormat="1" x14ac:dyDescent="0.25">
      <c r="A106" s="637"/>
      <c r="B106" s="440" t="s">
        <v>23</v>
      </c>
      <c r="C106" s="27"/>
      <c r="D106" s="18"/>
      <c r="E106" s="18"/>
      <c r="F106" s="18"/>
      <c r="G106" s="73" t="e">
        <f t="shared" si="32"/>
        <v>#DIV/0!</v>
      </c>
      <c r="H106" s="18"/>
      <c r="I106" s="88" t="e">
        <f t="shared" si="41"/>
        <v>#DIV/0!</v>
      </c>
      <c r="J106" s="73" t="e">
        <f t="shared" si="33"/>
        <v>#DIV/0!</v>
      </c>
      <c r="K106" s="24">
        <f t="shared" si="39"/>
        <v>0</v>
      </c>
      <c r="L106" s="24">
        <f t="shared" si="40"/>
        <v>0</v>
      </c>
      <c r="M106" s="29" t="e">
        <f t="shared" si="38"/>
        <v>#DIV/0!</v>
      </c>
      <c r="N106" s="577"/>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row>
    <row r="107" spans="1:98" s="5" customFormat="1" x14ac:dyDescent="0.25">
      <c r="A107" s="637"/>
      <c r="B107" s="440" t="s">
        <v>22</v>
      </c>
      <c r="C107" s="27"/>
      <c r="D107" s="39">
        <v>132.80000000000001</v>
      </c>
      <c r="E107" s="39">
        <v>132.80000000000001</v>
      </c>
      <c r="F107" s="39">
        <v>132.80000000000001</v>
      </c>
      <c r="G107" s="69">
        <f t="shared" si="32"/>
        <v>1</v>
      </c>
      <c r="H107" s="18"/>
      <c r="I107" s="109">
        <f t="shared" si="41"/>
        <v>0</v>
      </c>
      <c r="J107" s="73">
        <f t="shared" si="33"/>
        <v>0</v>
      </c>
      <c r="K107" s="24">
        <f t="shared" si="39"/>
        <v>132.80000000000001</v>
      </c>
      <c r="L107" s="24">
        <f t="shared" si="40"/>
        <v>0</v>
      </c>
      <c r="M107" s="29">
        <f t="shared" si="38"/>
        <v>1</v>
      </c>
      <c r="N107" s="577"/>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row>
    <row r="108" spans="1:98" s="5" customFormat="1" x14ac:dyDescent="0.25">
      <c r="A108" s="637"/>
      <c r="B108" s="440" t="s">
        <v>42</v>
      </c>
      <c r="C108" s="27"/>
      <c r="D108" s="39">
        <v>100</v>
      </c>
      <c r="E108" s="39">
        <v>100</v>
      </c>
      <c r="F108" s="39"/>
      <c r="G108" s="73">
        <f t="shared" si="32"/>
        <v>0</v>
      </c>
      <c r="H108" s="18"/>
      <c r="I108" s="109">
        <f t="shared" si="41"/>
        <v>0</v>
      </c>
      <c r="J108" s="73" t="e">
        <f t="shared" si="33"/>
        <v>#DIV/0!</v>
      </c>
      <c r="K108" s="24">
        <f t="shared" si="39"/>
        <v>100</v>
      </c>
      <c r="L108" s="24">
        <f t="shared" si="40"/>
        <v>0</v>
      </c>
      <c r="M108" s="28">
        <f t="shared" si="38"/>
        <v>1</v>
      </c>
      <c r="N108" s="577"/>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row>
    <row r="109" spans="1:98" s="5" customFormat="1" x14ac:dyDescent="0.25">
      <c r="A109" s="637"/>
      <c r="B109" s="440" t="s">
        <v>24</v>
      </c>
      <c r="C109" s="27"/>
      <c r="D109" s="18"/>
      <c r="E109" s="18"/>
      <c r="F109" s="18"/>
      <c r="G109" s="73" t="e">
        <f t="shared" si="32"/>
        <v>#DIV/0!</v>
      </c>
      <c r="H109" s="18"/>
      <c r="I109" s="88" t="e">
        <f t="shared" si="41"/>
        <v>#DIV/0!</v>
      </c>
      <c r="J109" s="73" t="e">
        <f t="shared" si="33"/>
        <v>#DIV/0!</v>
      </c>
      <c r="K109" s="24">
        <f t="shared" si="39"/>
        <v>0</v>
      </c>
      <c r="L109" s="24">
        <f t="shared" si="40"/>
        <v>0</v>
      </c>
      <c r="M109" s="29" t="e">
        <f t="shared" si="38"/>
        <v>#DIV/0!</v>
      </c>
      <c r="N109" s="577"/>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row>
    <row r="110" spans="1:98" s="86" customFormat="1" ht="47.25" customHeight="1" x14ac:dyDescent="0.25">
      <c r="A110" s="631" t="s">
        <v>428</v>
      </c>
      <c r="B110" s="217" t="s">
        <v>1002</v>
      </c>
      <c r="C110" s="85" t="s">
        <v>144</v>
      </c>
      <c r="D110" s="64">
        <f>SUM(D112:D114)</f>
        <v>25700.49</v>
      </c>
      <c r="E110" s="64">
        <f>SUM(E112:E114)</f>
        <v>25700.49</v>
      </c>
      <c r="F110" s="64">
        <f t="shared" ref="F110" si="43">SUM(F112:F114)</f>
        <v>11501.72</v>
      </c>
      <c r="G110" s="105">
        <f>F110/E110</f>
        <v>0.44800000000000001</v>
      </c>
      <c r="H110" s="138">
        <f>SUM(H111:H114)</f>
        <v>11554.66</v>
      </c>
      <c r="I110" s="105">
        <f t="shared" si="41"/>
        <v>0.45</v>
      </c>
      <c r="J110" s="105">
        <f>H110/F110</f>
        <v>1.0049999999999999</v>
      </c>
      <c r="K110" s="64">
        <f t="shared" si="39"/>
        <v>25700.49</v>
      </c>
      <c r="L110" s="24">
        <f t="shared" si="40"/>
        <v>0</v>
      </c>
      <c r="M110" s="62">
        <f t="shared" si="38"/>
        <v>1</v>
      </c>
      <c r="N110" s="607"/>
    </row>
    <row r="111" spans="1:98" s="54" customFormat="1" ht="18.75" customHeight="1" x14ac:dyDescent="0.25">
      <c r="A111" s="631"/>
      <c r="B111" s="440" t="s">
        <v>23</v>
      </c>
      <c r="C111" s="27"/>
      <c r="D111" s="24">
        <f>D116+D136</f>
        <v>0</v>
      </c>
      <c r="E111" s="24">
        <f t="shared" ref="E111:H114" si="44">E116+E136</f>
        <v>0</v>
      </c>
      <c r="F111" s="24">
        <f t="shared" si="44"/>
        <v>0</v>
      </c>
      <c r="G111" s="88" t="e">
        <f t="shared" ref="G111:G124" si="45">F111/E111</f>
        <v>#DIV/0!</v>
      </c>
      <c r="H111" s="24">
        <f t="shared" si="44"/>
        <v>0</v>
      </c>
      <c r="I111" s="88" t="e">
        <f t="shared" si="41"/>
        <v>#DIV/0!</v>
      </c>
      <c r="J111" s="88" t="e">
        <f t="shared" ref="J111:J134" si="46">H111/F111</f>
        <v>#DIV/0!</v>
      </c>
      <c r="K111" s="24">
        <f t="shared" si="39"/>
        <v>0</v>
      </c>
      <c r="L111" s="24">
        <f t="shared" si="40"/>
        <v>0</v>
      </c>
      <c r="M111" s="129" t="e">
        <f t="shared" si="38"/>
        <v>#DIV/0!</v>
      </c>
      <c r="N111" s="607"/>
    </row>
    <row r="112" spans="1:98" s="54" customFormat="1" x14ac:dyDescent="0.25">
      <c r="A112" s="631"/>
      <c r="B112" s="440" t="s">
        <v>22</v>
      </c>
      <c r="C112" s="27"/>
      <c r="D112" s="24">
        <f>D117+D137</f>
        <v>550</v>
      </c>
      <c r="E112" s="24">
        <f t="shared" si="44"/>
        <v>550</v>
      </c>
      <c r="F112" s="24">
        <f t="shared" si="44"/>
        <v>275.23</v>
      </c>
      <c r="G112" s="109">
        <f t="shared" si="45"/>
        <v>0.5</v>
      </c>
      <c r="H112" s="24">
        <f t="shared" si="44"/>
        <v>275.23</v>
      </c>
      <c r="I112" s="109">
        <f t="shared" si="41"/>
        <v>0.5</v>
      </c>
      <c r="J112" s="109">
        <f t="shared" si="46"/>
        <v>1</v>
      </c>
      <c r="K112" s="24">
        <f t="shared" si="39"/>
        <v>550</v>
      </c>
      <c r="L112" s="24">
        <f t="shared" si="40"/>
        <v>0</v>
      </c>
      <c r="M112" s="52">
        <f t="shared" si="38"/>
        <v>1</v>
      </c>
      <c r="N112" s="607"/>
    </row>
    <row r="113" spans="1:14" s="54" customFormat="1" ht="18.75" customHeight="1" x14ac:dyDescent="0.25">
      <c r="A113" s="631"/>
      <c r="B113" s="440" t="s">
        <v>42</v>
      </c>
      <c r="C113" s="27"/>
      <c r="D113" s="24">
        <f>D118+D138</f>
        <v>6326.88</v>
      </c>
      <c r="E113" s="24">
        <f t="shared" si="44"/>
        <v>6326.88</v>
      </c>
      <c r="F113" s="24">
        <f>F118+F138</f>
        <v>1412.32</v>
      </c>
      <c r="G113" s="109">
        <f t="shared" si="45"/>
        <v>0.223</v>
      </c>
      <c r="H113" s="24">
        <f>H118+H138</f>
        <v>1465.26</v>
      </c>
      <c r="I113" s="109">
        <f t="shared" si="41"/>
        <v>0.23200000000000001</v>
      </c>
      <c r="J113" s="109">
        <f t="shared" si="46"/>
        <v>1.0369999999999999</v>
      </c>
      <c r="K113" s="24">
        <f t="shared" si="39"/>
        <v>6326.88</v>
      </c>
      <c r="L113" s="24">
        <f t="shared" si="40"/>
        <v>0</v>
      </c>
      <c r="M113" s="52">
        <f t="shared" si="38"/>
        <v>1</v>
      </c>
      <c r="N113" s="607"/>
    </row>
    <row r="114" spans="1:14" s="54" customFormat="1" ht="18.75" customHeight="1" x14ac:dyDescent="0.25">
      <c r="A114" s="631"/>
      <c r="B114" s="440" t="s">
        <v>24</v>
      </c>
      <c r="C114" s="27"/>
      <c r="D114" s="24">
        <f>D119+D139</f>
        <v>18823.61</v>
      </c>
      <c r="E114" s="24">
        <f t="shared" si="44"/>
        <v>18823.61</v>
      </c>
      <c r="F114" s="24">
        <f t="shared" si="44"/>
        <v>9814.17</v>
      </c>
      <c r="G114" s="109">
        <f t="shared" si="45"/>
        <v>0.52100000000000002</v>
      </c>
      <c r="H114" s="24">
        <f t="shared" ref="H114" si="47">H119+H139</f>
        <v>9814.17</v>
      </c>
      <c r="I114" s="109">
        <f t="shared" si="41"/>
        <v>0.52100000000000002</v>
      </c>
      <c r="J114" s="109">
        <f t="shared" si="46"/>
        <v>1</v>
      </c>
      <c r="K114" s="24">
        <f t="shared" si="39"/>
        <v>18823.61</v>
      </c>
      <c r="L114" s="24">
        <f t="shared" si="40"/>
        <v>0</v>
      </c>
      <c r="M114" s="52">
        <f t="shared" si="38"/>
        <v>1</v>
      </c>
      <c r="N114" s="607"/>
    </row>
    <row r="115" spans="1:14" s="12" customFormat="1" ht="75" x14ac:dyDescent="0.25">
      <c r="A115" s="573" t="s">
        <v>429</v>
      </c>
      <c r="B115" s="55" t="s">
        <v>707</v>
      </c>
      <c r="C115" s="37" t="s">
        <v>778</v>
      </c>
      <c r="D115" s="56">
        <f>SUM(D116:D119)</f>
        <v>460</v>
      </c>
      <c r="E115" s="56">
        <f>SUM(E116:E119)</f>
        <v>460</v>
      </c>
      <c r="F115" s="56">
        <f>SUM(F116:F119)</f>
        <v>275.23</v>
      </c>
      <c r="G115" s="114">
        <f t="shared" si="45"/>
        <v>0.59799999999999998</v>
      </c>
      <c r="H115" s="56">
        <f>SUM(H116:H119)</f>
        <v>275.23</v>
      </c>
      <c r="I115" s="114">
        <f t="shared" si="41"/>
        <v>0.59799999999999998</v>
      </c>
      <c r="J115" s="114">
        <f t="shared" si="46"/>
        <v>1</v>
      </c>
      <c r="K115" s="56">
        <f t="shared" si="39"/>
        <v>460</v>
      </c>
      <c r="L115" s="24">
        <f t="shared" si="40"/>
        <v>0</v>
      </c>
      <c r="M115" s="155">
        <f t="shared" si="38"/>
        <v>1</v>
      </c>
      <c r="N115" s="536"/>
    </row>
    <row r="116" spans="1:14" s="13" customFormat="1" x14ac:dyDescent="0.25">
      <c r="A116" s="573"/>
      <c r="B116" s="440" t="s">
        <v>23</v>
      </c>
      <c r="C116" s="440"/>
      <c r="D116" s="24">
        <f>D121+D126+D131</f>
        <v>0</v>
      </c>
      <c r="E116" s="24">
        <f>E121+E126+E131</f>
        <v>0</v>
      </c>
      <c r="F116" s="25"/>
      <c r="G116" s="88" t="e">
        <f t="shared" si="45"/>
        <v>#DIV/0!</v>
      </c>
      <c r="H116" s="25"/>
      <c r="I116" s="88" t="e">
        <f t="shared" si="41"/>
        <v>#DIV/0!</v>
      </c>
      <c r="J116" s="88" t="e">
        <f t="shared" si="46"/>
        <v>#DIV/0!</v>
      </c>
      <c r="K116" s="24">
        <f t="shared" si="39"/>
        <v>0</v>
      </c>
      <c r="L116" s="24">
        <f t="shared" si="40"/>
        <v>0</v>
      </c>
      <c r="M116" s="129" t="e">
        <f t="shared" si="38"/>
        <v>#DIV/0!</v>
      </c>
      <c r="N116" s="536"/>
    </row>
    <row r="117" spans="1:14" s="13" customFormat="1" x14ac:dyDescent="0.25">
      <c r="A117" s="573"/>
      <c r="B117" s="440" t="s">
        <v>22</v>
      </c>
      <c r="C117" s="440"/>
      <c r="D117" s="24">
        <f>D122+D127+D132</f>
        <v>460</v>
      </c>
      <c r="E117" s="24">
        <f t="shared" ref="E117:H119" si="48">E122+E127+E132</f>
        <v>460</v>
      </c>
      <c r="F117" s="24">
        <f t="shared" si="48"/>
        <v>275.23</v>
      </c>
      <c r="G117" s="109">
        <f t="shared" si="45"/>
        <v>0.59799999999999998</v>
      </c>
      <c r="H117" s="24">
        <f t="shared" si="48"/>
        <v>275.23</v>
      </c>
      <c r="I117" s="109">
        <f t="shared" si="41"/>
        <v>0.59799999999999998</v>
      </c>
      <c r="J117" s="109">
        <f t="shared" si="46"/>
        <v>1</v>
      </c>
      <c r="K117" s="24">
        <f t="shared" si="39"/>
        <v>460</v>
      </c>
      <c r="L117" s="24">
        <f t="shared" si="40"/>
        <v>0</v>
      </c>
      <c r="M117" s="52">
        <f t="shared" si="38"/>
        <v>1</v>
      </c>
      <c r="N117" s="536"/>
    </row>
    <row r="118" spans="1:14" s="13" customFormat="1" x14ac:dyDescent="0.25">
      <c r="A118" s="573"/>
      <c r="B118" s="440" t="s">
        <v>42</v>
      </c>
      <c r="C118" s="440"/>
      <c r="D118" s="24">
        <f t="shared" ref="D118:D119" si="49">D123+D128+D133</f>
        <v>0</v>
      </c>
      <c r="E118" s="24">
        <f t="shared" si="48"/>
        <v>0</v>
      </c>
      <c r="F118" s="24">
        <v>0</v>
      </c>
      <c r="G118" s="88" t="e">
        <f t="shared" si="45"/>
        <v>#DIV/0!</v>
      </c>
      <c r="H118" s="24"/>
      <c r="I118" s="88" t="e">
        <f t="shared" si="41"/>
        <v>#DIV/0!</v>
      </c>
      <c r="J118" s="88" t="e">
        <f t="shared" si="46"/>
        <v>#DIV/0!</v>
      </c>
      <c r="K118" s="24">
        <f t="shared" si="39"/>
        <v>0</v>
      </c>
      <c r="L118" s="24">
        <f t="shared" si="40"/>
        <v>0</v>
      </c>
      <c r="M118" s="129" t="e">
        <f t="shared" si="38"/>
        <v>#DIV/0!</v>
      </c>
      <c r="N118" s="536"/>
    </row>
    <row r="119" spans="1:14" s="13" customFormat="1" collapsed="1" x14ac:dyDescent="0.25">
      <c r="A119" s="573"/>
      <c r="B119" s="440" t="s">
        <v>24</v>
      </c>
      <c r="C119" s="440"/>
      <c r="D119" s="24">
        <f t="shared" si="49"/>
        <v>0</v>
      </c>
      <c r="E119" s="24">
        <f t="shared" si="48"/>
        <v>0</v>
      </c>
      <c r="F119" s="25"/>
      <c r="G119" s="88" t="e">
        <f t="shared" si="45"/>
        <v>#DIV/0!</v>
      </c>
      <c r="H119" s="25"/>
      <c r="I119" s="88" t="e">
        <f t="shared" si="41"/>
        <v>#DIV/0!</v>
      </c>
      <c r="J119" s="88" t="e">
        <f t="shared" si="46"/>
        <v>#DIV/0!</v>
      </c>
      <c r="K119" s="24">
        <f t="shared" si="39"/>
        <v>0</v>
      </c>
      <c r="L119" s="24">
        <f t="shared" si="40"/>
        <v>0</v>
      </c>
      <c r="M119" s="129" t="e">
        <f t="shared" si="38"/>
        <v>#DIV/0!</v>
      </c>
      <c r="N119" s="536"/>
    </row>
    <row r="120" spans="1:14" s="58" customFormat="1" ht="89.25" customHeight="1" x14ac:dyDescent="0.25">
      <c r="A120" s="583" t="s">
        <v>606</v>
      </c>
      <c r="B120" s="55" t="s">
        <v>1003</v>
      </c>
      <c r="C120" s="37" t="s">
        <v>215</v>
      </c>
      <c r="D120" s="56">
        <f>SUM(D121:D124)</f>
        <v>350</v>
      </c>
      <c r="E120" s="56">
        <f>SUM(E121:E124)</f>
        <v>350</v>
      </c>
      <c r="F120" s="56">
        <f>SUM(F121:F124)</f>
        <v>275.23</v>
      </c>
      <c r="G120" s="114">
        <f t="shared" si="45"/>
        <v>0.78600000000000003</v>
      </c>
      <c r="H120" s="56">
        <f>SUM(H121:H124)</f>
        <v>275.23</v>
      </c>
      <c r="I120" s="114">
        <f t="shared" si="41"/>
        <v>0.78600000000000003</v>
      </c>
      <c r="J120" s="114">
        <f t="shared" si="46"/>
        <v>1</v>
      </c>
      <c r="K120" s="56">
        <f t="shared" si="39"/>
        <v>350</v>
      </c>
      <c r="L120" s="24">
        <f t="shared" si="40"/>
        <v>0</v>
      </c>
      <c r="M120" s="155">
        <f t="shared" si="38"/>
        <v>1</v>
      </c>
      <c r="N120" s="523" t="s">
        <v>1369</v>
      </c>
    </row>
    <row r="121" spans="1:14" s="4" customFormat="1" ht="18.75" customHeight="1" x14ac:dyDescent="0.25">
      <c r="A121" s="583"/>
      <c r="B121" s="440" t="s">
        <v>23</v>
      </c>
      <c r="C121" s="440"/>
      <c r="D121" s="24"/>
      <c r="E121" s="24"/>
      <c r="F121" s="24"/>
      <c r="G121" s="88" t="e">
        <f t="shared" si="45"/>
        <v>#DIV/0!</v>
      </c>
      <c r="H121" s="24"/>
      <c r="I121" s="88" t="e">
        <f t="shared" si="41"/>
        <v>#DIV/0!</v>
      </c>
      <c r="J121" s="88" t="e">
        <f t="shared" si="46"/>
        <v>#DIV/0!</v>
      </c>
      <c r="K121" s="24">
        <f t="shared" si="39"/>
        <v>0</v>
      </c>
      <c r="L121" s="24">
        <f t="shared" si="40"/>
        <v>0</v>
      </c>
      <c r="M121" s="129" t="e">
        <f t="shared" si="38"/>
        <v>#DIV/0!</v>
      </c>
      <c r="N121" s="523"/>
    </row>
    <row r="122" spans="1:14" s="4" customFormat="1" x14ac:dyDescent="0.25">
      <c r="A122" s="583"/>
      <c r="B122" s="440" t="s">
        <v>22</v>
      </c>
      <c r="C122" s="440"/>
      <c r="D122" s="24">
        <v>350</v>
      </c>
      <c r="E122" s="24">
        <v>350</v>
      </c>
      <c r="F122" s="24">
        <v>275.23</v>
      </c>
      <c r="G122" s="109">
        <f t="shared" si="45"/>
        <v>0.78600000000000003</v>
      </c>
      <c r="H122" s="24">
        <v>275.23</v>
      </c>
      <c r="I122" s="109">
        <f t="shared" si="41"/>
        <v>0.78600000000000003</v>
      </c>
      <c r="J122" s="109">
        <f t="shared" si="46"/>
        <v>1</v>
      </c>
      <c r="K122" s="24">
        <f t="shared" si="39"/>
        <v>350</v>
      </c>
      <c r="L122" s="24">
        <f t="shared" si="40"/>
        <v>0</v>
      </c>
      <c r="M122" s="52">
        <f t="shared" si="38"/>
        <v>1</v>
      </c>
      <c r="N122" s="523"/>
    </row>
    <row r="123" spans="1:14" s="4" customFormat="1" ht="18.75" customHeight="1" x14ac:dyDescent="0.25">
      <c r="A123" s="583"/>
      <c r="B123" s="440" t="s">
        <v>42</v>
      </c>
      <c r="C123" s="440"/>
      <c r="D123" s="24"/>
      <c r="E123" s="24"/>
      <c r="F123" s="24"/>
      <c r="G123" s="88" t="e">
        <f t="shared" si="45"/>
        <v>#DIV/0!</v>
      </c>
      <c r="H123" s="24"/>
      <c r="I123" s="88" t="e">
        <f t="shared" si="41"/>
        <v>#DIV/0!</v>
      </c>
      <c r="J123" s="88" t="e">
        <f t="shared" si="46"/>
        <v>#DIV/0!</v>
      </c>
      <c r="K123" s="24">
        <f t="shared" si="39"/>
        <v>0</v>
      </c>
      <c r="L123" s="24">
        <f t="shared" si="40"/>
        <v>0</v>
      </c>
      <c r="M123" s="129" t="e">
        <f t="shared" si="38"/>
        <v>#DIV/0!</v>
      </c>
      <c r="N123" s="523"/>
    </row>
    <row r="124" spans="1:14" s="4" customFormat="1" x14ac:dyDescent="0.25">
      <c r="A124" s="583"/>
      <c r="B124" s="440" t="s">
        <v>24</v>
      </c>
      <c r="C124" s="440"/>
      <c r="D124" s="24"/>
      <c r="E124" s="24"/>
      <c r="F124" s="24"/>
      <c r="G124" s="88" t="e">
        <f t="shared" si="45"/>
        <v>#DIV/0!</v>
      </c>
      <c r="H124" s="24"/>
      <c r="I124" s="88" t="e">
        <f t="shared" si="41"/>
        <v>#DIV/0!</v>
      </c>
      <c r="J124" s="88" t="e">
        <f t="shared" si="46"/>
        <v>#DIV/0!</v>
      </c>
      <c r="K124" s="24">
        <f t="shared" si="39"/>
        <v>0</v>
      </c>
      <c r="L124" s="24">
        <f t="shared" si="40"/>
        <v>0</v>
      </c>
      <c r="M124" s="129" t="e">
        <f t="shared" si="38"/>
        <v>#DIV/0!</v>
      </c>
      <c r="N124" s="523"/>
    </row>
    <row r="125" spans="1:14" s="58" customFormat="1" ht="235.5" customHeight="1" x14ac:dyDescent="0.25">
      <c r="A125" s="573" t="s">
        <v>607</v>
      </c>
      <c r="B125" s="55" t="s">
        <v>1004</v>
      </c>
      <c r="C125" s="37" t="s">
        <v>215</v>
      </c>
      <c r="D125" s="56">
        <f>SUM(D126:D129)</f>
        <v>80</v>
      </c>
      <c r="E125" s="56">
        <f>SUM(E126:E129)</f>
        <v>80</v>
      </c>
      <c r="F125" s="56"/>
      <c r="G125" s="114"/>
      <c r="H125" s="56"/>
      <c r="I125" s="109">
        <f t="shared" si="41"/>
        <v>0</v>
      </c>
      <c r="J125" s="88" t="e">
        <f t="shared" si="46"/>
        <v>#DIV/0!</v>
      </c>
      <c r="K125" s="56">
        <f t="shared" si="39"/>
        <v>80</v>
      </c>
      <c r="L125" s="24">
        <f t="shared" si="40"/>
        <v>0</v>
      </c>
      <c r="M125" s="155">
        <f t="shared" si="38"/>
        <v>1</v>
      </c>
      <c r="N125" s="523" t="s">
        <v>1370</v>
      </c>
    </row>
    <row r="126" spans="1:14" s="4" customFormat="1" x14ac:dyDescent="0.25">
      <c r="A126" s="573"/>
      <c r="B126" s="440" t="s">
        <v>23</v>
      </c>
      <c r="C126" s="440"/>
      <c r="D126" s="24"/>
      <c r="E126" s="24"/>
      <c r="F126" s="24"/>
      <c r="G126" s="106"/>
      <c r="H126" s="24"/>
      <c r="I126" s="88" t="e">
        <f t="shared" si="41"/>
        <v>#DIV/0!</v>
      </c>
      <c r="J126" s="88" t="e">
        <f t="shared" si="46"/>
        <v>#DIV/0!</v>
      </c>
      <c r="K126" s="24">
        <f t="shared" si="39"/>
        <v>0</v>
      </c>
      <c r="L126" s="24">
        <f t="shared" si="40"/>
        <v>0</v>
      </c>
      <c r="M126" s="129" t="e">
        <f t="shared" si="38"/>
        <v>#DIV/0!</v>
      </c>
      <c r="N126" s="523"/>
    </row>
    <row r="127" spans="1:14" s="4" customFormat="1" ht="18.75" customHeight="1" x14ac:dyDescent="0.25">
      <c r="A127" s="573"/>
      <c r="B127" s="440" t="s">
        <v>22</v>
      </c>
      <c r="C127" s="440"/>
      <c r="D127" s="24">
        <v>80</v>
      </c>
      <c r="E127" s="24">
        <v>80</v>
      </c>
      <c r="F127" s="24"/>
      <c r="G127" s="106"/>
      <c r="H127" s="24"/>
      <c r="I127" s="109">
        <f t="shared" si="41"/>
        <v>0</v>
      </c>
      <c r="J127" s="88" t="e">
        <f t="shared" si="46"/>
        <v>#DIV/0!</v>
      </c>
      <c r="K127" s="24">
        <f t="shared" si="39"/>
        <v>80</v>
      </c>
      <c r="L127" s="24">
        <f t="shared" si="40"/>
        <v>0</v>
      </c>
      <c r="M127" s="52">
        <f t="shared" si="38"/>
        <v>1</v>
      </c>
      <c r="N127" s="523"/>
    </row>
    <row r="128" spans="1:14" s="4" customFormat="1" x14ac:dyDescent="0.25">
      <c r="A128" s="573"/>
      <c r="B128" s="440" t="s">
        <v>42</v>
      </c>
      <c r="C128" s="440"/>
      <c r="D128" s="24"/>
      <c r="E128" s="24"/>
      <c r="F128" s="24"/>
      <c r="G128" s="106"/>
      <c r="H128" s="24"/>
      <c r="I128" s="88" t="e">
        <f t="shared" si="41"/>
        <v>#DIV/0!</v>
      </c>
      <c r="J128" s="88" t="e">
        <f t="shared" si="46"/>
        <v>#DIV/0!</v>
      </c>
      <c r="K128" s="24">
        <f t="shared" si="39"/>
        <v>0</v>
      </c>
      <c r="L128" s="24">
        <f t="shared" si="40"/>
        <v>0</v>
      </c>
      <c r="M128" s="129" t="e">
        <f t="shared" si="38"/>
        <v>#DIV/0!</v>
      </c>
      <c r="N128" s="523"/>
    </row>
    <row r="129" spans="1:14" s="4" customFormat="1" x14ac:dyDescent="0.25">
      <c r="A129" s="573"/>
      <c r="B129" s="440" t="s">
        <v>24</v>
      </c>
      <c r="C129" s="440"/>
      <c r="D129" s="24"/>
      <c r="E129" s="24"/>
      <c r="F129" s="24"/>
      <c r="G129" s="106"/>
      <c r="H129" s="24"/>
      <c r="I129" s="88" t="e">
        <f t="shared" si="41"/>
        <v>#DIV/0!</v>
      </c>
      <c r="J129" s="88" t="e">
        <f t="shared" si="46"/>
        <v>#DIV/0!</v>
      </c>
      <c r="K129" s="24">
        <f t="shared" si="39"/>
        <v>0</v>
      </c>
      <c r="L129" s="24">
        <f t="shared" si="40"/>
        <v>0</v>
      </c>
      <c r="M129" s="129" t="e">
        <f t="shared" si="38"/>
        <v>#DIV/0!</v>
      </c>
      <c r="N129" s="523"/>
    </row>
    <row r="130" spans="1:14" s="58" customFormat="1" ht="90" customHeight="1" x14ac:dyDescent="0.25">
      <c r="A130" s="573" t="s">
        <v>706</v>
      </c>
      <c r="B130" s="55" t="s">
        <v>887</v>
      </c>
      <c r="C130" s="37" t="s">
        <v>215</v>
      </c>
      <c r="D130" s="56">
        <f>SUM(D131:D134)</f>
        <v>30</v>
      </c>
      <c r="E130" s="56">
        <f>SUM(E131:E134)</f>
        <v>30</v>
      </c>
      <c r="F130" s="56"/>
      <c r="G130" s="114"/>
      <c r="H130" s="56"/>
      <c r="I130" s="109">
        <f t="shared" si="41"/>
        <v>0</v>
      </c>
      <c r="J130" s="88" t="e">
        <f t="shared" si="46"/>
        <v>#DIV/0!</v>
      </c>
      <c r="K130" s="56">
        <f t="shared" si="39"/>
        <v>30</v>
      </c>
      <c r="L130" s="24">
        <f t="shared" si="40"/>
        <v>0</v>
      </c>
      <c r="M130" s="155">
        <f t="shared" si="38"/>
        <v>1</v>
      </c>
      <c r="N130" s="523" t="s">
        <v>913</v>
      </c>
    </row>
    <row r="131" spans="1:14" s="4" customFormat="1" x14ac:dyDescent="0.25">
      <c r="A131" s="573"/>
      <c r="B131" s="440" t="s">
        <v>23</v>
      </c>
      <c r="C131" s="27"/>
      <c r="D131" s="24"/>
      <c r="E131" s="24"/>
      <c r="F131" s="24"/>
      <c r="G131" s="106"/>
      <c r="H131" s="24"/>
      <c r="I131" s="88" t="e">
        <f t="shared" si="41"/>
        <v>#DIV/0!</v>
      </c>
      <c r="J131" s="88" t="e">
        <f t="shared" si="46"/>
        <v>#DIV/0!</v>
      </c>
      <c r="K131" s="24">
        <f t="shared" si="39"/>
        <v>0</v>
      </c>
      <c r="L131" s="24">
        <f t="shared" si="40"/>
        <v>0</v>
      </c>
      <c r="M131" s="129" t="e">
        <f t="shared" si="38"/>
        <v>#DIV/0!</v>
      </c>
      <c r="N131" s="523"/>
    </row>
    <row r="132" spans="1:14" s="4" customFormat="1" x14ac:dyDescent="0.25">
      <c r="A132" s="573"/>
      <c r="B132" s="440" t="s">
        <v>22</v>
      </c>
      <c r="C132" s="27"/>
      <c r="D132" s="24">
        <v>30</v>
      </c>
      <c r="E132" s="24">
        <v>30</v>
      </c>
      <c r="F132" s="24"/>
      <c r="G132" s="106"/>
      <c r="H132" s="24"/>
      <c r="I132" s="109">
        <f t="shared" si="41"/>
        <v>0</v>
      </c>
      <c r="J132" s="88" t="e">
        <f t="shared" si="46"/>
        <v>#DIV/0!</v>
      </c>
      <c r="K132" s="24">
        <f t="shared" si="39"/>
        <v>30</v>
      </c>
      <c r="L132" s="24">
        <f t="shared" si="40"/>
        <v>0</v>
      </c>
      <c r="M132" s="52">
        <f t="shared" si="38"/>
        <v>1</v>
      </c>
      <c r="N132" s="523"/>
    </row>
    <row r="133" spans="1:14" s="4" customFormat="1" x14ac:dyDescent="0.25">
      <c r="A133" s="573"/>
      <c r="B133" s="440" t="s">
        <v>42</v>
      </c>
      <c r="C133" s="27"/>
      <c r="D133" s="24"/>
      <c r="E133" s="24"/>
      <c r="F133" s="24"/>
      <c r="G133" s="106"/>
      <c r="H133" s="24"/>
      <c r="I133" s="88" t="e">
        <f t="shared" si="41"/>
        <v>#DIV/0!</v>
      </c>
      <c r="J133" s="88" t="e">
        <f t="shared" si="46"/>
        <v>#DIV/0!</v>
      </c>
      <c r="K133" s="24">
        <f t="shared" si="39"/>
        <v>0</v>
      </c>
      <c r="L133" s="24">
        <f t="shared" si="40"/>
        <v>0</v>
      </c>
      <c r="M133" s="129" t="e">
        <f t="shared" si="38"/>
        <v>#DIV/0!</v>
      </c>
      <c r="N133" s="523"/>
    </row>
    <row r="134" spans="1:14" s="4" customFormat="1" x14ac:dyDescent="0.25">
      <c r="A134" s="573"/>
      <c r="B134" s="440" t="s">
        <v>24</v>
      </c>
      <c r="C134" s="27"/>
      <c r="D134" s="24"/>
      <c r="E134" s="24"/>
      <c r="F134" s="24"/>
      <c r="G134" s="106"/>
      <c r="H134" s="24"/>
      <c r="I134" s="88" t="e">
        <f t="shared" si="41"/>
        <v>#DIV/0!</v>
      </c>
      <c r="J134" s="88" t="e">
        <f t="shared" si="46"/>
        <v>#DIV/0!</v>
      </c>
      <c r="K134" s="24">
        <f t="shared" si="39"/>
        <v>0</v>
      </c>
      <c r="L134" s="24">
        <f t="shared" si="40"/>
        <v>0</v>
      </c>
      <c r="M134" s="129" t="e">
        <f t="shared" si="38"/>
        <v>#DIV/0!</v>
      </c>
      <c r="N134" s="523"/>
    </row>
    <row r="135" spans="1:14" s="4" customFormat="1" ht="84" customHeight="1" x14ac:dyDescent="0.25">
      <c r="A135" s="573" t="s">
        <v>430</v>
      </c>
      <c r="B135" s="55" t="s">
        <v>703</v>
      </c>
      <c r="C135" s="37" t="s">
        <v>779</v>
      </c>
      <c r="D135" s="56">
        <f>SUM(D136:D139)</f>
        <v>25240.49</v>
      </c>
      <c r="E135" s="56">
        <f>SUM(E136:E139)</f>
        <v>25240.49</v>
      </c>
      <c r="F135" s="56">
        <f>SUM(F136:F139)</f>
        <v>11226.49</v>
      </c>
      <c r="G135" s="114">
        <f>F135/E135</f>
        <v>0.44500000000000001</v>
      </c>
      <c r="H135" s="56">
        <f>SUM(H136:H139)</f>
        <v>11279.43</v>
      </c>
      <c r="I135" s="114">
        <f t="shared" si="41"/>
        <v>0.44700000000000001</v>
      </c>
      <c r="J135" s="114">
        <f>H135/F135</f>
        <v>1.0049999999999999</v>
      </c>
      <c r="K135" s="56">
        <f t="shared" si="39"/>
        <v>25240.49</v>
      </c>
      <c r="L135" s="24">
        <f t="shared" si="40"/>
        <v>0</v>
      </c>
      <c r="M135" s="155">
        <f t="shared" si="38"/>
        <v>1</v>
      </c>
      <c r="N135" s="530"/>
    </row>
    <row r="136" spans="1:14" s="4" customFormat="1" x14ac:dyDescent="0.25">
      <c r="A136" s="573"/>
      <c r="B136" s="440" t="s">
        <v>23</v>
      </c>
      <c r="C136" s="440"/>
      <c r="D136" s="24">
        <f>D141+D146+D151+D156+D181+D201+D231+D256+D271+D276+D286+D291+D296+D301+D306+D311</f>
        <v>0</v>
      </c>
      <c r="E136" s="24">
        <f t="shared" ref="E136:H139" si="50">E141+E146+E151+E156+E181+E201+E231+E256+E271+E276+E286+E291+E296+E301+E306+E311</f>
        <v>0</v>
      </c>
      <c r="F136" s="24">
        <f t="shared" si="50"/>
        <v>0</v>
      </c>
      <c r="G136" s="88" t="e">
        <f t="shared" ref="G136:G169" si="51">F136/E136</f>
        <v>#DIV/0!</v>
      </c>
      <c r="H136" s="24">
        <f t="shared" si="50"/>
        <v>0</v>
      </c>
      <c r="I136" s="88" t="e">
        <f t="shared" si="41"/>
        <v>#DIV/0!</v>
      </c>
      <c r="J136" s="88" t="e">
        <f t="shared" ref="J136:J169" si="52">H136/F136</f>
        <v>#DIV/0!</v>
      </c>
      <c r="K136" s="24">
        <f t="shared" si="39"/>
        <v>0</v>
      </c>
      <c r="L136" s="24">
        <f t="shared" si="40"/>
        <v>0</v>
      </c>
      <c r="M136" s="129" t="e">
        <f t="shared" si="38"/>
        <v>#DIV/0!</v>
      </c>
      <c r="N136" s="530"/>
    </row>
    <row r="137" spans="1:14" s="4" customFormat="1" x14ac:dyDescent="0.25">
      <c r="A137" s="573"/>
      <c r="B137" s="440" t="s">
        <v>22</v>
      </c>
      <c r="C137" s="440"/>
      <c r="D137" s="24">
        <f t="shared" ref="D137:F139" si="53">D142+D147+D152+D157+D182+D202+D232+D257+D272+D277+D287+D292+D297+D302+D307+D312</f>
        <v>90</v>
      </c>
      <c r="E137" s="24">
        <f t="shared" si="53"/>
        <v>90</v>
      </c>
      <c r="F137" s="24">
        <f t="shared" si="53"/>
        <v>0</v>
      </c>
      <c r="G137" s="106">
        <f t="shared" si="51"/>
        <v>0</v>
      </c>
      <c r="H137" s="24">
        <f t="shared" si="50"/>
        <v>0</v>
      </c>
      <c r="I137" s="109">
        <f t="shared" si="41"/>
        <v>0</v>
      </c>
      <c r="J137" s="88" t="e">
        <f t="shared" si="52"/>
        <v>#DIV/0!</v>
      </c>
      <c r="K137" s="24">
        <f t="shared" si="39"/>
        <v>90</v>
      </c>
      <c r="L137" s="24">
        <f t="shared" si="40"/>
        <v>0</v>
      </c>
      <c r="M137" s="52">
        <f t="shared" si="38"/>
        <v>1</v>
      </c>
      <c r="N137" s="530"/>
    </row>
    <row r="138" spans="1:14" s="4" customFormat="1" x14ac:dyDescent="0.25">
      <c r="A138" s="573"/>
      <c r="B138" s="440" t="s">
        <v>42</v>
      </c>
      <c r="C138" s="440"/>
      <c r="D138" s="24">
        <v>6326.88</v>
      </c>
      <c r="E138" s="24">
        <f>D138</f>
        <v>6326.88</v>
      </c>
      <c r="F138" s="24">
        <f t="shared" si="53"/>
        <v>1412.32</v>
      </c>
      <c r="G138" s="109">
        <f t="shared" si="51"/>
        <v>0.223</v>
      </c>
      <c r="H138" s="24">
        <v>1465.26</v>
      </c>
      <c r="I138" s="109">
        <f t="shared" si="41"/>
        <v>0.23200000000000001</v>
      </c>
      <c r="J138" s="109">
        <f t="shared" si="52"/>
        <v>1.0369999999999999</v>
      </c>
      <c r="K138" s="24">
        <f t="shared" si="39"/>
        <v>6326.88</v>
      </c>
      <c r="L138" s="24">
        <f t="shared" si="40"/>
        <v>0</v>
      </c>
      <c r="M138" s="52">
        <f t="shared" si="38"/>
        <v>1</v>
      </c>
      <c r="N138" s="530"/>
    </row>
    <row r="139" spans="1:14" s="4" customFormat="1" x14ac:dyDescent="0.25">
      <c r="A139" s="573"/>
      <c r="B139" s="440" t="s">
        <v>24</v>
      </c>
      <c r="C139" s="440"/>
      <c r="D139" s="24">
        <v>18823.61</v>
      </c>
      <c r="E139" s="24">
        <f>D139</f>
        <v>18823.61</v>
      </c>
      <c r="F139" s="24">
        <f t="shared" si="53"/>
        <v>9814.17</v>
      </c>
      <c r="G139" s="109">
        <f t="shared" si="51"/>
        <v>0.52100000000000002</v>
      </c>
      <c r="H139" s="24">
        <f t="shared" si="50"/>
        <v>9814.17</v>
      </c>
      <c r="I139" s="109">
        <f t="shared" si="41"/>
        <v>0.52100000000000002</v>
      </c>
      <c r="J139" s="109">
        <f t="shared" si="52"/>
        <v>1</v>
      </c>
      <c r="K139" s="24">
        <f t="shared" si="39"/>
        <v>18823.61</v>
      </c>
      <c r="L139" s="24">
        <f t="shared" si="40"/>
        <v>0</v>
      </c>
      <c r="M139" s="52">
        <f t="shared" si="38"/>
        <v>1</v>
      </c>
      <c r="N139" s="530"/>
    </row>
    <row r="140" spans="1:14" s="4" customFormat="1" ht="37.5" x14ac:dyDescent="0.25">
      <c r="A140" s="573" t="s">
        <v>608</v>
      </c>
      <c r="B140" s="55" t="s">
        <v>756</v>
      </c>
      <c r="C140" s="37" t="s">
        <v>215</v>
      </c>
      <c r="D140" s="56">
        <f>SUM(D141:D144)</f>
        <v>35</v>
      </c>
      <c r="E140" s="56">
        <f>SUM(E141:E144)</f>
        <v>35</v>
      </c>
      <c r="F140" s="56">
        <f>SUM(F141:F144)</f>
        <v>34.43</v>
      </c>
      <c r="G140" s="114">
        <f t="shared" si="51"/>
        <v>0.98399999999999999</v>
      </c>
      <c r="H140" s="56">
        <f>SUM(H141:H144)</f>
        <v>34.299999999999997</v>
      </c>
      <c r="I140" s="114">
        <f t="shared" si="41"/>
        <v>0.98</v>
      </c>
      <c r="J140" s="114">
        <f t="shared" si="52"/>
        <v>0.996</v>
      </c>
      <c r="K140" s="56">
        <f t="shared" si="39"/>
        <v>35</v>
      </c>
      <c r="L140" s="24">
        <f t="shared" si="40"/>
        <v>0</v>
      </c>
      <c r="M140" s="155">
        <f t="shared" si="38"/>
        <v>1</v>
      </c>
      <c r="N140" s="518" t="s">
        <v>736</v>
      </c>
    </row>
    <row r="141" spans="1:14" s="4" customFormat="1" x14ac:dyDescent="0.25">
      <c r="A141" s="573"/>
      <c r="B141" s="440" t="s">
        <v>23</v>
      </c>
      <c r="C141" s="27"/>
      <c r="D141" s="24"/>
      <c r="E141" s="24"/>
      <c r="F141" s="24"/>
      <c r="G141" s="88" t="e">
        <f t="shared" si="51"/>
        <v>#DIV/0!</v>
      </c>
      <c r="H141" s="24"/>
      <c r="I141" s="88" t="e">
        <f t="shared" si="41"/>
        <v>#DIV/0!</v>
      </c>
      <c r="J141" s="88" t="e">
        <f t="shared" si="52"/>
        <v>#DIV/0!</v>
      </c>
      <c r="K141" s="24">
        <f t="shared" si="39"/>
        <v>0</v>
      </c>
      <c r="L141" s="24">
        <f t="shared" si="40"/>
        <v>0</v>
      </c>
      <c r="M141" s="129" t="e">
        <f t="shared" si="38"/>
        <v>#DIV/0!</v>
      </c>
      <c r="N141" s="518"/>
    </row>
    <row r="142" spans="1:14" s="4" customFormat="1" x14ac:dyDescent="0.25">
      <c r="A142" s="573"/>
      <c r="B142" s="440" t="s">
        <v>22</v>
      </c>
      <c r="C142" s="27"/>
      <c r="D142" s="24"/>
      <c r="E142" s="24"/>
      <c r="F142" s="24"/>
      <c r="G142" s="88" t="e">
        <f t="shared" si="51"/>
        <v>#DIV/0!</v>
      </c>
      <c r="H142" s="24"/>
      <c r="I142" s="88" t="e">
        <f t="shared" si="41"/>
        <v>#DIV/0!</v>
      </c>
      <c r="J142" s="88" t="e">
        <f t="shared" si="52"/>
        <v>#DIV/0!</v>
      </c>
      <c r="K142" s="24">
        <f t="shared" si="39"/>
        <v>0</v>
      </c>
      <c r="L142" s="24">
        <f t="shared" si="40"/>
        <v>0</v>
      </c>
      <c r="M142" s="129" t="e">
        <f t="shared" si="38"/>
        <v>#DIV/0!</v>
      </c>
      <c r="N142" s="518"/>
    </row>
    <row r="143" spans="1:14" s="4" customFormat="1" x14ac:dyDescent="0.25">
      <c r="A143" s="573"/>
      <c r="B143" s="440" t="s">
        <v>42</v>
      </c>
      <c r="C143" s="27"/>
      <c r="D143" s="24">
        <v>35</v>
      </c>
      <c r="E143" s="24">
        <v>35</v>
      </c>
      <c r="F143" s="24">
        <v>34.43</v>
      </c>
      <c r="G143" s="109">
        <f t="shared" si="51"/>
        <v>0.98399999999999999</v>
      </c>
      <c r="H143" s="24">
        <v>34.299999999999997</v>
      </c>
      <c r="I143" s="109">
        <f t="shared" si="41"/>
        <v>0.98</v>
      </c>
      <c r="J143" s="109">
        <f t="shared" si="52"/>
        <v>0.996</v>
      </c>
      <c r="K143" s="24">
        <f t="shared" si="39"/>
        <v>35</v>
      </c>
      <c r="L143" s="24">
        <f t="shared" si="40"/>
        <v>0</v>
      </c>
      <c r="M143" s="52">
        <f t="shared" ref="M143:M206" si="54">K143/E143</f>
        <v>1</v>
      </c>
      <c r="N143" s="518"/>
    </row>
    <row r="144" spans="1:14" s="4" customFormat="1" x14ac:dyDescent="0.25">
      <c r="A144" s="573"/>
      <c r="B144" s="440" t="s">
        <v>24</v>
      </c>
      <c r="C144" s="27"/>
      <c r="D144" s="24"/>
      <c r="E144" s="24"/>
      <c r="F144" s="24"/>
      <c r="G144" s="88" t="e">
        <f t="shared" si="51"/>
        <v>#DIV/0!</v>
      </c>
      <c r="H144" s="24"/>
      <c r="I144" s="88" t="e">
        <f t="shared" si="41"/>
        <v>#DIV/0!</v>
      </c>
      <c r="J144" s="88" t="e">
        <f t="shared" si="52"/>
        <v>#DIV/0!</v>
      </c>
      <c r="K144" s="24">
        <f t="shared" si="39"/>
        <v>0</v>
      </c>
      <c r="L144" s="24">
        <f t="shared" si="40"/>
        <v>0</v>
      </c>
      <c r="M144" s="129" t="e">
        <f t="shared" si="54"/>
        <v>#DIV/0!</v>
      </c>
      <c r="N144" s="518"/>
    </row>
    <row r="145" spans="1:14" s="61" customFormat="1" ht="43.5" customHeight="1" x14ac:dyDescent="0.25">
      <c r="A145" s="630" t="s">
        <v>609</v>
      </c>
      <c r="B145" s="55" t="s">
        <v>757</v>
      </c>
      <c r="C145" s="37" t="s">
        <v>215</v>
      </c>
      <c r="D145" s="56">
        <f>SUM(D146:D149)</f>
        <v>7</v>
      </c>
      <c r="E145" s="56">
        <f>SUM(E146:E149)</f>
        <v>7</v>
      </c>
      <c r="F145" s="56">
        <f>SUM(F146:F149)</f>
        <v>6.98</v>
      </c>
      <c r="G145" s="109">
        <f t="shared" si="51"/>
        <v>0.997</v>
      </c>
      <c r="H145" s="56">
        <f>SUM(H146:H149)</f>
        <v>6.98</v>
      </c>
      <c r="I145" s="109">
        <f t="shared" si="41"/>
        <v>0.997</v>
      </c>
      <c r="J145" s="109">
        <f t="shared" si="52"/>
        <v>1</v>
      </c>
      <c r="K145" s="56">
        <f t="shared" si="39"/>
        <v>7</v>
      </c>
      <c r="L145" s="24">
        <f t="shared" si="40"/>
        <v>0</v>
      </c>
      <c r="M145" s="155">
        <f t="shared" si="54"/>
        <v>1</v>
      </c>
      <c r="N145" s="518" t="s">
        <v>1371</v>
      </c>
    </row>
    <row r="146" spans="1:14" s="4" customFormat="1" x14ac:dyDescent="0.25">
      <c r="A146" s="630"/>
      <c r="B146" s="440" t="s">
        <v>23</v>
      </c>
      <c r="C146" s="27"/>
      <c r="D146" s="24"/>
      <c r="E146" s="24"/>
      <c r="F146" s="24"/>
      <c r="G146" s="88" t="e">
        <f t="shared" si="51"/>
        <v>#DIV/0!</v>
      </c>
      <c r="H146" s="24"/>
      <c r="I146" s="88" t="e">
        <f t="shared" si="41"/>
        <v>#DIV/0!</v>
      </c>
      <c r="J146" s="88" t="e">
        <f t="shared" si="52"/>
        <v>#DIV/0!</v>
      </c>
      <c r="K146" s="24">
        <f t="shared" si="39"/>
        <v>0</v>
      </c>
      <c r="L146" s="24">
        <f t="shared" si="40"/>
        <v>0</v>
      </c>
      <c r="M146" s="129" t="e">
        <f t="shared" si="54"/>
        <v>#DIV/0!</v>
      </c>
      <c r="N146" s="518"/>
    </row>
    <row r="147" spans="1:14" s="4" customFormat="1" x14ac:dyDescent="0.25">
      <c r="A147" s="630"/>
      <c r="B147" s="440" t="s">
        <v>22</v>
      </c>
      <c r="C147" s="27"/>
      <c r="D147" s="24"/>
      <c r="E147" s="24"/>
      <c r="F147" s="24"/>
      <c r="G147" s="88" t="e">
        <f t="shared" si="51"/>
        <v>#DIV/0!</v>
      </c>
      <c r="H147" s="24"/>
      <c r="I147" s="88" t="e">
        <f t="shared" si="41"/>
        <v>#DIV/0!</v>
      </c>
      <c r="J147" s="88" t="e">
        <f t="shared" si="52"/>
        <v>#DIV/0!</v>
      </c>
      <c r="K147" s="24">
        <f t="shared" si="39"/>
        <v>0</v>
      </c>
      <c r="L147" s="24">
        <f t="shared" si="40"/>
        <v>0</v>
      </c>
      <c r="M147" s="129" t="e">
        <f t="shared" si="54"/>
        <v>#DIV/0!</v>
      </c>
      <c r="N147" s="518"/>
    </row>
    <row r="148" spans="1:14" s="4" customFormat="1" x14ac:dyDescent="0.25">
      <c r="A148" s="630"/>
      <c r="B148" s="440" t="s">
        <v>42</v>
      </c>
      <c r="C148" s="27"/>
      <c r="D148" s="24">
        <v>7</v>
      </c>
      <c r="E148" s="24">
        <v>7</v>
      </c>
      <c r="F148" s="24">
        <v>6.98</v>
      </c>
      <c r="G148" s="109">
        <f t="shared" si="51"/>
        <v>0.997</v>
      </c>
      <c r="H148" s="24">
        <v>6.98</v>
      </c>
      <c r="I148" s="109">
        <f t="shared" si="41"/>
        <v>0.997</v>
      </c>
      <c r="J148" s="109">
        <f t="shared" si="52"/>
        <v>1</v>
      </c>
      <c r="K148" s="24">
        <f t="shared" ref="K148:K211" si="55">E148</f>
        <v>7</v>
      </c>
      <c r="L148" s="24">
        <f t="shared" ref="L148:L211" si="56">E148-K148</f>
        <v>0</v>
      </c>
      <c r="M148" s="52">
        <f t="shared" si="54"/>
        <v>1</v>
      </c>
      <c r="N148" s="518"/>
    </row>
    <row r="149" spans="1:14" s="4" customFormat="1" x14ac:dyDescent="0.25">
      <c r="A149" s="630"/>
      <c r="B149" s="440" t="s">
        <v>24</v>
      </c>
      <c r="C149" s="27"/>
      <c r="D149" s="24"/>
      <c r="E149" s="24"/>
      <c r="F149" s="24"/>
      <c r="G149" s="88" t="e">
        <f t="shared" si="51"/>
        <v>#DIV/0!</v>
      </c>
      <c r="H149" s="24"/>
      <c r="I149" s="88" t="e">
        <f t="shared" ref="I149:I212" si="57">H149/E149</f>
        <v>#DIV/0!</v>
      </c>
      <c r="J149" s="88" t="e">
        <f t="shared" si="52"/>
        <v>#DIV/0!</v>
      </c>
      <c r="K149" s="24">
        <f t="shared" si="55"/>
        <v>0</v>
      </c>
      <c r="L149" s="24">
        <f t="shared" si="56"/>
        <v>0</v>
      </c>
      <c r="M149" s="129" t="e">
        <f t="shared" si="54"/>
        <v>#DIV/0!</v>
      </c>
      <c r="N149" s="518"/>
    </row>
    <row r="150" spans="1:14" s="61" customFormat="1" ht="201" customHeight="1" x14ac:dyDescent="0.25">
      <c r="A150" s="243" t="s">
        <v>610</v>
      </c>
      <c r="B150" s="55" t="s">
        <v>888</v>
      </c>
      <c r="C150" s="37" t="s">
        <v>215</v>
      </c>
      <c r="D150" s="56">
        <f>SUM(D151:D154)</f>
        <v>349.8</v>
      </c>
      <c r="E150" s="56">
        <f>SUM(E151:E154)</f>
        <v>349.8</v>
      </c>
      <c r="F150" s="56">
        <f>SUM(F151:F154)</f>
        <v>237.51</v>
      </c>
      <c r="G150" s="109">
        <f t="shared" si="51"/>
        <v>0.67900000000000005</v>
      </c>
      <c r="H150" s="56">
        <f>SUM(H151:H154)</f>
        <v>237.51</v>
      </c>
      <c r="I150" s="109">
        <f t="shared" si="57"/>
        <v>0.67900000000000005</v>
      </c>
      <c r="J150" s="109">
        <f t="shared" si="52"/>
        <v>1</v>
      </c>
      <c r="K150" s="56">
        <f t="shared" si="55"/>
        <v>349.8</v>
      </c>
      <c r="L150" s="24">
        <f t="shared" si="56"/>
        <v>0</v>
      </c>
      <c r="M150" s="155">
        <f t="shared" si="54"/>
        <v>1</v>
      </c>
      <c r="N150" s="485" t="s">
        <v>1249</v>
      </c>
    </row>
    <row r="151" spans="1:14" s="4" customFormat="1" x14ac:dyDescent="0.25">
      <c r="A151" s="630"/>
      <c r="B151" s="440" t="s">
        <v>23</v>
      </c>
      <c r="C151" s="27"/>
      <c r="D151" s="24"/>
      <c r="E151" s="24"/>
      <c r="F151" s="24"/>
      <c r="G151" s="88" t="e">
        <f t="shared" si="51"/>
        <v>#DIV/0!</v>
      </c>
      <c r="H151" s="24"/>
      <c r="I151" s="88" t="e">
        <f t="shared" si="57"/>
        <v>#DIV/0!</v>
      </c>
      <c r="J151" s="88" t="e">
        <f t="shared" si="52"/>
        <v>#DIV/0!</v>
      </c>
      <c r="K151" s="24">
        <f t="shared" si="55"/>
        <v>0</v>
      </c>
      <c r="L151" s="24">
        <f t="shared" si="56"/>
        <v>0</v>
      </c>
      <c r="M151" s="129" t="e">
        <f t="shared" si="54"/>
        <v>#DIV/0!</v>
      </c>
      <c r="N151" s="581"/>
    </row>
    <row r="152" spans="1:14" s="4" customFormat="1" x14ac:dyDescent="0.25">
      <c r="A152" s="630"/>
      <c r="B152" s="440" t="s">
        <v>22</v>
      </c>
      <c r="C152" s="27"/>
      <c r="D152" s="24"/>
      <c r="E152" s="24"/>
      <c r="F152" s="24"/>
      <c r="G152" s="88" t="e">
        <f t="shared" si="51"/>
        <v>#DIV/0!</v>
      </c>
      <c r="H152" s="24"/>
      <c r="I152" s="88" t="e">
        <f t="shared" si="57"/>
        <v>#DIV/0!</v>
      </c>
      <c r="J152" s="88" t="e">
        <f t="shared" si="52"/>
        <v>#DIV/0!</v>
      </c>
      <c r="K152" s="24">
        <f t="shared" si="55"/>
        <v>0</v>
      </c>
      <c r="L152" s="24">
        <f t="shared" si="56"/>
        <v>0</v>
      </c>
      <c r="M152" s="129" t="e">
        <f t="shared" si="54"/>
        <v>#DIV/0!</v>
      </c>
      <c r="N152" s="581"/>
    </row>
    <row r="153" spans="1:14" s="4" customFormat="1" x14ac:dyDescent="0.25">
      <c r="A153" s="630"/>
      <c r="B153" s="440" t="s">
        <v>42</v>
      </c>
      <c r="C153" s="27"/>
      <c r="D153" s="24"/>
      <c r="E153" s="24"/>
      <c r="F153" s="24"/>
      <c r="G153" s="88" t="e">
        <f t="shared" si="51"/>
        <v>#DIV/0!</v>
      </c>
      <c r="H153" s="24"/>
      <c r="I153" s="88" t="e">
        <f t="shared" si="57"/>
        <v>#DIV/0!</v>
      </c>
      <c r="J153" s="88" t="e">
        <f t="shared" si="52"/>
        <v>#DIV/0!</v>
      </c>
      <c r="K153" s="24">
        <f t="shared" si="55"/>
        <v>0</v>
      </c>
      <c r="L153" s="24">
        <f t="shared" si="56"/>
        <v>0</v>
      </c>
      <c r="M153" s="129" t="e">
        <f t="shared" si="54"/>
        <v>#DIV/0!</v>
      </c>
      <c r="N153" s="581"/>
    </row>
    <row r="154" spans="1:14" s="4" customFormat="1" x14ac:dyDescent="0.25">
      <c r="A154" s="630"/>
      <c r="B154" s="440" t="s">
        <v>24</v>
      </c>
      <c r="C154" s="27"/>
      <c r="D154" s="24">
        <v>349.8</v>
      </c>
      <c r="E154" s="24">
        <v>349.8</v>
      </c>
      <c r="F154" s="24">
        <v>237.51</v>
      </c>
      <c r="G154" s="109">
        <f t="shared" si="51"/>
        <v>0.67900000000000005</v>
      </c>
      <c r="H154" s="24">
        <v>237.51</v>
      </c>
      <c r="I154" s="109">
        <f t="shared" si="57"/>
        <v>0.67900000000000005</v>
      </c>
      <c r="J154" s="109">
        <f t="shared" si="52"/>
        <v>1</v>
      </c>
      <c r="K154" s="24">
        <f t="shared" si="55"/>
        <v>349.8</v>
      </c>
      <c r="L154" s="24">
        <f t="shared" si="56"/>
        <v>0</v>
      </c>
      <c r="M154" s="52">
        <f t="shared" si="54"/>
        <v>1</v>
      </c>
      <c r="N154" s="581"/>
    </row>
    <row r="155" spans="1:14" s="61" customFormat="1" ht="37.5" x14ac:dyDescent="0.25">
      <c r="A155" s="573" t="s">
        <v>611</v>
      </c>
      <c r="B155" s="55" t="s">
        <v>614</v>
      </c>
      <c r="C155" s="37" t="s">
        <v>215</v>
      </c>
      <c r="D155" s="56">
        <f>SUM(D156:D159)</f>
        <v>2465</v>
      </c>
      <c r="E155" s="56">
        <f>SUM(E156:E159)</f>
        <v>2465</v>
      </c>
      <c r="F155" s="56">
        <f>SUM(F156:F159)</f>
        <v>1452.44</v>
      </c>
      <c r="G155" s="109">
        <f t="shared" si="51"/>
        <v>0.58899999999999997</v>
      </c>
      <c r="H155" s="56">
        <f>SUM(H156:H159)</f>
        <v>1243.58</v>
      </c>
      <c r="I155" s="109">
        <f t="shared" si="57"/>
        <v>0.504</v>
      </c>
      <c r="J155" s="114">
        <f t="shared" si="52"/>
        <v>0.85599999999999998</v>
      </c>
      <c r="K155" s="56">
        <f t="shared" si="55"/>
        <v>2465</v>
      </c>
      <c r="L155" s="24">
        <f t="shared" si="56"/>
        <v>0</v>
      </c>
      <c r="M155" s="155">
        <f t="shared" si="54"/>
        <v>1</v>
      </c>
      <c r="N155" s="605"/>
    </row>
    <row r="156" spans="1:14" s="4" customFormat="1" ht="18.75" customHeight="1" x14ac:dyDescent="0.25">
      <c r="A156" s="573"/>
      <c r="B156" s="440" t="s">
        <v>23</v>
      </c>
      <c r="C156" s="27"/>
      <c r="D156" s="24">
        <f>D161+D166+D171+D176</f>
        <v>0</v>
      </c>
      <c r="E156" s="24">
        <f>E161+E166+E171+E176</f>
        <v>0</v>
      </c>
      <c r="F156" s="24">
        <f>F161+F166+F171+F176</f>
        <v>0</v>
      </c>
      <c r="G156" s="88" t="e">
        <f t="shared" si="51"/>
        <v>#DIV/0!</v>
      </c>
      <c r="H156" s="24">
        <f t="shared" ref="H156:H159" si="58">H161+H166+H171+H176</f>
        <v>0</v>
      </c>
      <c r="I156" s="88" t="e">
        <f t="shared" si="57"/>
        <v>#DIV/0!</v>
      </c>
      <c r="J156" s="88" t="e">
        <f t="shared" si="52"/>
        <v>#DIV/0!</v>
      </c>
      <c r="K156" s="24">
        <f t="shared" si="55"/>
        <v>0</v>
      </c>
      <c r="L156" s="24">
        <f t="shared" si="56"/>
        <v>0</v>
      </c>
      <c r="M156" s="129" t="e">
        <f t="shared" si="54"/>
        <v>#DIV/0!</v>
      </c>
      <c r="N156" s="605"/>
    </row>
    <row r="157" spans="1:14" s="4" customFormat="1" ht="18.75" customHeight="1" x14ac:dyDescent="0.25">
      <c r="A157" s="573"/>
      <c r="B157" s="440" t="s">
        <v>22</v>
      </c>
      <c r="C157" s="27"/>
      <c r="D157" s="24">
        <f t="shared" ref="D157:F159" si="59">D162+D167+D172+D177</f>
        <v>0</v>
      </c>
      <c r="E157" s="24">
        <f t="shared" si="59"/>
        <v>0</v>
      </c>
      <c r="F157" s="24">
        <f t="shared" si="59"/>
        <v>0</v>
      </c>
      <c r="G157" s="88" t="e">
        <f t="shared" si="51"/>
        <v>#DIV/0!</v>
      </c>
      <c r="H157" s="24">
        <f t="shared" si="58"/>
        <v>0</v>
      </c>
      <c r="I157" s="88" t="e">
        <f t="shared" si="57"/>
        <v>#DIV/0!</v>
      </c>
      <c r="J157" s="88" t="e">
        <f t="shared" si="52"/>
        <v>#DIV/0!</v>
      </c>
      <c r="K157" s="24">
        <f t="shared" si="55"/>
        <v>0</v>
      </c>
      <c r="L157" s="24">
        <f t="shared" si="56"/>
        <v>0</v>
      </c>
      <c r="M157" s="129" t="e">
        <f t="shared" si="54"/>
        <v>#DIV/0!</v>
      </c>
      <c r="N157" s="605"/>
    </row>
    <row r="158" spans="1:14" s="4" customFormat="1" ht="18.75" customHeight="1" x14ac:dyDescent="0.25">
      <c r="A158" s="573"/>
      <c r="B158" s="440" t="s">
        <v>42</v>
      </c>
      <c r="C158" s="27"/>
      <c r="D158" s="24">
        <f t="shared" si="59"/>
        <v>1442.1</v>
      </c>
      <c r="E158" s="24">
        <f t="shared" si="59"/>
        <v>1442.1</v>
      </c>
      <c r="F158" s="24">
        <f t="shared" si="59"/>
        <v>991.86</v>
      </c>
      <c r="G158" s="109">
        <f t="shared" si="51"/>
        <v>0.68799999999999994</v>
      </c>
      <c r="H158" s="24">
        <v>783</v>
      </c>
      <c r="I158" s="109">
        <f t="shared" si="57"/>
        <v>0.54300000000000004</v>
      </c>
      <c r="J158" s="88">
        <f t="shared" si="52"/>
        <v>0.78900000000000003</v>
      </c>
      <c r="K158" s="24">
        <f t="shared" si="55"/>
        <v>1442.1</v>
      </c>
      <c r="L158" s="24">
        <f t="shared" si="56"/>
        <v>0</v>
      </c>
      <c r="M158" s="52">
        <f t="shared" si="54"/>
        <v>1</v>
      </c>
      <c r="N158" s="605"/>
    </row>
    <row r="159" spans="1:14" s="4" customFormat="1" ht="18.75" customHeight="1" x14ac:dyDescent="0.25">
      <c r="A159" s="573"/>
      <c r="B159" s="440" t="s">
        <v>24</v>
      </c>
      <c r="C159" s="27"/>
      <c r="D159" s="24">
        <v>1022.9</v>
      </c>
      <c r="E159" s="24">
        <v>1022.9</v>
      </c>
      <c r="F159" s="24">
        <f t="shared" si="59"/>
        <v>460.58</v>
      </c>
      <c r="G159" s="109">
        <f t="shared" si="51"/>
        <v>0.45</v>
      </c>
      <c r="H159" s="24">
        <f t="shared" si="58"/>
        <v>460.58</v>
      </c>
      <c r="I159" s="109">
        <f t="shared" si="57"/>
        <v>0.45</v>
      </c>
      <c r="J159" s="109">
        <f t="shared" si="52"/>
        <v>1</v>
      </c>
      <c r="K159" s="24">
        <f t="shared" si="55"/>
        <v>1022.9</v>
      </c>
      <c r="L159" s="24">
        <f t="shared" si="56"/>
        <v>0</v>
      </c>
      <c r="M159" s="52">
        <f t="shared" si="54"/>
        <v>1</v>
      </c>
      <c r="N159" s="605"/>
    </row>
    <row r="160" spans="1:14" s="58" customFormat="1" ht="90" customHeight="1" x14ac:dyDescent="0.25">
      <c r="A160" s="573" t="s">
        <v>758</v>
      </c>
      <c r="B160" s="55" t="s">
        <v>412</v>
      </c>
      <c r="C160" s="37" t="s">
        <v>215</v>
      </c>
      <c r="D160" s="56">
        <f>SUM(D161:D164)</f>
        <v>1102.5</v>
      </c>
      <c r="E160" s="56">
        <f>SUM(E161:E164)</f>
        <v>1102.5</v>
      </c>
      <c r="F160" s="56">
        <f>SUM(F161:F164)</f>
        <v>783</v>
      </c>
      <c r="G160" s="114">
        <f t="shared" si="51"/>
        <v>0.71</v>
      </c>
      <c r="H160" s="56">
        <f>SUM(H161:H164)</f>
        <v>783</v>
      </c>
      <c r="I160" s="109">
        <f t="shared" si="57"/>
        <v>0.71</v>
      </c>
      <c r="J160" s="114">
        <f t="shared" si="52"/>
        <v>1</v>
      </c>
      <c r="K160" s="56">
        <f t="shared" si="55"/>
        <v>1102.5</v>
      </c>
      <c r="L160" s="24">
        <f t="shared" si="56"/>
        <v>0</v>
      </c>
      <c r="M160" s="155">
        <f t="shared" si="54"/>
        <v>1</v>
      </c>
      <c r="N160" s="523" t="s">
        <v>1372</v>
      </c>
    </row>
    <row r="161" spans="1:14" s="4" customFormat="1" ht="28.5" customHeight="1" x14ac:dyDescent="0.25">
      <c r="A161" s="573"/>
      <c r="B161" s="440" t="s">
        <v>23</v>
      </c>
      <c r="C161" s="27"/>
      <c r="D161" s="24"/>
      <c r="E161" s="24"/>
      <c r="F161" s="24"/>
      <c r="G161" s="88" t="e">
        <f t="shared" si="51"/>
        <v>#DIV/0!</v>
      </c>
      <c r="H161" s="24"/>
      <c r="I161" s="88" t="e">
        <f t="shared" si="57"/>
        <v>#DIV/0!</v>
      </c>
      <c r="J161" s="88" t="e">
        <f t="shared" si="52"/>
        <v>#DIV/0!</v>
      </c>
      <c r="K161" s="24">
        <f t="shared" si="55"/>
        <v>0</v>
      </c>
      <c r="L161" s="24">
        <f t="shared" si="56"/>
        <v>0</v>
      </c>
      <c r="M161" s="129" t="e">
        <f t="shared" si="54"/>
        <v>#DIV/0!</v>
      </c>
      <c r="N161" s="523"/>
    </row>
    <row r="162" spans="1:14" s="4" customFormat="1" ht="24.75" customHeight="1" x14ac:dyDescent="0.25">
      <c r="A162" s="573"/>
      <c r="B162" s="440" t="s">
        <v>22</v>
      </c>
      <c r="C162" s="27"/>
      <c r="D162" s="24"/>
      <c r="E162" s="24"/>
      <c r="F162" s="24"/>
      <c r="G162" s="88" t="e">
        <f t="shared" si="51"/>
        <v>#DIV/0!</v>
      </c>
      <c r="H162" s="24"/>
      <c r="I162" s="88" t="e">
        <f t="shared" si="57"/>
        <v>#DIV/0!</v>
      </c>
      <c r="J162" s="88" t="e">
        <f t="shared" si="52"/>
        <v>#DIV/0!</v>
      </c>
      <c r="K162" s="24">
        <f t="shared" si="55"/>
        <v>0</v>
      </c>
      <c r="L162" s="24">
        <f t="shared" si="56"/>
        <v>0</v>
      </c>
      <c r="M162" s="129" t="e">
        <f t="shared" si="54"/>
        <v>#DIV/0!</v>
      </c>
      <c r="N162" s="523"/>
    </row>
    <row r="163" spans="1:14" s="4" customFormat="1" ht="24.75" customHeight="1" x14ac:dyDescent="0.25">
      <c r="A163" s="573"/>
      <c r="B163" s="440" t="s">
        <v>42</v>
      </c>
      <c r="C163" s="27"/>
      <c r="D163" s="24">
        <v>1102.5</v>
      </c>
      <c r="E163" s="24">
        <v>1102.5</v>
      </c>
      <c r="F163" s="24">
        <v>783</v>
      </c>
      <c r="G163" s="109">
        <f t="shared" si="51"/>
        <v>0.71</v>
      </c>
      <c r="H163" s="24">
        <v>783</v>
      </c>
      <c r="I163" s="109">
        <f t="shared" si="57"/>
        <v>0.71</v>
      </c>
      <c r="J163" s="109">
        <f t="shared" si="52"/>
        <v>1</v>
      </c>
      <c r="K163" s="24">
        <f t="shared" si="55"/>
        <v>1102.5</v>
      </c>
      <c r="L163" s="24">
        <f t="shared" si="56"/>
        <v>0</v>
      </c>
      <c r="M163" s="52">
        <f t="shared" si="54"/>
        <v>1</v>
      </c>
      <c r="N163" s="523"/>
    </row>
    <row r="164" spans="1:14" s="4" customFormat="1" ht="28.5" customHeight="1" x14ac:dyDescent="0.25">
      <c r="A164" s="573"/>
      <c r="B164" s="440" t="s">
        <v>24</v>
      </c>
      <c r="C164" s="27"/>
      <c r="D164" s="24"/>
      <c r="E164" s="24"/>
      <c r="F164" s="24"/>
      <c r="G164" s="88" t="e">
        <f t="shared" si="51"/>
        <v>#DIV/0!</v>
      </c>
      <c r="H164" s="24"/>
      <c r="I164" s="88" t="e">
        <f t="shared" si="57"/>
        <v>#DIV/0!</v>
      </c>
      <c r="J164" s="88" t="e">
        <f t="shared" si="52"/>
        <v>#DIV/0!</v>
      </c>
      <c r="K164" s="24">
        <f t="shared" si="55"/>
        <v>0</v>
      </c>
      <c r="L164" s="24">
        <f t="shared" si="56"/>
        <v>0</v>
      </c>
      <c r="M164" s="129" t="e">
        <f t="shared" si="54"/>
        <v>#DIV/0!</v>
      </c>
      <c r="N164" s="523"/>
    </row>
    <row r="165" spans="1:14" s="58" customFormat="1" ht="56.25" x14ac:dyDescent="0.25">
      <c r="A165" s="573" t="s">
        <v>759</v>
      </c>
      <c r="B165" s="55" t="s">
        <v>413</v>
      </c>
      <c r="C165" s="37" t="s">
        <v>215</v>
      </c>
      <c r="D165" s="56">
        <f>SUM(D166:D169)</f>
        <v>22.2</v>
      </c>
      <c r="E165" s="56">
        <f>SUM(E166:E169)</f>
        <v>22.2</v>
      </c>
      <c r="F165" s="56"/>
      <c r="G165" s="109">
        <f t="shared" si="51"/>
        <v>0</v>
      </c>
      <c r="H165" s="56"/>
      <c r="I165" s="109">
        <f t="shared" si="57"/>
        <v>0</v>
      </c>
      <c r="J165" s="88" t="e">
        <f t="shared" si="52"/>
        <v>#DIV/0!</v>
      </c>
      <c r="K165" s="56">
        <f t="shared" si="55"/>
        <v>22.2</v>
      </c>
      <c r="L165" s="24">
        <f t="shared" si="56"/>
        <v>0</v>
      </c>
      <c r="M165" s="155">
        <f t="shared" si="54"/>
        <v>1</v>
      </c>
      <c r="N165" s="523" t="s">
        <v>880</v>
      </c>
    </row>
    <row r="166" spans="1:14" s="4" customFormat="1" x14ac:dyDescent="0.25">
      <c r="A166" s="573"/>
      <c r="B166" s="440" t="s">
        <v>23</v>
      </c>
      <c r="C166" s="27"/>
      <c r="D166" s="24"/>
      <c r="E166" s="24"/>
      <c r="F166" s="24"/>
      <c r="G166" s="88" t="e">
        <f t="shared" si="51"/>
        <v>#DIV/0!</v>
      </c>
      <c r="H166" s="24"/>
      <c r="I166" s="88" t="e">
        <f t="shared" si="57"/>
        <v>#DIV/0!</v>
      </c>
      <c r="J166" s="88" t="e">
        <f t="shared" si="52"/>
        <v>#DIV/0!</v>
      </c>
      <c r="K166" s="24">
        <f t="shared" si="55"/>
        <v>0</v>
      </c>
      <c r="L166" s="24">
        <f t="shared" si="56"/>
        <v>0</v>
      </c>
      <c r="M166" s="129" t="e">
        <f t="shared" si="54"/>
        <v>#DIV/0!</v>
      </c>
      <c r="N166" s="523"/>
    </row>
    <row r="167" spans="1:14" s="4" customFormat="1" x14ac:dyDescent="0.25">
      <c r="A167" s="573"/>
      <c r="B167" s="440" t="s">
        <v>22</v>
      </c>
      <c r="C167" s="27"/>
      <c r="D167" s="24"/>
      <c r="E167" s="24"/>
      <c r="F167" s="24"/>
      <c r="G167" s="88" t="e">
        <f t="shared" si="51"/>
        <v>#DIV/0!</v>
      </c>
      <c r="H167" s="24"/>
      <c r="I167" s="88" t="e">
        <f t="shared" si="57"/>
        <v>#DIV/0!</v>
      </c>
      <c r="J167" s="88" t="e">
        <f t="shared" si="52"/>
        <v>#DIV/0!</v>
      </c>
      <c r="K167" s="24">
        <f t="shared" si="55"/>
        <v>0</v>
      </c>
      <c r="L167" s="24">
        <f t="shared" si="56"/>
        <v>0</v>
      </c>
      <c r="M167" s="129" t="e">
        <f t="shared" si="54"/>
        <v>#DIV/0!</v>
      </c>
      <c r="N167" s="523"/>
    </row>
    <row r="168" spans="1:14" s="4" customFormat="1" x14ac:dyDescent="0.25">
      <c r="A168" s="573"/>
      <c r="B168" s="440" t="s">
        <v>42</v>
      </c>
      <c r="C168" s="27"/>
      <c r="D168" s="24">
        <v>22.2</v>
      </c>
      <c r="E168" s="24">
        <v>22.2</v>
      </c>
      <c r="F168" s="24"/>
      <c r="G168" s="109">
        <f t="shared" si="51"/>
        <v>0</v>
      </c>
      <c r="H168" s="24"/>
      <c r="I168" s="109">
        <f t="shared" si="57"/>
        <v>0</v>
      </c>
      <c r="J168" s="88" t="e">
        <f t="shared" si="52"/>
        <v>#DIV/0!</v>
      </c>
      <c r="K168" s="24">
        <f t="shared" si="55"/>
        <v>22.2</v>
      </c>
      <c r="L168" s="24">
        <f t="shared" si="56"/>
        <v>0</v>
      </c>
      <c r="M168" s="52">
        <f t="shared" si="54"/>
        <v>1</v>
      </c>
      <c r="N168" s="523"/>
    </row>
    <row r="169" spans="1:14" s="4" customFormat="1" x14ac:dyDescent="0.25">
      <c r="A169" s="573"/>
      <c r="B169" s="440" t="s">
        <v>24</v>
      </c>
      <c r="C169" s="27"/>
      <c r="D169" s="24"/>
      <c r="E169" s="24"/>
      <c r="F169" s="24"/>
      <c r="G169" s="88" t="e">
        <f t="shared" si="51"/>
        <v>#DIV/0!</v>
      </c>
      <c r="H169" s="24"/>
      <c r="I169" s="88" t="e">
        <f t="shared" si="57"/>
        <v>#DIV/0!</v>
      </c>
      <c r="J169" s="88" t="e">
        <f t="shared" si="52"/>
        <v>#DIV/0!</v>
      </c>
      <c r="K169" s="24">
        <f t="shared" si="55"/>
        <v>0</v>
      </c>
      <c r="L169" s="24">
        <f t="shared" si="56"/>
        <v>0</v>
      </c>
      <c r="M169" s="129" t="e">
        <f t="shared" si="54"/>
        <v>#DIV/0!</v>
      </c>
      <c r="N169" s="523"/>
    </row>
    <row r="170" spans="1:14" s="58" customFormat="1" ht="97.5" customHeight="1" x14ac:dyDescent="0.25">
      <c r="A170" s="573" t="s">
        <v>760</v>
      </c>
      <c r="B170" s="55" t="s">
        <v>414</v>
      </c>
      <c r="C170" s="37" t="s">
        <v>215</v>
      </c>
      <c r="D170" s="56">
        <f>SUM(D171:D174)</f>
        <v>970.9</v>
      </c>
      <c r="E170" s="56">
        <f>SUM(E171:E174)</f>
        <v>970.9</v>
      </c>
      <c r="F170" s="56">
        <f>SUM(F171:F174)</f>
        <v>460.58</v>
      </c>
      <c r="G170" s="114">
        <f>F170/E170</f>
        <v>0.47399999999999998</v>
      </c>
      <c r="H170" s="56">
        <f>SUM(H171:H174)</f>
        <v>460.58</v>
      </c>
      <c r="I170" s="109">
        <f t="shared" si="57"/>
        <v>0.47399999999999998</v>
      </c>
      <c r="J170" s="114">
        <f>H170/F170</f>
        <v>1</v>
      </c>
      <c r="K170" s="56">
        <f t="shared" si="55"/>
        <v>970.9</v>
      </c>
      <c r="L170" s="24">
        <f t="shared" si="56"/>
        <v>0</v>
      </c>
      <c r="M170" s="155">
        <f t="shared" si="54"/>
        <v>1</v>
      </c>
      <c r="N170" s="518" t="s">
        <v>1250</v>
      </c>
    </row>
    <row r="171" spans="1:14" s="4" customFormat="1" x14ac:dyDescent="0.25">
      <c r="A171" s="573"/>
      <c r="B171" s="440" t="s">
        <v>23</v>
      </c>
      <c r="C171" s="27"/>
      <c r="D171" s="24"/>
      <c r="E171" s="24"/>
      <c r="F171" s="24"/>
      <c r="G171" s="108" t="e">
        <f t="shared" ref="G171:G178" si="60">F171/E171</f>
        <v>#DIV/0!</v>
      </c>
      <c r="H171" s="24"/>
      <c r="I171" s="88" t="e">
        <f t="shared" si="57"/>
        <v>#DIV/0!</v>
      </c>
      <c r="J171" s="108" t="e">
        <f t="shared" ref="J171:J174" si="61">H171/F171</f>
        <v>#DIV/0!</v>
      </c>
      <c r="K171" s="24">
        <f t="shared" si="55"/>
        <v>0</v>
      </c>
      <c r="L171" s="24">
        <f t="shared" si="56"/>
        <v>0</v>
      </c>
      <c r="M171" s="129" t="e">
        <f t="shared" si="54"/>
        <v>#DIV/0!</v>
      </c>
      <c r="N171" s="518"/>
    </row>
    <row r="172" spans="1:14" s="4" customFormat="1" x14ac:dyDescent="0.25">
      <c r="A172" s="573"/>
      <c r="B172" s="440" t="s">
        <v>22</v>
      </c>
      <c r="C172" s="27"/>
      <c r="D172" s="24"/>
      <c r="E172" s="24"/>
      <c r="F172" s="24"/>
      <c r="G172" s="108" t="e">
        <f t="shared" si="60"/>
        <v>#DIV/0!</v>
      </c>
      <c r="H172" s="24"/>
      <c r="I172" s="88" t="e">
        <f t="shared" si="57"/>
        <v>#DIV/0!</v>
      </c>
      <c r="J172" s="108" t="e">
        <f t="shared" si="61"/>
        <v>#DIV/0!</v>
      </c>
      <c r="K172" s="24">
        <f t="shared" si="55"/>
        <v>0</v>
      </c>
      <c r="L172" s="24">
        <f t="shared" si="56"/>
        <v>0</v>
      </c>
      <c r="M172" s="129" t="e">
        <f t="shared" si="54"/>
        <v>#DIV/0!</v>
      </c>
      <c r="N172" s="518"/>
    </row>
    <row r="173" spans="1:14" s="4" customFormat="1" x14ac:dyDescent="0.25">
      <c r="A173" s="573"/>
      <c r="B173" s="440" t="s">
        <v>42</v>
      </c>
      <c r="C173" s="27"/>
      <c r="D173" s="24">
        <v>22.2</v>
      </c>
      <c r="E173" s="24">
        <v>22.2</v>
      </c>
      <c r="F173" s="24"/>
      <c r="G173" s="108">
        <f t="shared" si="60"/>
        <v>0</v>
      </c>
      <c r="H173" s="24"/>
      <c r="I173" s="88">
        <f t="shared" si="57"/>
        <v>0</v>
      </c>
      <c r="J173" s="108" t="e">
        <f t="shared" si="61"/>
        <v>#DIV/0!</v>
      </c>
      <c r="K173" s="24">
        <f t="shared" si="55"/>
        <v>22.2</v>
      </c>
      <c r="L173" s="24">
        <f t="shared" si="56"/>
        <v>0</v>
      </c>
      <c r="M173" s="129">
        <f t="shared" si="54"/>
        <v>1</v>
      </c>
      <c r="N173" s="518"/>
    </row>
    <row r="174" spans="1:14" s="4" customFormat="1" ht="17.25" customHeight="1" x14ac:dyDescent="0.25">
      <c r="A174" s="573"/>
      <c r="B174" s="440" t="s">
        <v>24</v>
      </c>
      <c r="C174" s="27"/>
      <c r="D174" s="24">
        <v>948.7</v>
      </c>
      <c r="E174" s="24">
        <v>948.7</v>
      </c>
      <c r="F174" s="24">
        <v>460.58</v>
      </c>
      <c r="G174" s="109">
        <f t="shared" si="60"/>
        <v>0.48499999999999999</v>
      </c>
      <c r="H174" s="24">
        <v>460.58</v>
      </c>
      <c r="I174" s="109">
        <f t="shared" si="57"/>
        <v>0.48499999999999999</v>
      </c>
      <c r="J174" s="109">
        <f t="shared" si="61"/>
        <v>1</v>
      </c>
      <c r="K174" s="24">
        <f t="shared" si="55"/>
        <v>948.7</v>
      </c>
      <c r="L174" s="24">
        <f t="shared" si="56"/>
        <v>0</v>
      </c>
      <c r="M174" s="52">
        <f t="shared" si="54"/>
        <v>1</v>
      </c>
      <c r="N174" s="518"/>
    </row>
    <row r="175" spans="1:14" s="58" customFormat="1" ht="179.25" customHeight="1" x14ac:dyDescent="0.25">
      <c r="A175" s="573" t="s">
        <v>761</v>
      </c>
      <c r="B175" s="55" t="s">
        <v>415</v>
      </c>
      <c r="C175" s="37" t="s">
        <v>215</v>
      </c>
      <c r="D175" s="56">
        <f>SUM(D176:D179)</f>
        <v>295.2</v>
      </c>
      <c r="E175" s="56">
        <f>SUM(E176:E179)</f>
        <v>295.2</v>
      </c>
      <c r="F175" s="56">
        <f>SUM(F176:F179)</f>
        <v>208.86</v>
      </c>
      <c r="G175" s="109">
        <f t="shared" si="60"/>
        <v>0.70799999999999996</v>
      </c>
      <c r="H175" s="56">
        <f>SUM(H176:H179)</f>
        <v>208.86</v>
      </c>
      <c r="I175" s="109">
        <f t="shared" si="57"/>
        <v>0.70799999999999996</v>
      </c>
      <c r="J175" s="114"/>
      <c r="K175" s="56">
        <f>SUM(K176:K179)</f>
        <v>208.86</v>
      </c>
      <c r="L175" s="24">
        <f t="shared" si="56"/>
        <v>86.34</v>
      </c>
      <c r="M175" s="155">
        <f t="shared" si="54"/>
        <v>0.71</v>
      </c>
      <c r="N175" s="523" t="s">
        <v>1373</v>
      </c>
    </row>
    <row r="176" spans="1:14" s="4" customFormat="1" ht="17.25" customHeight="1" x14ac:dyDescent="0.25">
      <c r="A176" s="573"/>
      <c r="B176" s="440" t="s">
        <v>23</v>
      </c>
      <c r="C176" s="27"/>
      <c r="D176" s="24"/>
      <c r="E176" s="24"/>
      <c r="F176" s="24"/>
      <c r="G176" s="109"/>
      <c r="H176" s="24"/>
      <c r="I176" s="88" t="e">
        <f t="shared" si="57"/>
        <v>#DIV/0!</v>
      </c>
      <c r="J176" s="109"/>
      <c r="K176" s="24">
        <f t="shared" si="55"/>
        <v>0</v>
      </c>
      <c r="L176" s="24">
        <f t="shared" si="56"/>
        <v>0</v>
      </c>
      <c r="M176" s="129" t="e">
        <f t="shared" si="54"/>
        <v>#DIV/0!</v>
      </c>
      <c r="N176" s="523"/>
    </row>
    <row r="177" spans="1:14" s="4" customFormat="1" x14ac:dyDescent="0.25">
      <c r="A177" s="573"/>
      <c r="B177" s="440" t="s">
        <v>22</v>
      </c>
      <c r="C177" s="27"/>
      <c r="D177" s="24"/>
      <c r="E177" s="24"/>
      <c r="F177" s="24"/>
      <c r="G177" s="109"/>
      <c r="H177" s="24"/>
      <c r="I177" s="88" t="e">
        <f t="shared" si="57"/>
        <v>#DIV/0!</v>
      </c>
      <c r="J177" s="109"/>
      <c r="K177" s="24">
        <f t="shared" si="55"/>
        <v>0</v>
      </c>
      <c r="L177" s="24">
        <f t="shared" si="56"/>
        <v>0</v>
      </c>
      <c r="M177" s="129" t="e">
        <f t="shared" si="54"/>
        <v>#DIV/0!</v>
      </c>
      <c r="N177" s="523"/>
    </row>
    <row r="178" spans="1:14" s="4" customFormat="1" x14ac:dyDescent="0.25">
      <c r="A178" s="573"/>
      <c r="B178" s="440" t="s">
        <v>42</v>
      </c>
      <c r="C178" s="27"/>
      <c r="D178" s="24">
        <v>295.2</v>
      </c>
      <c r="E178" s="24">
        <v>295.2</v>
      </c>
      <c r="F178" s="24">
        <v>208.86</v>
      </c>
      <c r="G178" s="109">
        <f t="shared" si="60"/>
        <v>0.70799999999999996</v>
      </c>
      <c r="H178" s="24">
        <v>208.86</v>
      </c>
      <c r="I178" s="109">
        <f t="shared" si="57"/>
        <v>0.70799999999999996</v>
      </c>
      <c r="J178" s="109"/>
      <c r="K178" s="24">
        <v>208.86</v>
      </c>
      <c r="L178" s="24">
        <f t="shared" si="56"/>
        <v>86.34</v>
      </c>
      <c r="M178" s="52">
        <f t="shared" si="54"/>
        <v>0.71</v>
      </c>
      <c r="N178" s="523"/>
    </row>
    <row r="179" spans="1:14" s="4" customFormat="1" x14ac:dyDescent="0.25">
      <c r="A179" s="573"/>
      <c r="B179" s="440" t="s">
        <v>24</v>
      </c>
      <c r="C179" s="27"/>
      <c r="D179" s="24"/>
      <c r="E179" s="24"/>
      <c r="F179" s="24"/>
      <c r="G179" s="109"/>
      <c r="H179" s="24"/>
      <c r="I179" s="88" t="e">
        <f t="shared" si="57"/>
        <v>#DIV/0!</v>
      </c>
      <c r="J179" s="109"/>
      <c r="K179" s="24">
        <f t="shared" si="55"/>
        <v>0</v>
      </c>
      <c r="L179" s="24">
        <f t="shared" si="56"/>
        <v>0</v>
      </c>
      <c r="M179" s="129" t="e">
        <f t="shared" si="54"/>
        <v>#DIV/0!</v>
      </c>
      <c r="N179" s="523"/>
    </row>
    <row r="180" spans="1:14" s="61" customFormat="1" ht="46.5" customHeight="1" x14ac:dyDescent="0.25">
      <c r="A180" s="573" t="s">
        <v>612</v>
      </c>
      <c r="B180" s="55" t="s">
        <v>623</v>
      </c>
      <c r="C180" s="37" t="s">
        <v>215</v>
      </c>
      <c r="D180" s="56">
        <f>SUM(D181:D184)</f>
        <v>1140.3</v>
      </c>
      <c r="E180" s="56">
        <f>SUM(E181:E184)</f>
        <v>1140.3</v>
      </c>
      <c r="F180" s="56">
        <f>SUM(F181:F184)</f>
        <v>110.66</v>
      </c>
      <c r="G180" s="109">
        <f t="shared" ref="G180:G199" si="62">F180/E180</f>
        <v>9.7000000000000003E-2</v>
      </c>
      <c r="H180" s="56">
        <f>SUM(H181:H184)</f>
        <v>110.66</v>
      </c>
      <c r="I180" s="114">
        <f t="shared" si="57"/>
        <v>9.7000000000000003E-2</v>
      </c>
      <c r="J180" s="114">
        <f t="shared" ref="J180:J199" si="63">H180/F180</f>
        <v>1</v>
      </c>
      <c r="K180" s="56">
        <f t="shared" si="55"/>
        <v>1140.3</v>
      </c>
      <c r="L180" s="24">
        <f t="shared" si="56"/>
        <v>0</v>
      </c>
      <c r="M180" s="155">
        <f t="shared" si="54"/>
        <v>1</v>
      </c>
      <c r="N180" s="605"/>
    </row>
    <row r="181" spans="1:14" s="4" customFormat="1" ht="18.75" customHeight="1" x14ac:dyDescent="0.25">
      <c r="A181" s="573"/>
      <c r="B181" s="440" t="s">
        <v>23</v>
      </c>
      <c r="C181" s="27"/>
      <c r="D181" s="24">
        <f>D186+D191+D196</f>
        <v>0</v>
      </c>
      <c r="E181" s="24">
        <f t="shared" ref="E181:H184" si="64">E186+E191+E196</f>
        <v>0</v>
      </c>
      <c r="F181" s="24">
        <f t="shared" si="64"/>
        <v>0</v>
      </c>
      <c r="G181" s="88" t="e">
        <f t="shared" si="62"/>
        <v>#DIV/0!</v>
      </c>
      <c r="H181" s="24">
        <f t="shared" si="64"/>
        <v>0</v>
      </c>
      <c r="I181" s="88" t="e">
        <f t="shared" si="57"/>
        <v>#DIV/0!</v>
      </c>
      <c r="J181" s="88" t="e">
        <f t="shared" si="63"/>
        <v>#DIV/0!</v>
      </c>
      <c r="K181" s="24">
        <f t="shared" si="55"/>
        <v>0</v>
      </c>
      <c r="L181" s="24">
        <f t="shared" si="56"/>
        <v>0</v>
      </c>
      <c r="M181" s="129" t="e">
        <f t="shared" si="54"/>
        <v>#DIV/0!</v>
      </c>
      <c r="N181" s="605"/>
    </row>
    <row r="182" spans="1:14" s="4" customFormat="1" ht="18.75" customHeight="1" x14ac:dyDescent="0.25">
      <c r="A182" s="573"/>
      <c r="B182" s="440" t="s">
        <v>22</v>
      </c>
      <c r="C182" s="27"/>
      <c r="D182" s="24">
        <f t="shared" ref="D182:F184" si="65">D187+D192+D197</f>
        <v>0</v>
      </c>
      <c r="E182" s="24">
        <f t="shared" si="65"/>
        <v>0</v>
      </c>
      <c r="F182" s="24">
        <f t="shared" si="65"/>
        <v>0</v>
      </c>
      <c r="G182" s="88" t="e">
        <f t="shared" si="62"/>
        <v>#DIV/0!</v>
      </c>
      <c r="H182" s="24">
        <f t="shared" si="64"/>
        <v>0</v>
      </c>
      <c r="I182" s="88" t="e">
        <f t="shared" si="57"/>
        <v>#DIV/0!</v>
      </c>
      <c r="J182" s="88" t="e">
        <f t="shared" si="63"/>
        <v>#DIV/0!</v>
      </c>
      <c r="K182" s="24">
        <f t="shared" si="55"/>
        <v>0</v>
      </c>
      <c r="L182" s="24">
        <f t="shared" si="56"/>
        <v>0</v>
      </c>
      <c r="M182" s="129" t="e">
        <f t="shared" si="54"/>
        <v>#DIV/0!</v>
      </c>
      <c r="N182" s="605"/>
    </row>
    <row r="183" spans="1:14" s="4" customFormat="1" ht="18.75" customHeight="1" x14ac:dyDescent="0.25">
      <c r="A183" s="573"/>
      <c r="B183" s="440" t="s">
        <v>42</v>
      </c>
      <c r="C183" s="27"/>
      <c r="D183" s="24">
        <f t="shared" si="65"/>
        <v>946</v>
      </c>
      <c r="E183" s="24">
        <f t="shared" si="65"/>
        <v>946</v>
      </c>
      <c r="F183" s="24">
        <f t="shared" si="65"/>
        <v>69.599999999999994</v>
      </c>
      <c r="G183" s="109">
        <f t="shared" si="62"/>
        <v>7.3999999999999996E-2</v>
      </c>
      <c r="H183" s="24">
        <f t="shared" si="64"/>
        <v>69.599999999999994</v>
      </c>
      <c r="I183" s="109">
        <f t="shared" si="57"/>
        <v>7.3999999999999996E-2</v>
      </c>
      <c r="J183" s="109">
        <f t="shared" si="63"/>
        <v>1</v>
      </c>
      <c r="K183" s="24">
        <f t="shared" si="55"/>
        <v>946</v>
      </c>
      <c r="L183" s="24">
        <f t="shared" si="56"/>
        <v>0</v>
      </c>
      <c r="M183" s="52">
        <f t="shared" si="54"/>
        <v>1</v>
      </c>
      <c r="N183" s="605"/>
    </row>
    <row r="184" spans="1:14" s="4" customFormat="1" ht="36.75" customHeight="1" x14ac:dyDescent="0.25">
      <c r="A184" s="573"/>
      <c r="B184" s="440" t="s">
        <v>24</v>
      </c>
      <c r="C184" s="27"/>
      <c r="D184" s="24">
        <f t="shared" si="65"/>
        <v>194.3</v>
      </c>
      <c r="E184" s="24">
        <f t="shared" si="65"/>
        <v>194.3</v>
      </c>
      <c r="F184" s="24">
        <f t="shared" si="65"/>
        <v>41.06</v>
      </c>
      <c r="G184" s="114">
        <f t="shared" si="62"/>
        <v>0.21099999999999999</v>
      </c>
      <c r="H184" s="24">
        <f t="shared" si="64"/>
        <v>41.06</v>
      </c>
      <c r="I184" s="109">
        <f t="shared" si="57"/>
        <v>0.21099999999999999</v>
      </c>
      <c r="J184" s="88">
        <f t="shared" si="63"/>
        <v>1</v>
      </c>
      <c r="K184" s="24">
        <f t="shared" si="55"/>
        <v>194.3</v>
      </c>
      <c r="L184" s="24">
        <f t="shared" si="56"/>
        <v>0</v>
      </c>
      <c r="M184" s="52">
        <f t="shared" si="54"/>
        <v>1</v>
      </c>
      <c r="N184" s="605"/>
    </row>
    <row r="185" spans="1:14" s="4" customFormat="1" ht="58.5" customHeight="1" x14ac:dyDescent="0.25">
      <c r="A185" s="630" t="s">
        <v>762</v>
      </c>
      <c r="B185" s="55" t="s">
        <v>416</v>
      </c>
      <c r="C185" s="37" t="s">
        <v>215</v>
      </c>
      <c r="D185" s="56">
        <f>SUM(D186:D189)</f>
        <v>77</v>
      </c>
      <c r="E185" s="56">
        <f>SUM(E186:E189)</f>
        <v>77</v>
      </c>
      <c r="F185" s="24"/>
      <c r="G185" s="114">
        <f t="shared" si="62"/>
        <v>0</v>
      </c>
      <c r="H185" s="24"/>
      <c r="I185" s="109">
        <f t="shared" si="57"/>
        <v>0</v>
      </c>
      <c r="J185" s="88" t="e">
        <f t="shared" si="63"/>
        <v>#DIV/0!</v>
      </c>
      <c r="K185" s="56">
        <f t="shared" si="55"/>
        <v>77</v>
      </c>
      <c r="L185" s="24">
        <f t="shared" si="56"/>
        <v>0</v>
      </c>
      <c r="M185" s="155">
        <f t="shared" si="54"/>
        <v>1</v>
      </c>
      <c r="N185" s="539" t="s">
        <v>736</v>
      </c>
    </row>
    <row r="186" spans="1:14" s="4" customFormat="1" x14ac:dyDescent="0.25">
      <c r="A186" s="630"/>
      <c r="B186" s="440" t="s">
        <v>23</v>
      </c>
      <c r="C186" s="27"/>
      <c r="D186" s="24"/>
      <c r="E186" s="24"/>
      <c r="F186" s="24"/>
      <c r="G186" s="88" t="e">
        <f t="shared" si="62"/>
        <v>#DIV/0!</v>
      </c>
      <c r="H186" s="24"/>
      <c r="I186" s="88" t="e">
        <f t="shared" si="57"/>
        <v>#DIV/0!</v>
      </c>
      <c r="J186" s="88" t="e">
        <f t="shared" si="63"/>
        <v>#DIV/0!</v>
      </c>
      <c r="K186" s="24">
        <f t="shared" si="55"/>
        <v>0</v>
      </c>
      <c r="L186" s="24">
        <f t="shared" si="56"/>
        <v>0</v>
      </c>
      <c r="M186" s="129" t="e">
        <f t="shared" si="54"/>
        <v>#DIV/0!</v>
      </c>
      <c r="N186" s="539"/>
    </row>
    <row r="187" spans="1:14" s="4" customFormat="1" x14ac:dyDescent="0.25">
      <c r="A187" s="630"/>
      <c r="B187" s="440" t="s">
        <v>22</v>
      </c>
      <c r="C187" s="27"/>
      <c r="D187" s="24"/>
      <c r="E187" s="24"/>
      <c r="F187" s="24"/>
      <c r="G187" s="88" t="e">
        <f t="shared" si="62"/>
        <v>#DIV/0!</v>
      </c>
      <c r="H187" s="24"/>
      <c r="I187" s="88" t="e">
        <f t="shared" si="57"/>
        <v>#DIV/0!</v>
      </c>
      <c r="J187" s="88" t="e">
        <f t="shared" si="63"/>
        <v>#DIV/0!</v>
      </c>
      <c r="K187" s="24">
        <f t="shared" si="55"/>
        <v>0</v>
      </c>
      <c r="L187" s="24">
        <f t="shared" si="56"/>
        <v>0</v>
      </c>
      <c r="M187" s="129" t="e">
        <f t="shared" si="54"/>
        <v>#DIV/0!</v>
      </c>
      <c r="N187" s="539"/>
    </row>
    <row r="188" spans="1:14" s="4" customFormat="1" x14ac:dyDescent="0.25">
      <c r="A188" s="630"/>
      <c r="B188" s="440" t="s">
        <v>42</v>
      </c>
      <c r="C188" s="27"/>
      <c r="D188" s="24">
        <v>77</v>
      </c>
      <c r="E188" s="24">
        <v>77</v>
      </c>
      <c r="F188" s="24"/>
      <c r="G188" s="114">
        <f t="shared" si="62"/>
        <v>0</v>
      </c>
      <c r="H188" s="24"/>
      <c r="I188" s="109">
        <f t="shared" si="57"/>
        <v>0</v>
      </c>
      <c r="J188" s="88" t="e">
        <f t="shared" si="63"/>
        <v>#DIV/0!</v>
      </c>
      <c r="K188" s="24">
        <f t="shared" si="55"/>
        <v>77</v>
      </c>
      <c r="L188" s="24">
        <f t="shared" si="56"/>
        <v>0</v>
      </c>
      <c r="M188" s="52">
        <f t="shared" si="54"/>
        <v>1</v>
      </c>
      <c r="N188" s="539"/>
    </row>
    <row r="189" spans="1:14" s="4" customFormat="1" x14ac:dyDescent="0.25">
      <c r="A189" s="630"/>
      <c r="B189" s="440" t="s">
        <v>24</v>
      </c>
      <c r="C189" s="27"/>
      <c r="D189" s="24"/>
      <c r="E189" s="24"/>
      <c r="F189" s="24"/>
      <c r="G189" s="88" t="e">
        <f t="shared" si="62"/>
        <v>#DIV/0!</v>
      </c>
      <c r="H189" s="24"/>
      <c r="I189" s="88" t="e">
        <f t="shared" si="57"/>
        <v>#DIV/0!</v>
      </c>
      <c r="J189" s="88" t="e">
        <f t="shared" si="63"/>
        <v>#DIV/0!</v>
      </c>
      <c r="K189" s="24">
        <f t="shared" si="55"/>
        <v>0</v>
      </c>
      <c r="L189" s="24">
        <f t="shared" si="56"/>
        <v>0</v>
      </c>
      <c r="M189" s="129" t="e">
        <f t="shared" si="54"/>
        <v>#DIV/0!</v>
      </c>
      <c r="N189" s="539"/>
    </row>
    <row r="190" spans="1:14" s="4" customFormat="1" ht="99.75" customHeight="1" x14ac:dyDescent="0.25">
      <c r="A190" s="630" t="s">
        <v>763</v>
      </c>
      <c r="B190" s="55" t="s">
        <v>417</v>
      </c>
      <c r="C190" s="37" t="s">
        <v>215</v>
      </c>
      <c r="D190" s="56">
        <f>SUM(D191:D194)</f>
        <v>720</v>
      </c>
      <c r="E190" s="56">
        <f>SUM(E191:E194)</f>
        <v>720</v>
      </c>
      <c r="F190" s="56">
        <f>SUM(F191:F194)</f>
        <v>69.599999999999994</v>
      </c>
      <c r="G190" s="114">
        <f t="shared" si="62"/>
        <v>9.7000000000000003E-2</v>
      </c>
      <c r="H190" s="56">
        <f>SUM(H191:H194)</f>
        <v>69.599999999999994</v>
      </c>
      <c r="I190" s="114">
        <f t="shared" si="57"/>
        <v>9.7000000000000003E-2</v>
      </c>
      <c r="J190" s="114">
        <f t="shared" si="63"/>
        <v>1</v>
      </c>
      <c r="K190" s="56">
        <f t="shared" si="55"/>
        <v>720</v>
      </c>
      <c r="L190" s="24">
        <f t="shared" si="56"/>
        <v>0</v>
      </c>
      <c r="M190" s="155">
        <f t="shared" si="54"/>
        <v>1</v>
      </c>
      <c r="N190" s="539" t="s">
        <v>1374</v>
      </c>
    </row>
    <row r="191" spans="1:14" s="4" customFormat="1" ht="26.25" customHeight="1" x14ac:dyDescent="0.25">
      <c r="A191" s="630"/>
      <c r="B191" s="440" t="s">
        <v>23</v>
      </c>
      <c r="C191" s="27"/>
      <c r="D191" s="24"/>
      <c r="E191" s="24"/>
      <c r="F191" s="24"/>
      <c r="G191" s="88" t="e">
        <f t="shared" si="62"/>
        <v>#DIV/0!</v>
      </c>
      <c r="H191" s="24"/>
      <c r="I191" s="88" t="e">
        <f t="shared" si="57"/>
        <v>#DIV/0!</v>
      </c>
      <c r="J191" s="88" t="e">
        <f t="shared" si="63"/>
        <v>#DIV/0!</v>
      </c>
      <c r="K191" s="24">
        <f t="shared" si="55"/>
        <v>0</v>
      </c>
      <c r="L191" s="24">
        <f t="shared" si="56"/>
        <v>0</v>
      </c>
      <c r="M191" s="129" t="e">
        <f t="shared" si="54"/>
        <v>#DIV/0!</v>
      </c>
      <c r="N191" s="539"/>
    </row>
    <row r="192" spans="1:14" s="4" customFormat="1" ht="21.75" customHeight="1" x14ac:dyDescent="0.25">
      <c r="A192" s="630"/>
      <c r="B192" s="440" t="s">
        <v>22</v>
      </c>
      <c r="C192" s="27"/>
      <c r="D192" s="24"/>
      <c r="E192" s="24"/>
      <c r="F192" s="24"/>
      <c r="G192" s="88" t="e">
        <f t="shared" si="62"/>
        <v>#DIV/0!</v>
      </c>
      <c r="H192" s="24"/>
      <c r="I192" s="88" t="e">
        <f t="shared" si="57"/>
        <v>#DIV/0!</v>
      </c>
      <c r="J192" s="88" t="e">
        <f t="shared" si="63"/>
        <v>#DIV/0!</v>
      </c>
      <c r="K192" s="24">
        <f t="shared" si="55"/>
        <v>0</v>
      </c>
      <c r="L192" s="24">
        <f t="shared" si="56"/>
        <v>0</v>
      </c>
      <c r="M192" s="129" t="e">
        <f t="shared" si="54"/>
        <v>#DIV/0!</v>
      </c>
      <c r="N192" s="539"/>
    </row>
    <row r="193" spans="1:14" s="4" customFormat="1" ht="20.25" customHeight="1" x14ac:dyDescent="0.25">
      <c r="A193" s="630"/>
      <c r="B193" s="440" t="s">
        <v>42</v>
      </c>
      <c r="C193" s="27"/>
      <c r="D193" s="24">
        <v>720</v>
      </c>
      <c r="E193" s="24">
        <v>720</v>
      </c>
      <c r="F193" s="24">
        <v>69.599999999999994</v>
      </c>
      <c r="G193" s="109">
        <f t="shared" si="62"/>
        <v>9.7000000000000003E-2</v>
      </c>
      <c r="H193" s="24">
        <v>69.599999999999994</v>
      </c>
      <c r="I193" s="109">
        <f t="shared" si="57"/>
        <v>9.7000000000000003E-2</v>
      </c>
      <c r="J193" s="109">
        <f t="shared" si="63"/>
        <v>1</v>
      </c>
      <c r="K193" s="24">
        <f t="shared" si="55"/>
        <v>720</v>
      </c>
      <c r="L193" s="24">
        <f t="shared" si="56"/>
        <v>0</v>
      </c>
      <c r="M193" s="52">
        <f t="shared" si="54"/>
        <v>1</v>
      </c>
      <c r="N193" s="539"/>
    </row>
    <row r="194" spans="1:14" s="4" customFormat="1" ht="25.5" customHeight="1" x14ac:dyDescent="0.25">
      <c r="A194" s="630"/>
      <c r="B194" s="440" t="s">
        <v>24</v>
      </c>
      <c r="C194" s="27"/>
      <c r="D194" s="24"/>
      <c r="E194" s="24"/>
      <c r="F194" s="24"/>
      <c r="G194" s="88" t="e">
        <f t="shared" si="62"/>
        <v>#DIV/0!</v>
      </c>
      <c r="H194" s="24"/>
      <c r="I194" s="88" t="e">
        <f t="shared" si="57"/>
        <v>#DIV/0!</v>
      </c>
      <c r="J194" s="88" t="e">
        <f t="shared" si="63"/>
        <v>#DIV/0!</v>
      </c>
      <c r="K194" s="24">
        <f t="shared" si="55"/>
        <v>0</v>
      </c>
      <c r="L194" s="24">
        <f t="shared" si="56"/>
        <v>0</v>
      </c>
      <c r="M194" s="129" t="e">
        <f t="shared" si="54"/>
        <v>#DIV/0!</v>
      </c>
      <c r="N194" s="539"/>
    </row>
    <row r="195" spans="1:14" s="4" customFormat="1" ht="75" x14ac:dyDescent="0.25">
      <c r="A195" s="573" t="s">
        <v>764</v>
      </c>
      <c r="B195" s="55" t="s">
        <v>418</v>
      </c>
      <c r="C195" s="37" t="s">
        <v>215</v>
      </c>
      <c r="D195" s="56">
        <f>SUM(D196:D199)</f>
        <v>343.3</v>
      </c>
      <c r="E195" s="56">
        <f>SUM(E196:E199)</f>
        <v>343.3</v>
      </c>
      <c r="F195" s="56">
        <f>SUM(F196:F199)</f>
        <v>41.06</v>
      </c>
      <c r="G195" s="114">
        <f t="shared" si="62"/>
        <v>0.12</v>
      </c>
      <c r="H195" s="56">
        <f>SUM(H196:H199)</f>
        <v>41.06</v>
      </c>
      <c r="I195" s="109">
        <f t="shared" si="57"/>
        <v>0.12</v>
      </c>
      <c r="J195" s="88">
        <f t="shared" si="63"/>
        <v>1</v>
      </c>
      <c r="K195" s="56">
        <f t="shared" si="55"/>
        <v>343.3</v>
      </c>
      <c r="L195" s="24">
        <f t="shared" si="56"/>
        <v>0</v>
      </c>
      <c r="M195" s="155">
        <f t="shared" si="54"/>
        <v>1</v>
      </c>
      <c r="N195" s="523" t="s">
        <v>1251</v>
      </c>
    </row>
    <row r="196" spans="1:14" s="4" customFormat="1" x14ac:dyDescent="0.25">
      <c r="A196" s="573"/>
      <c r="B196" s="440" t="s">
        <v>23</v>
      </c>
      <c r="C196" s="27"/>
      <c r="D196" s="24"/>
      <c r="E196" s="24"/>
      <c r="F196" s="24"/>
      <c r="G196" s="88" t="e">
        <f t="shared" si="62"/>
        <v>#DIV/0!</v>
      </c>
      <c r="H196" s="24"/>
      <c r="I196" s="88" t="e">
        <f t="shared" si="57"/>
        <v>#DIV/0!</v>
      </c>
      <c r="J196" s="88" t="e">
        <f t="shared" si="63"/>
        <v>#DIV/0!</v>
      </c>
      <c r="K196" s="24">
        <f t="shared" si="55"/>
        <v>0</v>
      </c>
      <c r="L196" s="24">
        <f t="shared" si="56"/>
        <v>0</v>
      </c>
      <c r="M196" s="129" t="e">
        <f t="shared" si="54"/>
        <v>#DIV/0!</v>
      </c>
      <c r="N196" s="523"/>
    </row>
    <row r="197" spans="1:14" s="4" customFormat="1" x14ac:dyDescent="0.25">
      <c r="A197" s="573"/>
      <c r="B197" s="440" t="s">
        <v>22</v>
      </c>
      <c r="C197" s="27"/>
      <c r="D197" s="24"/>
      <c r="E197" s="24"/>
      <c r="F197" s="24"/>
      <c r="G197" s="88" t="e">
        <f t="shared" si="62"/>
        <v>#DIV/0!</v>
      </c>
      <c r="H197" s="24"/>
      <c r="I197" s="88" t="e">
        <f t="shared" si="57"/>
        <v>#DIV/0!</v>
      </c>
      <c r="J197" s="88" t="e">
        <f t="shared" si="63"/>
        <v>#DIV/0!</v>
      </c>
      <c r="K197" s="24">
        <f t="shared" si="55"/>
        <v>0</v>
      </c>
      <c r="L197" s="24">
        <f t="shared" si="56"/>
        <v>0</v>
      </c>
      <c r="M197" s="129" t="e">
        <f t="shared" si="54"/>
        <v>#DIV/0!</v>
      </c>
      <c r="N197" s="523"/>
    </row>
    <row r="198" spans="1:14" s="4" customFormat="1" x14ac:dyDescent="0.25">
      <c r="A198" s="573"/>
      <c r="B198" s="440" t="s">
        <v>42</v>
      </c>
      <c r="C198" s="27"/>
      <c r="D198" s="24">
        <v>149</v>
      </c>
      <c r="E198" s="24">
        <v>149</v>
      </c>
      <c r="F198" s="24"/>
      <c r="G198" s="88">
        <f t="shared" si="62"/>
        <v>0</v>
      </c>
      <c r="H198" s="24"/>
      <c r="I198" s="88">
        <f t="shared" si="57"/>
        <v>0</v>
      </c>
      <c r="J198" s="88" t="e">
        <f t="shared" si="63"/>
        <v>#DIV/0!</v>
      </c>
      <c r="K198" s="24">
        <f t="shared" si="55"/>
        <v>149</v>
      </c>
      <c r="L198" s="24">
        <f t="shared" si="56"/>
        <v>0</v>
      </c>
      <c r="M198" s="129">
        <f t="shared" si="54"/>
        <v>1</v>
      </c>
      <c r="N198" s="523"/>
    </row>
    <row r="199" spans="1:14" s="4" customFormat="1" x14ac:dyDescent="0.25">
      <c r="A199" s="573"/>
      <c r="B199" s="440" t="s">
        <v>24</v>
      </c>
      <c r="C199" s="27"/>
      <c r="D199" s="24">
        <v>194.3</v>
      </c>
      <c r="E199" s="24">
        <v>194.3</v>
      </c>
      <c r="F199" s="24">
        <v>41.06</v>
      </c>
      <c r="G199" s="114">
        <f t="shared" si="62"/>
        <v>0.21099999999999999</v>
      </c>
      <c r="H199" s="24">
        <v>41.06</v>
      </c>
      <c r="I199" s="109">
        <f t="shared" si="57"/>
        <v>0.21099999999999999</v>
      </c>
      <c r="J199" s="88">
        <f t="shared" si="63"/>
        <v>1</v>
      </c>
      <c r="K199" s="24">
        <f t="shared" si="55"/>
        <v>194.3</v>
      </c>
      <c r="L199" s="24">
        <f t="shared" si="56"/>
        <v>0</v>
      </c>
      <c r="M199" s="52">
        <f t="shared" si="54"/>
        <v>1</v>
      </c>
      <c r="N199" s="523"/>
    </row>
    <row r="200" spans="1:14" s="58" customFormat="1" ht="37.5" x14ac:dyDescent="0.25">
      <c r="A200" s="573" t="s">
        <v>613</v>
      </c>
      <c r="B200" s="55" t="s">
        <v>625</v>
      </c>
      <c r="C200" s="37" t="s">
        <v>215</v>
      </c>
      <c r="D200" s="56">
        <f>SUM(D201:D204)</f>
        <v>6076.58</v>
      </c>
      <c r="E200" s="56">
        <f>SUM(E201:E204)</f>
        <v>6076.58</v>
      </c>
      <c r="F200" s="56">
        <f>SUM(F201:F204)</f>
        <v>2368.11</v>
      </c>
      <c r="G200" s="114">
        <f>F200/E200</f>
        <v>0.39</v>
      </c>
      <c r="H200" s="56">
        <f>SUM(H201:H204)</f>
        <v>2368.11</v>
      </c>
      <c r="I200" s="114">
        <f t="shared" si="57"/>
        <v>0.39</v>
      </c>
      <c r="J200" s="114">
        <f>H200/F200</f>
        <v>1</v>
      </c>
      <c r="K200" s="56">
        <f t="shared" si="55"/>
        <v>6076.58</v>
      </c>
      <c r="L200" s="24">
        <f t="shared" si="56"/>
        <v>0</v>
      </c>
      <c r="M200" s="155">
        <f t="shared" si="54"/>
        <v>1</v>
      </c>
      <c r="N200" s="606"/>
    </row>
    <row r="201" spans="1:14" s="4" customFormat="1" ht="19.5" x14ac:dyDescent="0.25">
      <c r="A201" s="573"/>
      <c r="B201" s="440" t="s">
        <v>23</v>
      </c>
      <c r="C201" s="27"/>
      <c r="D201" s="24">
        <f>D206+D211+D216+D221+D226</f>
        <v>0</v>
      </c>
      <c r="E201" s="24">
        <f>E206+E211+E216+E221+E226</f>
        <v>0</v>
      </c>
      <c r="F201" s="24">
        <f t="shared" ref="F201:F203" si="66">F206+F211+F216+F221+F226</f>
        <v>0</v>
      </c>
      <c r="G201" s="115" t="e">
        <f t="shared" ref="G201:G229" si="67">F201/E201</f>
        <v>#DIV/0!</v>
      </c>
      <c r="H201" s="24">
        <f t="shared" ref="H201:H203" si="68">H206+H211+H216+H221+H226</f>
        <v>0</v>
      </c>
      <c r="I201" s="88" t="e">
        <f t="shared" si="57"/>
        <v>#DIV/0!</v>
      </c>
      <c r="J201" s="108" t="e">
        <f t="shared" ref="J201:J229" si="69">H201/F201</f>
        <v>#DIV/0!</v>
      </c>
      <c r="K201" s="24">
        <f t="shared" si="55"/>
        <v>0</v>
      </c>
      <c r="L201" s="24">
        <f t="shared" si="56"/>
        <v>0</v>
      </c>
      <c r="M201" s="129" t="e">
        <f t="shared" si="54"/>
        <v>#DIV/0!</v>
      </c>
      <c r="N201" s="606"/>
    </row>
    <row r="202" spans="1:14" s="4" customFormat="1" ht="19.5" x14ac:dyDescent="0.25">
      <c r="A202" s="573"/>
      <c r="B202" s="440" t="s">
        <v>22</v>
      </c>
      <c r="C202" s="27"/>
      <c r="D202" s="24">
        <f t="shared" ref="D202:H204" si="70">D207+D212+D217+D222+D227</f>
        <v>0</v>
      </c>
      <c r="E202" s="24">
        <f t="shared" si="70"/>
        <v>0</v>
      </c>
      <c r="F202" s="24">
        <f t="shared" si="66"/>
        <v>0</v>
      </c>
      <c r="G202" s="115" t="e">
        <f t="shared" si="67"/>
        <v>#DIV/0!</v>
      </c>
      <c r="H202" s="24">
        <f t="shared" si="68"/>
        <v>0</v>
      </c>
      <c r="I202" s="88" t="e">
        <f t="shared" si="57"/>
        <v>#DIV/0!</v>
      </c>
      <c r="J202" s="108" t="e">
        <f t="shared" si="69"/>
        <v>#DIV/0!</v>
      </c>
      <c r="K202" s="24">
        <f t="shared" si="55"/>
        <v>0</v>
      </c>
      <c r="L202" s="24">
        <f t="shared" si="56"/>
        <v>0</v>
      </c>
      <c r="M202" s="129" t="e">
        <f t="shared" si="54"/>
        <v>#DIV/0!</v>
      </c>
      <c r="N202" s="606"/>
    </row>
    <row r="203" spans="1:14" s="4" customFormat="1" ht="19.5" x14ac:dyDescent="0.25">
      <c r="A203" s="573"/>
      <c r="B203" s="440" t="s">
        <v>42</v>
      </c>
      <c r="C203" s="27"/>
      <c r="D203" s="24">
        <f>D208+D213+D218+D223+D228</f>
        <v>2819.16</v>
      </c>
      <c r="E203" s="24">
        <f t="shared" si="70"/>
        <v>2819.16</v>
      </c>
      <c r="F203" s="24">
        <f t="shared" si="66"/>
        <v>70.45</v>
      </c>
      <c r="G203" s="105">
        <f t="shared" si="67"/>
        <v>2.5000000000000001E-2</v>
      </c>
      <c r="H203" s="24">
        <f t="shared" si="68"/>
        <v>70.45</v>
      </c>
      <c r="I203" s="109">
        <f t="shared" si="57"/>
        <v>2.5000000000000001E-2</v>
      </c>
      <c r="J203" s="108">
        <f t="shared" si="69"/>
        <v>1</v>
      </c>
      <c r="K203" s="24">
        <f t="shared" si="55"/>
        <v>2819.16</v>
      </c>
      <c r="L203" s="24">
        <f t="shared" si="56"/>
        <v>0</v>
      </c>
      <c r="M203" s="52">
        <f t="shared" si="54"/>
        <v>1</v>
      </c>
      <c r="N203" s="606"/>
    </row>
    <row r="204" spans="1:14" s="4" customFormat="1" x14ac:dyDescent="0.25">
      <c r="A204" s="573"/>
      <c r="B204" s="440" t="s">
        <v>24</v>
      </c>
      <c r="C204" s="27"/>
      <c r="D204" s="24">
        <f>D209+D214+D219+D224+D229</f>
        <v>3257.42</v>
      </c>
      <c r="E204" s="24">
        <f t="shared" si="70"/>
        <v>3257.42</v>
      </c>
      <c r="F204" s="24">
        <f t="shared" si="70"/>
        <v>2297.66</v>
      </c>
      <c r="G204" s="109">
        <f t="shared" si="67"/>
        <v>0.70499999999999996</v>
      </c>
      <c r="H204" s="24">
        <f t="shared" si="70"/>
        <v>2297.66</v>
      </c>
      <c r="I204" s="109">
        <f t="shared" si="57"/>
        <v>0.70499999999999996</v>
      </c>
      <c r="J204" s="109">
        <f t="shared" si="69"/>
        <v>1</v>
      </c>
      <c r="K204" s="24">
        <f t="shared" si="55"/>
        <v>3257.42</v>
      </c>
      <c r="L204" s="24">
        <f t="shared" si="56"/>
        <v>0</v>
      </c>
      <c r="M204" s="52">
        <f t="shared" si="54"/>
        <v>1</v>
      </c>
      <c r="N204" s="606"/>
    </row>
    <row r="205" spans="1:14" s="4" customFormat="1" ht="57.75" customHeight="1" x14ac:dyDescent="0.25">
      <c r="A205" s="573" t="s">
        <v>765</v>
      </c>
      <c r="B205" s="55" t="s">
        <v>419</v>
      </c>
      <c r="C205" s="37" t="s">
        <v>215</v>
      </c>
      <c r="D205" s="56">
        <f>SUM(D206:D209)</f>
        <v>2409.8000000000002</v>
      </c>
      <c r="E205" s="56">
        <f>SUM(E206:E209)</f>
        <v>2409.8000000000002</v>
      </c>
      <c r="F205" s="24"/>
      <c r="G205" s="109">
        <f t="shared" si="67"/>
        <v>0</v>
      </c>
      <c r="H205" s="24"/>
      <c r="I205" s="109">
        <f t="shared" si="57"/>
        <v>0</v>
      </c>
      <c r="J205" s="88" t="e">
        <f t="shared" si="69"/>
        <v>#DIV/0!</v>
      </c>
      <c r="K205" s="56">
        <f t="shared" si="55"/>
        <v>2409.8000000000002</v>
      </c>
      <c r="L205" s="24">
        <f t="shared" si="56"/>
        <v>0</v>
      </c>
      <c r="M205" s="155">
        <f t="shared" si="54"/>
        <v>1</v>
      </c>
      <c r="N205" s="523" t="s">
        <v>736</v>
      </c>
    </row>
    <row r="206" spans="1:14" s="4" customFormat="1" x14ac:dyDescent="0.25">
      <c r="A206" s="573"/>
      <c r="B206" s="440" t="s">
        <v>23</v>
      </c>
      <c r="C206" s="27"/>
      <c r="D206" s="24"/>
      <c r="E206" s="24"/>
      <c r="F206" s="24"/>
      <c r="G206" s="88" t="e">
        <f t="shared" si="67"/>
        <v>#DIV/0!</v>
      </c>
      <c r="H206" s="24"/>
      <c r="I206" s="88" t="e">
        <f t="shared" si="57"/>
        <v>#DIV/0!</v>
      </c>
      <c r="J206" s="88" t="e">
        <f t="shared" si="69"/>
        <v>#DIV/0!</v>
      </c>
      <c r="K206" s="24">
        <f t="shared" si="55"/>
        <v>0</v>
      </c>
      <c r="L206" s="24">
        <f t="shared" si="56"/>
        <v>0</v>
      </c>
      <c r="M206" s="129" t="e">
        <f t="shared" si="54"/>
        <v>#DIV/0!</v>
      </c>
      <c r="N206" s="523"/>
    </row>
    <row r="207" spans="1:14" s="4" customFormat="1" x14ac:dyDescent="0.25">
      <c r="A207" s="573"/>
      <c r="B207" s="440" t="s">
        <v>22</v>
      </c>
      <c r="C207" s="27"/>
      <c r="D207" s="24"/>
      <c r="E207" s="24"/>
      <c r="F207" s="24"/>
      <c r="G207" s="88" t="e">
        <f t="shared" si="67"/>
        <v>#DIV/0!</v>
      </c>
      <c r="H207" s="24"/>
      <c r="I207" s="88" t="e">
        <f t="shared" si="57"/>
        <v>#DIV/0!</v>
      </c>
      <c r="J207" s="88" t="e">
        <f t="shared" si="69"/>
        <v>#DIV/0!</v>
      </c>
      <c r="K207" s="24">
        <f t="shared" si="55"/>
        <v>0</v>
      </c>
      <c r="L207" s="24">
        <f t="shared" si="56"/>
        <v>0</v>
      </c>
      <c r="M207" s="129" t="e">
        <f t="shared" ref="M207:M270" si="71">K207/E207</f>
        <v>#DIV/0!</v>
      </c>
      <c r="N207" s="523"/>
    </row>
    <row r="208" spans="1:14" s="4" customFormat="1" x14ac:dyDescent="0.25">
      <c r="A208" s="573"/>
      <c r="B208" s="440" t="s">
        <v>42</v>
      </c>
      <c r="C208" s="27"/>
      <c r="D208" s="24">
        <v>2409.8000000000002</v>
      </c>
      <c r="E208" s="24">
        <v>2409.8000000000002</v>
      </c>
      <c r="F208" s="24"/>
      <c r="G208" s="109">
        <f t="shared" si="67"/>
        <v>0</v>
      </c>
      <c r="H208" s="24"/>
      <c r="I208" s="109">
        <f t="shared" si="57"/>
        <v>0</v>
      </c>
      <c r="J208" s="88" t="e">
        <f t="shared" si="69"/>
        <v>#DIV/0!</v>
      </c>
      <c r="K208" s="24">
        <f t="shared" si="55"/>
        <v>2409.8000000000002</v>
      </c>
      <c r="L208" s="24">
        <f t="shared" si="56"/>
        <v>0</v>
      </c>
      <c r="M208" s="52">
        <f t="shared" si="71"/>
        <v>1</v>
      </c>
      <c r="N208" s="523"/>
    </row>
    <row r="209" spans="1:14" s="4" customFormat="1" x14ac:dyDescent="0.25">
      <c r="A209" s="573"/>
      <c r="B209" s="440" t="s">
        <v>24</v>
      </c>
      <c r="C209" s="27"/>
      <c r="D209" s="24"/>
      <c r="E209" s="24"/>
      <c r="F209" s="24"/>
      <c r="G209" s="88" t="e">
        <f t="shared" si="67"/>
        <v>#DIV/0!</v>
      </c>
      <c r="H209" s="24"/>
      <c r="I209" s="88" t="e">
        <f t="shared" si="57"/>
        <v>#DIV/0!</v>
      </c>
      <c r="J209" s="88" t="e">
        <f t="shared" si="69"/>
        <v>#DIV/0!</v>
      </c>
      <c r="K209" s="24">
        <f t="shared" si="55"/>
        <v>0</v>
      </c>
      <c r="L209" s="24">
        <f t="shared" si="56"/>
        <v>0</v>
      </c>
      <c r="M209" s="129" t="e">
        <f t="shared" si="71"/>
        <v>#DIV/0!</v>
      </c>
      <c r="N209" s="523"/>
    </row>
    <row r="210" spans="1:14" s="4" customFormat="1" ht="44.25" customHeight="1" x14ac:dyDescent="0.25">
      <c r="A210" s="573" t="s">
        <v>766</v>
      </c>
      <c r="B210" s="55" t="s">
        <v>420</v>
      </c>
      <c r="C210" s="37" t="s">
        <v>215</v>
      </c>
      <c r="D210" s="56">
        <f>SUM(D211:D214)</f>
        <v>178.1</v>
      </c>
      <c r="E210" s="56">
        <f>SUM(E211:E214)</f>
        <v>178.1</v>
      </c>
      <c r="F210" s="24"/>
      <c r="G210" s="109">
        <f t="shared" si="67"/>
        <v>0</v>
      </c>
      <c r="H210" s="24"/>
      <c r="I210" s="109">
        <f t="shared" si="57"/>
        <v>0</v>
      </c>
      <c r="J210" s="88" t="e">
        <f t="shared" si="69"/>
        <v>#DIV/0!</v>
      </c>
      <c r="K210" s="56">
        <f t="shared" si="55"/>
        <v>178.1</v>
      </c>
      <c r="L210" s="24">
        <f t="shared" si="56"/>
        <v>0</v>
      </c>
      <c r="M210" s="155">
        <f t="shared" si="71"/>
        <v>1</v>
      </c>
      <c r="N210" s="523" t="s">
        <v>916</v>
      </c>
    </row>
    <row r="211" spans="1:14" s="4" customFormat="1" x14ac:dyDescent="0.25">
      <c r="A211" s="573"/>
      <c r="B211" s="440" t="s">
        <v>23</v>
      </c>
      <c r="C211" s="27"/>
      <c r="D211" s="24"/>
      <c r="E211" s="24"/>
      <c r="F211" s="24"/>
      <c r="G211" s="88" t="e">
        <f t="shared" si="67"/>
        <v>#DIV/0!</v>
      </c>
      <c r="H211" s="24"/>
      <c r="I211" s="88" t="e">
        <f t="shared" si="57"/>
        <v>#DIV/0!</v>
      </c>
      <c r="J211" s="88" t="e">
        <f t="shared" si="69"/>
        <v>#DIV/0!</v>
      </c>
      <c r="K211" s="24">
        <f t="shared" si="55"/>
        <v>0</v>
      </c>
      <c r="L211" s="24">
        <f t="shared" si="56"/>
        <v>0</v>
      </c>
      <c r="M211" s="129" t="e">
        <f t="shared" si="71"/>
        <v>#DIV/0!</v>
      </c>
      <c r="N211" s="523"/>
    </row>
    <row r="212" spans="1:14" s="4" customFormat="1" x14ac:dyDescent="0.25">
      <c r="A212" s="573"/>
      <c r="B212" s="440" t="s">
        <v>22</v>
      </c>
      <c r="C212" s="27"/>
      <c r="D212" s="24"/>
      <c r="E212" s="24"/>
      <c r="F212" s="24"/>
      <c r="G212" s="88" t="e">
        <f t="shared" si="67"/>
        <v>#DIV/0!</v>
      </c>
      <c r="H212" s="24"/>
      <c r="I212" s="88" t="e">
        <f t="shared" si="57"/>
        <v>#DIV/0!</v>
      </c>
      <c r="J212" s="88" t="e">
        <f t="shared" si="69"/>
        <v>#DIV/0!</v>
      </c>
      <c r="K212" s="24">
        <f t="shared" ref="K212:K275" si="72">E212</f>
        <v>0</v>
      </c>
      <c r="L212" s="24">
        <f t="shared" ref="L212:L275" si="73">E212-K212</f>
        <v>0</v>
      </c>
      <c r="M212" s="129" t="e">
        <f t="shared" si="71"/>
        <v>#DIV/0!</v>
      </c>
      <c r="N212" s="523"/>
    </row>
    <row r="213" spans="1:14" s="4" customFormat="1" x14ac:dyDescent="0.25">
      <c r="A213" s="573"/>
      <c r="B213" s="440" t="s">
        <v>42</v>
      </c>
      <c r="C213" s="27"/>
      <c r="D213" s="24">
        <v>178.1</v>
      </c>
      <c r="E213" s="24">
        <v>178.1</v>
      </c>
      <c r="F213" s="24"/>
      <c r="G213" s="109">
        <f t="shared" si="67"/>
        <v>0</v>
      </c>
      <c r="H213" s="24"/>
      <c r="I213" s="109">
        <f t="shared" ref="I213:I276" si="74">H213/E213</f>
        <v>0</v>
      </c>
      <c r="J213" s="88" t="e">
        <f t="shared" si="69"/>
        <v>#DIV/0!</v>
      </c>
      <c r="K213" s="24">
        <f t="shared" si="72"/>
        <v>178.1</v>
      </c>
      <c r="L213" s="24">
        <f t="shared" si="73"/>
        <v>0</v>
      </c>
      <c r="M213" s="52">
        <f t="shared" si="71"/>
        <v>1</v>
      </c>
      <c r="N213" s="523"/>
    </row>
    <row r="214" spans="1:14" s="4" customFormat="1" x14ac:dyDescent="0.25">
      <c r="A214" s="573"/>
      <c r="B214" s="440" t="s">
        <v>24</v>
      </c>
      <c r="C214" s="27"/>
      <c r="D214" s="24"/>
      <c r="E214" s="24"/>
      <c r="F214" s="24"/>
      <c r="G214" s="88" t="e">
        <f t="shared" si="67"/>
        <v>#DIV/0!</v>
      </c>
      <c r="H214" s="24"/>
      <c r="I214" s="88" t="e">
        <f t="shared" si="74"/>
        <v>#DIV/0!</v>
      </c>
      <c r="J214" s="88" t="e">
        <f t="shared" si="69"/>
        <v>#DIV/0!</v>
      </c>
      <c r="K214" s="24">
        <f t="shared" si="72"/>
        <v>0</v>
      </c>
      <c r="L214" s="24">
        <f t="shared" si="73"/>
        <v>0</v>
      </c>
      <c r="M214" s="129" t="e">
        <f t="shared" si="71"/>
        <v>#DIV/0!</v>
      </c>
      <c r="N214" s="523"/>
    </row>
    <row r="215" spans="1:14" s="4" customFormat="1" ht="56.25" x14ac:dyDescent="0.25">
      <c r="A215" s="573" t="s">
        <v>767</v>
      </c>
      <c r="B215" s="55" t="s">
        <v>421</v>
      </c>
      <c r="C215" s="37" t="s">
        <v>215</v>
      </c>
      <c r="D215" s="56">
        <f>SUM(D216:D219)</f>
        <v>8.68</v>
      </c>
      <c r="E215" s="56">
        <f>SUM(E216:E219)</f>
        <v>8.68</v>
      </c>
      <c r="F215" s="24"/>
      <c r="G215" s="109">
        <f t="shared" si="67"/>
        <v>0</v>
      </c>
      <c r="H215" s="24"/>
      <c r="I215" s="109">
        <f t="shared" si="74"/>
        <v>0</v>
      </c>
      <c r="J215" s="88" t="e">
        <f t="shared" si="69"/>
        <v>#DIV/0!</v>
      </c>
      <c r="K215" s="56">
        <f t="shared" si="72"/>
        <v>8.68</v>
      </c>
      <c r="L215" s="24">
        <f t="shared" si="73"/>
        <v>0</v>
      </c>
      <c r="M215" s="155">
        <f t="shared" si="71"/>
        <v>1</v>
      </c>
      <c r="N215" s="523" t="s">
        <v>1033</v>
      </c>
    </row>
    <row r="216" spans="1:14" s="4" customFormat="1" x14ac:dyDescent="0.25">
      <c r="A216" s="573"/>
      <c r="B216" s="440" t="s">
        <v>23</v>
      </c>
      <c r="C216" s="27"/>
      <c r="D216" s="24"/>
      <c r="E216" s="24"/>
      <c r="F216" s="24"/>
      <c r="G216" s="88" t="e">
        <f t="shared" si="67"/>
        <v>#DIV/0!</v>
      </c>
      <c r="H216" s="24"/>
      <c r="I216" s="88" t="e">
        <f t="shared" si="74"/>
        <v>#DIV/0!</v>
      </c>
      <c r="J216" s="88" t="e">
        <f t="shared" si="69"/>
        <v>#DIV/0!</v>
      </c>
      <c r="K216" s="24">
        <f t="shared" si="72"/>
        <v>0</v>
      </c>
      <c r="L216" s="24">
        <f t="shared" si="73"/>
        <v>0</v>
      </c>
      <c r="M216" s="129" t="e">
        <f t="shared" si="71"/>
        <v>#DIV/0!</v>
      </c>
      <c r="N216" s="523"/>
    </row>
    <row r="217" spans="1:14" s="4" customFormat="1" x14ac:dyDescent="0.25">
      <c r="A217" s="573"/>
      <c r="B217" s="440" t="s">
        <v>22</v>
      </c>
      <c r="C217" s="27"/>
      <c r="D217" s="24"/>
      <c r="E217" s="24"/>
      <c r="F217" s="24"/>
      <c r="G217" s="88" t="e">
        <f t="shared" si="67"/>
        <v>#DIV/0!</v>
      </c>
      <c r="H217" s="24"/>
      <c r="I217" s="88" t="e">
        <f t="shared" si="74"/>
        <v>#DIV/0!</v>
      </c>
      <c r="J217" s="88" t="e">
        <f t="shared" si="69"/>
        <v>#DIV/0!</v>
      </c>
      <c r="K217" s="24">
        <f t="shared" si="72"/>
        <v>0</v>
      </c>
      <c r="L217" s="24">
        <f t="shared" si="73"/>
        <v>0</v>
      </c>
      <c r="M217" s="129" t="e">
        <f t="shared" si="71"/>
        <v>#DIV/0!</v>
      </c>
      <c r="N217" s="523"/>
    </row>
    <row r="218" spans="1:14" s="4" customFormat="1" x14ac:dyDescent="0.25">
      <c r="A218" s="573"/>
      <c r="B218" s="440" t="s">
        <v>42</v>
      </c>
      <c r="C218" s="27"/>
      <c r="D218" s="24">
        <v>8.68</v>
      </c>
      <c r="E218" s="24">
        <v>8.68</v>
      </c>
      <c r="F218" s="24"/>
      <c r="G218" s="109">
        <f t="shared" si="67"/>
        <v>0</v>
      </c>
      <c r="H218" s="24"/>
      <c r="I218" s="109">
        <f t="shared" si="74"/>
        <v>0</v>
      </c>
      <c r="J218" s="88" t="e">
        <f t="shared" si="69"/>
        <v>#DIV/0!</v>
      </c>
      <c r="K218" s="24">
        <f t="shared" si="72"/>
        <v>8.68</v>
      </c>
      <c r="L218" s="24">
        <f t="shared" si="73"/>
        <v>0</v>
      </c>
      <c r="M218" s="52">
        <f t="shared" si="71"/>
        <v>1</v>
      </c>
      <c r="N218" s="523"/>
    </row>
    <row r="219" spans="1:14" s="4" customFormat="1" x14ac:dyDescent="0.25">
      <c r="A219" s="573"/>
      <c r="B219" s="440" t="s">
        <v>24</v>
      </c>
      <c r="C219" s="27"/>
      <c r="D219" s="24"/>
      <c r="E219" s="24"/>
      <c r="F219" s="24"/>
      <c r="G219" s="88" t="e">
        <f t="shared" si="67"/>
        <v>#DIV/0!</v>
      </c>
      <c r="H219" s="24"/>
      <c r="I219" s="88" t="e">
        <f t="shared" si="74"/>
        <v>#DIV/0!</v>
      </c>
      <c r="J219" s="88" t="e">
        <f t="shared" si="69"/>
        <v>#DIV/0!</v>
      </c>
      <c r="K219" s="24">
        <f t="shared" si="72"/>
        <v>0</v>
      </c>
      <c r="L219" s="24">
        <f t="shared" si="73"/>
        <v>0</v>
      </c>
      <c r="M219" s="129" t="e">
        <f t="shared" si="71"/>
        <v>#DIV/0!</v>
      </c>
      <c r="N219" s="523"/>
    </row>
    <row r="220" spans="1:14" s="4" customFormat="1" ht="118.5" customHeight="1" x14ac:dyDescent="0.25">
      <c r="A220" s="573" t="s">
        <v>768</v>
      </c>
      <c r="B220" s="55" t="s">
        <v>422</v>
      </c>
      <c r="C220" s="37" t="s">
        <v>215</v>
      </c>
      <c r="D220" s="56">
        <f>SUM(D221:D224)</f>
        <v>3266.1</v>
      </c>
      <c r="E220" s="56">
        <f>SUM(E221:E224)</f>
        <v>3266.1</v>
      </c>
      <c r="F220" s="56">
        <f>SUM(F221:F224)</f>
        <v>2297.66</v>
      </c>
      <c r="G220" s="109">
        <f t="shared" si="67"/>
        <v>0.70299999999999996</v>
      </c>
      <c r="H220" s="24">
        <f>SUM(H221:H224)</f>
        <v>2297.66</v>
      </c>
      <c r="I220" s="109">
        <f t="shared" si="74"/>
        <v>0.70299999999999996</v>
      </c>
      <c r="J220" s="109">
        <f t="shared" si="69"/>
        <v>1</v>
      </c>
      <c r="K220" s="56">
        <f t="shared" si="72"/>
        <v>3266.1</v>
      </c>
      <c r="L220" s="24">
        <f t="shared" si="73"/>
        <v>0</v>
      </c>
      <c r="M220" s="155">
        <f t="shared" si="71"/>
        <v>1</v>
      </c>
      <c r="N220" s="523" t="s">
        <v>1378</v>
      </c>
    </row>
    <row r="221" spans="1:14" s="4" customFormat="1" x14ac:dyDescent="0.25">
      <c r="A221" s="573"/>
      <c r="B221" s="440" t="s">
        <v>23</v>
      </c>
      <c r="C221" s="27"/>
      <c r="D221" s="24"/>
      <c r="E221" s="24"/>
      <c r="F221" s="24"/>
      <c r="G221" s="88" t="e">
        <f t="shared" si="67"/>
        <v>#DIV/0!</v>
      </c>
      <c r="H221" s="24"/>
      <c r="I221" s="88" t="e">
        <f t="shared" si="74"/>
        <v>#DIV/0!</v>
      </c>
      <c r="J221" s="88" t="e">
        <f t="shared" si="69"/>
        <v>#DIV/0!</v>
      </c>
      <c r="K221" s="24">
        <f t="shared" si="72"/>
        <v>0</v>
      </c>
      <c r="L221" s="24">
        <f t="shared" si="73"/>
        <v>0</v>
      </c>
      <c r="M221" s="129" t="e">
        <f t="shared" si="71"/>
        <v>#DIV/0!</v>
      </c>
      <c r="N221" s="523"/>
    </row>
    <row r="222" spans="1:14" s="4" customFormat="1" x14ac:dyDescent="0.25">
      <c r="A222" s="573"/>
      <c r="B222" s="440" t="s">
        <v>22</v>
      </c>
      <c r="C222" s="27"/>
      <c r="D222" s="24"/>
      <c r="E222" s="24"/>
      <c r="F222" s="24"/>
      <c r="G222" s="88" t="e">
        <f t="shared" si="67"/>
        <v>#DIV/0!</v>
      </c>
      <c r="H222" s="24"/>
      <c r="I222" s="88" t="e">
        <f t="shared" si="74"/>
        <v>#DIV/0!</v>
      </c>
      <c r="J222" s="88" t="e">
        <f t="shared" si="69"/>
        <v>#DIV/0!</v>
      </c>
      <c r="K222" s="24">
        <f t="shared" si="72"/>
        <v>0</v>
      </c>
      <c r="L222" s="24">
        <f t="shared" si="73"/>
        <v>0</v>
      </c>
      <c r="M222" s="129" t="e">
        <f t="shared" si="71"/>
        <v>#DIV/0!</v>
      </c>
      <c r="N222" s="523"/>
    </row>
    <row r="223" spans="1:14" s="4" customFormat="1" x14ac:dyDescent="0.25">
      <c r="A223" s="573"/>
      <c r="B223" s="440" t="s">
        <v>42</v>
      </c>
      <c r="C223" s="27"/>
      <c r="D223" s="24">
        <v>8.68</v>
      </c>
      <c r="E223" s="24">
        <v>8.68</v>
      </c>
      <c r="F223" s="24"/>
      <c r="G223" s="88">
        <f t="shared" si="67"/>
        <v>0</v>
      </c>
      <c r="H223" s="24"/>
      <c r="I223" s="88">
        <f t="shared" si="74"/>
        <v>0</v>
      </c>
      <c r="J223" s="88" t="e">
        <f t="shared" si="69"/>
        <v>#DIV/0!</v>
      </c>
      <c r="K223" s="24">
        <f t="shared" si="72"/>
        <v>8.68</v>
      </c>
      <c r="L223" s="24">
        <f t="shared" si="73"/>
        <v>0</v>
      </c>
      <c r="M223" s="129">
        <f t="shared" si="71"/>
        <v>1</v>
      </c>
      <c r="N223" s="523"/>
    </row>
    <row r="224" spans="1:14" s="4" customFormat="1" x14ac:dyDescent="0.25">
      <c r="A224" s="573"/>
      <c r="B224" s="440" t="s">
        <v>24</v>
      </c>
      <c r="C224" s="27"/>
      <c r="D224" s="24">
        <v>3257.42</v>
      </c>
      <c r="E224" s="24">
        <v>3257.42</v>
      </c>
      <c r="F224" s="24">
        <v>2297.66</v>
      </c>
      <c r="G224" s="109">
        <f t="shared" si="67"/>
        <v>0.70499999999999996</v>
      </c>
      <c r="H224" s="24">
        <v>2297.66</v>
      </c>
      <c r="I224" s="109">
        <f t="shared" si="74"/>
        <v>0.70499999999999996</v>
      </c>
      <c r="J224" s="109">
        <f t="shared" si="69"/>
        <v>1</v>
      </c>
      <c r="K224" s="24">
        <f t="shared" si="72"/>
        <v>3257.42</v>
      </c>
      <c r="L224" s="24">
        <f t="shared" si="73"/>
        <v>0</v>
      </c>
      <c r="M224" s="52">
        <f t="shared" si="71"/>
        <v>1</v>
      </c>
      <c r="N224" s="523"/>
    </row>
    <row r="225" spans="1:14" s="4" customFormat="1" ht="75.75" customHeight="1" x14ac:dyDescent="0.25">
      <c r="A225" s="630" t="s">
        <v>769</v>
      </c>
      <c r="B225" s="55" t="s">
        <v>423</v>
      </c>
      <c r="C225" s="37" t="s">
        <v>215</v>
      </c>
      <c r="D225" s="56">
        <f>SUM(D226:D229)</f>
        <v>213.9</v>
      </c>
      <c r="E225" s="56">
        <f>SUM(E226:E229)</f>
        <v>213.9</v>
      </c>
      <c r="F225" s="56">
        <f>SUM(F226:F229)</f>
        <v>70.45</v>
      </c>
      <c r="G225" s="114">
        <f t="shared" si="67"/>
        <v>0.32900000000000001</v>
      </c>
      <c r="H225" s="56">
        <f>SUM(H226:H229)</f>
        <v>70.45</v>
      </c>
      <c r="I225" s="114">
        <f t="shared" si="74"/>
        <v>0.32900000000000001</v>
      </c>
      <c r="J225" s="114">
        <f t="shared" si="69"/>
        <v>1</v>
      </c>
      <c r="K225" s="56">
        <f t="shared" si="72"/>
        <v>213.9</v>
      </c>
      <c r="L225" s="24">
        <f t="shared" si="73"/>
        <v>0</v>
      </c>
      <c r="M225" s="155">
        <f t="shared" si="71"/>
        <v>1</v>
      </c>
      <c r="N225" s="539" t="s">
        <v>1378</v>
      </c>
    </row>
    <row r="226" spans="1:14" s="4" customFormat="1" x14ac:dyDescent="0.25">
      <c r="A226" s="630"/>
      <c r="B226" s="440" t="s">
        <v>23</v>
      </c>
      <c r="C226" s="27"/>
      <c r="D226" s="24"/>
      <c r="E226" s="24"/>
      <c r="F226" s="24"/>
      <c r="G226" s="88" t="e">
        <f t="shared" si="67"/>
        <v>#DIV/0!</v>
      </c>
      <c r="H226" s="24"/>
      <c r="I226" s="88" t="e">
        <f t="shared" si="74"/>
        <v>#DIV/0!</v>
      </c>
      <c r="J226" s="88" t="e">
        <f t="shared" si="69"/>
        <v>#DIV/0!</v>
      </c>
      <c r="K226" s="24">
        <f t="shared" si="72"/>
        <v>0</v>
      </c>
      <c r="L226" s="24">
        <f t="shared" si="73"/>
        <v>0</v>
      </c>
      <c r="M226" s="129" t="e">
        <f t="shared" si="71"/>
        <v>#DIV/0!</v>
      </c>
      <c r="N226" s="539"/>
    </row>
    <row r="227" spans="1:14" s="4" customFormat="1" x14ac:dyDescent="0.25">
      <c r="A227" s="630"/>
      <c r="B227" s="440" t="s">
        <v>22</v>
      </c>
      <c r="C227" s="27"/>
      <c r="D227" s="24"/>
      <c r="E227" s="24"/>
      <c r="F227" s="24"/>
      <c r="G227" s="88" t="e">
        <f t="shared" si="67"/>
        <v>#DIV/0!</v>
      </c>
      <c r="H227" s="24"/>
      <c r="I227" s="88" t="e">
        <f t="shared" si="74"/>
        <v>#DIV/0!</v>
      </c>
      <c r="J227" s="88" t="e">
        <f t="shared" si="69"/>
        <v>#DIV/0!</v>
      </c>
      <c r="K227" s="24">
        <f t="shared" si="72"/>
        <v>0</v>
      </c>
      <c r="L227" s="24">
        <f t="shared" si="73"/>
        <v>0</v>
      </c>
      <c r="M227" s="129" t="e">
        <f t="shared" si="71"/>
        <v>#DIV/0!</v>
      </c>
      <c r="N227" s="539"/>
    </row>
    <row r="228" spans="1:14" s="4" customFormat="1" x14ac:dyDescent="0.25">
      <c r="A228" s="630"/>
      <c r="B228" s="440" t="s">
        <v>42</v>
      </c>
      <c r="C228" s="27"/>
      <c r="D228" s="24">
        <v>213.9</v>
      </c>
      <c r="E228" s="24">
        <v>213.9</v>
      </c>
      <c r="F228" s="24">
        <v>70.45</v>
      </c>
      <c r="G228" s="109">
        <f t="shared" si="67"/>
        <v>0.32900000000000001</v>
      </c>
      <c r="H228" s="24">
        <v>70.45</v>
      </c>
      <c r="I228" s="109">
        <f t="shared" si="74"/>
        <v>0.32900000000000001</v>
      </c>
      <c r="J228" s="109">
        <f t="shared" si="69"/>
        <v>1</v>
      </c>
      <c r="K228" s="24">
        <f t="shared" si="72"/>
        <v>213.9</v>
      </c>
      <c r="L228" s="24">
        <f t="shared" si="73"/>
        <v>0</v>
      </c>
      <c r="M228" s="52">
        <f t="shared" si="71"/>
        <v>1</v>
      </c>
      <c r="N228" s="539"/>
    </row>
    <row r="229" spans="1:14" s="4" customFormat="1" ht="35.25" customHeight="1" x14ac:dyDescent="0.25">
      <c r="A229" s="630"/>
      <c r="B229" s="440" t="s">
        <v>24</v>
      </c>
      <c r="C229" s="27"/>
      <c r="D229" s="24"/>
      <c r="E229" s="24"/>
      <c r="F229" s="24"/>
      <c r="G229" s="88" t="e">
        <f t="shared" si="67"/>
        <v>#DIV/0!</v>
      </c>
      <c r="H229" s="24"/>
      <c r="I229" s="88" t="e">
        <f t="shared" si="74"/>
        <v>#DIV/0!</v>
      </c>
      <c r="J229" s="88" t="e">
        <f t="shared" si="69"/>
        <v>#DIV/0!</v>
      </c>
      <c r="K229" s="24">
        <f t="shared" si="72"/>
        <v>0</v>
      </c>
      <c r="L229" s="24">
        <f t="shared" si="73"/>
        <v>0</v>
      </c>
      <c r="M229" s="129" t="e">
        <f t="shared" si="71"/>
        <v>#DIV/0!</v>
      </c>
      <c r="N229" s="539"/>
    </row>
    <row r="230" spans="1:14" s="4" customFormat="1" ht="40.5" customHeight="1" x14ac:dyDescent="0.25">
      <c r="A230" s="630" t="s">
        <v>615</v>
      </c>
      <c r="B230" s="55" t="s">
        <v>737</v>
      </c>
      <c r="C230" s="37" t="s">
        <v>215</v>
      </c>
      <c r="D230" s="56">
        <f>SUM(D231:D234)</f>
        <v>9008.19</v>
      </c>
      <c r="E230" s="56">
        <f>SUM(E231:E234)</f>
        <v>9008.19</v>
      </c>
      <c r="F230" s="56">
        <f>SUM(F231:F234)</f>
        <v>3803.42</v>
      </c>
      <c r="G230" s="109">
        <f>F230/E230</f>
        <v>0.42199999999999999</v>
      </c>
      <c r="H230" s="56">
        <f>SUM(H231:H234)</f>
        <v>3803.42</v>
      </c>
      <c r="I230" s="109">
        <f t="shared" si="74"/>
        <v>0.42199999999999999</v>
      </c>
      <c r="J230" s="109">
        <f>H230/F230</f>
        <v>1</v>
      </c>
      <c r="K230" s="56">
        <f t="shared" si="72"/>
        <v>9008.19</v>
      </c>
      <c r="L230" s="24">
        <f t="shared" si="73"/>
        <v>0</v>
      </c>
      <c r="M230" s="155">
        <f t="shared" si="71"/>
        <v>1</v>
      </c>
      <c r="N230" s="581"/>
    </row>
    <row r="231" spans="1:14" s="4" customFormat="1" x14ac:dyDescent="0.25">
      <c r="A231" s="630"/>
      <c r="B231" s="440" t="s">
        <v>23</v>
      </c>
      <c r="C231" s="27"/>
      <c r="D231" s="24">
        <f>D236+D241+D246+D251</f>
        <v>0</v>
      </c>
      <c r="E231" s="24">
        <f t="shared" ref="E231:H234" si="75">E236+E241+E246+E251</f>
        <v>0</v>
      </c>
      <c r="F231" s="24">
        <f t="shared" si="75"/>
        <v>0</v>
      </c>
      <c r="G231" s="88" t="e">
        <f t="shared" ref="G231:G249" si="76">F231/E231</f>
        <v>#DIV/0!</v>
      </c>
      <c r="H231" s="24">
        <f t="shared" si="75"/>
        <v>0</v>
      </c>
      <c r="I231" s="88" t="e">
        <f t="shared" si="74"/>
        <v>#DIV/0!</v>
      </c>
      <c r="J231" s="88" t="e">
        <f t="shared" ref="J231:J249" si="77">H231/F231</f>
        <v>#DIV/0!</v>
      </c>
      <c r="K231" s="24">
        <f t="shared" si="72"/>
        <v>0</v>
      </c>
      <c r="L231" s="24">
        <f t="shared" si="73"/>
        <v>0</v>
      </c>
      <c r="M231" s="129" t="e">
        <f t="shared" si="71"/>
        <v>#DIV/0!</v>
      </c>
      <c r="N231" s="581"/>
    </row>
    <row r="232" spans="1:14" s="4" customFormat="1" x14ac:dyDescent="0.25">
      <c r="A232" s="630"/>
      <c r="B232" s="440" t="s">
        <v>22</v>
      </c>
      <c r="C232" s="27"/>
      <c r="D232" s="24">
        <f t="shared" ref="D232:F234" si="78">D237+D242+D247+D252</f>
        <v>0</v>
      </c>
      <c r="E232" s="24">
        <f t="shared" si="78"/>
        <v>0</v>
      </c>
      <c r="F232" s="24">
        <f t="shared" si="78"/>
        <v>0</v>
      </c>
      <c r="G232" s="88" t="e">
        <f t="shared" si="76"/>
        <v>#DIV/0!</v>
      </c>
      <c r="H232" s="24">
        <f t="shared" si="75"/>
        <v>0</v>
      </c>
      <c r="I232" s="88" t="e">
        <f t="shared" si="74"/>
        <v>#DIV/0!</v>
      </c>
      <c r="J232" s="88" t="e">
        <f t="shared" si="77"/>
        <v>#DIV/0!</v>
      </c>
      <c r="K232" s="24">
        <f t="shared" si="72"/>
        <v>0</v>
      </c>
      <c r="L232" s="24">
        <f t="shared" si="73"/>
        <v>0</v>
      </c>
      <c r="M232" s="129" t="e">
        <f t="shared" si="71"/>
        <v>#DIV/0!</v>
      </c>
      <c r="N232" s="581"/>
    </row>
    <row r="233" spans="1:14" s="4" customFormat="1" x14ac:dyDescent="0.25">
      <c r="A233" s="630"/>
      <c r="B233" s="440" t="s">
        <v>42</v>
      </c>
      <c r="C233" s="27"/>
      <c r="D233" s="24">
        <f t="shared" si="78"/>
        <v>1067</v>
      </c>
      <c r="E233" s="24">
        <f t="shared" si="78"/>
        <v>1067</v>
      </c>
      <c r="F233" s="24">
        <f t="shared" si="78"/>
        <v>191</v>
      </c>
      <c r="G233" s="156">
        <f t="shared" si="76"/>
        <v>0.17899999999999999</v>
      </c>
      <c r="H233" s="24">
        <f t="shared" si="75"/>
        <v>191</v>
      </c>
      <c r="I233" s="109">
        <f t="shared" si="74"/>
        <v>0.17899999999999999</v>
      </c>
      <c r="J233" s="156">
        <f t="shared" si="77"/>
        <v>1</v>
      </c>
      <c r="K233" s="24">
        <f t="shared" si="72"/>
        <v>1067</v>
      </c>
      <c r="L233" s="24">
        <f t="shared" si="73"/>
        <v>0</v>
      </c>
      <c r="M233" s="52">
        <f t="shared" si="71"/>
        <v>1</v>
      </c>
      <c r="N233" s="581"/>
    </row>
    <row r="234" spans="1:14" s="4" customFormat="1" x14ac:dyDescent="0.25">
      <c r="A234" s="630"/>
      <c r="B234" s="440" t="s">
        <v>24</v>
      </c>
      <c r="C234" s="27"/>
      <c r="D234" s="24">
        <f t="shared" si="78"/>
        <v>7941.19</v>
      </c>
      <c r="E234" s="24">
        <f t="shared" si="78"/>
        <v>7941.19</v>
      </c>
      <c r="F234" s="24">
        <f t="shared" si="78"/>
        <v>3612.42</v>
      </c>
      <c r="G234" s="109">
        <f t="shared" si="76"/>
        <v>0.45500000000000002</v>
      </c>
      <c r="H234" s="24">
        <f t="shared" si="75"/>
        <v>3612.42</v>
      </c>
      <c r="I234" s="109">
        <f t="shared" si="74"/>
        <v>0.45500000000000002</v>
      </c>
      <c r="J234" s="109">
        <f t="shared" si="77"/>
        <v>1</v>
      </c>
      <c r="K234" s="24">
        <f t="shared" si="72"/>
        <v>7941.19</v>
      </c>
      <c r="L234" s="24">
        <f t="shared" si="73"/>
        <v>0</v>
      </c>
      <c r="M234" s="52">
        <f t="shared" si="71"/>
        <v>1</v>
      </c>
      <c r="N234" s="581"/>
    </row>
    <row r="235" spans="1:14" s="4" customFormat="1" ht="56.25" customHeight="1" x14ac:dyDescent="0.25">
      <c r="A235" s="573" t="s">
        <v>616</v>
      </c>
      <c r="B235" s="55" t="s">
        <v>708</v>
      </c>
      <c r="C235" s="37" t="s">
        <v>215</v>
      </c>
      <c r="D235" s="56">
        <f>SUM(D236:D239)</f>
        <v>19.05</v>
      </c>
      <c r="E235" s="56">
        <f>SUM(E236:E239)</f>
        <v>19.05</v>
      </c>
      <c r="F235" s="24"/>
      <c r="G235" s="109">
        <f t="shared" si="76"/>
        <v>0</v>
      </c>
      <c r="H235" s="24"/>
      <c r="I235" s="109">
        <f t="shared" si="74"/>
        <v>0</v>
      </c>
      <c r="J235" s="88" t="e">
        <f t="shared" si="77"/>
        <v>#DIV/0!</v>
      </c>
      <c r="K235" s="56">
        <f t="shared" si="72"/>
        <v>19.05</v>
      </c>
      <c r="L235" s="24">
        <f t="shared" si="73"/>
        <v>0</v>
      </c>
      <c r="M235" s="155">
        <f t="shared" si="71"/>
        <v>1</v>
      </c>
      <c r="N235" s="523"/>
    </row>
    <row r="236" spans="1:14" s="4" customFormat="1" x14ac:dyDescent="0.25">
      <c r="A236" s="573"/>
      <c r="B236" s="440" t="s">
        <v>23</v>
      </c>
      <c r="C236" s="27"/>
      <c r="D236" s="441"/>
      <c r="E236" s="441"/>
      <c r="F236" s="24"/>
      <c r="G236" s="88" t="e">
        <f t="shared" si="76"/>
        <v>#DIV/0!</v>
      </c>
      <c r="H236" s="24"/>
      <c r="I236" s="88" t="e">
        <f t="shared" si="74"/>
        <v>#DIV/0!</v>
      </c>
      <c r="J236" s="88" t="e">
        <f t="shared" si="77"/>
        <v>#DIV/0!</v>
      </c>
      <c r="K236" s="24">
        <f t="shared" si="72"/>
        <v>0</v>
      </c>
      <c r="L236" s="24">
        <f t="shared" si="73"/>
        <v>0</v>
      </c>
      <c r="M236" s="129" t="e">
        <f t="shared" si="71"/>
        <v>#DIV/0!</v>
      </c>
      <c r="N236" s="523"/>
    </row>
    <row r="237" spans="1:14" s="4" customFormat="1" x14ac:dyDescent="0.25">
      <c r="A237" s="573"/>
      <c r="B237" s="440" t="s">
        <v>22</v>
      </c>
      <c r="C237" s="27"/>
      <c r="D237" s="24"/>
      <c r="E237" s="24"/>
      <c r="F237" s="24"/>
      <c r="G237" s="88" t="e">
        <f t="shared" si="76"/>
        <v>#DIV/0!</v>
      </c>
      <c r="H237" s="24"/>
      <c r="I237" s="88" t="e">
        <f t="shared" si="74"/>
        <v>#DIV/0!</v>
      </c>
      <c r="J237" s="88" t="e">
        <f t="shared" si="77"/>
        <v>#DIV/0!</v>
      </c>
      <c r="K237" s="24">
        <f t="shared" si="72"/>
        <v>0</v>
      </c>
      <c r="L237" s="24">
        <f t="shared" si="73"/>
        <v>0</v>
      </c>
      <c r="M237" s="129" t="e">
        <f t="shared" si="71"/>
        <v>#DIV/0!</v>
      </c>
      <c r="N237" s="523"/>
    </row>
    <row r="238" spans="1:14" s="4" customFormat="1" x14ac:dyDescent="0.25">
      <c r="A238" s="573"/>
      <c r="B238" s="440" t="s">
        <v>42</v>
      </c>
      <c r="C238" s="27"/>
      <c r="D238" s="24">
        <v>19.05</v>
      </c>
      <c r="E238" s="24">
        <v>19.05</v>
      </c>
      <c r="F238" s="24"/>
      <c r="G238" s="109">
        <f t="shared" si="76"/>
        <v>0</v>
      </c>
      <c r="H238" s="24"/>
      <c r="I238" s="109">
        <f t="shared" si="74"/>
        <v>0</v>
      </c>
      <c r="J238" s="88" t="e">
        <f t="shared" si="77"/>
        <v>#DIV/0!</v>
      </c>
      <c r="K238" s="24">
        <f t="shared" si="72"/>
        <v>19.05</v>
      </c>
      <c r="L238" s="24">
        <f t="shared" si="73"/>
        <v>0</v>
      </c>
      <c r="M238" s="52">
        <f t="shared" si="71"/>
        <v>1</v>
      </c>
      <c r="N238" s="523"/>
    </row>
    <row r="239" spans="1:14" s="4" customFormat="1" x14ac:dyDescent="0.25">
      <c r="A239" s="573"/>
      <c r="B239" s="440" t="s">
        <v>24</v>
      </c>
      <c r="C239" s="27"/>
      <c r="D239" s="24"/>
      <c r="E239" s="24"/>
      <c r="F239" s="24"/>
      <c r="G239" s="88" t="e">
        <f t="shared" si="76"/>
        <v>#DIV/0!</v>
      </c>
      <c r="H239" s="24"/>
      <c r="I239" s="88" t="e">
        <f t="shared" si="74"/>
        <v>#DIV/0!</v>
      </c>
      <c r="J239" s="88" t="e">
        <f t="shared" si="77"/>
        <v>#DIV/0!</v>
      </c>
      <c r="K239" s="24">
        <f t="shared" si="72"/>
        <v>0</v>
      </c>
      <c r="L239" s="24">
        <f t="shared" si="73"/>
        <v>0</v>
      </c>
      <c r="M239" s="129" t="e">
        <f t="shared" si="71"/>
        <v>#DIV/0!</v>
      </c>
      <c r="N239" s="523"/>
    </row>
    <row r="240" spans="1:14" s="4" customFormat="1" ht="93.75" x14ac:dyDescent="0.25">
      <c r="A240" s="573" t="s">
        <v>617</v>
      </c>
      <c r="B240" s="55" t="s">
        <v>424</v>
      </c>
      <c r="C240" s="37" t="s">
        <v>215</v>
      </c>
      <c r="D240" s="56">
        <f>SUM(D241:D244)</f>
        <v>7960.24</v>
      </c>
      <c r="E240" s="56">
        <f>SUM(E241:E244)</f>
        <v>7960.24</v>
      </c>
      <c r="F240" s="56">
        <f>SUM(F241:F244)</f>
        <v>3612.42</v>
      </c>
      <c r="G240" s="109">
        <f t="shared" si="76"/>
        <v>0.45400000000000001</v>
      </c>
      <c r="H240" s="24">
        <f>SUM(H241:H244)</f>
        <v>3612.42</v>
      </c>
      <c r="I240" s="109">
        <f t="shared" si="74"/>
        <v>0.45400000000000001</v>
      </c>
      <c r="J240" s="109">
        <f t="shared" si="77"/>
        <v>1</v>
      </c>
      <c r="K240" s="56">
        <f t="shared" si="72"/>
        <v>7960.24</v>
      </c>
      <c r="L240" s="24">
        <f t="shared" si="73"/>
        <v>0</v>
      </c>
      <c r="M240" s="155">
        <f t="shared" si="71"/>
        <v>1</v>
      </c>
      <c r="N240" s="523" t="s">
        <v>1252</v>
      </c>
    </row>
    <row r="241" spans="1:14" s="4" customFormat="1" x14ac:dyDescent="0.25">
      <c r="A241" s="573"/>
      <c r="B241" s="440" t="s">
        <v>23</v>
      </c>
      <c r="C241" s="27"/>
      <c r="D241" s="441"/>
      <c r="E241" s="441"/>
      <c r="F241" s="24"/>
      <c r="G241" s="88" t="e">
        <f t="shared" si="76"/>
        <v>#DIV/0!</v>
      </c>
      <c r="H241" s="24"/>
      <c r="I241" s="88" t="e">
        <f t="shared" si="74"/>
        <v>#DIV/0!</v>
      </c>
      <c r="J241" s="88" t="e">
        <f t="shared" si="77"/>
        <v>#DIV/0!</v>
      </c>
      <c r="K241" s="24">
        <f t="shared" si="72"/>
        <v>0</v>
      </c>
      <c r="L241" s="24">
        <f t="shared" si="73"/>
        <v>0</v>
      </c>
      <c r="M241" s="129" t="e">
        <f t="shared" si="71"/>
        <v>#DIV/0!</v>
      </c>
      <c r="N241" s="523"/>
    </row>
    <row r="242" spans="1:14" s="4" customFormat="1" x14ac:dyDescent="0.25">
      <c r="A242" s="573"/>
      <c r="B242" s="440" t="s">
        <v>22</v>
      </c>
      <c r="C242" s="27"/>
      <c r="D242" s="24"/>
      <c r="E242" s="24"/>
      <c r="F242" s="24"/>
      <c r="G242" s="88" t="e">
        <f t="shared" si="76"/>
        <v>#DIV/0!</v>
      </c>
      <c r="H242" s="24"/>
      <c r="I242" s="88" t="e">
        <f t="shared" si="74"/>
        <v>#DIV/0!</v>
      </c>
      <c r="J242" s="88" t="e">
        <f t="shared" si="77"/>
        <v>#DIV/0!</v>
      </c>
      <c r="K242" s="24">
        <f t="shared" si="72"/>
        <v>0</v>
      </c>
      <c r="L242" s="24">
        <f t="shared" si="73"/>
        <v>0</v>
      </c>
      <c r="M242" s="129" t="e">
        <f t="shared" si="71"/>
        <v>#DIV/0!</v>
      </c>
      <c r="N242" s="523"/>
    </row>
    <row r="243" spans="1:14" s="4" customFormat="1" x14ac:dyDescent="0.25">
      <c r="A243" s="573"/>
      <c r="B243" s="440" t="s">
        <v>42</v>
      </c>
      <c r="C243" s="27"/>
      <c r="D243" s="24">
        <v>19.05</v>
      </c>
      <c r="E243" s="24">
        <v>19.05</v>
      </c>
      <c r="F243" s="24"/>
      <c r="G243" s="88">
        <f t="shared" si="76"/>
        <v>0</v>
      </c>
      <c r="H243" s="24"/>
      <c r="I243" s="88">
        <f t="shared" si="74"/>
        <v>0</v>
      </c>
      <c r="J243" s="88" t="e">
        <f t="shared" si="77"/>
        <v>#DIV/0!</v>
      </c>
      <c r="K243" s="24">
        <f t="shared" si="72"/>
        <v>19.05</v>
      </c>
      <c r="L243" s="24">
        <f t="shared" si="73"/>
        <v>0</v>
      </c>
      <c r="M243" s="129">
        <f t="shared" si="71"/>
        <v>1</v>
      </c>
      <c r="N243" s="523"/>
    </row>
    <row r="244" spans="1:14" s="4" customFormat="1" x14ac:dyDescent="0.25">
      <c r="A244" s="573"/>
      <c r="B244" s="440" t="s">
        <v>24</v>
      </c>
      <c r="C244" s="27"/>
      <c r="D244" s="24">
        <v>7941.19</v>
      </c>
      <c r="E244" s="24">
        <v>7941.19</v>
      </c>
      <c r="F244" s="24">
        <v>3612.42</v>
      </c>
      <c r="G244" s="109">
        <f t="shared" si="76"/>
        <v>0.45500000000000002</v>
      </c>
      <c r="H244" s="24">
        <v>3612.42</v>
      </c>
      <c r="I244" s="109">
        <f t="shared" si="74"/>
        <v>0.45500000000000002</v>
      </c>
      <c r="J244" s="109">
        <f t="shared" si="77"/>
        <v>1</v>
      </c>
      <c r="K244" s="24">
        <f t="shared" si="72"/>
        <v>7941.19</v>
      </c>
      <c r="L244" s="24">
        <f t="shared" si="73"/>
        <v>0</v>
      </c>
      <c r="M244" s="52">
        <f t="shared" si="71"/>
        <v>1</v>
      </c>
      <c r="N244" s="523"/>
    </row>
    <row r="245" spans="1:14" s="4" customFormat="1" ht="58.5" customHeight="1" x14ac:dyDescent="0.25">
      <c r="A245" s="573" t="s">
        <v>770</v>
      </c>
      <c r="B245" s="55" t="s">
        <v>709</v>
      </c>
      <c r="C245" s="37" t="s">
        <v>215</v>
      </c>
      <c r="D245" s="56">
        <f>SUM(D246:D249)</f>
        <v>661.2</v>
      </c>
      <c r="E245" s="56">
        <f>SUM(E246:E249)</f>
        <v>661.2</v>
      </c>
      <c r="F245" s="56">
        <f>SUM(F246:F249)</f>
        <v>100</v>
      </c>
      <c r="G245" s="114">
        <f t="shared" si="76"/>
        <v>0.151</v>
      </c>
      <c r="H245" s="56">
        <f>SUM(H246:H249)</f>
        <v>100</v>
      </c>
      <c r="I245" s="114">
        <f t="shared" si="74"/>
        <v>0.151</v>
      </c>
      <c r="J245" s="114">
        <f t="shared" si="77"/>
        <v>1</v>
      </c>
      <c r="K245" s="56">
        <f t="shared" si="72"/>
        <v>661.2</v>
      </c>
      <c r="L245" s="24">
        <f t="shared" si="73"/>
        <v>0</v>
      </c>
      <c r="M245" s="155">
        <f t="shared" si="71"/>
        <v>1</v>
      </c>
      <c r="N245" s="523" t="s">
        <v>1379</v>
      </c>
    </row>
    <row r="246" spans="1:14" s="4" customFormat="1" x14ac:dyDescent="0.25">
      <c r="A246" s="573"/>
      <c r="B246" s="440" t="s">
        <v>23</v>
      </c>
      <c r="C246" s="27"/>
      <c r="D246" s="441"/>
      <c r="E246" s="441"/>
      <c r="F246" s="24"/>
      <c r="G246" s="88" t="e">
        <f t="shared" si="76"/>
        <v>#DIV/0!</v>
      </c>
      <c r="H246" s="24"/>
      <c r="I246" s="88" t="e">
        <f t="shared" si="74"/>
        <v>#DIV/0!</v>
      </c>
      <c r="J246" s="88" t="e">
        <f t="shared" si="77"/>
        <v>#DIV/0!</v>
      </c>
      <c r="K246" s="24">
        <f t="shared" si="72"/>
        <v>0</v>
      </c>
      <c r="L246" s="24">
        <f t="shared" si="73"/>
        <v>0</v>
      </c>
      <c r="M246" s="129" t="e">
        <f t="shared" si="71"/>
        <v>#DIV/0!</v>
      </c>
      <c r="N246" s="523"/>
    </row>
    <row r="247" spans="1:14" s="4" customFormat="1" x14ac:dyDescent="0.25">
      <c r="A247" s="573"/>
      <c r="B247" s="440" t="s">
        <v>22</v>
      </c>
      <c r="C247" s="27"/>
      <c r="D247" s="24"/>
      <c r="E247" s="24"/>
      <c r="F247" s="24"/>
      <c r="G247" s="88" t="e">
        <f t="shared" si="76"/>
        <v>#DIV/0!</v>
      </c>
      <c r="H247" s="24"/>
      <c r="I247" s="88" t="e">
        <f t="shared" si="74"/>
        <v>#DIV/0!</v>
      </c>
      <c r="J247" s="88" t="e">
        <f t="shared" si="77"/>
        <v>#DIV/0!</v>
      </c>
      <c r="K247" s="24">
        <f t="shared" si="72"/>
        <v>0</v>
      </c>
      <c r="L247" s="24">
        <f t="shared" si="73"/>
        <v>0</v>
      </c>
      <c r="M247" s="129" t="e">
        <f t="shared" si="71"/>
        <v>#DIV/0!</v>
      </c>
      <c r="N247" s="523"/>
    </row>
    <row r="248" spans="1:14" s="4" customFormat="1" x14ac:dyDescent="0.25">
      <c r="A248" s="573"/>
      <c r="B248" s="440" t="s">
        <v>42</v>
      </c>
      <c r="C248" s="27"/>
      <c r="D248" s="24">
        <v>661.2</v>
      </c>
      <c r="E248" s="24">
        <v>661.2</v>
      </c>
      <c r="F248" s="24">
        <v>100</v>
      </c>
      <c r="G248" s="109">
        <f t="shared" si="76"/>
        <v>0.151</v>
      </c>
      <c r="H248" s="24">
        <v>100</v>
      </c>
      <c r="I248" s="109">
        <f t="shared" si="74"/>
        <v>0.151</v>
      </c>
      <c r="J248" s="109">
        <f t="shared" si="77"/>
        <v>1</v>
      </c>
      <c r="K248" s="24">
        <f t="shared" si="72"/>
        <v>661.2</v>
      </c>
      <c r="L248" s="24">
        <f t="shared" si="73"/>
        <v>0</v>
      </c>
      <c r="M248" s="52">
        <f t="shared" si="71"/>
        <v>1</v>
      </c>
      <c r="N248" s="523"/>
    </row>
    <row r="249" spans="1:14" s="4" customFormat="1" x14ac:dyDescent="0.25">
      <c r="A249" s="573"/>
      <c r="B249" s="440" t="s">
        <v>24</v>
      </c>
      <c r="C249" s="27"/>
      <c r="D249" s="24"/>
      <c r="E249" s="24"/>
      <c r="F249" s="24"/>
      <c r="G249" s="88" t="e">
        <f t="shared" si="76"/>
        <v>#DIV/0!</v>
      </c>
      <c r="H249" s="24"/>
      <c r="I249" s="88" t="e">
        <f t="shared" si="74"/>
        <v>#DIV/0!</v>
      </c>
      <c r="J249" s="88" t="e">
        <f t="shared" si="77"/>
        <v>#DIV/0!</v>
      </c>
      <c r="K249" s="24">
        <f t="shared" si="72"/>
        <v>0</v>
      </c>
      <c r="L249" s="24">
        <f t="shared" si="73"/>
        <v>0</v>
      </c>
      <c r="M249" s="129" t="e">
        <f t="shared" si="71"/>
        <v>#DIV/0!</v>
      </c>
      <c r="N249" s="523"/>
    </row>
    <row r="250" spans="1:14" s="4" customFormat="1" ht="37.5" customHeight="1" x14ac:dyDescent="0.25">
      <c r="A250" s="632" t="s">
        <v>618</v>
      </c>
      <c r="B250" s="55" t="s">
        <v>425</v>
      </c>
      <c r="C250" s="37" t="s">
        <v>215</v>
      </c>
      <c r="D250" s="56">
        <f>SUM(D251:D254)</f>
        <v>367.7</v>
      </c>
      <c r="E250" s="56">
        <f>SUM(E251:E254)</f>
        <v>367.7</v>
      </c>
      <c r="F250" s="56">
        <f>SUM(F251:F254)</f>
        <v>91</v>
      </c>
      <c r="G250" s="114">
        <f>F250/E250</f>
        <v>0.247</v>
      </c>
      <c r="H250" s="56">
        <f>SUM(H251:H254)</f>
        <v>91</v>
      </c>
      <c r="I250" s="109">
        <f t="shared" si="74"/>
        <v>0.247</v>
      </c>
      <c r="J250" s="114">
        <f>H250/F250</f>
        <v>1</v>
      </c>
      <c r="K250" s="56">
        <f t="shared" si="72"/>
        <v>367.7</v>
      </c>
      <c r="L250" s="24">
        <f t="shared" si="73"/>
        <v>0</v>
      </c>
      <c r="M250" s="155">
        <f t="shared" si="71"/>
        <v>1</v>
      </c>
      <c r="N250" s="523" t="s">
        <v>1253</v>
      </c>
    </row>
    <row r="251" spans="1:14" s="4" customFormat="1" x14ac:dyDescent="0.25">
      <c r="A251" s="632"/>
      <c r="B251" s="440" t="s">
        <v>23</v>
      </c>
      <c r="C251" s="27"/>
      <c r="D251" s="441"/>
      <c r="E251" s="441"/>
      <c r="F251" s="24"/>
      <c r="G251" s="88" t="e">
        <f t="shared" ref="G251:G279" si="79">F251/E251</f>
        <v>#DIV/0!</v>
      </c>
      <c r="H251" s="24"/>
      <c r="I251" s="88" t="e">
        <f t="shared" si="74"/>
        <v>#DIV/0!</v>
      </c>
      <c r="J251" s="88" t="e">
        <f t="shared" ref="J251:J279" si="80">H251/F251</f>
        <v>#DIV/0!</v>
      </c>
      <c r="K251" s="24">
        <f t="shared" si="72"/>
        <v>0</v>
      </c>
      <c r="L251" s="24">
        <f t="shared" si="73"/>
        <v>0</v>
      </c>
      <c r="M251" s="129" t="e">
        <f t="shared" si="71"/>
        <v>#DIV/0!</v>
      </c>
      <c r="N251" s="523"/>
    </row>
    <row r="252" spans="1:14" s="4" customFormat="1" x14ac:dyDescent="0.25">
      <c r="A252" s="632"/>
      <c r="B252" s="440" t="s">
        <v>22</v>
      </c>
      <c r="C252" s="27"/>
      <c r="D252" s="24"/>
      <c r="E252" s="24"/>
      <c r="F252" s="24"/>
      <c r="G252" s="88" t="e">
        <f t="shared" si="79"/>
        <v>#DIV/0!</v>
      </c>
      <c r="H252" s="24"/>
      <c r="I252" s="88" t="e">
        <f t="shared" si="74"/>
        <v>#DIV/0!</v>
      </c>
      <c r="J252" s="88" t="e">
        <f t="shared" si="80"/>
        <v>#DIV/0!</v>
      </c>
      <c r="K252" s="24">
        <f t="shared" si="72"/>
        <v>0</v>
      </c>
      <c r="L252" s="24">
        <f t="shared" si="73"/>
        <v>0</v>
      </c>
      <c r="M252" s="129" t="e">
        <f t="shared" si="71"/>
        <v>#DIV/0!</v>
      </c>
      <c r="N252" s="523"/>
    </row>
    <row r="253" spans="1:14" s="4" customFormat="1" x14ac:dyDescent="0.25">
      <c r="A253" s="632"/>
      <c r="B253" s="440" t="s">
        <v>42</v>
      </c>
      <c r="C253" s="27"/>
      <c r="D253" s="24">
        <v>367.7</v>
      </c>
      <c r="E253" s="24">
        <v>367.7</v>
      </c>
      <c r="F253" s="24">
        <v>91</v>
      </c>
      <c r="G253" s="109">
        <f t="shared" si="79"/>
        <v>0.247</v>
      </c>
      <c r="H253" s="24">
        <v>91</v>
      </c>
      <c r="I253" s="109">
        <f t="shared" si="74"/>
        <v>0.247</v>
      </c>
      <c r="J253" s="109">
        <f t="shared" si="80"/>
        <v>1</v>
      </c>
      <c r="K253" s="24">
        <f t="shared" si="72"/>
        <v>367.7</v>
      </c>
      <c r="L253" s="24">
        <f t="shared" si="73"/>
        <v>0</v>
      </c>
      <c r="M253" s="52">
        <f t="shared" si="71"/>
        <v>1</v>
      </c>
      <c r="N253" s="523"/>
    </row>
    <row r="254" spans="1:14" s="4" customFormat="1" x14ac:dyDescent="0.25">
      <c r="A254" s="632"/>
      <c r="B254" s="440" t="s">
        <v>24</v>
      </c>
      <c r="C254" s="27"/>
      <c r="D254" s="24"/>
      <c r="E254" s="24"/>
      <c r="F254" s="24"/>
      <c r="G254" s="88" t="e">
        <f t="shared" si="79"/>
        <v>#DIV/0!</v>
      </c>
      <c r="H254" s="24"/>
      <c r="I254" s="88" t="e">
        <f t="shared" si="74"/>
        <v>#DIV/0!</v>
      </c>
      <c r="J254" s="88" t="e">
        <f t="shared" si="80"/>
        <v>#DIV/0!</v>
      </c>
      <c r="K254" s="24">
        <f t="shared" si="72"/>
        <v>0</v>
      </c>
      <c r="L254" s="24">
        <f t="shared" si="73"/>
        <v>0</v>
      </c>
      <c r="M254" s="129" t="e">
        <f t="shared" si="71"/>
        <v>#DIV/0!</v>
      </c>
      <c r="N254" s="523"/>
    </row>
    <row r="255" spans="1:14" s="58" customFormat="1" ht="37.5" x14ac:dyDescent="0.25">
      <c r="A255" s="573" t="s">
        <v>619</v>
      </c>
      <c r="B255" s="55" t="s">
        <v>627</v>
      </c>
      <c r="C255" s="37" t="s">
        <v>215</v>
      </c>
      <c r="D255" s="56">
        <f>SUM(D256:D259)</f>
        <v>55</v>
      </c>
      <c r="E255" s="56">
        <f>SUM(E256:E259)</f>
        <v>55</v>
      </c>
      <c r="F255" s="56">
        <f>SUM(F256:F259)</f>
        <v>48</v>
      </c>
      <c r="G255" s="114">
        <f t="shared" si="79"/>
        <v>0.873</v>
      </c>
      <c r="H255" s="56">
        <f>SUM(H256:H259)</f>
        <v>48</v>
      </c>
      <c r="I255" s="114">
        <f t="shared" si="74"/>
        <v>0.873</v>
      </c>
      <c r="J255" s="114">
        <f t="shared" si="80"/>
        <v>1</v>
      </c>
      <c r="K255" s="56">
        <f t="shared" si="72"/>
        <v>55</v>
      </c>
      <c r="L255" s="24">
        <f t="shared" si="73"/>
        <v>0</v>
      </c>
      <c r="M255" s="155">
        <f t="shared" si="71"/>
        <v>1</v>
      </c>
      <c r="N255" s="523" t="s">
        <v>736</v>
      </c>
    </row>
    <row r="256" spans="1:14" s="4" customFormat="1" x14ac:dyDescent="0.25">
      <c r="A256" s="573"/>
      <c r="B256" s="440" t="s">
        <v>23</v>
      </c>
      <c r="C256" s="27"/>
      <c r="D256" s="24">
        <f>D261+D266</f>
        <v>0</v>
      </c>
      <c r="E256" s="24">
        <f t="shared" ref="E256:F256" si="81">E261+E266</f>
        <v>0</v>
      </c>
      <c r="F256" s="24">
        <f t="shared" si="81"/>
        <v>0</v>
      </c>
      <c r="G256" s="88" t="e">
        <f t="shared" si="79"/>
        <v>#DIV/0!</v>
      </c>
      <c r="H256" s="24"/>
      <c r="I256" s="88" t="e">
        <f t="shared" si="74"/>
        <v>#DIV/0!</v>
      </c>
      <c r="J256" s="88" t="e">
        <f t="shared" si="80"/>
        <v>#DIV/0!</v>
      </c>
      <c r="K256" s="24">
        <f t="shared" si="72"/>
        <v>0</v>
      </c>
      <c r="L256" s="24">
        <f t="shared" si="73"/>
        <v>0</v>
      </c>
      <c r="M256" s="129" t="e">
        <f t="shared" si="71"/>
        <v>#DIV/0!</v>
      </c>
      <c r="N256" s="523"/>
    </row>
    <row r="257" spans="1:14" s="4" customFormat="1" x14ac:dyDescent="0.25">
      <c r="A257" s="573"/>
      <c r="B257" s="440" t="s">
        <v>22</v>
      </c>
      <c r="C257" s="27"/>
      <c r="D257" s="24">
        <f t="shared" ref="D257:E259" si="82">D262+D267</f>
        <v>0</v>
      </c>
      <c r="E257" s="24">
        <f t="shared" si="82"/>
        <v>0</v>
      </c>
      <c r="F257" s="24"/>
      <c r="G257" s="88" t="e">
        <f t="shared" si="79"/>
        <v>#DIV/0!</v>
      </c>
      <c r="H257" s="24"/>
      <c r="I257" s="88" t="e">
        <f t="shared" si="74"/>
        <v>#DIV/0!</v>
      </c>
      <c r="J257" s="88" t="e">
        <f t="shared" si="80"/>
        <v>#DIV/0!</v>
      </c>
      <c r="K257" s="24">
        <f t="shared" si="72"/>
        <v>0</v>
      </c>
      <c r="L257" s="24">
        <f t="shared" si="73"/>
        <v>0</v>
      </c>
      <c r="M257" s="129" t="e">
        <f t="shared" si="71"/>
        <v>#DIV/0!</v>
      </c>
      <c r="N257" s="523"/>
    </row>
    <row r="258" spans="1:14" s="4" customFormat="1" x14ac:dyDescent="0.25">
      <c r="A258" s="573"/>
      <c r="B258" s="440" t="s">
        <v>42</v>
      </c>
      <c r="C258" s="27"/>
      <c r="D258" s="24">
        <f t="shared" si="82"/>
        <v>55</v>
      </c>
      <c r="E258" s="24">
        <f t="shared" si="82"/>
        <v>55</v>
      </c>
      <c r="F258" s="24">
        <v>48</v>
      </c>
      <c r="G258" s="109">
        <f t="shared" si="79"/>
        <v>0.873</v>
      </c>
      <c r="H258" s="24">
        <v>48</v>
      </c>
      <c r="I258" s="109">
        <f t="shared" si="74"/>
        <v>0.873</v>
      </c>
      <c r="J258" s="109">
        <f t="shared" si="80"/>
        <v>1</v>
      </c>
      <c r="K258" s="24">
        <f t="shared" si="72"/>
        <v>55</v>
      </c>
      <c r="L258" s="24">
        <f t="shared" si="73"/>
        <v>0</v>
      </c>
      <c r="M258" s="52">
        <f t="shared" si="71"/>
        <v>1</v>
      </c>
      <c r="N258" s="523"/>
    </row>
    <row r="259" spans="1:14" s="4" customFormat="1" x14ac:dyDescent="0.25">
      <c r="A259" s="573"/>
      <c r="B259" s="440" t="s">
        <v>24</v>
      </c>
      <c r="C259" s="27"/>
      <c r="D259" s="24">
        <f t="shared" si="82"/>
        <v>0</v>
      </c>
      <c r="E259" s="24">
        <f t="shared" si="82"/>
        <v>0</v>
      </c>
      <c r="F259" s="24"/>
      <c r="G259" s="88" t="e">
        <f t="shared" si="79"/>
        <v>#DIV/0!</v>
      </c>
      <c r="H259" s="24"/>
      <c r="I259" s="88" t="e">
        <f t="shared" si="74"/>
        <v>#DIV/0!</v>
      </c>
      <c r="J259" s="88" t="e">
        <f t="shared" si="80"/>
        <v>#DIV/0!</v>
      </c>
      <c r="K259" s="24">
        <f t="shared" si="72"/>
        <v>0</v>
      </c>
      <c r="L259" s="24">
        <f t="shared" si="73"/>
        <v>0</v>
      </c>
      <c r="M259" s="129" t="e">
        <f t="shared" si="71"/>
        <v>#DIV/0!</v>
      </c>
      <c r="N259" s="523"/>
    </row>
    <row r="260" spans="1:14" s="4" customFormat="1" ht="56.25" x14ac:dyDescent="0.25">
      <c r="A260" s="573" t="s">
        <v>771</v>
      </c>
      <c r="B260" s="55" t="s">
        <v>426</v>
      </c>
      <c r="C260" s="37" t="s">
        <v>215</v>
      </c>
      <c r="D260" s="56">
        <f>SUM(D261:D264)</f>
        <v>7</v>
      </c>
      <c r="E260" s="56">
        <f>SUM(E261:E264)</f>
        <v>7</v>
      </c>
      <c r="F260" s="24"/>
      <c r="G260" s="88">
        <f t="shared" si="79"/>
        <v>0</v>
      </c>
      <c r="H260" s="24"/>
      <c r="I260" s="109">
        <f t="shared" si="74"/>
        <v>0</v>
      </c>
      <c r="J260" s="88" t="e">
        <f t="shared" si="80"/>
        <v>#DIV/0!</v>
      </c>
      <c r="K260" s="56">
        <f t="shared" si="72"/>
        <v>7</v>
      </c>
      <c r="L260" s="24">
        <f t="shared" si="73"/>
        <v>0</v>
      </c>
      <c r="M260" s="155">
        <f t="shared" si="71"/>
        <v>1</v>
      </c>
      <c r="N260" s="523" t="s">
        <v>738</v>
      </c>
    </row>
    <row r="261" spans="1:14" s="4" customFormat="1" x14ac:dyDescent="0.25">
      <c r="A261" s="573"/>
      <c r="B261" s="440" t="s">
        <v>23</v>
      </c>
      <c r="C261" s="27"/>
      <c r="D261" s="24"/>
      <c r="E261" s="24"/>
      <c r="F261" s="24"/>
      <c r="G261" s="88" t="e">
        <f t="shared" si="79"/>
        <v>#DIV/0!</v>
      </c>
      <c r="H261" s="24"/>
      <c r="I261" s="88" t="e">
        <f t="shared" si="74"/>
        <v>#DIV/0!</v>
      </c>
      <c r="J261" s="88" t="e">
        <f t="shared" si="80"/>
        <v>#DIV/0!</v>
      </c>
      <c r="K261" s="24">
        <f t="shared" si="72"/>
        <v>0</v>
      </c>
      <c r="L261" s="24">
        <f t="shared" si="73"/>
        <v>0</v>
      </c>
      <c r="M261" s="129" t="e">
        <f t="shared" si="71"/>
        <v>#DIV/0!</v>
      </c>
      <c r="N261" s="523"/>
    </row>
    <row r="262" spans="1:14" s="4" customFormat="1" x14ac:dyDescent="0.25">
      <c r="A262" s="573"/>
      <c r="B262" s="440" t="s">
        <v>22</v>
      </c>
      <c r="C262" s="27"/>
      <c r="D262" s="128"/>
      <c r="E262" s="441"/>
      <c r="F262" s="24"/>
      <c r="G262" s="88" t="e">
        <f t="shared" si="79"/>
        <v>#DIV/0!</v>
      </c>
      <c r="H262" s="24"/>
      <c r="I262" s="88" t="e">
        <f t="shared" si="74"/>
        <v>#DIV/0!</v>
      </c>
      <c r="J262" s="88" t="e">
        <f t="shared" si="80"/>
        <v>#DIV/0!</v>
      </c>
      <c r="K262" s="24">
        <f t="shared" si="72"/>
        <v>0</v>
      </c>
      <c r="L262" s="24">
        <f t="shared" si="73"/>
        <v>0</v>
      </c>
      <c r="M262" s="129" t="e">
        <f t="shared" si="71"/>
        <v>#DIV/0!</v>
      </c>
      <c r="N262" s="523"/>
    </row>
    <row r="263" spans="1:14" s="4" customFormat="1" x14ac:dyDescent="0.25">
      <c r="A263" s="573"/>
      <c r="B263" s="440" t="s">
        <v>42</v>
      </c>
      <c r="C263" s="27"/>
      <c r="D263" s="127">
        <v>7</v>
      </c>
      <c r="E263" s="127">
        <v>7</v>
      </c>
      <c r="F263" s="24"/>
      <c r="G263" s="88">
        <f t="shared" si="79"/>
        <v>0</v>
      </c>
      <c r="H263" s="24"/>
      <c r="I263" s="109">
        <f t="shared" si="74"/>
        <v>0</v>
      </c>
      <c r="J263" s="88" t="e">
        <f t="shared" si="80"/>
        <v>#DIV/0!</v>
      </c>
      <c r="K263" s="24">
        <f t="shared" si="72"/>
        <v>7</v>
      </c>
      <c r="L263" s="24">
        <f t="shared" si="73"/>
        <v>0</v>
      </c>
      <c r="M263" s="52">
        <f t="shared" si="71"/>
        <v>1</v>
      </c>
      <c r="N263" s="523"/>
    </row>
    <row r="264" spans="1:14" s="4" customFormat="1" x14ac:dyDescent="0.25">
      <c r="A264" s="573"/>
      <c r="B264" s="440" t="s">
        <v>24</v>
      </c>
      <c r="C264" s="27"/>
      <c r="D264" s="24"/>
      <c r="E264" s="24"/>
      <c r="F264" s="24"/>
      <c r="G264" s="88" t="e">
        <f t="shared" si="79"/>
        <v>#DIV/0!</v>
      </c>
      <c r="H264" s="24"/>
      <c r="I264" s="88" t="e">
        <f t="shared" si="74"/>
        <v>#DIV/0!</v>
      </c>
      <c r="J264" s="88" t="e">
        <f t="shared" si="80"/>
        <v>#DIV/0!</v>
      </c>
      <c r="K264" s="24">
        <f t="shared" si="72"/>
        <v>0</v>
      </c>
      <c r="L264" s="24">
        <f t="shared" si="73"/>
        <v>0</v>
      </c>
      <c r="M264" s="129" t="e">
        <f t="shared" si="71"/>
        <v>#DIV/0!</v>
      </c>
      <c r="N264" s="523"/>
    </row>
    <row r="265" spans="1:14" s="4" customFormat="1" ht="37.5" customHeight="1" x14ac:dyDescent="0.25">
      <c r="A265" s="573" t="s">
        <v>772</v>
      </c>
      <c r="B265" s="55" t="s">
        <v>427</v>
      </c>
      <c r="C265" s="37" t="s">
        <v>215</v>
      </c>
      <c r="D265" s="56">
        <f>SUM(D266:D269)</f>
        <v>48</v>
      </c>
      <c r="E265" s="56">
        <f>SUM(E266:E269)</f>
        <v>48</v>
      </c>
      <c r="F265" s="56">
        <f>SUM(F266:F269)</f>
        <v>48</v>
      </c>
      <c r="G265" s="109">
        <f t="shared" si="79"/>
        <v>1</v>
      </c>
      <c r="H265" s="56">
        <f>SUM(H266:H269)</f>
        <v>48</v>
      </c>
      <c r="I265" s="114">
        <f t="shared" si="74"/>
        <v>1</v>
      </c>
      <c r="J265" s="114">
        <f t="shared" si="80"/>
        <v>1</v>
      </c>
      <c r="K265" s="56">
        <f t="shared" si="72"/>
        <v>48</v>
      </c>
      <c r="L265" s="24">
        <f t="shared" si="73"/>
        <v>0</v>
      </c>
      <c r="M265" s="155">
        <f t="shared" si="71"/>
        <v>1</v>
      </c>
      <c r="N265" s="523"/>
    </row>
    <row r="266" spans="1:14" s="4" customFormat="1" x14ac:dyDescent="0.25">
      <c r="A266" s="573"/>
      <c r="B266" s="440" t="s">
        <v>23</v>
      </c>
      <c r="C266" s="27"/>
      <c r="D266" s="24"/>
      <c r="E266" s="24"/>
      <c r="F266" s="24"/>
      <c r="G266" s="88" t="e">
        <f t="shared" si="79"/>
        <v>#DIV/0!</v>
      </c>
      <c r="H266" s="24"/>
      <c r="I266" s="88" t="e">
        <f t="shared" si="74"/>
        <v>#DIV/0!</v>
      </c>
      <c r="J266" s="88" t="e">
        <f t="shared" si="80"/>
        <v>#DIV/0!</v>
      </c>
      <c r="K266" s="24">
        <f t="shared" si="72"/>
        <v>0</v>
      </c>
      <c r="L266" s="24">
        <f t="shared" si="73"/>
        <v>0</v>
      </c>
      <c r="M266" s="129" t="e">
        <f t="shared" si="71"/>
        <v>#DIV/0!</v>
      </c>
      <c r="N266" s="523"/>
    </row>
    <row r="267" spans="1:14" s="4" customFormat="1" x14ac:dyDescent="0.25">
      <c r="A267" s="573"/>
      <c r="B267" s="440" t="s">
        <v>22</v>
      </c>
      <c r="C267" s="27"/>
      <c r="D267" s="24"/>
      <c r="E267" s="24"/>
      <c r="F267" s="24"/>
      <c r="G267" s="88" t="e">
        <f t="shared" si="79"/>
        <v>#DIV/0!</v>
      </c>
      <c r="H267" s="24"/>
      <c r="I267" s="88" t="e">
        <f t="shared" si="74"/>
        <v>#DIV/0!</v>
      </c>
      <c r="J267" s="88" t="e">
        <f t="shared" si="80"/>
        <v>#DIV/0!</v>
      </c>
      <c r="K267" s="24">
        <f t="shared" si="72"/>
        <v>0</v>
      </c>
      <c r="L267" s="24">
        <f t="shared" si="73"/>
        <v>0</v>
      </c>
      <c r="M267" s="129" t="e">
        <f t="shared" si="71"/>
        <v>#DIV/0!</v>
      </c>
      <c r="N267" s="523"/>
    </row>
    <row r="268" spans="1:14" s="4" customFormat="1" x14ac:dyDescent="0.25">
      <c r="A268" s="573"/>
      <c r="B268" s="440" t="s">
        <v>42</v>
      </c>
      <c r="C268" s="27"/>
      <c r="D268" s="24">
        <v>48</v>
      </c>
      <c r="E268" s="24">
        <v>48</v>
      </c>
      <c r="F268" s="24">
        <v>48</v>
      </c>
      <c r="G268" s="109">
        <f t="shared" si="79"/>
        <v>1</v>
      </c>
      <c r="H268" s="24">
        <v>48</v>
      </c>
      <c r="I268" s="109">
        <f t="shared" si="74"/>
        <v>1</v>
      </c>
      <c r="J268" s="109">
        <f t="shared" si="80"/>
        <v>1</v>
      </c>
      <c r="K268" s="24">
        <f t="shared" si="72"/>
        <v>48</v>
      </c>
      <c r="L268" s="24">
        <f t="shared" si="73"/>
        <v>0</v>
      </c>
      <c r="M268" s="52">
        <f t="shared" si="71"/>
        <v>1</v>
      </c>
      <c r="N268" s="523"/>
    </row>
    <row r="269" spans="1:14" s="4" customFormat="1" x14ac:dyDescent="0.25">
      <c r="A269" s="573"/>
      <c r="B269" s="440" t="s">
        <v>24</v>
      </c>
      <c r="C269" s="27"/>
      <c r="D269" s="24"/>
      <c r="E269" s="24"/>
      <c r="F269" s="24"/>
      <c r="G269" s="88" t="e">
        <f t="shared" si="79"/>
        <v>#DIV/0!</v>
      </c>
      <c r="H269" s="24"/>
      <c r="I269" s="88" t="e">
        <f t="shared" si="74"/>
        <v>#DIV/0!</v>
      </c>
      <c r="J269" s="88" t="e">
        <f t="shared" si="80"/>
        <v>#DIV/0!</v>
      </c>
      <c r="K269" s="24">
        <f t="shared" si="72"/>
        <v>0</v>
      </c>
      <c r="L269" s="24">
        <f t="shared" si="73"/>
        <v>0</v>
      </c>
      <c r="M269" s="129" t="e">
        <f t="shared" si="71"/>
        <v>#DIV/0!</v>
      </c>
      <c r="N269" s="523"/>
    </row>
    <row r="270" spans="1:14" s="58" customFormat="1" ht="75" x14ac:dyDescent="0.25">
      <c r="A270" s="573" t="s">
        <v>620</v>
      </c>
      <c r="B270" s="55" t="s">
        <v>629</v>
      </c>
      <c r="C270" s="37" t="s">
        <v>215</v>
      </c>
      <c r="D270" s="56">
        <f>SUM(D271:D274)</f>
        <v>5.55</v>
      </c>
      <c r="E270" s="56">
        <f>SUM(E271:E274)</f>
        <v>5.55</v>
      </c>
      <c r="F270" s="56"/>
      <c r="G270" s="88">
        <f t="shared" si="79"/>
        <v>0</v>
      </c>
      <c r="H270" s="56"/>
      <c r="I270" s="109">
        <f t="shared" si="74"/>
        <v>0</v>
      </c>
      <c r="J270" s="88" t="e">
        <f t="shared" si="80"/>
        <v>#DIV/0!</v>
      </c>
      <c r="K270" s="56">
        <f t="shared" si="72"/>
        <v>5.55</v>
      </c>
      <c r="L270" s="24">
        <f t="shared" si="73"/>
        <v>0</v>
      </c>
      <c r="M270" s="155">
        <f t="shared" si="71"/>
        <v>1</v>
      </c>
      <c r="N270" s="523" t="s">
        <v>1254</v>
      </c>
    </row>
    <row r="271" spans="1:14" s="4" customFormat="1" x14ac:dyDescent="0.25">
      <c r="A271" s="573"/>
      <c r="B271" s="440" t="s">
        <v>23</v>
      </c>
      <c r="C271" s="27"/>
      <c r="D271" s="441"/>
      <c r="E271" s="441"/>
      <c r="F271" s="24"/>
      <c r="G271" s="88" t="e">
        <f t="shared" si="79"/>
        <v>#DIV/0!</v>
      </c>
      <c r="H271" s="24"/>
      <c r="I271" s="88" t="e">
        <f t="shared" si="74"/>
        <v>#DIV/0!</v>
      </c>
      <c r="J271" s="88" t="e">
        <f t="shared" si="80"/>
        <v>#DIV/0!</v>
      </c>
      <c r="K271" s="24">
        <f t="shared" si="72"/>
        <v>0</v>
      </c>
      <c r="L271" s="24">
        <f t="shared" si="73"/>
        <v>0</v>
      </c>
      <c r="M271" s="129" t="e">
        <f t="shared" ref="M271:M334" si="83">K271/E271</f>
        <v>#DIV/0!</v>
      </c>
      <c r="N271" s="523"/>
    </row>
    <row r="272" spans="1:14" s="4" customFormat="1" x14ac:dyDescent="0.25">
      <c r="A272" s="573"/>
      <c r="B272" s="440" t="s">
        <v>22</v>
      </c>
      <c r="C272" s="27"/>
      <c r="D272" s="24"/>
      <c r="E272" s="24"/>
      <c r="F272" s="24"/>
      <c r="G272" s="88" t="e">
        <f t="shared" si="79"/>
        <v>#DIV/0!</v>
      </c>
      <c r="H272" s="24"/>
      <c r="I272" s="88" t="e">
        <f t="shared" si="74"/>
        <v>#DIV/0!</v>
      </c>
      <c r="J272" s="88" t="e">
        <f t="shared" si="80"/>
        <v>#DIV/0!</v>
      </c>
      <c r="K272" s="24">
        <f t="shared" si="72"/>
        <v>0</v>
      </c>
      <c r="L272" s="24">
        <f t="shared" si="73"/>
        <v>0</v>
      </c>
      <c r="M272" s="129" t="e">
        <f t="shared" si="83"/>
        <v>#DIV/0!</v>
      </c>
      <c r="N272" s="523"/>
    </row>
    <row r="273" spans="1:14" s="4" customFormat="1" x14ac:dyDescent="0.25">
      <c r="A273" s="573"/>
      <c r="B273" s="440" t="s">
        <v>42</v>
      </c>
      <c r="C273" s="27"/>
      <c r="D273" s="24">
        <v>5.55</v>
      </c>
      <c r="E273" s="24">
        <v>5.55</v>
      </c>
      <c r="F273" s="24"/>
      <c r="G273" s="88">
        <f t="shared" si="79"/>
        <v>0</v>
      </c>
      <c r="H273" s="24"/>
      <c r="I273" s="109">
        <f t="shared" si="74"/>
        <v>0</v>
      </c>
      <c r="J273" s="88" t="e">
        <f t="shared" si="80"/>
        <v>#DIV/0!</v>
      </c>
      <c r="K273" s="24">
        <f t="shared" si="72"/>
        <v>5.55</v>
      </c>
      <c r="L273" s="24">
        <f t="shared" si="73"/>
        <v>0</v>
      </c>
      <c r="M273" s="52">
        <f t="shared" si="83"/>
        <v>1</v>
      </c>
      <c r="N273" s="523"/>
    </row>
    <row r="274" spans="1:14" s="4" customFormat="1" x14ac:dyDescent="0.25">
      <c r="A274" s="645"/>
      <c r="B274" s="440" t="s">
        <v>24</v>
      </c>
      <c r="C274" s="27"/>
      <c r="D274" s="24"/>
      <c r="E274" s="24"/>
      <c r="F274" s="24"/>
      <c r="G274" s="88" t="e">
        <f t="shared" si="79"/>
        <v>#DIV/0!</v>
      </c>
      <c r="H274" s="24"/>
      <c r="I274" s="88" t="e">
        <f t="shared" si="74"/>
        <v>#DIV/0!</v>
      </c>
      <c r="J274" s="88" t="e">
        <f t="shared" si="80"/>
        <v>#DIV/0!</v>
      </c>
      <c r="K274" s="24">
        <f t="shared" si="72"/>
        <v>0</v>
      </c>
      <c r="L274" s="24">
        <f t="shared" si="73"/>
        <v>0</v>
      </c>
      <c r="M274" s="129" t="e">
        <f t="shared" si="83"/>
        <v>#DIV/0!</v>
      </c>
      <c r="N274" s="523"/>
    </row>
    <row r="275" spans="1:14" s="58" customFormat="1" ht="37.5" x14ac:dyDescent="0.25">
      <c r="A275" s="490" t="s">
        <v>621</v>
      </c>
      <c r="B275" s="507" t="s">
        <v>632</v>
      </c>
      <c r="C275" s="501" t="s">
        <v>215</v>
      </c>
      <c r="D275" s="502">
        <f>SUM(D276:D279)</f>
        <v>229.65</v>
      </c>
      <c r="E275" s="502">
        <f>SUM(E276:E279)</f>
        <v>229.65</v>
      </c>
      <c r="F275" s="502">
        <f>SUM(F276:F279)</f>
        <v>68.11</v>
      </c>
      <c r="G275" s="503">
        <f t="shared" si="79"/>
        <v>0.29699999999999999</v>
      </c>
      <c r="H275" s="502">
        <f>SUM(H276:H279)</f>
        <v>68.11</v>
      </c>
      <c r="I275" s="504">
        <f t="shared" si="74"/>
        <v>0.29699999999999999</v>
      </c>
      <c r="J275" s="503">
        <f t="shared" si="80"/>
        <v>1</v>
      </c>
      <c r="K275" s="502">
        <f t="shared" si="72"/>
        <v>229.65</v>
      </c>
      <c r="L275" s="505">
        <f t="shared" si="73"/>
        <v>0</v>
      </c>
      <c r="M275" s="506">
        <f t="shared" si="83"/>
        <v>1</v>
      </c>
      <c r="N275" s="493" t="s">
        <v>879</v>
      </c>
    </row>
    <row r="276" spans="1:14" s="4" customFormat="1" x14ac:dyDescent="0.25">
      <c r="A276" s="491"/>
      <c r="B276" s="508" t="s">
        <v>23</v>
      </c>
      <c r="C276" s="27"/>
      <c r="D276" s="24">
        <f>D281</f>
        <v>0</v>
      </c>
      <c r="E276" s="24">
        <f>E281</f>
        <v>0</v>
      </c>
      <c r="F276" s="24">
        <f>F281</f>
        <v>0</v>
      </c>
      <c r="G276" s="108" t="e">
        <f t="shared" si="79"/>
        <v>#DIV/0!</v>
      </c>
      <c r="H276" s="24"/>
      <c r="I276" s="88" t="e">
        <f t="shared" si="74"/>
        <v>#DIV/0!</v>
      </c>
      <c r="J276" s="108" t="e">
        <f t="shared" si="80"/>
        <v>#DIV/0!</v>
      </c>
      <c r="K276" s="56">
        <f t="shared" ref="K276:K324" si="84">E276</f>
        <v>0</v>
      </c>
      <c r="L276" s="24">
        <f t="shared" ref="L276:L314" si="85">E276-K276</f>
        <v>0</v>
      </c>
      <c r="M276" s="157" t="e">
        <f t="shared" si="83"/>
        <v>#DIV/0!</v>
      </c>
      <c r="N276" s="179"/>
    </row>
    <row r="277" spans="1:14" s="4" customFormat="1" x14ac:dyDescent="0.25">
      <c r="A277" s="491"/>
      <c r="B277" s="508" t="s">
        <v>22</v>
      </c>
      <c r="C277" s="27"/>
      <c r="D277" s="24">
        <f t="shared" ref="D277:F279" si="86">D282</f>
        <v>0</v>
      </c>
      <c r="E277" s="24">
        <f t="shared" si="86"/>
        <v>0</v>
      </c>
      <c r="F277" s="24">
        <f t="shared" si="86"/>
        <v>0</v>
      </c>
      <c r="G277" s="108" t="e">
        <f t="shared" si="79"/>
        <v>#DIV/0!</v>
      </c>
      <c r="H277" s="24"/>
      <c r="I277" s="88" t="e">
        <f t="shared" ref="I277:I319" si="87">H277/E277</f>
        <v>#DIV/0!</v>
      </c>
      <c r="J277" s="108" t="e">
        <f t="shared" si="80"/>
        <v>#DIV/0!</v>
      </c>
      <c r="K277" s="24">
        <f t="shared" si="84"/>
        <v>0</v>
      </c>
      <c r="L277" s="24">
        <f t="shared" si="85"/>
        <v>0</v>
      </c>
      <c r="M277" s="129" t="e">
        <f t="shared" si="83"/>
        <v>#DIV/0!</v>
      </c>
      <c r="N277" s="179"/>
    </row>
    <row r="278" spans="1:14" s="4" customFormat="1" ht="24.75" customHeight="1" x14ac:dyDescent="0.25">
      <c r="A278" s="492"/>
      <c r="B278" s="508" t="s">
        <v>42</v>
      </c>
      <c r="C278" s="27"/>
      <c r="D278" s="24">
        <f t="shared" si="86"/>
        <v>0</v>
      </c>
      <c r="E278" s="24">
        <f t="shared" si="86"/>
        <v>0</v>
      </c>
      <c r="F278" s="24">
        <f t="shared" si="86"/>
        <v>0</v>
      </c>
      <c r="G278" s="108" t="e">
        <f t="shared" si="79"/>
        <v>#DIV/0!</v>
      </c>
      <c r="H278" s="24"/>
      <c r="I278" s="88" t="e">
        <f t="shared" si="87"/>
        <v>#DIV/0!</v>
      </c>
      <c r="J278" s="108" t="e">
        <f t="shared" si="80"/>
        <v>#DIV/0!</v>
      </c>
      <c r="K278" s="24">
        <f t="shared" si="84"/>
        <v>0</v>
      </c>
      <c r="L278" s="24">
        <f t="shared" si="85"/>
        <v>0</v>
      </c>
      <c r="M278" s="129" t="e">
        <f t="shared" si="83"/>
        <v>#DIV/0!</v>
      </c>
      <c r="N278" s="179"/>
    </row>
    <row r="279" spans="1:14" s="4" customFormat="1" ht="44.25" customHeight="1" x14ac:dyDescent="0.25">
      <c r="A279" s="492"/>
      <c r="B279" s="447" t="s">
        <v>24</v>
      </c>
      <c r="C279" s="27"/>
      <c r="D279" s="24">
        <v>229.65</v>
      </c>
      <c r="E279" s="24">
        <v>229.65</v>
      </c>
      <c r="F279" s="24">
        <f t="shared" si="86"/>
        <v>68.11</v>
      </c>
      <c r="G279" s="109">
        <f t="shared" si="79"/>
        <v>0.29699999999999999</v>
      </c>
      <c r="H279" s="24">
        <f>H284</f>
        <v>68.11</v>
      </c>
      <c r="I279" s="109">
        <f t="shared" si="87"/>
        <v>0.29699999999999999</v>
      </c>
      <c r="J279" s="109">
        <f t="shared" si="80"/>
        <v>1</v>
      </c>
      <c r="K279" s="24">
        <f t="shared" si="84"/>
        <v>229.65</v>
      </c>
      <c r="L279" s="24">
        <f t="shared" si="85"/>
        <v>0</v>
      </c>
      <c r="M279" s="52">
        <f t="shared" si="83"/>
        <v>1</v>
      </c>
      <c r="N279" s="179"/>
    </row>
    <row r="280" spans="1:14" s="4" customFormat="1" ht="37.5" x14ac:dyDescent="0.25">
      <c r="A280" s="649" t="s">
        <v>773</v>
      </c>
      <c r="B280" s="55" t="s">
        <v>710</v>
      </c>
      <c r="C280" s="37" t="s">
        <v>215</v>
      </c>
      <c r="D280" s="56">
        <f>SUM(D281:D284)</f>
        <v>229.65</v>
      </c>
      <c r="E280" s="56">
        <f>SUM(E281:E284)</f>
        <v>229.65</v>
      </c>
      <c r="F280" s="56">
        <f>SUM(F281:F284)</f>
        <v>68.11</v>
      </c>
      <c r="G280" s="114">
        <f>F280/E280</f>
        <v>0.29699999999999999</v>
      </c>
      <c r="H280" s="56">
        <f>SUM(H281:H284)</f>
        <v>68.11</v>
      </c>
      <c r="I280" s="109">
        <f t="shared" si="87"/>
        <v>0.29699999999999999</v>
      </c>
      <c r="J280" s="114">
        <f>H280/F280</f>
        <v>1</v>
      </c>
      <c r="K280" s="56">
        <f t="shared" si="84"/>
        <v>229.65</v>
      </c>
      <c r="L280" s="24">
        <f t="shared" si="85"/>
        <v>0</v>
      </c>
      <c r="M280" s="52">
        <f t="shared" si="83"/>
        <v>1</v>
      </c>
      <c r="N280" s="539" t="s">
        <v>879</v>
      </c>
    </row>
    <row r="281" spans="1:14" s="4" customFormat="1" x14ac:dyDescent="0.25">
      <c r="A281" s="649"/>
      <c r="B281" s="440" t="s">
        <v>23</v>
      </c>
      <c r="C281" s="27"/>
      <c r="D281" s="24"/>
      <c r="E281" s="24"/>
      <c r="F281" s="24"/>
      <c r="G281" s="88" t="e">
        <f t="shared" ref="G281:G295" si="88">F281/E281</f>
        <v>#DIV/0!</v>
      </c>
      <c r="H281" s="24"/>
      <c r="I281" s="88" t="e">
        <f t="shared" si="87"/>
        <v>#DIV/0!</v>
      </c>
      <c r="J281" s="88" t="e">
        <f t="shared" ref="J281:J299" si="89">H281/F281</f>
        <v>#DIV/0!</v>
      </c>
      <c r="K281" s="24">
        <f t="shared" si="84"/>
        <v>0</v>
      </c>
      <c r="L281" s="24">
        <f t="shared" si="85"/>
        <v>0</v>
      </c>
      <c r="M281" s="129" t="e">
        <f t="shared" si="83"/>
        <v>#DIV/0!</v>
      </c>
      <c r="N281" s="539"/>
    </row>
    <row r="282" spans="1:14" s="4" customFormat="1" x14ac:dyDescent="0.25">
      <c r="A282" s="649"/>
      <c r="B282" s="440" t="s">
        <v>22</v>
      </c>
      <c r="C282" s="27"/>
      <c r="D282" s="24"/>
      <c r="E282" s="24"/>
      <c r="F282" s="24"/>
      <c r="G282" s="88" t="e">
        <f t="shared" si="88"/>
        <v>#DIV/0!</v>
      </c>
      <c r="H282" s="24"/>
      <c r="I282" s="88" t="e">
        <f t="shared" si="87"/>
        <v>#DIV/0!</v>
      </c>
      <c r="J282" s="88" t="e">
        <f t="shared" si="89"/>
        <v>#DIV/0!</v>
      </c>
      <c r="K282" s="24">
        <f t="shared" si="84"/>
        <v>0</v>
      </c>
      <c r="L282" s="24">
        <f t="shared" si="85"/>
        <v>0</v>
      </c>
      <c r="M282" s="129" t="e">
        <f t="shared" si="83"/>
        <v>#DIV/0!</v>
      </c>
      <c r="N282" s="539"/>
    </row>
    <row r="283" spans="1:14" s="4" customFormat="1" x14ac:dyDescent="0.25">
      <c r="A283" s="649"/>
      <c r="B283" s="440" t="s">
        <v>42</v>
      </c>
      <c r="C283" s="27"/>
      <c r="D283" s="24"/>
      <c r="E283" s="24"/>
      <c r="F283" s="24"/>
      <c r="G283" s="88" t="e">
        <f t="shared" si="88"/>
        <v>#DIV/0!</v>
      </c>
      <c r="H283" s="24"/>
      <c r="I283" s="88" t="e">
        <f t="shared" si="87"/>
        <v>#DIV/0!</v>
      </c>
      <c r="J283" s="88" t="e">
        <f t="shared" si="89"/>
        <v>#DIV/0!</v>
      </c>
      <c r="K283" s="24">
        <f t="shared" si="84"/>
        <v>0</v>
      </c>
      <c r="L283" s="24">
        <f t="shared" si="85"/>
        <v>0</v>
      </c>
      <c r="M283" s="129" t="e">
        <f t="shared" si="83"/>
        <v>#DIV/0!</v>
      </c>
      <c r="N283" s="539"/>
    </row>
    <row r="284" spans="1:14" s="4" customFormat="1" x14ac:dyDescent="0.25">
      <c r="A284" s="649"/>
      <c r="B284" s="440" t="s">
        <v>24</v>
      </c>
      <c r="C284" s="27"/>
      <c r="D284" s="24">
        <v>229.65</v>
      </c>
      <c r="E284" s="24">
        <v>229.65</v>
      </c>
      <c r="F284" s="24">
        <v>68.11</v>
      </c>
      <c r="G284" s="109">
        <f t="shared" si="88"/>
        <v>0.29699999999999999</v>
      </c>
      <c r="H284" s="24">
        <v>68.11</v>
      </c>
      <c r="I284" s="109">
        <f t="shared" si="87"/>
        <v>0.29699999999999999</v>
      </c>
      <c r="J284" s="109">
        <f t="shared" si="89"/>
        <v>1</v>
      </c>
      <c r="K284" s="24">
        <f t="shared" si="84"/>
        <v>229.65</v>
      </c>
      <c r="L284" s="24">
        <f t="shared" si="85"/>
        <v>0</v>
      </c>
      <c r="M284" s="52">
        <f t="shared" si="83"/>
        <v>1</v>
      </c>
      <c r="N284" s="539"/>
    </row>
    <row r="285" spans="1:14" s="58" customFormat="1" ht="75" x14ac:dyDescent="0.25">
      <c r="A285" s="573" t="s">
        <v>622</v>
      </c>
      <c r="B285" s="55" t="s">
        <v>633</v>
      </c>
      <c r="C285" s="37" t="s">
        <v>215</v>
      </c>
      <c r="D285" s="56">
        <f>SUM(D286:D289)</f>
        <v>100</v>
      </c>
      <c r="E285" s="56">
        <f>SUM(E286:E289)</f>
        <v>100</v>
      </c>
      <c r="F285" s="56">
        <f>SUM(F286:F289)</f>
        <v>100</v>
      </c>
      <c r="G285" s="114">
        <f t="shared" si="88"/>
        <v>1</v>
      </c>
      <c r="H285" s="56">
        <f>SUM(H286:H289)</f>
        <v>100</v>
      </c>
      <c r="I285" s="114">
        <f t="shared" si="87"/>
        <v>1</v>
      </c>
      <c r="J285" s="114">
        <f t="shared" si="89"/>
        <v>1</v>
      </c>
      <c r="K285" s="56">
        <f t="shared" si="84"/>
        <v>100</v>
      </c>
      <c r="L285" s="24">
        <f t="shared" si="85"/>
        <v>0</v>
      </c>
      <c r="M285" s="155">
        <f t="shared" si="83"/>
        <v>1</v>
      </c>
      <c r="N285" s="523" t="s">
        <v>879</v>
      </c>
    </row>
    <row r="286" spans="1:14" s="4" customFormat="1" x14ac:dyDescent="0.25">
      <c r="A286" s="573"/>
      <c r="B286" s="440" t="s">
        <v>23</v>
      </c>
      <c r="C286" s="27"/>
      <c r="D286" s="441"/>
      <c r="E286" s="441"/>
      <c r="F286" s="24"/>
      <c r="G286" s="88" t="e">
        <f t="shared" si="88"/>
        <v>#DIV/0!</v>
      </c>
      <c r="H286" s="24"/>
      <c r="I286" s="88" t="e">
        <f t="shared" si="87"/>
        <v>#DIV/0!</v>
      </c>
      <c r="J286" s="88" t="e">
        <f t="shared" si="89"/>
        <v>#DIV/0!</v>
      </c>
      <c r="K286" s="24">
        <f t="shared" si="84"/>
        <v>0</v>
      </c>
      <c r="L286" s="24">
        <f t="shared" si="85"/>
        <v>0</v>
      </c>
      <c r="M286" s="129" t="e">
        <f t="shared" si="83"/>
        <v>#DIV/0!</v>
      </c>
      <c r="N286" s="523"/>
    </row>
    <row r="287" spans="1:14" s="4" customFormat="1" x14ac:dyDescent="0.25">
      <c r="A287" s="573"/>
      <c r="B287" s="440" t="s">
        <v>22</v>
      </c>
      <c r="C287" s="27"/>
      <c r="D287" s="24"/>
      <c r="E287" s="24"/>
      <c r="F287" s="24"/>
      <c r="G287" s="88" t="e">
        <f t="shared" si="88"/>
        <v>#DIV/0!</v>
      </c>
      <c r="H287" s="24"/>
      <c r="I287" s="88" t="e">
        <f t="shared" si="87"/>
        <v>#DIV/0!</v>
      </c>
      <c r="J287" s="88" t="e">
        <f t="shared" si="89"/>
        <v>#DIV/0!</v>
      </c>
      <c r="K287" s="24">
        <f t="shared" si="84"/>
        <v>0</v>
      </c>
      <c r="L287" s="24">
        <f t="shared" si="85"/>
        <v>0</v>
      </c>
      <c r="M287" s="129" t="e">
        <f t="shared" si="83"/>
        <v>#DIV/0!</v>
      </c>
      <c r="N287" s="523"/>
    </row>
    <row r="288" spans="1:14" s="4" customFormat="1" x14ac:dyDescent="0.25">
      <c r="A288" s="573"/>
      <c r="B288" s="440" t="s">
        <v>42</v>
      </c>
      <c r="C288" s="27"/>
      <c r="D288" s="24"/>
      <c r="E288" s="24"/>
      <c r="F288" s="24"/>
      <c r="G288" s="88" t="e">
        <f t="shared" si="88"/>
        <v>#DIV/0!</v>
      </c>
      <c r="H288" s="24"/>
      <c r="I288" s="88" t="e">
        <f t="shared" si="87"/>
        <v>#DIV/0!</v>
      </c>
      <c r="J288" s="88" t="e">
        <f t="shared" si="89"/>
        <v>#DIV/0!</v>
      </c>
      <c r="K288" s="24">
        <f t="shared" si="84"/>
        <v>0</v>
      </c>
      <c r="L288" s="24">
        <f t="shared" si="85"/>
        <v>0</v>
      </c>
      <c r="M288" s="129" t="e">
        <f t="shared" si="83"/>
        <v>#DIV/0!</v>
      </c>
      <c r="N288" s="523"/>
    </row>
    <row r="289" spans="1:14" s="4" customFormat="1" x14ac:dyDescent="0.25">
      <c r="A289" s="573"/>
      <c r="B289" s="440" t="s">
        <v>24</v>
      </c>
      <c r="C289" s="27"/>
      <c r="D289" s="24">
        <v>100</v>
      </c>
      <c r="E289" s="24">
        <v>100</v>
      </c>
      <c r="F289" s="24">
        <v>100</v>
      </c>
      <c r="G289" s="109">
        <f t="shared" si="88"/>
        <v>1</v>
      </c>
      <c r="H289" s="24">
        <v>100</v>
      </c>
      <c r="I289" s="109">
        <f t="shared" si="87"/>
        <v>1</v>
      </c>
      <c r="J289" s="109">
        <f t="shared" si="89"/>
        <v>1</v>
      </c>
      <c r="K289" s="24">
        <f t="shared" si="84"/>
        <v>100</v>
      </c>
      <c r="L289" s="24">
        <f t="shared" si="85"/>
        <v>0</v>
      </c>
      <c r="M289" s="52">
        <f t="shared" si="83"/>
        <v>1</v>
      </c>
      <c r="N289" s="523"/>
    </row>
    <row r="290" spans="1:14" s="58" customFormat="1" ht="93.75" x14ac:dyDescent="0.25">
      <c r="A290" s="573" t="s">
        <v>624</v>
      </c>
      <c r="B290" s="55" t="s">
        <v>634</v>
      </c>
      <c r="C290" s="37" t="s">
        <v>215</v>
      </c>
      <c r="D290" s="56">
        <f>SUM(D291:D294)</f>
        <v>206.2</v>
      </c>
      <c r="E290" s="56">
        <f>SUM(E291:E294)</f>
        <v>206.2</v>
      </c>
      <c r="F290" s="56">
        <f>SUM(F291:F294)</f>
        <v>33.909999999999997</v>
      </c>
      <c r="G290" s="109">
        <f t="shared" si="88"/>
        <v>0.16400000000000001</v>
      </c>
      <c r="H290" s="56">
        <f>SUM(H291:H294)</f>
        <v>33.909999999999997</v>
      </c>
      <c r="I290" s="109">
        <f t="shared" si="87"/>
        <v>0.16400000000000001</v>
      </c>
      <c r="J290" s="109">
        <f t="shared" si="89"/>
        <v>1</v>
      </c>
      <c r="K290" s="56">
        <f t="shared" si="84"/>
        <v>206.2</v>
      </c>
      <c r="L290" s="24">
        <f t="shared" si="85"/>
        <v>0</v>
      </c>
      <c r="M290" s="155">
        <f t="shared" si="83"/>
        <v>1</v>
      </c>
      <c r="N290" s="523" t="s">
        <v>879</v>
      </c>
    </row>
    <row r="291" spans="1:14" s="4" customFormat="1" x14ac:dyDescent="0.25">
      <c r="A291" s="573"/>
      <c r="B291" s="440" t="s">
        <v>23</v>
      </c>
      <c r="C291" s="27"/>
      <c r="D291" s="441"/>
      <c r="E291" s="441"/>
      <c r="F291" s="24"/>
      <c r="G291" s="88" t="e">
        <f t="shared" si="88"/>
        <v>#DIV/0!</v>
      </c>
      <c r="H291" s="24"/>
      <c r="I291" s="88" t="e">
        <f t="shared" si="87"/>
        <v>#DIV/0!</v>
      </c>
      <c r="J291" s="88" t="e">
        <f t="shared" si="89"/>
        <v>#DIV/0!</v>
      </c>
      <c r="K291" s="24">
        <f t="shared" si="84"/>
        <v>0</v>
      </c>
      <c r="L291" s="24">
        <f t="shared" si="85"/>
        <v>0</v>
      </c>
      <c r="M291" s="129" t="e">
        <f t="shared" si="83"/>
        <v>#DIV/0!</v>
      </c>
      <c r="N291" s="523"/>
    </row>
    <row r="292" spans="1:14" s="4" customFormat="1" x14ac:dyDescent="0.25">
      <c r="A292" s="573"/>
      <c r="B292" s="440" t="s">
        <v>22</v>
      </c>
      <c r="C292" s="27"/>
      <c r="D292" s="24"/>
      <c r="E292" s="24"/>
      <c r="F292" s="24"/>
      <c r="G292" s="88" t="e">
        <f t="shared" si="88"/>
        <v>#DIV/0!</v>
      </c>
      <c r="H292" s="24"/>
      <c r="I292" s="88" t="e">
        <f t="shared" si="87"/>
        <v>#DIV/0!</v>
      </c>
      <c r="J292" s="88" t="e">
        <f t="shared" si="89"/>
        <v>#DIV/0!</v>
      </c>
      <c r="K292" s="24">
        <f t="shared" si="84"/>
        <v>0</v>
      </c>
      <c r="L292" s="24">
        <f t="shared" si="85"/>
        <v>0</v>
      </c>
      <c r="M292" s="129" t="e">
        <f t="shared" si="83"/>
        <v>#DIV/0!</v>
      </c>
      <c r="N292" s="523"/>
    </row>
    <row r="293" spans="1:14" s="4" customFormat="1" x14ac:dyDescent="0.25">
      <c r="A293" s="573"/>
      <c r="B293" s="440" t="s">
        <v>42</v>
      </c>
      <c r="C293" s="27"/>
      <c r="D293" s="24"/>
      <c r="E293" s="24"/>
      <c r="F293" s="24"/>
      <c r="G293" s="88" t="e">
        <f t="shared" si="88"/>
        <v>#DIV/0!</v>
      </c>
      <c r="H293" s="24"/>
      <c r="I293" s="88" t="e">
        <f t="shared" si="87"/>
        <v>#DIV/0!</v>
      </c>
      <c r="J293" s="88" t="e">
        <f t="shared" si="89"/>
        <v>#DIV/0!</v>
      </c>
      <c r="K293" s="24">
        <f t="shared" si="84"/>
        <v>0</v>
      </c>
      <c r="L293" s="24">
        <f t="shared" si="85"/>
        <v>0</v>
      </c>
      <c r="M293" s="129" t="e">
        <f t="shared" si="83"/>
        <v>#DIV/0!</v>
      </c>
      <c r="N293" s="523"/>
    </row>
    <row r="294" spans="1:14" s="4" customFormat="1" x14ac:dyDescent="0.25">
      <c r="A294" s="573"/>
      <c r="B294" s="440" t="s">
        <v>24</v>
      </c>
      <c r="C294" s="27"/>
      <c r="D294" s="24">
        <v>206.2</v>
      </c>
      <c r="E294" s="24">
        <v>206.2</v>
      </c>
      <c r="F294" s="24">
        <v>33.909999999999997</v>
      </c>
      <c r="G294" s="109">
        <f t="shared" si="88"/>
        <v>0.16400000000000001</v>
      </c>
      <c r="H294" s="24">
        <v>33.909999999999997</v>
      </c>
      <c r="I294" s="109">
        <f t="shared" si="87"/>
        <v>0.16400000000000001</v>
      </c>
      <c r="J294" s="109">
        <f t="shared" si="89"/>
        <v>1</v>
      </c>
      <c r="K294" s="24">
        <f t="shared" si="84"/>
        <v>206.2</v>
      </c>
      <c r="L294" s="24">
        <f t="shared" si="85"/>
        <v>0</v>
      </c>
      <c r="M294" s="52">
        <f t="shared" si="83"/>
        <v>1</v>
      </c>
      <c r="N294" s="523"/>
    </row>
    <row r="295" spans="1:14" s="58" customFormat="1" ht="83.25" customHeight="1" x14ac:dyDescent="0.25">
      <c r="A295" s="573" t="s">
        <v>626</v>
      </c>
      <c r="B295" s="55" t="s">
        <v>711</v>
      </c>
      <c r="C295" s="37" t="s">
        <v>215</v>
      </c>
      <c r="D295" s="56">
        <f>SUM(D296:D299)</f>
        <v>21.5</v>
      </c>
      <c r="E295" s="56">
        <f>SUM(E296:E299)</f>
        <v>21.5</v>
      </c>
      <c r="F295" s="56">
        <f>SUM(F296:F299)</f>
        <v>9.5</v>
      </c>
      <c r="G295" s="109">
        <f t="shared" si="88"/>
        <v>0.442</v>
      </c>
      <c r="H295" s="56">
        <f t="shared" ref="H295" si="90">SUM(H296:H299)</f>
        <v>9.5</v>
      </c>
      <c r="I295" s="109">
        <f t="shared" si="87"/>
        <v>0.442</v>
      </c>
      <c r="J295" s="88">
        <f t="shared" si="89"/>
        <v>1</v>
      </c>
      <c r="K295" s="56">
        <f t="shared" si="84"/>
        <v>21.5</v>
      </c>
      <c r="L295" s="24">
        <f t="shared" si="85"/>
        <v>0</v>
      </c>
      <c r="M295" s="155">
        <f t="shared" si="83"/>
        <v>1</v>
      </c>
      <c r="N295" s="523" t="s">
        <v>879</v>
      </c>
    </row>
    <row r="296" spans="1:14" s="4" customFormat="1" x14ac:dyDescent="0.25">
      <c r="A296" s="573"/>
      <c r="B296" s="440" t="s">
        <v>23</v>
      </c>
      <c r="C296" s="27"/>
      <c r="D296" s="441"/>
      <c r="E296" s="441"/>
      <c r="F296" s="24"/>
      <c r="G296" s="109"/>
      <c r="H296" s="24"/>
      <c r="I296" s="88" t="e">
        <f t="shared" si="87"/>
        <v>#DIV/0!</v>
      </c>
      <c r="J296" s="88" t="e">
        <f t="shared" si="89"/>
        <v>#DIV/0!</v>
      </c>
      <c r="K296" s="24">
        <f t="shared" si="84"/>
        <v>0</v>
      </c>
      <c r="L296" s="24">
        <f t="shared" si="85"/>
        <v>0</v>
      </c>
      <c r="M296" s="129" t="e">
        <f t="shared" si="83"/>
        <v>#DIV/0!</v>
      </c>
      <c r="N296" s="523"/>
    </row>
    <row r="297" spans="1:14" s="4" customFormat="1" x14ac:dyDescent="0.25">
      <c r="A297" s="573"/>
      <c r="B297" s="440" t="s">
        <v>22</v>
      </c>
      <c r="C297" s="27"/>
      <c r="D297" s="24"/>
      <c r="E297" s="24"/>
      <c r="F297" s="24"/>
      <c r="G297" s="109"/>
      <c r="H297" s="24"/>
      <c r="I297" s="88" t="e">
        <f t="shared" si="87"/>
        <v>#DIV/0!</v>
      </c>
      <c r="J297" s="88" t="e">
        <f t="shared" si="89"/>
        <v>#DIV/0!</v>
      </c>
      <c r="K297" s="24">
        <f t="shared" si="84"/>
        <v>0</v>
      </c>
      <c r="L297" s="24">
        <f t="shared" si="85"/>
        <v>0</v>
      </c>
      <c r="M297" s="129" t="e">
        <f t="shared" si="83"/>
        <v>#DIV/0!</v>
      </c>
      <c r="N297" s="523"/>
    </row>
    <row r="298" spans="1:14" s="4" customFormat="1" x14ac:dyDescent="0.25">
      <c r="A298" s="573"/>
      <c r="B298" s="440" t="s">
        <v>42</v>
      </c>
      <c r="C298" s="27"/>
      <c r="D298" s="24"/>
      <c r="E298" s="24"/>
      <c r="F298" s="24"/>
      <c r="G298" s="109"/>
      <c r="H298" s="24"/>
      <c r="I298" s="88" t="e">
        <f t="shared" si="87"/>
        <v>#DIV/0!</v>
      </c>
      <c r="J298" s="88" t="e">
        <f t="shared" si="89"/>
        <v>#DIV/0!</v>
      </c>
      <c r="K298" s="24">
        <f t="shared" si="84"/>
        <v>0</v>
      </c>
      <c r="L298" s="24">
        <f t="shared" si="85"/>
        <v>0</v>
      </c>
      <c r="M298" s="129" t="e">
        <f t="shared" si="83"/>
        <v>#DIV/0!</v>
      </c>
      <c r="N298" s="523"/>
    </row>
    <row r="299" spans="1:14" s="4" customFormat="1" x14ac:dyDescent="0.25">
      <c r="A299" s="573"/>
      <c r="B299" s="440" t="s">
        <v>24</v>
      </c>
      <c r="C299" s="27"/>
      <c r="D299" s="24">
        <v>21.5</v>
      </c>
      <c r="E299" s="24">
        <v>21.5</v>
      </c>
      <c r="F299" s="24">
        <v>9.5</v>
      </c>
      <c r="G299" s="109">
        <f t="shared" ref="G299" si="91">F299/E299</f>
        <v>0.442</v>
      </c>
      <c r="H299" s="24">
        <v>9.5</v>
      </c>
      <c r="I299" s="109">
        <f t="shared" si="87"/>
        <v>0.442</v>
      </c>
      <c r="J299" s="88">
        <f t="shared" si="89"/>
        <v>1</v>
      </c>
      <c r="K299" s="24">
        <f t="shared" si="84"/>
        <v>21.5</v>
      </c>
      <c r="L299" s="24">
        <f t="shared" si="85"/>
        <v>0</v>
      </c>
      <c r="M299" s="52">
        <f t="shared" si="83"/>
        <v>1</v>
      </c>
      <c r="N299" s="523"/>
    </row>
    <row r="300" spans="1:14" s="58" customFormat="1" ht="93.75" x14ac:dyDescent="0.25">
      <c r="A300" s="573" t="s">
        <v>628</v>
      </c>
      <c r="B300" s="55" t="s">
        <v>712</v>
      </c>
      <c r="C300" s="37" t="s">
        <v>215</v>
      </c>
      <c r="D300" s="56">
        <f>SUM(D301:D304)</f>
        <v>4643.26</v>
      </c>
      <c r="E300" s="56">
        <f>SUM(E301:E304)</f>
        <v>4643.26</v>
      </c>
      <c r="F300" s="56">
        <f>SUM(F301:F304)</f>
        <v>2905.49</v>
      </c>
      <c r="G300" s="114">
        <f>F300/E300</f>
        <v>0.626</v>
      </c>
      <c r="H300" s="56">
        <f>SUM(H301:H304)</f>
        <v>2905.49</v>
      </c>
      <c r="I300" s="109">
        <f t="shared" si="87"/>
        <v>0.626</v>
      </c>
      <c r="J300" s="114">
        <f>H300/F300</f>
        <v>1</v>
      </c>
      <c r="K300" s="56">
        <f t="shared" si="84"/>
        <v>4643.26</v>
      </c>
      <c r="L300" s="24">
        <f t="shared" si="85"/>
        <v>0</v>
      </c>
      <c r="M300" s="155">
        <f t="shared" si="83"/>
        <v>1</v>
      </c>
      <c r="N300" s="523" t="s">
        <v>879</v>
      </c>
    </row>
    <row r="301" spans="1:14" s="4" customFormat="1" ht="19.5" x14ac:dyDescent="0.25">
      <c r="A301" s="573"/>
      <c r="B301" s="440" t="s">
        <v>23</v>
      </c>
      <c r="C301" s="27"/>
      <c r="D301" s="441"/>
      <c r="E301" s="441"/>
      <c r="F301" s="24"/>
      <c r="G301" s="115" t="e">
        <f t="shared" ref="G301:G319" si="92">F301/E301</f>
        <v>#DIV/0!</v>
      </c>
      <c r="H301" s="24"/>
      <c r="I301" s="88" t="e">
        <f t="shared" si="87"/>
        <v>#DIV/0!</v>
      </c>
      <c r="J301" s="108" t="e">
        <f t="shared" ref="J301:J319" si="93">H301/F301</f>
        <v>#DIV/0!</v>
      </c>
      <c r="K301" s="24">
        <f t="shared" si="84"/>
        <v>0</v>
      </c>
      <c r="L301" s="24">
        <f t="shared" si="85"/>
        <v>0</v>
      </c>
      <c r="M301" s="129" t="e">
        <f t="shared" si="83"/>
        <v>#DIV/0!</v>
      </c>
      <c r="N301" s="523"/>
    </row>
    <row r="302" spans="1:14" s="4" customFormat="1" ht="19.5" x14ac:dyDescent="0.25">
      <c r="A302" s="573"/>
      <c r="B302" s="440" t="s">
        <v>22</v>
      </c>
      <c r="C302" s="27"/>
      <c r="D302" s="24"/>
      <c r="E302" s="24"/>
      <c r="F302" s="24"/>
      <c r="G302" s="115" t="e">
        <f t="shared" si="92"/>
        <v>#DIV/0!</v>
      </c>
      <c r="H302" s="24"/>
      <c r="I302" s="88" t="e">
        <f t="shared" si="87"/>
        <v>#DIV/0!</v>
      </c>
      <c r="J302" s="108" t="e">
        <f t="shared" si="93"/>
        <v>#DIV/0!</v>
      </c>
      <c r="K302" s="24">
        <f t="shared" si="84"/>
        <v>0</v>
      </c>
      <c r="L302" s="24">
        <f t="shared" si="85"/>
        <v>0</v>
      </c>
      <c r="M302" s="129" t="e">
        <f t="shared" si="83"/>
        <v>#DIV/0!</v>
      </c>
      <c r="N302" s="523"/>
    </row>
    <row r="303" spans="1:14" s="4" customFormat="1" ht="19.5" x14ac:dyDescent="0.25">
      <c r="A303" s="573"/>
      <c r="B303" s="440" t="s">
        <v>42</v>
      </c>
      <c r="C303" s="27"/>
      <c r="D303" s="24"/>
      <c r="E303" s="24"/>
      <c r="F303" s="24"/>
      <c r="G303" s="115" t="e">
        <f t="shared" si="92"/>
        <v>#DIV/0!</v>
      </c>
      <c r="H303" s="24"/>
      <c r="I303" s="88" t="e">
        <f t="shared" si="87"/>
        <v>#DIV/0!</v>
      </c>
      <c r="J303" s="108" t="e">
        <f t="shared" si="93"/>
        <v>#DIV/0!</v>
      </c>
      <c r="K303" s="24">
        <f t="shared" si="84"/>
        <v>0</v>
      </c>
      <c r="L303" s="24">
        <f t="shared" si="85"/>
        <v>0</v>
      </c>
      <c r="M303" s="129" t="e">
        <f t="shared" si="83"/>
        <v>#DIV/0!</v>
      </c>
      <c r="N303" s="523"/>
    </row>
    <row r="304" spans="1:14" s="4" customFormat="1" x14ac:dyDescent="0.25">
      <c r="A304" s="573"/>
      <c r="B304" s="440" t="s">
        <v>24</v>
      </c>
      <c r="C304" s="27"/>
      <c r="D304" s="24">
        <v>4643.26</v>
      </c>
      <c r="E304" s="24">
        <v>4643.26</v>
      </c>
      <c r="F304" s="24">
        <v>2905.49</v>
      </c>
      <c r="G304" s="109">
        <f t="shared" si="92"/>
        <v>0.626</v>
      </c>
      <c r="H304" s="24">
        <v>2905.49</v>
      </c>
      <c r="I304" s="109">
        <f t="shared" si="87"/>
        <v>0.626</v>
      </c>
      <c r="J304" s="109">
        <f t="shared" si="93"/>
        <v>1</v>
      </c>
      <c r="K304" s="24">
        <f t="shared" si="84"/>
        <v>4643.26</v>
      </c>
      <c r="L304" s="24">
        <f t="shared" si="85"/>
        <v>0</v>
      </c>
      <c r="M304" s="52">
        <f t="shared" si="83"/>
        <v>1</v>
      </c>
      <c r="N304" s="523"/>
    </row>
    <row r="305" spans="1:14" s="61" customFormat="1" ht="37.5" x14ac:dyDescent="0.25">
      <c r="A305" s="573" t="s">
        <v>630</v>
      </c>
      <c r="B305" s="55" t="s">
        <v>635</v>
      </c>
      <c r="C305" s="37" t="s">
        <v>215</v>
      </c>
      <c r="D305" s="56">
        <f>SUM(D306:D309)</f>
        <v>372.7</v>
      </c>
      <c r="E305" s="56">
        <f>SUM(E306:E309)</f>
        <v>372.7</v>
      </c>
      <c r="F305" s="56">
        <f>SUM(F306:F309)</f>
        <v>47.93</v>
      </c>
      <c r="G305" s="109">
        <f t="shared" si="92"/>
        <v>0.129</v>
      </c>
      <c r="H305" s="56">
        <f>SUM(H306:H309)</f>
        <v>47.93</v>
      </c>
      <c r="I305" s="109">
        <f t="shared" si="87"/>
        <v>0.129</v>
      </c>
      <c r="J305" s="109">
        <f t="shared" si="93"/>
        <v>1</v>
      </c>
      <c r="K305" s="56">
        <f t="shared" si="84"/>
        <v>372.7</v>
      </c>
      <c r="L305" s="24">
        <f t="shared" si="85"/>
        <v>0</v>
      </c>
      <c r="M305" s="155">
        <f t="shared" si="83"/>
        <v>1</v>
      </c>
      <c r="N305" s="523" t="s">
        <v>879</v>
      </c>
    </row>
    <row r="306" spans="1:14" s="4" customFormat="1" ht="18.75" customHeight="1" x14ac:dyDescent="0.25">
      <c r="A306" s="573"/>
      <c r="B306" s="440" t="s">
        <v>23</v>
      </c>
      <c r="C306" s="27"/>
      <c r="D306" s="441"/>
      <c r="E306" s="441"/>
      <c r="F306" s="24"/>
      <c r="G306" s="88" t="e">
        <f t="shared" si="92"/>
        <v>#DIV/0!</v>
      </c>
      <c r="H306" s="24"/>
      <c r="I306" s="88" t="e">
        <f t="shared" si="87"/>
        <v>#DIV/0!</v>
      </c>
      <c r="J306" s="88" t="e">
        <f t="shared" si="93"/>
        <v>#DIV/0!</v>
      </c>
      <c r="K306" s="24">
        <f t="shared" si="84"/>
        <v>0</v>
      </c>
      <c r="L306" s="24">
        <f t="shared" si="85"/>
        <v>0</v>
      </c>
      <c r="M306" s="129" t="e">
        <f t="shared" si="83"/>
        <v>#DIV/0!</v>
      </c>
      <c r="N306" s="523"/>
    </row>
    <row r="307" spans="1:14" s="4" customFormat="1" ht="18.75" customHeight="1" x14ac:dyDescent="0.25">
      <c r="A307" s="573"/>
      <c r="B307" s="440" t="s">
        <v>22</v>
      </c>
      <c r="C307" s="27"/>
      <c r="D307" s="24"/>
      <c r="E307" s="24"/>
      <c r="F307" s="24"/>
      <c r="G307" s="88" t="e">
        <f t="shared" si="92"/>
        <v>#DIV/0!</v>
      </c>
      <c r="H307" s="24"/>
      <c r="I307" s="88" t="e">
        <f t="shared" si="87"/>
        <v>#DIV/0!</v>
      </c>
      <c r="J307" s="88" t="e">
        <f t="shared" si="93"/>
        <v>#DIV/0!</v>
      </c>
      <c r="K307" s="24">
        <f t="shared" si="84"/>
        <v>0</v>
      </c>
      <c r="L307" s="24">
        <f t="shared" si="85"/>
        <v>0</v>
      </c>
      <c r="M307" s="129" t="e">
        <f t="shared" si="83"/>
        <v>#DIV/0!</v>
      </c>
      <c r="N307" s="523"/>
    </row>
    <row r="308" spans="1:14" s="4" customFormat="1" ht="18.75" customHeight="1" x14ac:dyDescent="0.25">
      <c r="A308" s="573"/>
      <c r="B308" s="440" t="s">
        <v>42</v>
      </c>
      <c r="C308" s="27"/>
      <c r="D308" s="441"/>
      <c r="E308" s="441"/>
      <c r="F308" s="24"/>
      <c r="G308" s="88" t="e">
        <f t="shared" si="92"/>
        <v>#DIV/0!</v>
      </c>
      <c r="H308" s="24"/>
      <c r="I308" s="88" t="e">
        <f t="shared" si="87"/>
        <v>#DIV/0!</v>
      </c>
      <c r="J308" s="88" t="e">
        <f t="shared" si="93"/>
        <v>#DIV/0!</v>
      </c>
      <c r="K308" s="24">
        <f t="shared" si="84"/>
        <v>0</v>
      </c>
      <c r="L308" s="24">
        <f t="shared" si="85"/>
        <v>0</v>
      </c>
      <c r="M308" s="129" t="e">
        <f t="shared" si="83"/>
        <v>#DIV/0!</v>
      </c>
      <c r="N308" s="523"/>
    </row>
    <row r="309" spans="1:14" s="4" customFormat="1" ht="18.75" customHeight="1" x14ac:dyDescent="0.25">
      <c r="A309" s="573"/>
      <c r="B309" s="440" t="s">
        <v>24</v>
      </c>
      <c r="C309" s="27"/>
      <c r="D309" s="24">
        <v>372.7</v>
      </c>
      <c r="E309" s="24">
        <v>372.7</v>
      </c>
      <c r="F309" s="24">
        <v>47.93</v>
      </c>
      <c r="G309" s="109">
        <f t="shared" si="92"/>
        <v>0.129</v>
      </c>
      <c r="H309" s="24">
        <v>47.93</v>
      </c>
      <c r="I309" s="109">
        <f t="shared" si="87"/>
        <v>0.129</v>
      </c>
      <c r="J309" s="109">
        <f t="shared" si="93"/>
        <v>1</v>
      </c>
      <c r="K309" s="24">
        <f t="shared" si="84"/>
        <v>372.7</v>
      </c>
      <c r="L309" s="24">
        <f t="shared" si="85"/>
        <v>0</v>
      </c>
      <c r="M309" s="52">
        <f t="shared" si="83"/>
        <v>1</v>
      </c>
      <c r="N309" s="523"/>
    </row>
    <row r="310" spans="1:14" s="65" customFormat="1" ht="61.5" customHeight="1" x14ac:dyDescent="0.25">
      <c r="A310" s="573" t="s">
        <v>631</v>
      </c>
      <c r="B310" s="55" t="s">
        <v>636</v>
      </c>
      <c r="C310" s="37" t="s">
        <v>215</v>
      </c>
      <c r="D310" s="56">
        <f>SUM(D311:D314)</f>
        <v>90</v>
      </c>
      <c r="E310" s="56">
        <f>SUM(E311:E314)</f>
        <v>90</v>
      </c>
      <c r="F310" s="56"/>
      <c r="G310" s="109">
        <f t="shared" si="92"/>
        <v>0</v>
      </c>
      <c r="H310" s="56"/>
      <c r="I310" s="109">
        <f t="shared" si="87"/>
        <v>0</v>
      </c>
      <c r="J310" s="88" t="e">
        <f t="shared" si="93"/>
        <v>#DIV/0!</v>
      </c>
      <c r="K310" s="56">
        <f t="shared" si="84"/>
        <v>90</v>
      </c>
      <c r="L310" s="24">
        <f t="shared" si="85"/>
        <v>0</v>
      </c>
      <c r="M310" s="155">
        <f t="shared" si="83"/>
        <v>1</v>
      </c>
      <c r="N310" s="523" t="s">
        <v>1375</v>
      </c>
    </row>
    <row r="311" spans="1:14" s="53" customFormat="1" x14ac:dyDescent="0.25">
      <c r="A311" s="573"/>
      <c r="B311" s="440" t="s">
        <v>23</v>
      </c>
      <c r="C311" s="27"/>
      <c r="D311" s="441"/>
      <c r="E311" s="441"/>
      <c r="F311" s="24"/>
      <c r="G311" s="88" t="e">
        <f t="shared" si="92"/>
        <v>#DIV/0!</v>
      </c>
      <c r="H311" s="24"/>
      <c r="I311" s="88" t="e">
        <f t="shared" si="87"/>
        <v>#DIV/0!</v>
      </c>
      <c r="J311" s="88" t="e">
        <f t="shared" si="93"/>
        <v>#DIV/0!</v>
      </c>
      <c r="K311" s="24">
        <f t="shared" si="84"/>
        <v>0</v>
      </c>
      <c r="L311" s="24">
        <f t="shared" si="85"/>
        <v>0</v>
      </c>
      <c r="M311" s="129" t="e">
        <f t="shared" si="83"/>
        <v>#DIV/0!</v>
      </c>
      <c r="N311" s="523"/>
    </row>
    <row r="312" spans="1:14" s="53" customFormat="1" x14ac:dyDescent="0.25">
      <c r="A312" s="573"/>
      <c r="B312" s="440" t="s">
        <v>22</v>
      </c>
      <c r="C312" s="27"/>
      <c r="D312" s="24">
        <v>90</v>
      </c>
      <c r="E312" s="24">
        <v>90</v>
      </c>
      <c r="F312" s="24"/>
      <c r="G312" s="88">
        <f t="shared" si="92"/>
        <v>0</v>
      </c>
      <c r="H312" s="24"/>
      <c r="I312" s="109">
        <f t="shared" si="87"/>
        <v>0</v>
      </c>
      <c r="J312" s="88" t="e">
        <f t="shared" si="93"/>
        <v>#DIV/0!</v>
      </c>
      <c r="K312" s="24">
        <f t="shared" si="84"/>
        <v>90</v>
      </c>
      <c r="L312" s="24">
        <f t="shared" si="85"/>
        <v>0</v>
      </c>
      <c r="M312" s="52">
        <f t="shared" si="83"/>
        <v>1</v>
      </c>
      <c r="N312" s="523"/>
    </row>
    <row r="313" spans="1:14" s="53" customFormat="1" x14ac:dyDescent="0.25">
      <c r="A313" s="573"/>
      <c r="B313" s="440" t="s">
        <v>42</v>
      </c>
      <c r="C313" s="27"/>
      <c r="D313" s="24"/>
      <c r="E313" s="24"/>
      <c r="F313" s="24"/>
      <c r="G313" s="88" t="e">
        <f t="shared" si="92"/>
        <v>#DIV/0!</v>
      </c>
      <c r="H313" s="24"/>
      <c r="I313" s="88" t="e">
        <f t="shared" si="87"/>
        <v>#DIV/0!</v>
      </c>
      <c r="J313" s="88" t="e">
        <f t="shared" si="93"/>
        <v>#DIV/0!</v>
      </c>
      <c r="K313" s="24">
        <f t="shared" si="84"/>
        <v>0</v>
      </c>
      <c r="L313" s="24">
        <f t="shared" si="85"/>
        <v>0</v>
      </c>
      <c r="M313" s="129" t="e">
        <f t="shared" si="83"/>
        <v>#DIV/0!</v>
      </c>
      <c r="N313" s="523"/>
    </row>
    <row r="314" spans="1:14" s="53" customFormat="1" x14ac:dyDescent="0.25">
      <c r="A314" s="573"/>
      <c r="B314" s="440" t="s">
        <v>24</v>
      </c>
      <c r="C314" s="27"/>
      <c r="D314" s="24"/>
      <c r="E314" s="24"/>
      <c r="F314" s="24"/>
      <c r="G314" s="88" t="e">
        <f t="shared" si="92"/>
        <v>#DIV/0!</v>
      </c>
      <c r="H314" s="24"/>
      <c r="I314" s="88" t="e">
        <f t="shared" si="87"/>
        <v>#DIV/0!</v>
      </c>
      <c r="J314" s="88" t="e">
        <f t="shared" si="93"/>
        <v>#DIV/0!</v>
      </c>
      <c r="K314" s="24">
        <f t="shared" si="84"/>
        <v>0</v>
      </c>
      <c r="L314" s="24">
        <f t="shared" si="85"/>
        <v>0</v>
      </c>
      <c r="M314" s="129" t="e">
        <f t="shared" si="83"/>
        <v>#DIV/0!</v>
      </c>
      <c r="N314" s="523"/>
    </row>
    <row r="315" spans="1:14" s="4" customFormat="1" ht="39" x14ac:dyDescent="0.25">
      <c r="A315" s="643" t="s">
        <v>1193</v>
      </c>
      <c r="B315" s="91" t="s">
        <v>1194</v>
      </c>
      <c r="C315" s="287" t="s">
        <v>144</v>
      </c>
      <c r="D315" s="63">
        <f>SUM(D316:D319)</f>
        <v>33358.199999999997</v>
      </c>
      <c r="E315" s="63">
        <f t="shared" ref="E315:F315" si="94">SUM(E316:E319)</f>
        <v>33358.199999999997</v>
      </c>
      <c r="F315" s="63">
        <f t="shared" si="94"/>
        <v>0</v>
      </c>
      <c r="G315" s="73">
        <f t="shared" si="92"/>
        <v>0</v>
      </c>
      <c r="H315" s="63"/>
      <c r="I315" s="288">
        <f t="shared" si="87"/>
        <v>0</v>
      </c>
      <c r="J315" s="73" t="e">
        <f t="shared" si="93"/>
        <v>#DIV/0!</v>
      </c>
      <c r="K315" s="63">
        <f t="shared" si="84"/>
        <v>33358.199999999997</v>
      </c>
      <c r="L315" s="63"/>
      <c r="M315" s="60">
        <f t="shared" si="83"/>
        <v>1</v>
      </c>
      <c r="N315" s="541"/>
    </row>
    <row r="316" spans="1:14" s="4" customFormat="1" x14ac:dyDescent="0.25">
      <c r="A316" s="643"/>
      <c r="B316" s="256" t="s">
        <v>23</v>
      </c>
      <c r="C316" s="15"/>
      <c r="D316" s="39">
        <f>D321</f>
        <v>0</v>
      </c>
      <c r="E316" s="39">
        <f t="shared" ref="E316:F316" si="95">E321</f>
        <v>0</v>
      </c>
      <c r="F316" s="39">
        <f t="shared" si="95"/>
        <v>0</v>
      </c>
      <c r="G316" s="73" t="e">
        <f t="shared" si="92"/>
        <v>#DIV/0!</v>
      </c>
      <c r="H316" s="39"/>
      <c r="I316" s="73" t="e">
        <f t="shared" si="87"/>
        <v>#DIV/0!</v>
      </c>
      <c r="J316" s="73" t="e">
        <f t="shared" si="93"/>
        <v>#DIV/0!</v>
      </c>
      <c r="K316" s="39">
        <f t="shared" si="84"/>
        <v>0</v>
      </c>
      <c r="L316" s="39"/>
      <c r="M316" s="29" t="e">
        <f t="shared" si="83"/>
        <v>#DIV/0!</v>
      </c>
      <c r="N316" s="541"/>
    </row>
    <row r="317" spans="1:14" s="4" customFormat="1" x14ac:dyDescent="0.25">
      <c r="A317" s="643"/>
      <c r="B317" s="256" t="s">
        <v>22</v>
      </c>
      <c r="C317" s="15"/>
      <c r="D317" s="39">
        <f t="shared" ref="D317:F319" si="96">D322</f>
        <v>0</v>
      </c>
      <c r="E317" s="39">
        <f t="shared" si="96"/>
        <v>0</v>
      </c>
      <c r="F317" s="39">
        <f t="shared" si="96"/>
        <v>0</v>
      </c>
      <c r="G317" s="73" t="e">
        <f t="shared" si="92"/>
        <v>#DIV/0!</v>
      </c>
      <c r="H317" s="39"/>
      <c r="I317" s="73" t="e">
        <f t="shared" si="87"/>
        <v>#DIV/0!</v>
      </c>
      <c r="J317" s="73" t="e">
        <f t="shared" si="93"/>
        <v>#DIV/0!</v>
      </c>
      <c r="K317" s="39">
        <f t="shared" si="84"/>
        <v>0</v>
      </c>
      <c r="L317" s="39"/>
      <c r="M317" s="29" t="e">
        <f t="shared" si="83"/>
        <v>#DIV/0!</v>
      </c>
      <c r="N317" s="541"/>
    </row>
    <row r="318" spans="1:14" s="4" customFormat="1" x14ac:dyDescent="0.25">
      <c r="A318" s="643"/>
      <c r="B318" s="256" t="s">
        <v>42</v>
      </c>
      <c r="C318" s="15"/>
      <c r="D318" s="39">
        <f t="shared" si="96"/>
        <v>33358.199999999997</v>
      </c>
      <c r="E318" s="39">
        <f t="shared" si="96"/>
        <v>33358.199999999997</v>
      </c>
      <c r="F318" s="39">
        <f t="shared" si="96"/>
        <v>0</v>
      </c>
      <c r="G318" s="73">
        <f t="shared" si="92"/>
        <v>0</v>
      </c>
      <c r="H318" s="39"/>
      <c r="I318" s="73">
        <f t="shared" si="87"/>
        <v>0</v>
      </c>
      <c r="J318" s="73" t="e">
        <f t="shared" si="93"/>
        <v>#DIV/0!</v>
      </c>
      <c r="K318" s="39">
        <f t="shared" si="84"/>
        <v>33358.199999999997</v>
      </c>
      <c r="L318" s="39"/>
      <c r="M318" s="28">
        <f t="shared" si="83"/>
        <v>1</v>
      </c>
      <c r="N318" s="541"/>
    </row>
    <row r="319" spans="1:14" s="4" customFormat="1" ht="30.75" customHeight="1" x14ac:dyDescent="0.25">
      <c r="A319" s="643"/>
      <c r="B319" s="256" t="s">
        <v>24</v>
      </c>
      <c r="C319" s="15"/>
      <c r="D319" s="39">
        <f t="shared" si="96"/>
        <v>0</v>
      </c>
      <c r="E319" s="39">
        <f t="shared" si="96"/>
        <v>0</v>
      </c>
      <c r="F319" s="39">
        <f t="shared" si="96"/>
        <v>0</v>
      </c>
      <c r="G319" s="73" t="e">
        <f t="shared" si="92"/>
        <v>#DIV/0!</v>
      </c>
      <c r="H319" s="39"/>
      <c r="I319" s="73" t="e">
        <f t="shared" si="87"/>
        <v>#DIV/0!</v>
      </c>
      <c r="J319" s="73" t="e">
        <f t="shared" si="93"/>
        <v>#DIV/0!</v>
      </c>
      <c r="K319" s="39">
        <f t="shared" si="84"/>
        <v>0</v>
      </c>
      <c r="L319" s="39"/>
      <c r="M319" s="29" t="e">
        <f t="shared" si="83"/>
        <v>#DIV/0!</v>
      </c>
      <c r="N319" s="541"/>
    </row>
    <row r="320" spans="1:14" s="4" customFormat="1" ht="63" customHeight="1" x14ac:dyDescent="0.25">
      <c r="A320" s="643" t="s">
        <v>1195</v>
      </c>
      <c r="B320" s="16" t="s">
        <v>1196</v>
      </c>
      <c r="C320" s="16" t="s">
        <v>780</v>
      </c>
      <c r="D320" s="39">
        <f>SUM(D321:D324)</f>
        <v>33358.199999999997</v>
      </c>
      <c r="E320" s="39">
        <f t="shared" ref="E320:F320" si="97">SUM(E321:E324)</f>
        <v>33358.199999999997</v>
      </c>
      <c r="F320" s="39">
        <f t="shared" si="97"/>
        <v>0</v>
      </c>
      <c r="G320" s="73"/>
      <c r="H320" s="39"/>
      <c r="I320" s="73"/>
      <c r="J320" s="73"/>
      <c r="K320" s="39">
        <f t="shared" si="84"/>
        <v>33358.199999999997</v>
      </c>
      <c r="L320" s="39"/>
      <c r="M320" s="28">
        <f t="shared" si="83"/>
        <v>1</v>
      </c>
      <c r="N320" s="541" t="s">
        <v>1255</v>
      </c>
    </row>
    <row r="321" spans="1:14" s="4" customFormat="1" x14ac:dyDescent="0.25">
      <c r="A321" s="643"/>
      <c r="B321" s="256" t="s">
        <v>23</v>
      </c>
      <c r="C321" s="15"/>
      <c r="D321" s="39"/>
      <c r="E321" s="39"/>
      <c r="F321" s="39"/>
      <c r="G321" s="73"/>
      <c r="H321" s="39"/>
      <c r="I321" s="73"/>
      <c r="J321" s="73"/>
      <c r="K321" s="39">
        <f t="shared" si="84"/>
        <v>0</v>
      </c>
      <c r="L321" s="39"/>
      <c r="M321" s="29" t="e">
        <f t="shared" si="83"/>
        <v>#DIV/0!</v>
      </c>
      <c r="N321" s="541"/>
    </row>
    <row r="322" spans="1:14" s="4" customFormat="1" x14ac:dyDescent="0.25">
      <c r="A322" s="643"/>
      <c r="B322" s="256" t="s">
        <v>22</v>
      </c>
      <c r="C322" s="15"/>
      <c r="D322" s="39"/>
      <c r="E322" s="39"/>
      <c r="F322" s="39"/>
      <c r="G322" s="73"/>
      <c r="H322" s="39"/>
      <c r="I322" s="73"/>
      <c r="J322" s="73"/>
      <c r="K322" s="39">
        <f t="shared" si="84"/>
        <v>0</v>
      </c>
      <c r="L322" s="39"/>
      <c r="M322" s="29" t="e">
        <f t="shared" si="83"/>
        <v>#DIV/0!</v>
      </c>
      <c r="N322" s="541"/>
    </row>
    <row r="323" spans="1:14" s="4" customFormat="1" x14ac:dyDescent="0.25">
      <c r="A323" s="643"/>
      <c r="B323" s="256" t="s">
        <v>42</v>
      </c>
      <c r="C323" s="15"/>
      <c r="D323" s="39">
        <v>33358.199999999997</v>
      </c>
      <c r="E323" s="39">
        <v>33358.199999999997</v>
      </c>
      <c r="F323" s="39"/>
      <c r="G323" s="73"/>
      <c r="H323" s="39"/>
      <c r="I323" s="73"/>
      <c r="J323" s="73"/>
      <c r="K323" s="39">
        <f t="shared" si="84"/>
        <v>33358.199999999997</v>
      </c>
      <c r="L323" s="39"/>
      <c r="M323" s="28">
        <f t="shared" si="83"/>
        <v>1</v>
      </c>
      <c r="N323" s="541"/>
    </row>
    <row r="324" spans="1:14" s="4" customFormat="1" x14ac:dyDescent="0.25">
      <c r="A324" s="643"/>
      <c r="B324" s="256" t="s">
        <v>24</v>
      </c>
      <c r="C324" s="15"/>
      <c r="D324" s="39"/>
      <c r="E324" s="39"/>
      <c r="F324" s="39"/>
      <c r="G324" s="73"/>
      <c r="H324" s="39"/>
      <c r="I324" s="73"/>
      <c r="J324" s="73"/>
      <c r="K324" s="39">
        <f t="shared" si="84"/>
        <v>0</v>
      </c>
      <c r="L324" s="39"/>
      <c r="M324" s="29" t="e">
        <f t="shared" si="83"/>
        <v>#DIV/0!</v>
      </c>
      <c r="N324" s="541"/>
    </row>
    <row r="325" spans="1:14" s="11" customFormat="1" ht="62.25" customHeight="1" x14ac:dyDescent="0.25">
      <c r="A325" s="568" t="s">
        <v>31</v>
      </c>
      <c r="B325" s="164" t="s">
        <v>808</v>
      </c>
      <c r="C325" s="42" t="s">
        <v>141</v>
      </c>
      <c r="D325" s="31">
        <f>SUM(D326:D329)</f>
        <v>555163.51</v>
      </c>
      <c r="E325" s="31">
        <f>SUM(E326:E329)</f>
        <v>489189.42</v>
      </c>
      <c r="F325" s="31">
        <f>SUM(F326:F329)</f>
        <v>109728.87</v>
      </c>
      <c r="G325" s="110">
        <f>F325/E325</f>
        <v>0.224</v>
      </c>
      <c r="H325" s="31">
        <f>SUM(H326:H329)</f>
        <v>109728.87</v>
      </c>
      <c r="I325" s="110">
        <f t="shared" ref="I325:I379" si="98">H325/E325</f>
        <v>0.224</v>
      </c>
      <c r="J325" s="110">
        <f>H325/F325</f>
        <v>1</v>
      </c>
      <c r="K325" s="31">
        <f>SUM(K326:K329)</f>
        <v>489189.42</v>
      </c>
      <c r="L325" s="31">
        <f>SUM(L326:L329)</f>
        <v>0</v>
      </c>
      <c r="M325" s="32">
        <f t="shared" si="83"/>
        <v>1</v>
      </c>
      <c r="N325" s="534"/>
    </row>
    <row r="326" spans="1:14" s="11" customFormat="1" x14ac:dyDescent="0.25">
      <c r="A326" s="568"/>
      <c r="B326" s="35" t="s">
        <v>23</v>
      </c>
      <c r="C326" s="42"/>
      <c r="D326" s="33">
        <f>D331+D341+D356+D371</f>
        <v>0</v>
      </c>
      <c r="E326" s="33">
        <f>E331+E341+E356+E371</f>
        <v>0</v>
      </c>
      <c r="F326" s="33">
        <f t="shared" ref="F326:F329" si="99">F331+F341+F356+F371</f>
        <v>0</v>
      </c>
      <c r="G326" s="113"/>
      <c r="H326" s="33"/>
      <c r="I326" s="112" t="e">
        <f t="shared" si="98"/>
        <v>#DIV/0!</v>
      </c>
      <c r="J326" s="113"/>
      <c r="K326" s="33">
        <f t="shared" ref="K326:L329" si="100">K331+K341+K356+K371</f>
        <v>0</v>
      </c>
      <c r="L326" s="33">
        <f t="shared" si="100"/>
        <v>0</v>
      </c>
      <c r="M326" s="125" t="e">
        <f t="shared" si="83"/>
        <v>#DIV/0!</v>
      </c>
      <c r="N326" s="534"/>
    </row>
    <row r="327" spans="1:14" s="11" customFormat="1" x14ac:dyDescent="0.25">
      <c r="A327" s="568"/>
      <c r="B327" s="35" t="s">
        <v>22</v>
      </c>
      <c r="C327" s="42"/>
      <c r="D327" s="33">
        <f t="shared" ref="D327:E329" si="101">D332+D342+D357+D372</f>
        <v>970.5</v>
      </c>
      <c r="E327" s="33">
        <f t="shared" si="101"/>
        <v>0</v>
      </c>
      <c r="F327" s="33">
        <f t="shared" si="99"/>
        <v>0</v>
      </c>
      <c r="G327" s="112" t="e">
        <f>F327/E327</f>
        <v>#DIV/0!</v>
      </c>
      <c r="H327" s="33">
        <f>H332+H342+H357+H372</f>
        <v>0</v>
      </c>
      <c r="I327" s="112" t="e">
        <f t="shared" si="98"/>
        <v>#DIV/0!</v>
      </c>
      <c r="J327" s="112" t="e">
        <f t="shared" ref="J327:J379" si="102">H327/F327</f>
        <v>#DIV/0!</v>
      </c>
      <c r="K327" s="33">
        <f t="shared" si="100"/>
        <v>0</v>
      </c>
      <c r="L327" s="33">
        <f t="shared" si="100"/>
        <v>0</v>
      </c>
      <c r="M327" s="125" t="e">
        <f t="shared" si="83"/>
        <v>#DIV/0!</v>
      </c>
      <c r="N327" s="534"/>
    </row>
    <row r="328" spans="1:14" s="11" customFormat="1" x14ac:dyDescent="0.25">
      <c r="A328" s="568"/>
      <c r="B328" s="35" t="s">
        <v>42</v>
      </c>
      <c r="C328" s="42"/>
      <c r="D328" s="33">
        <f t="shared" si="101"/>
        <v>554193.01</v>
      </c>
      <c r="E328" s="33">
        <f t="shared" si="101"/>
        <v>489189.42</v>
      </c>
      <c r="F328" s="33">
        <f t="shared" si="99"/>
        <v>109728.87</v>
      </c>
      <c r="G328" s="113">
        <f>F328/E328</f>
        <v>0.224</v>
      </c>
      <c r="H328" s="33">
        <f>H333+H343+H358+H373</f>
        <v>109728.87</v>
      </c>
      <c r="I328" s="113">
        <f t="shared" si="98"/>
        <v>0.224</v>
      </c>
      <c r="J328" s="113">
        <f t="shared" si="102"/>
        <v>1</v>
      </c>
      <c r="K328" s="33">
        <f t="shared" si="100"/>
        <v>489189.42</v>
      </c>
      <c r="L328" s="33">
        <f t="shared" si="100"/>
        <v>0</v>
      </c>
      <c r="M328" s="124">
        <f t="shared" si="83"/>
        <v>1</v>
      </c>
      <c r="N328" s="534"/>
    </row>
    <row r="329" spans="1:14" s="11" customFormat="1" x14ac:dyDescent="0.25">
      <c r="A329" s="568"/>
      <c r="B329" s="35" t="s">
        <v>24</v>
      </c>
      <c r="C329" s="42"/>
      <c r="D329" s="33">
        <f t="shared" si="101"/>
        <v>0</v>
      </c>
      <c r="E329" s="33">
        <f t="shared" si="101"/>
        <v>0</v>
      </c>
      <c r="F329" s="33">
        <f t="shared" si="99"/>
        <v>0</v>
      </c>
      <c r="G329" s="113"/>
      <c r="H329" s="33"/>
      <c r="I329" s="112" t="e">
        <f t="shared" si="98"/>
        <v>#DIV/0!</v>
      </c>
      <c r="J329" s="165"/>
      <c r="K329" s="33">
        <f t="shared" si="100"/>
        <v>0</v>
      </c>
      <c r="L329" s="33">
        <f t="shared" si="100"/>
        <v>0</v>
      </c>
      <c r="M329" s="125" t="e">
        <f t="shared" si="83"/>
        <v>#DIV/0!</v>
      </c>
      <c r="N329" s="534"/>
    </row>
    <row r="330" spans="1:14" s="11" customFormat="1" ht="39" x14ac:dyDescent="0.25">
      <c r="A330" s="631" t="s">
        <v>127</v>
      </c>
      <c r="B330" s="166" t="s">
        <v>128</v>
      </c>
      <c r="C330" s="85" t="s">
        <v>144</v>
      </c>
      <c r="D330" s="64">
        <f>SUM(D331:D334)</f>
        <v>95705.4</v>
      </c>
      <c r="E330" s="64">
        <f>SUM(E331:E334)</f>
        <v>95705.4</v>
      </c>
      <c r="F330" s="64">
        <f>SUM(F331:F334)</f>
        <v>60566.67</v>
      </c>
      <c r="G330" s="105">
        <f>F330/E330</f>
        <v>0.63300000000000001</v>
      </c>
      <c r="H330" s="64">
        <f>SUM(H331:H334)</f>
        <v>60566.67</v>
      </c>
      <c r="I330" s="105">
        <f t="shared" si="98"/>
        <v>0.63300000000000001</v>
      </c>
      <c r="J330" s="105">
        <f t="shared" si="102"/>
        <v>1</v>
      </c>
      <c r="K330" s="64">
        <f t="shared" ref="K330:K379" si="103">E330</f>
        <v>95705.4</v>
      </c>
      <c r="L330" s="24">
        <f t="shared" ref="L330:L379" si="104">E330-K330</f>
        <v>0</v>
      </c>
      <c r="M330" s="62">
        <f t="shared" si="83"/>
        <v>1</v>
      </c>
      <c r="N330" s="534"/>
    </row>
    <row r="331" spans="1:14" s="11" customFormat="1" ht="18.75" customHeight="1" x14ac:dyDescent="0.25">
      <c r="A331" s="631"/>
      <c r="B331" s="440" t="s">
        <v>23</v>
      </c>
      <c r="C331" s="75"/>
      <c r="D331" s="25"/>
      <c r="E331" s="25"/>
      <c r="F331" s="25"/>
      <c r="G331" s="107"/>
      <c r="H331" s="25"/>
      <c r="I331" s="88" t="e">
        <f t="shared" si="98"/>
        <v>#DIV/0!</v>
      </c>
      <c r="J331" s="107"/>
      <c r="K331" s="24">
        <f t="shared" si="103"/>
        <v>0</v>
      </c>
      <c r="L331" s="24">
        <f t="shared" si="104"/>
        <v>0</v>
      </c>
      <c r="M331" s="129" t="e">
        <f t="shared" si="83"/>
        <v>#DIV/0!</v>
      </c>
      <c r="N331" s="534"/>
    </row>
    <row r="332" spans="1:14" s="11" customFormat="1" ht="18.75" customHeight="1" x14ac:dyDescent="0.25">
      <c r="A332" s="631"/>
      <c r="B332" s="440" t="s">
        <v>22</v>
      </c>
      <c r="C332" s="75"/>
      <c r="D332" s="25"/>
      <c r="E332" s="25"/>
      <c r="F332" s="25"/>
      <c r="G332" s="107">
        <v>0</v>
      </c>
      <c r="H332" s="25"/>
      <c r="I332" s="88" t="e">
        <f t="shared" si="98"/>
        <v>#DIV/0!</v>
      </c>
      <c r="J332" s="107">
        <v>0</v>
      </c>
      <c r="K332" s="24">
        <f t="shared" si="103"/>
        <v>0</v>
      </c>
      <c r="L332" s="24">
        <f t="shared" si="104"/>
        <v>0</v>
      </c>
      <c r="M332" s="129" t="e">
        <f t="shared" si="83"/>
        <v>#DIV/0!</v>
      </c>
      <c r="N332" s="534"/>
    </row>
    <row r="333" spans="1:14" s="11" customFormat="1" ht="18.75" customHeight="1" x14ac:dyDescent="0.25">
      <c r="A333" s="631"/>
      <c r="B333" s="440" t="s">
        <v>42</v>
      </c>
      <c r="C333" s="75"/>
      <c r="D333" s="24">
        <f>D338</f>
        <v>95705.4</v>
      </c>
      <c r="E333" s="24">
        <f>E338</f>
        <v>95705.4</v>
      </c>
      <c r="F333" s="24">
        <f>F338</f>
        <v>60566.67</v>
      </c>
      <c r="G333" s="109">
        <f>F333/E333</f>
        <v>0.63300000000000001</v>
      </c>
      <c r="H333" s="24">
        <f>H338</f>
        <v>60566.67</v>
      </c>
      <c r="I333" s="109">
        <f t="shared" si="98"/>
        <v>0.63300000000000001</v>
      </c>
      <c r="J333" s="109">
        <f t="shared" si="102"/>
        <v>1</v>
      </c>
      <c r="K333" s="24">
        <f t="shared" si="103"/>
        <v>95705.4</v>
      </c>
      <c r="L333" s="24">
        <f t="shared" si="104"/>
        <v>0</v>
      </c>
      <c r="M333" s="52">
        <f t="shared" si="83"/>
        <v>1</v>
      </c>
      <c r="N333" s="534"/>
    </row>
    <row r="334" spans="1:14" s="11" customFormat="1" ht="18.75" customHeight="1" x14ac:dyDescent="0.25">
      <c r="A334" s="631"/>
      <c r="B334" s="440" t="s">
        <v>24</v>
      </c>
      <c r="C334" s="75"/>
      <c r="D334" s="25"/>
      <c r="E334" s="25"/>
      <c r="F334" s="25"/>
      <c r="G334" s="107"/>
      <c r="H334" s="25"/>
      <c r="I334" s="88" t="e">
        <f t="shared" si="98"/>
        <v>#DIV/0!</v>
      </c>
      <c r="J334" s="107"/>
      <c r="K334" s="24">
        <f t="shared" si="103"/>
        <v>0</v>
      </c>
      <c r="L334" s="24">
        <f t="shared" si="104"/>
        <v>0</v>
      </c>
      <c r="M334" s="129" t="e">
        <f t="shared" si="83"/>
        <v>#DIV/0!</v>
      </c>
      <c r="N334" s="534"/>
    </row>
    <row r="335" spans="1:14" s="11" customFormat="1" ht="131.25" x14ac:dyDescent="0.25">
      <c r="A335" s="573" t="s">
        <v>129</v>
      </c>
      <c r="B335" s="44" t="s">
        <v>637</v>
      </c>
      <c r="C335" s="167" t="s">
        <v>215</v>
      </c>
      <c r="D335" s="56">
        <f>SUM(D336:D339)</f>
        <v>95705.4</v>
      </c>
      <c r="E335" s="56">
        <f>SUM(E336:E339)</f>
        <v>95705.4</v>
      </c>
      <c r="F335" s="56">
        <f>SUM(F336:F339)</f>
        <v>60566.67</v>
      </c>
      <c r="G335" s="114">
        <f>F335/E335</f>
        <v>0.63300000000000001</v>
      </c>
      <c r="H335" s="56">
        <f>SUM(H336:H339)</f>
        <v>60566.67</v>
      </c>
      <c r="I335" s="114">
        <f t="shared" si="98"/>
        <v>0.63300000000000001</v>
      </c>
      <c r="J335" s="114">
        <f t="shared" si="102"/>
        <v>1</v>
      </c>
      <c r="K335" s="56">
        <f t="shared" si="103"/>
        <v>95705.4</v>
      </c>
      <c r="L335" s="24">
        <f t="shared" si="104"/>
        <v>0</v>
      </c>
      <c r="M335" s="155">
        <f t="shared" ref="M335:M379" si="105">K335/E335</f>
        <v>1</v>
      </c>
      <c r="N335" s="518" t="s">
        <v>828</v>
      </c>
    </row>
    <row r="336" spans="1:14" s="11" customFormat="1" x14ac:dyDescent="0.25">
      <c r="A336" s="573"/>
      <c r="B336" s="440" t="s">
        <v>23</v>
      </c>
      <c r="C336" s="168"/>
      <c r="D336" s="24"/>
      <c r="E336" s="25"/>
      <c r="F336" s="24"/>
      <c r="G336" s="107"/>
      <c r="H336" s="36"/>
      <c r="I336" s="88" t="e">
        <f t="shared" si="98"/>
        <v>#DIV/0!</v>
      </c>
      <c r="J336" s="107"/>
      <c r="K336" s="24">
        <f t="shared" si="103"/>
        <v>0</v>
      </c>
      <c r="L336" s="24">
        <f t="shared" si="104"/>
        <v>0</v>
      </c>
      <c r="M336" s="129" t="e">
        <f t="shared" si="105"/>
        <v>#DIV/0!</v>
      </c>
      <c r="N336" s="518"/>
    </row>
    <row r="337" spans="1:14" s="11" customFormat="1" x14ac:dyDescent="0.25">
      <c r="A337" s="573"/>
      <c r="B337" s="440" t="s">
        <v>22</v>
      </c>
      <c r="C337" s="168"/>
      <c r="D337" s="24"/>
      <c r="E337" s="25"/>
      <c r="F337" s="24"/>
      <c r="G337" s="107"/>
      <c r="H337" s="36"/>
      <c r="I337" s="88" t="e">
        <f t="shared" si="98"/>
        <v>#DIV/0!</v>
      </c>
      <c r="J337" s="107"/>
      <c r="K337" s="24">
        <f t="shared" si="103"/>
        <v>0</v>
      </c>
      <c r="L337" s="24">
        <f t="shared" si="104"/>
        <v>0</v>
      </c>
      <c r="M337" s="129" t="e">
        <f t="shared" si="105"/>
        <v>#DIV/0!</v>
      </c>
      <c r="N337" s="518"/>
    </row>
    <row r="338" spans="1:14" s="11" customFormat="1" x14ac:dyDescent="0.25">
      <c r="A338" s="573"/>
      <c r="B338" s="440" t="s">
        <v>42</v>
      </c>
      <c r="C338" s="168"/>
      <c r="D338" s="24">
        <v>95705.4</v>
      </c>
      <c r="E338" s="24">
        <v>95705.4</v>
      </c>
      <c r="F338" s="24">
        <v>60566.67</v>
      </c>
      <c r="G338" s="109">
        <f>F338/E338</f>
        <v>0.63300000000000001</v>
      </c>
      <c r="H338" s="24">
        <f>F338</f>
        <v>60566.67</v>
      </c>
      <c r="I338" s="109">
        <f t="shared" si="98"/>
        <v>0.63300000000000001</v>
      </c>
      <c r="J338" s="109">
        <f t="shared" si="102"/>
        <v>1</v>
      </c>
      <c r="K338" s="24">
        <f t="shared" si="103"/>
        <v>95705.4</v>
      </c>
      <c r="L338" s="24">
        <f t="shared" si="104"/>
        <v>0</v>
      </c>
      <c r="M338" s="52">
        <f t="shared" si="105"/>
        <v>1</v>
      </c>
      <c r="N338" s="518"/>
    </row>
    <row r="339" spans="1:14" s="11" customFormat="1" x14ac:dyDescent="0.25">
      <c r="A339" s="573"/>
      <c r="B339" s="440" t="s">
        <v>24</v>
      </c>
      <c r="C339" s="168"/>
      <c r="D339" s="24"/>
      <c r="E339" s="25"/>
      <c r="F339" s="24"/>
      <c r="G339" s="107"/>
      <c r="H339" s="36"/>
      <c r="I339" s="88" t="e">
        <f t="shared" si="98"/>
        <v>#DIV/0!</v>
      </c>
      <c r="J339" s="107"/>
      <c r="K339" s="24">
        <f t="shared" si="103"/>
        <v>0</v>
      </c>
      <c r="L339" s="24">
        <f t="shared" si="104"/>
        <v>0</v>
      </c>
      <c r="M339" s="129" t="e">
        <f t="shared" si="105"/>
        <v>#DIV/0!</v>
      </c>
      <c r="N339" s="518"/>
    </row>
    <row r="340" spans="1:14" s="11" customFormat="1" ht="39" x14ac:dyDescent="0.25">
      <c r="A340" s="631" t="s">
        <v>130</v>
      </c>
      <c r="B340" s="169" t="s">
        <v>131</v>
      </c>
      <c r="C340" s="85" t="s">
        <v>144</v>
      </c>
      <c r="D340" s="64">
        <f>SUM(D341:D344)</f>
        <v>214868.33</v>
      </c>
      <c r="E340" s="64">
        <f>SUM(E341:E344)</f>
        <v>214868.33</v>
      </c>
      <c r="F340" s="64">
        <f>SUM(F341:F344)</f>
        <v>48279.8</v>
      </c>
      <c r="G340" s="105">
        <f>F340/E340</f>
        <v>0.22500000000000001</v>
      </c>
      <c r="H340" s="64">
        <f>SUM(H341:H344)</f>
        <v>48279.8</v>
      </c>
      <c r="I340" s="105">
        <f t="shared" si="98"/>
        <v>0.22500000000000001</v>
      </c>
      <c r="J340" s="105">
        <f t="shared" si="102"/>
        <v>1</v>
      </c>
      <c r="K340" s="64">
        <f t="shared" si="103"/>
        <v>214868.33</v>
      </c>
      <c r="L340" s="24">
        <f t="shared" si="104"/>
        <v>0</v>
      </c>
      <c r="M340" s="62">
        <f t="shared" si="105"/>
        <v>1</v>
      </c>
      <c r="N340" s="612"/>
    </row>
    <row r="341" spans="1:14" s="11" customFormat="1" ht="18.75" customHeight="1" outlineLevel="1" x14ac:dyDescent="0.25">
      <c r="A341" s="631"/>
      <c r="B341" s="440" t="s">
        <v>23</v>
      </c>
      <c r="C341" s="75"/>
      <c r="D341" s="24"/>
      <c r="E341" s="24"/>
      <c r="F341" s="24"/>
      <c r="G341" s="88"/>
      <c r="H341" s="24"/>
      <c r="I341" s="88" t="e">
        <f t="shared" si="98"/>
        <v>#DIV/0!</v>
      </c>
      <c r="J341" s="88"/>
      <c r="K341" s="24">
        <f t="shared" si="103"/>
        <v>0</v>
      </c>
      <c r="L341" s="24">
        <f t="shared" si="104"/>
        <v>0</v>
      </c>
      <c r="M341" s="129" t="e">
        <f t="shared" si="105"/>
        <v>#DIV/0!</v>
      </c>
      <c r="N341" s="612"/>
    </row>
    <row r="342" spans="1:14" s="11" customFormat="1" ht="18.75" customHeight="1" outlineLevel="1" x14ac:dyDescent="0.25">
      <c r="A342" s="631"/>
      <c r="B342" s="440" t="s">
        <v>22</v>
      </c>
      <c r="C342" s="75"/>
      <c r="D342" s="24"/>
      <c r="E342" s="24"/>
      <c r="F342" s="24"/>
      <c r="G342" s="88"/>
      <c r="H342" s="24"/>
      <c r="I342" s="88" t="e">
        <f t="shared" si="98"/>
        <v>#DIV/0!</v>
      </c>
      <c r="J342" s="88"/>
      <c r="K342" s="24">
        <f t="shared" si="103"/>
        <v>0</v>
      </c>
      <c r="L342" s="24">
        <f t="shared" si="104"/>
        <v>0</v>
      </c>
      <c r="M342" s="129" t="e">
        <f t="shared" si="105"/>
        <v>#DIV/0!</v>
      </c>
      <c r="N342" s="612"/>
    </row>
    <row r="343" spans="1:14" s="11" customFormat="1" ht="18.75" customHeight="1" outlineLevel="1" x14ac:dyDescent="0.25">
      <c r="A343" s="631"/>
      <c r="B343" s="440" t="s">
        <v>42</v>
      </c>
      <c r="C343" s="75"/>
      <c r="D343" s="24">
        <f>D348+D353</f>
        <v>214868.33</v>
      </c>
      <c r="E343" s="24">
        <f>E348+E353</f>
        <v>214868.33</v>
      </c>
      <c r="F343" s="24">
        <f>H343</f>
        <v>48279.8</v>
      </c>
      <c r="G343" s="109">
        <f>F343/E343</f>
        <v>0.22500000000000001</v>
      </c>
      <c r="H343" s="24">
        <f>H348+H353</f>
        <v>48279.8</v>
      </c>
      <c r="I343" s="109">
        <f t="shared" si="98"/>
        <v>0.22500000000000001</v>
      </c>
      <c r="J343" s="109">
        <f t="shared" si="102"/>
        <v>1</v>
      </c>
      <c r="K343" s="24">
        <f t="shared" si="103"/>
        <v>214868.33</v>
      </c>
      <c r="L343" s="24">
        <f t="shared" si="104"/>
        <v>0</v>
      </c>
      <c r="M343" s="52">
        <f t="shared" si="105"/>
        <v>1</v>
      </c>
      <c r="N343" s="612"/>
    </row>
    <row r="344" spans="1:14" s="11" customFormat="1" ht="18.75" customHeight="1" outlineLevel="1" x14ac:dyDescent="0.25">
      <c r="A344" s="631"/>
      <c r="B344" s="440" t="s">
        <v>24</v>
      </c>
      <c r="C344" s="75"/>
      <c r="D344" s="25"/>
      <c r="E344" s="25"/>
      <c r="F344" s="25"/>
      <c r="G344" s="107"/>
      <c r="H344" s="25"/>
      <c r="I344" s="88" t="e">
        <f t="shared" si="98"/>
        <v>#DIV/0!</v>
      </c>
      <c r="J344" s="107"/>
      <c r="K344" s="24">
        <f t="shared" si="103"/>
        <v>0</v>
      </c>
      <c r="L344" s="24">
        <f t="shared" si="104"/>
        <v>0</v>
      </c>
      <c r="M344" s="129" t="e">
        <f t="shared" si="105"/>
        <v>#DIV/0!</v>
      </c>
      <c r="N344" s="612"/>
    </row>
    <row r="345" spans="1:14" s="11" customFormat="1" ht="88.5" customHeight="1" x14ac:dyDescent="0.25">
      <c r="A345" s="632" t="s">
        <v>132</v>
      </c>
      <c r="B345" s="174" t="s">
        <v>1005</v>
      </c>
      <c r="C345" s="168" t="s">
        <v>779</v>
      </c>
      <c r="D345" s="24">
        <f>SUM(D346:D349)</f>
        <v>67436.36</v>
      </c>
      <c r="E345" s="24">
        <f>SUM(E346:E349)</f>
        <v>67436.36</v>
      </c>
      <c r="F345" s="24">
        <f>SUM(F346:F349)</f>
        <v>48279.8</v>
      </c>
      <c r="G345" s="109">
        <f>F345/E345</f>
        <v>0.71599999999999997</v>
      </c>
      <c r="H345" s="24">
        <f>SUM(H346:H349)</f>
        <v>48279.8</v>
      </c>
      <c r="I345" s="109">
        <f t="shared" si="98"/>
        <v>0.71599999999999997</v>
      </c>
      <c r="J345" s="109">
        <f t="shared" si="102"/>
        <v>1</v>
      </c>
      <c r="K345" s="24">
        <f t="shared" si="103"/>
        <v>67436.36</v>
      </c>
      <c r="L345" s="24">
        <f t="shared" si="104"/>
        <v>0</v>
      </c>
      <c r="M345" s="52">
        <f t="shared" si="105"/>
        <v>1</v>
      </c>
      <c r="N345" s="518" t="s">
        <v>829</v>
      </c>
    </row>
    <row r="346" spans="1:14" s="11" customFormat="1" outlineLevel="1" x14ac:dyDescent="0.25">
      <c r="A346" s="632"/>
      <c r="B346" s="440" t="s">
        <v>23</v>
      </c>
      <c r="C346" s="168"/>
      <c r="D346" s="24"/>
      <c r="E346" s="24"/>
      <c r="F346" s="24"/>
      <c r="G346" s="88"/>
      <c r="H346" s="24"/>
      <c r="I346" s="88" t="e">
        <f t="shared" si="98"/>
        <v>#DIV/0!</v>
      </c>
      <c r="J346" s="88"/>
      <c r="K346" s="24">
        <f t="shared" si="103"/>
        <v>0</v>
      </c>
      <c r="L346" s="24">
        <f t="shared" si="104"/>
        <v>0</v>
      </c>
      <c r="M346" s="129" t="e">
        <f t="shared" si="105"/>
        <v>#DIV/0!</v>
      </c>
      <c r="N346" s="518"/>
    </row>
    <row r="347" spans="1:14" s="11" customFormat="1" outlineLevel="1" x14ac:dyDescent="0.25">
      <c r="A347" s="632"/>
      <c r="B347" s="440" t="s">
        <v>22</v>
      </c>
      <c r="C347" s="168"/>
      <c r="D347" s="24"/>
      <c r="E347" s="24"/>
      <c r="F347" s="24"/>
      <c r="G347" s="88"/>
      <c r="H347" s="24"/>
      <c r="I347" s="88" t="e">
        <f t="shared" si="98"/>
        <v>#DIV/0!</v>
      </c>
      <c r="J347" s="88"/>
      <c r="K347" s="24">
        <f t="shared" si="103"/>
        <v>0</v>
      </c>
      <c r="L347" s="24">
        <f t="shared" si="104"/>
        <v>0</v>
      </c>
      <c r="M347" s="129" t="e">
        <f t="shared" si="105"/>
        <v>#DIV/0!</v>
      </c>
      <c r="N347" s="518"/>
    </row>
    <row r="348" spans="1:14" s="11" customFormat="1" outlineLevel="1" x14ac:dyDescent="0.25">
      <c r="A348" s="632"/>
      <c r="B348" s="440" t="s">
        <v>42</v>
      </c>
      <c r="C348" s="168"/>
      <c r="D348" s="24">
        <f>10476.239+54774.663+1145.728+1039.726</f>
        <v>67436.36</v>
      </c>
      <c r="E348" s="24">
        <f>10476.239+54774.663+1145.728+1039.726</f>
        <v>67436.36</v>
      </c>
      <c r="F348" s="24">
        <v>48279.8</v>
      </c>
      <c r="G348" s="109">
        <f>F348/E348</f>
        <v>0.71599999999999997</v>
      </c>
      <c r="H348" s="24">
        <f>F348</f>
        <v>48279.8</v>
      </c>
      <c r="I348" s="109">
        <f t="shared" si="98"/>
        <v>0.71599999999999997</v>
      </c>
      <c r="J348" s="109">
        <f t="shared" si="102"/>
        <v>1</v>
      </c>
      <c r="K348" s="24">
        <f t="shared" si="103"/>
        <v>67436.36</v>
      </c>
      <c r="L348" s="24">
        <f t="shared" si="104"/>
        <v>0</v>
      </c>
      <c r="M348" s="52">
        <f t="shared" si="105"/>
        <v>1</v>
      </c>
      <c r="N348" s="518"/>
    </row>
    <row r="349" spans="1:14" s="11" customFormat="1" outlineLevel="1" x14ac:dyDescent="0.25">
      <c r="A349" s="632"/>
      <c r="B349" s="440" t="s">
        <v>24</v>
      </c>
      <c r="C349" s="168"/>
      <c r="D349" s="24"/>
      <c r="E349" s="24"/>
      <c r="F349" s="170"/>
      <c r="G349" s="171"/>
      <c r="H349" s="170"/>
      <c r="I349" s="88" t="e">
        <f t="shared" si="98"/>
        <v>#DIV/0!</v>
      </c>
      <c r="J349" s="88" t="e">
        <f t="shared" si="102"/>
        <v>#DIV/0!</v>
      </c>
      <c r="K349" s="24">
        <f t="shared" si="103"/>
        <v>0</v>
      </c>
      <c r="L349" s="24">
        <f t="shared" si="104"/>
        <v>0</v>
      </c>
      <c r="M349" s="129" t="e">
        <f t="shared" si="105"/>
        <v>#DIV/0!</v>
      </c>
      <c r="N349" s="518"/>
    </row>
    <row r="350" spans="1:14" s="11" customFormat="1" ht="92.25" customHeight="1" x14ac:dyDescent="0.25">
      <c r="A350" s="632" t="s">
        <v>133</v>
      </c>
      <c r="B350" s="174" t="s">
        <v>1006</v>
      </c>
      <c r="C350" s="168" t="s">
        <v>779</v>
      </c>
      <c r="D350" s="24">
        <f>SUM(D351:D354)</f>
        <v>147431.97</v>
      </c>
      <c r="E350" s="24">
        <f>SUM(E351:E354)</f>
        <v>147431.97</v>
      </c>
      <c r="F350" s="172">
        <f>SUM(F351:F354)</f>
        <v>0</v>
      </c>
      <c r="G350" s="171">
        <f t="shared" ref="G350:G363" si="106">F350/E350</f>
        <v>0</v>
      </c>
      <c r="H350" s="172">
        <f>SUM(H351:H354)</f>
        <v>0</v>
      </c>
      <c r="I350" s="109">
        <f t="shared" si="98"/>
        <v>0</v>
      </c>
      <c r="J350" s="88" t="e">
        <f t="shared" si="102"/>
        <v>#DIV/0!</v>
      </c>
      <c r="K350" s="24">
        <f t="shared" si="103"/>
        <v>147431.97</v>
      </c>
      <c r="L350" s="24">
        <f t="shared" si="104"/>
        <v>0</v>
      </c>
      <c r="M350" s="52">
        <f t="shared" si="105"/>
        <v>1</v>
      </c>
      <c r="N350" s="518" t="s">
        <v>830</v>
      </c>
    </row>
    <row r="351" spans="1:14" s="11" customFormat="1" outlineLevel="1" x14ac:dyDescent="0.25">
      <c r="A351" s="632"/>
      <c r="B351" s="440" t="s">
        <v>23</v>
      </c>
      <c r="C351" s="168"/>
      <c r="D351" s="24"/>
      <c r="E351" s="24"/>
      <c r="F351" s="170"/>
      <c r="G351" s="171"/>
      <c r="H351" s="170"/>
      <c r="I351" s="88" t="e">
        <f t="shared" si="98"/>
        <v>#DIV/0!</v>
      </c>
      <c r="J351" s="88" t="e">
        <f t="shared" si="102"/>
        <v>#DIV/0!</v>
      </c>
      <c r="K351" s="24">
        <f t="shared" si="103"/>
        <v>0</v>
      </c>
      <c r="L351" s="24">
        <f t="shared" si="104"/>
        <v>0</v>
      </c>
      <c r="M351" s="129" t="e">
        <f t="shared" si="105"/>
        <v>#DIV/0!</v>
      </c>
      <c r="N351" s="518"/>
    </row>
    <row r="352" spans="1:14" s="11" customFormat="1" outlineLevel="1" x14ac:dyDescent="0.25">
      <c r="A352" s="632"/>
      <c r="B352" s="440" t="s">
        <v>22</v>
      </c>
      <c r="C352" s="168"/>
      <c r="D352" s="24"/>
      <c r="E352" s="24"/>
      <c r="F352" s="170"/>
      <c r="G352" s="171"/>
      <c r="H352" s="170"/>
      <c r="I352" s="88" t="e">
        <f t="shared" si="98"/>
        <v>#DIV/0!</v>
      </c>
      <c r="J352" s="88" t="e">
        <f t="shared" si="102"/>
        <v>#DIV/0!</v>
      </c>
      <c r="K352" s="24">
        <f t="shared" si="103"/>
        <v>0</v>
      </c>
      <c r="L352" s="24">
        <f t="shared" si="104"/>
        <v>0</v>
      </c>
      <c r="M352" s="129" t="e">
        <f t="shared" si="105"/>
        <v>#DIV/0!</v>
      </c>
      <c r="N352" s="518"/>
    </row>
    <row r="353" spans="1:14" s="11" customFormat="1" outlineLevel="1" x14ac:dyDescent="0.25">
      <c r="A353" s="632"/>
      <c r="B353" s="440" t="s">
        <v>42</v>
      </c>
      <c r="C353" s="168"/>
      <c r="D353" s="24">
        <f>42696.035+104735.934</f>
        <v>147431.97</v>
      </c>
      <c r="E353" s="24">
        <f>42696.035+104735.934</f>
        <v>147431.97</v>
      </c>
      <c r="F353" s="173"/>
      <c r="G353" s="171">
        <f>F353/E353</f>
        <v>0</v>
      </c>
      <c r="H353" s="170">
        <v>0</v>
      </c>
      <c r="I353" s="109">
        <f t="shared" si="98"/>
        <v>0</v>
      </c>
      <c r="J353" s="88" t="e">
        <f t="shared" si="102"/>
        <v>#DIV/0!</v>
      </c>
      <c r="K353" s="24">
        <f t="shared" si="103"/>
        <v>147431.97</v>
      </c>
      <c r="L353" s="24">
        <f t="shared" si="104"/>
        <v>0</v>
      </c>
      <c r="M353" s="52">
        <f t="shared" si="105"/>
        <v>1</v>
      </c>
      <c r="N353" s="518"/>
    </row>
    <row r="354" spans="1:14" s="11" customFormat="1" outlineLevel="1" x14ac:dyDescent="0.25">
      <c r="A354" s="632"/>
      <c r="B354" s="440" t="s">
        <v>24</v>
      </c>
      <c r="C354" s="168"/>
      <c r="D354" s="24"/>
      <c r="E354" s="24"/>
      <c r="F354" s="170"/>
      <c r="G354" s="171"/>
      <c r="H354" s="170"/>
      <c r="I354" s="88" t="e">
        <f t="shared" si="98"/>
        <v>#DIV/0!</v>
      </c>
      <c r="J354" s="88" t="e">
        <f t="shared" si="102"/>
        <v>#DIV/0!</v>
      </c>
      <c r="K354" s="24">
        <f t="shared" si="103"/>
        <v>0</v>
      </c>
      <c r="L354" s="24">
        <f t="shared" si="104"/>
        <v>0</v>
      </c>
      <c r="M354" s="129" t="e">
        <f t="shared" si="105"/>
        <v>#DIV/0!</v>
      </c>
      <c r="N354" s="518"/>
    </row>
    <row r="355" spans="1:14" s="11" customFormat="1" ht="102" customHeight="1" x14ac:dyDescent="0.25">
      <c r="A355" s="600" t="s">
        <v>134</v>
      </c>
      <c r="B355" s="169" t="s">
        <v>135</v>
      </c>
      <c r="C355" s="85" t="s">
        <v>144</v>
      </c>
      <c r="D355" s="64">
        <f>SUM(D356:D359)</f>
        <v>239674.98</v>
      </c>
      <c r="E355" s="64">
        <f>SUM(E356:E359)</f>
        <v>173700.89</v>
      </c>
      <c r="F355" s="25">
        <f>SUM(F356:F359)</f>
        <v>0</v>
      </c>
      <c r="G355" s="106">
        <f t="shared" si="106"/>
        <v>0</v>
      </c>
      <c r="H355" s="25">
        <f>SUM(H356:H359)</f>
        <v>0</v>
      </c>
      <c r="I355" s="109">
        <f t="shared" si="98"/>
        <v>0</v>
      </c>
      <c r="J355" s="88" t="e">
        <f t="shared" si="102"/>
        <v>#DIV/0!</v>
      </c>
      <c r="K355" s="64">
        <f t="shared" si="103"/>
        <v>173700.89</v>
      </c>
      <c r="L355" s="24">
        <f t="shared" si="104"/>
        <v>0</v>
      </c>
      <c r="M355" s="62">
        <f t="shared" si="105"/>
        <v>1</v>
      </c>
      <c r="N355" s="512" t="s">
        <v>982</v>
      </c>
    </row>
    <row r="356" spans="1:14" s="11" customFormat="1" outlineLevel="1" x14ac:dyDescent="0.25">
      <c r="A356" s="600"/>
      <c r="B356" s="440" t="s">
        <v>23</v>
      </c>
      <c r="C356" s="75"/>
      <c r="D356" s="25"/>
      <c r="E356" s="25"/>
      <c r="F356" s="25"/>
      <c r="G356" s="107" t="e">
        <f t="shared" si="106"/>
        <v>#DIV/0!</v>
      </c>
      <c r="H356" s="25"/>
      <c r="I356" s="88" t="e">
        <f t="shared" si="98"/>
        <v>#DIV/0!</v>
      </c>
      <c r="J356" s="88" t="e">
        <f t="shared" si="102"/>
        <v>#DIV/0!</v>
      </c>
      <c r="K356" s="24">
        <f t="shared" si="103"/>
        <v>0</v>
      </c>
      <c r="L356" s="24">
        <f t="shared" si="104"/>
        <v>0</v>
      </c>
      <c r="M356" s="129" t="e">
        <f t="shared" si="105"/>
        <v>#DIV/0!</v>
      </c>
      <c r="N356" s="512"/>
    </row>
    <row r="357" spans="1:14" s="11" customFormat="1" outlineLevel="1" x14ac:dyDescent="0.25">
      <c r="A357" s="600"/>
      <c r="B357" s="440" t="s">
        <v>22</v>
      </c>
      <c r="C357" s="75"/>
      <c r="D357" s="24">
        <f>D362+D367</f>
        <v>970.5</v>
      </c>
      <c r="E357" s="24">
        <f t="shared" ref="E357:H359" si="107">E362+E367</f>
        <v>0</v>
      </c>
      <c r="F357" s="24">
        <f t="shared" si="107"/>
        <v>0</v>
      </c>
      <c r="G357" s="88" t="e">
        <f t="shared" si="106"/>
        <v>#DIV/0!</v>
      </c>
      <c r="H357" s="24">
        <f t="shared" si="107"/>
        <v>0</v>
      </c>
      <c r="I357" s="88" t="e">
        <f t="shared" si="98"/>
        <v>#DIV/0!</v>
      </c>
      <c r="J357" s="88" t="e">
        <f t="shared" si="102"/>
        <v>#DIV/0!</v>
      </c>
      <c r="K357" s="24">
        <f t="shared" si="103"/>
        <v>0</v>
      </c>
      <c r="L357" s="24">
        <f t="shared" si="104"/>
        <v>0</v>
      </c>
      <c r="M357" s="129" t="e">
        <f t="shared" si="105"/>
        <v>#DIV/0!</v>
      </c>
      <c r="N357" s="512"/>
    </row>
    <row r="358" spans="1:14" s="11" customFormat="1" outlineLevel="1" x14ac:dyDescent="0.25">
      <c r="A358" s="600"/>
      <c r="B358" s="440" t="s">
        <v>42</v>
      </c>
      <c r="C358" s="75"/>
      <c r="D358" s="24">
        <f t="shared" ref="D358:F359" si="108">D363+D368</f>
        <v>238704.48</v>
      </c>
      <c r="E358" s="24">
        <f t="shared" si="108"/>
        <v>173700.89</v>
      </c>
      <c r="F358" s="24">
        <f t="shared" si="108"/>
        <v>0</v>
      </c>
      <c r="G358" s="107">
        <f t="shared" si="106"/>
        <v>0</v>
      </c>
      <c r="H358" s="24">
        <f t="shared" si="107"/>
        <v>0</v>
      </c>
      <c r="I358" s="109">
        <f t="shared" si="98"/>
        <v>0</v>
      </c>
      <c r="J358" s="88" t="e">
        <f t="shared" si="102"/>
        <v>#DIV/0!</v>
      </c>
      <c r="K358" s="24">
        <f>SUM(K363,K368)</f>
        <v>173700.89</v>
      </c>
      <c r="L358" s="24">
        <f t="shared" si="104"/>
        <v>0</v>
      </c>
      <c r="M358" s="52">
        <f t="shared" si="105"/>
        <v>1</v>
      </c>
      <c r="N358" s="512"/>
    </row>
    <row r="359" spans="1:14" s="11" customFormat="1" ht="27" customHeight="1" outlineLevel="1" x14ac:dyDescent="0.25">
      <c r="A359" s="600"/>
      <c r="B359" s="440" t="s">
        <v>24</v>
      </c>
      <c r="C359" s="75"/>
      <c r="D359" s="24">
        <f t="shared" si="108"/>
        <v>0</v>
      </c>
      <c r="E359" s="24">
        <f t="shared" si="108"/>
        <v>0</v>
      </c>
      <c r="F359" s="24">
        <f t="shared" si="108"/>
        <v>0</v>
      </c>
      <c r="G359" s="107" t="e">
        <f t="shared" si="106"/>
        <v>#DIV/0!</v>
      </c>
      <c r="H359" s="24">
        <f t="shared" si="107"/>
        <v>0</v>
      </c>
      <c r="I359" s="88" t="e">
        <f t="shared" si="98"/>
        <v>#DIV/0!</v>
      </c>
      <c r="J359" s="88" t="e">
        <f t="shared" si="102"/>
        <v>#DIV/0!</v>
      </c>
      <c r="K359" s="24">
        <f t="shared" si="103"/>
        <v>0</v>
      </c>
      <c r="L359" s="24">
        <f t="shared" si="104"/>
        <v>0</v>
      </c>
      <c r="M359" s="129" t="e">
        <f t="shared" si="105"/>
        <v>#DIV/0!</v>
      </c>
      <c r="N359" s="512"/>
    </row>
    <row r="360" spans="1:14" s="11" customFormat="1" ht="111" customHeight="1" x14ac:dyDescent="0.25">
      <c r="A360" s="648" t="s">
        <v>136</v>
      </c>
      <c r="B360" s="174" t="s">
        <v>994</v>
      </c>
      <c r="C360" s="450" t="s">
        <v>779</v>
      </c>
      <c r="D360" s="24">
        <f>SUM(D361:D364)</f>
        <v>76169.06</v>
      </c>
      <c r="E360" s="24">
        <f>SUM(E361:E364)</f>
        <v>69465.350000000006</v>
      </c>
      <c r="F360" s="56">
        <f>SUM(F361:F364)</f>
        <v>0</v>
      </c>
      <c r="G360" s="109">
        <f t="shared" si="106"/>
        <v>0</v>
      </c>
      <c r="H360" s="56">
        <f>SUM(H361:H364)</f>
        <v>0</v>
      </c>
      <c r="I360" s="109">
        <f t="shared" si="98"/>
        <v>0</v>
      </c>
      <c r="J360" s="88" t="e">
        <f t="shared" si="102"/>
        <v>#DIV/0!</v>
      </c>
      <c r="K360" s="24">
        <f t="shared" si="103"/>
        <v>69465.350000000006</v>
      </c>
      <c r="L360" s="24">
        <f t="shared" si="104"/>
        <v>0</v>
      </c>
      <c r="M360" s="52">
        <f t="shared" si="105"/>
        <v>1</v>
      </c>
      <c r="N360" s="538" t="s">
        <v>1256</v>
      </c>
    </row>
    <row r="361" spans="1:14" s="11" customFormat="1" outlineLevel="1" x14ac:dyDescent="0.25">
      <c r="A361" s="648"/>
      <c r="B361" s="447" t="s">
        <v>23</v>
      </c>
      <c r="C361" s="450"/>
      <c r="D361" s="24"/>
      <c r="E361" s="24"/>
      <c r="F361" s="24"/>
      <c r="G361" s="88"/>
      <c r="H361" s="24"/>
      <c r="I361" s="88" t="e">
        <f t="shared" si="98"/>
        <v>#DIV/0!</v>
      </c>
      <c r="J361" s="88" t="e">
        <f t="shared" si="102"/>
        <v>#DIV/0!</v>
      </c>
      <c r="K361" s="24">
        <f t="shared" si="103"/>
        <v>0</v>
      </c>
      <c r="L361" s="24">
        <f t="shared" si="104"/>
        <v>0</v>
      </c>
      <c r="M361" s="129" t="e">
        <f t="shared" si="105"/>
        <v>#DIV/0!</v>
      </c>
      <c r="N361" s="538"/>
    </row>
    <row r="362" spans="1:14" s="11" customFormat="1" outlineLevel="1" x14ac:dyDescent="0.25">
      <c r="A362" s="648"/>
      <c r="B362" s="447" t="s">
        <v>22</v>
      </c>
      <c r="C362" s="450"/>
      <c r="D362" s="24"/>
      <c r="E362" s="24"/>
      <c r="F362" s="24"/>
      <c r="G362" s="88"/>
      <c r="H362" s="24"/>
      <c r="I362" s="88" t="e">
        <f t="shared" si="98"/>
        <v>#DIV/0!</v>
      </c>
      <c r="J362" s="88" t="e">
        <f t="shared" si="102"/>
        <v>#DIV/0!</v>
      </c>
      <c r="K362" s="24">
        <f t="shared" si="103"/>
        <v>0</v>
      </c>
      <c r="L362" s="24">
        <f t="shared" si="104"/>
        <v>0</v>
      </c>
      <c r="M362" s="129" t="e">
        <f t="shared" si="105"/>
        <v>#DIV/0!</v>
      </c>
      <c r="N362" s="538"/>
    </row>
    <row r="363" spans="1:14" s="11" customFormat="1" outlineLevel="1" x14ac:dyDescent="0.25">
      <c r="A363" s="648"/>
      <c r="B363" s="447" t="s">
        <v>42</v>
      </c>
      <c r="C363" s="450"/>
      <c r="D363" s="24">
        <v>76169.06</v>
      </c>
      <c r="E363" s="24">
        <v>69465.350000000006</v>
      </c>
      <c r="F363" s="24">
        <v>0</v>
      </c>
      <c r="G363" s="109">
        <f t="shared" si="106"/>
        <v>0</v>
      </c>
      <c r="H363" s="24">
        <v>0</v>
      </c>
      <c r="I363" s="109">
        <f t="shared" si="98"/>
        <v>0</v>
      </c>
      <c r="J363" s="88" t="e">
        <f t="shared" si="102"/>
        <v>#DIV/0!</v>
      </c>
      <c r="K363" s="24">
        <f t="shared" si="103"/>
        <v>69465.350000000006</v>
      </c>
      <c r="L363" s="24">
        <f t="shared" si="104"/>
        <v>0</v>
      </c>
      <c r="M363" s="52">
        <f t="shared" si="105"/>
        <v>1</v>
      </c>
      <c r="N363" s="538"/>
    </row>
    <row r="364" spans="1:14" s="11" customFormat="1" outlineLevel="1" x14ac:dyDescent="0.25">
      <c r="A364" s="648"/>
      <c r="B364" s="447" t="s">
        <v>24</v>
      </c>
      <c r="C364" s="450"/>
      <c r="D364" s="24"/>
      <c r="E364" s="25"/>
      <c r="F364" s="24"/>
      <c r="G364" s="88"/>
      <c r="H364" s="36"/>
      <c r="I364" s="88" t="e">
        <f t="shared" si="98"/>
        <v>#DIV/0!</v>
      </c>
      <c r="J364" s="88" t="e">
        <f t="shared" si="102"/>
        <v>#DIV/0!</v>
      </c>
      <c r="K364" s="24">
        <f t="shared" si="103"/>
        <v>0</v>
      </c>
      <c r="L364" s="24">
        <f t="shared" si="104"/>
        <v>0</v>
      </c>
      <c r="M364" s="129" t="e">
        <f t="shared" si="105"/>
        <v>#DIV/0!</v>
      </c>
      <c r="N364" s="538"/>
    </row>
    <row r="365" spans="1:14" s="11" customFormat="1" ht="209.25" customHeight="1" x14ac:dyDescent="0.25">
      <c r="A365" s="648" t="s">
        <v>137</v>
      </c>
      <c r="B365" s="174" t="s">
        <v>638</v>
      </c>
      <c r="C365" s="450" t="s">
        <v>779</v>
      </c>
      <c r="D365" s="24">
        <f>SUM(D366:D369)</f>
        <v>163505.92000000001</v>
      </c>
      <c r="E365" s="24">
        <f>SUM(E366:E369)</f>
        <v>104235.54</v>
      </c>
      <c r="F365" s="56">
        <f>SUM(F366:F369)</f>
        <v>0</v>
      </c>
      <c r="G365" s="109">
        <f>F365/E365</f>
        <v>0</v>
      </c>
      <c r="H365" s="56">
        <f>SUM(H366:H369)</f>
        <v>0</v>
      </c>
      <c r="I365" s="109">
        <f t="shared" si="98"/>
        <v>0</v>
      </c>
      <c r="J365" s="88" t="e">
        <f t="shared" si="102"/>
        <v>#DIV/0!</v>
      </c>
      <c r="K365" s="24">
        <f t="shared" si="103"/>
        <v>104235.54</v>
      </c>
      <c r="L365" s="24">
        <f t="shared" si="104"/>
        <v>0</v>
      </c>
      <c r="M365" s="52">
        <f t="shared" si="105"/>
        <v>1</v>
      </c>
      <c r="N365" s="613" t="s">
        <v>1257</v>
      </c>
    </row>
    <row r="366" spans="1:14" s="11" customFormat="1" ht="38.25" customHeight="1" outlineLevel="1" x14ac:dyDescent="0.25">
      <c r="A366" s="648"/>
      <c r="B366" s="447" t="s">
        <v>23</v>
      </c>
      <c r="C366" s="450"/>
      <c r="D366" s="24"/>
      <c r="E366" s="24"/>
      <c r="F366" s="24"/>
      <c r="G366" s="107"/>
      <c r="H366" s="24"/>
      <c r="I366" s="88" t="e">
        <f t="shared" si="98"/>
        <v>#DIV/0!</v>
      </c>
      <c r="J366" s="88" t="e">
        <f t="shared" si="102"/>
        <v>#DIV/0!</v>
      </c>
      <c r="K366" s="24">
        <f t="shared" si="103"/>
        <v>0</v>
      </c>
      <c r="L366" s="24">
        <f t="shared" si="104"/>
        <v>0</v>
      </c>
      <c r="M366" s="129" t="e">
        <f t="shared" si="105"/>
        <v>#DIV/0!</v>
      </c>
      <c r="N366" s="613"/>
    </row>
    <row r="367" spans="1:14" s="11" customFormat="1" ht="27.75" customHeight="1" outlineLevel="1" x14ac:dyDescent="0.25">
      <c r="A367" s="648"/>
      <c r="B367" s="447" t="s">
        <v>22</v>
      </c>
      <c r="C367" s="450"/>
      <c r="D367" s="24">
        <v>970.5</v>
      </c>
      <c r="E367" s="24"/>
      <c r="F367" s="24"/>
      <c r="G367" s="88" t="e">
        <f>F367/E367</f>
        <v>#DIV/0!</v>
      </c>
      <c r="H367" s="24">
        <v>0</v>
      </c>
      <c r="I367" s="88" t="e">
        <f t="shared" si="98"/>
        <v>#DIV/0!</v>
      </c>
      <c r="J367" s="88" t="e">
        <f t="shared" si="102"/>
        <v>#DIV/0!</v>
      </c>
      <c r="K367" s="24">
        <f t="shared" si="103"/>
        <v>0</v>
      </c>
      <c r="L367" s="24">
        <f t="shared" si="104"/>
        <v>0</v>
      </c>
      <c r="M367" s="129" t="e">
        <f t="shared" si="105"/>
        <v>#DIV/0!</v>
      </c>
      <c r="N367" s="613"/>
    </row>
    <row r="368" spans="1:14" s="11" customFormat="1" ht="30.75" customHeight="1" outlineLevel="1" x14ac:dyDescent="0.25">
      <c r="A368" s="648"/>
      <c r="B368" s="447" t="s">
        <v>42</v>
      </c>
      <c r="C368" s="450"/>
      <c r="D368" s="24">
        <v>162535.42000000001</v>
      </c>
      <c r="E368" s="24">
        <v>104235.54</v>
      </c>
      <c r="F368" s="24">
        <v>0</v>
      </c>
      <c r="G368" s="109">
        <f>F368/E368</f>
        <v>0</v>
      </c>
      <c r="H368" s="24">
        <v>0</v>
      </c>
      <c r="I368" s="109">
        <f t="shared" si="98"/>
        <v>0</v>
      </c>
      <c r="J368" s="88" t="e">
        <f t="shared" si="102"/>
        <v>#DIV/0!</v>
      </c>
      <c r="K368" s="24">
        <f t="shared" si="103"/>
        <v>104235.54</v>
      </c>
      <c r="L368" s="24">
        <f t="shared" si="104"/>
        <v>0</v>
      </c>
      <c r="M368" s="52">
        <f t="shared" si="105"/>
        <v>1</v>
      </c>
      <c r="N368" s="613"/>
    </row>
    <row r="369" spans="1:14" s="11" customFormat="1" ht="39.75" customHeight="1" outlineLevel="1" x14ac:dyDescent="0.25">
      <c r="A369" s="648"/>
      <c r="B369" s="447" t="s">
        <v>24</v>
      </c>
      <c r="C369" s="450"/>
      <c r="D369" s="24"/>
      <c r="E369" s="25"/>
      <c r="F369" s="24"/>
      <c r="G369" s="107"/>
      <c r="H369" s="36"/>
      <c r="I369" s="88" t="e">
        <f t="shared" si="98"/>
        <v>#DIV/0!</v>
      </c>
      <c r="J369" s="88" t="e">
        <f t="shared" si="102"/>
        <v>#DIV/0!</v>
      </c>
      <c r="K369" s="24">
        <f t="shared" si="103"/>
        <v>0</v>
      </c>
      <c r="L369" s="24">
        <f t="shared" si="104"/>
        <v>0</v>
      </c>
      <c r="M369" s="129" t="e">
        <f t="shared" si="105"/>
        <v>#DIV/0!</v>
      </c>
      <c r="N369" s="613"/>
    </row>
    <row r="370" spans="1:14" s="6" customFormat="1" ht="58.5" x14ac:dyDescent="0.25">
      <c r="A370" s="638" t="s">
        <v>138</v>
      </c>
      <c r="B370" s="67" t="s">
        <v>139</v>
      </c>
      <c r="C370" s="287" t="s">
        <v>144</v>
      </c>
      <c r="D370" s="63">
        <f>SUM(D371:D374)</f>
        <v>4914.8</v>
      </c>
      <c r="E370" s="63">
        <f>SUM(E371:E374)</f>
        <v>4914.8</v>
      </c>
      <c r="F370" s="63">
        <f>SUM(F371:F374)</f>
        <v>882.4</v>
      </c>
      <c r="G370" s="101">
        <f>F370/E370</f>
        <v>0.18</v>
      </c>
      <c r="H370" s="63">
        <f>SUM(H371:H374)</f>
        <v>882.4</v>
      </c>
      <c r="I370" s="101">
        <f t="shared" si="98"/>
        <v>0.18</v>
      </c>
      <c r="J370" s="101">
        <f t="shared" si="102"/>
        <v>1</v>
      </c>
      <c r="K370" s="63">
        <f t="shared" si="103"/>
        <v>4914.8</v>
      </c>
      <c r="L370" s="39">
        <f t="shared" si="104"/>
        <v>0</v>
      </c>
      <c r="M370" s="60">
        <f t="shared" si="105"/>
        <v>1</v>
      </c>
      <c r="N370" s="542"/>
    </row>
    <row r="371" spans="1:14" s="6" customFormat="1" ht="18.75" customHeight="1" outlineLevel="1" x14ac:dyDescent="0.25">
      <c r="A371" s="638"/>
      <c r="B371" s="256" t="s">
        <v>23</v>
      </c>
      <c r="C371" s="289"/>
      <c r="D371" s="18"/>
      <c r="E371" s="18"/>
      <c r="F371" s="18"/>
      <c r="G371" s="102"/>
      <c r="H371" s="18"/>
      <c r="I371" s="73" t="e">
        <f t="shared" si="98"/>
        <v>#DIV/0!</v>
      </c>
      <c r="J371" s="73" t="e">
        <f t="shared" si="102"/>
        <v>#DIV/0!</v>
      </c>
      <c r="K371" s="39">
        <f t="shared" si="103"/>
        <v>0</v>
      </c>
      <c r="L371" s="39">
        <f t="shared" si="104"/>
        <v>0</v>
      </c>
      <c r="M371" s="29" t="e">
        <f t="shared" si="105"/>
        <v>#DIV/0!</v>
      </c>
      <c r="N371" s="542"/>
    </row>
    <row r="372" spans="1:14" s="6" customFormat="1" ht="18.75" customHeight="1" outlineLevel="1" x14ac:dyDescent="0.25">
      <c r="A372" s="638"/>
      <c r="B372" s="256" t="s">
        <v>22</v>
      </c>
      <c r="C372" s="289"/>
      <c r="D372" s="18"/>
      <c r="E372" s="18"/>
      <c r="F372" s="18"/>
      <c r="G372" s="102"/>
      <c r="H372" s="18"/>
      <c r="I372" s="73" t="e">
        <f t="shared" si="98"/>
        <v>#DIV/0!</v>
      </c>
      <c r="J372" s="73" t="e">
        <f t="shared" si="102"/>
        <v>#DIV/0!</v>
      </c>
      <c r="K372" s="39">
        <f t="shared" si="103"/>
        <v>0</v>
      </c>
      <c r="L372" s="39">
        <f t="shared" si="104"/>
        <v>0</v>
      </c>
      <c r="M372" s="29" t="e">
        <f t="shared" si="105"/>
        <v>#DIV/0!</v>
      </c>
      <c r="N372" s="542"/>
    </row>
    <row r="373" spans="1:14" s="6" customFormat="1" ht="18.75" customHeight="1" outlineLevel="1" x14ac:dyDescent="0.25">
      <c r="A373" s="638"/>
      <c r="B373" s="256" t="s">
        <v>42</v>
      </c>
      <c r="C373" s="289"/>
      <c r="D373" s="39">
        <f>D378</f>
        <v>4914.8</v>
      </c>
      <c r="E373" s="39">
        <f>E378</f>
        <v>4914.8</v>
      </c>
      <c r="F373" s="39">
        <f>F378</f>
        <v>882.4</v>
      </c>
      <c r="G373" s="69">
        <f>F373/E373</f>
        <v>0.18</v>
      </c>
      <c r="H373" s="39">
        <f>H378</f>
        <v>882.4</v>
      </c>
      <c r="I373" s="69">
        <f t="shared" si="98"/>
        <v>0.18</v>
      </c>
      <c r="J373" s="69">
        <f t="shared" si="102"/>
        <v>1</v>
      </c>
      <c r="K373" s="39">
        <f t="shared" si="103"/>
        <v>4914.8</v>
      </c>
      <c r="L373" s="39">
        <f t="shared" si="104"/>
        <v>0</v>
      </c>
      <c r="M373" s="28">
        <f t="shared" si="105"/>
        <v>1</v>
      </c>
      <c r="N373" s="542"/>
    </row>
    <row r="374" spans="1:14" s="6" customFormat="1" ht="18.75" customHeight="1" outlineLevel="1" x14ac:dyDescent="0.25">
      <c r="A374" s="638"/>
      <c r="B374" s="256" t="s">
        <v>24</v>
      </c>
      <c r="C374" s="289"/>
      <c r="D374" s="18"/>
      <c r="E374" s="18"/>
      <c r="F374" s="18"/>
      <c r="G374" s="102"/>
      <c r="H374" s="18"/>
      <c r="I374" s="73" t="e">
        <f t="shared" si="98"/>
        <v>#DIV/0!</v>
      </c>
      <c r="J374" s="73" t="e">
        <f t="shared" si="102"/>
        <v>#DIV/0!</v>
      </c>
      <c r="K374" s="39">
        <f t="shared" si="103"/>
        <v>0</v>
      </c>
      <c r="L374" s="39">
        <f t="shared" si="104"/>
        <v>0</v>
      </c>
      <c r="M374" s="29" t="e">
        <f t="shared" si="105"/>
        <v>#DIV/0!</v>
      </c>
      <c r="N374" s="542"/>
    </row>
    <row r="375" spans="1:14" s="6" customFormat="1" ht="201" customHeight="1" x14ac:dyDescent="0.25">
      <c r="A375" s="661" t="s">
        <v>140</v>
      </c>
      <c r="B375" s="290" t="s">
        <v>881</v>
      </c>
      <c r="C375" s="239" t="s">
        <v>779</v>
      </c>
      <c r="D375" s="39">
        <f>SUM(D376:D379)</f>
        <v>4914.8</v>
      </c>
      <c r="E375" s="39">
        <f>SUM(E376:E379)</f>
        <v>4914.8</v>
      </c>
      <c r="F375" s="39">
        <f>SUM(F376:F379)</f>
        <v>882.4</v>
      </c>
      <c r="G375" s="69">
        <f>F375/E375</f>
        <v>0.18</v>
      </c>
      <c r="H375" s="39">
        <f>SUM(H376:H379)</f>
        <v>882.4</v>
      </c>
      <c r="I375" s="69">
        <f t="shared" si="98"/>
        <v>0.18</v>
      </c>
      <c r="J375" s="69">
        <f t="shared" si="102"/>
        <v>1</v>
      </c>
      <c r="K375" s="39">
        <f t="shared" si="103"/>
        <v>4914.8</v>
      </c>
      <c r="L375" s="39">
        <f t="shared" si="104"/>
        <v>0</v>
      </c>
      <c r="M375" s="28">
        <f t="shared" si="105"/>
        <v>1</v>
      </c>
      <c r="N375" s="545" t="s">
        <v>1258</v>
      </c>
    </row>
    <row r="376" spans="1:14" s="6" customFormat="1" ht="24" customHeight="1" outlineLevel="1" x14ac:dyDescent="0.25">
      <c r="A376" s="661"/>
      <c r="B376" s="256" t="s">
        <v>23</v>
      </c>
      <c r="C376" s="239"/>
      <c r="D376" s="39"/>
      <c r="E376" s="39"/>
      <c r="F376" s="39"/>
      <c r="G376" s="73"/>
      <c r="H376" s="39"/>
      <c r="I376" s="73" t="e">
        <f t="shared" si="98"/>
        <v>#DIV/0!</v>
      </c>
      <c r="J376" s="73" t="e">
        <f t="shared" si="102"/>
        <v>#DIV/0!</v>
      </c>
      <c r="K376" s="39">
        <f t="shared" si="103"/>
        <v>0</v>
      </c>
      <c r="L376" s="39">
        <f t="shared" si="104"/>
        <v>0</v>
      </c>
      <c r="M376" s="29" t="e">
        <f t="shared" si="105"/>
        <v>#DIV/0!</v>
      </c>
      <c r="N376" s="545"/>
    </row>
    <row r="377" spans="1:14" s="6" customFormat="1" ht="24" customHeight="1" outlineLevel="1" x14ac:dyDescent="0.25">
      <c r="A377" s="661"/>
      <c r="B377" s="256" t="s">
        <v>22</v>
      </c>
      <c r="C377" s="239"/>
      <c r="D377" s="39"/>
      <c r="E377" s="39"/>
      <c r="F377" s="39"/>
      <c r="G377" s="73"/>
      <c r="H377" s="39"/>
      <c r="I377" s="73" t="e">
        <f t="shared" si="98"/>
        <v>#DIV/0!</v>
      </c>
      <c r="J377" s="73" t="e">
        <f t="shared" si="102"/>
        <v>#DIV/0!</v>
      </c>
      <c r="K377" s="39">
        <f t="shared" si="103"/>
        <v>0</v>
      </c>
      <c r="L377" s="39">
        <f t="shared" si="104"/>
        <v>0</v>
      </c>
      <c r="M377" s="29" t="e">
        <f t="shared" si="105"/>
        <v>#DIV/0!</v>
      </c>
      <c r="N377" s="545"/>
    </row>
    <row r="378" spans="1:14" s="6" customFormat="1" ht="24.75" customHeight="1" outlineLevel="1" x14ac:dyDescent="0.25">
      <c r="A378" s="661"/>
      <c r="B378" s="256" t="s">
        <v>42</v>
      </c>
      <c r="C378" s="239"/>
      <c r="D378" s="39">
        <v>4914.8</v>
      </c>
      <c r="E378" s="39">
        <v>4914.8</v>
      </c>
      <c r="F378" s="39">
        <v>882.4</v>
      </c>
      <c r="G378" s="69">
        <f>F378/E378</f>
        <v>0.18</v>
      </c>
      <c r="H378" s="39">
        <v>882.4</v>
      </c>
      <c r="I378" s="69">
        <f t="shared" si="98"/>
        <v>0.18</v>
      </c>
      <c r="J378" s="69">
        <f t="shared" si="102"/>
        <v>1</v>
      </c>
      <c r="K378" s="39">
        <f t="shared" si="103"/>
        <v>4914.8</v>
      </c>
      <c r="L378" s="39">
        <f t="shared" si="104"/>
        <v>0</v>
      </c>
      <c r="M378" s="28">
        <f t="shared" si="105"/>
        <v>1</v>
      </c>
      <c r="N378" s="545"/>
    </row>
    <row r="379" spans="1:14" s="6" customFormat="1" ht="28.5" customHeight="1" outlineLevel="1" x14ac:dyDescent="0.25">
      <c r="A379" s="661"/>
      <c r="B379" s="256" t="s">
        <v>24</v>
      </c>
      <c r="C379" s="239"/>
      <c r="D379" s="39"/>
      <c r="E379" s="18"/>
      <c r="F379" s="39"/>
      <c r="G379" s="102"/>
      <c r="H379" s="21"/>
      <c r="I379" s="73" t="e">
        <f t="shared" si="98"/>
        <v>#DIV/0!</v>
      </c>
      <c r="J379" s="73" t="e">
        <f t="shared" si="102"/>
        <v>#DIV/0!</v>
      </c>
      <c r="K379" s="39">
        <f t="shared" si="103"/>
        <v>0</v>
      </c>
      <c r="L379" s="39">
        <f t="shared" si="104"/>
        <v>0</v>
      </c>
      <c r="M379" s="29" t="e">
        <f t="shared" si="105"/>
        <v>#DIV/0!</v>
      </c>
      <c r="N379" s="545"/>
    </row>
    <row r="380" spans="1:14" s="6" customFormat="1" ht="56.25" outlineLevel="1" x14ac:dyDescent="0.25">
      <c r="A380" s="659" t="s">
        <v>32</v>
      </c>
      <c r="B380" s="291" t="s">
        <v>809</v>
      </c>
      <c r="C380" s="15" t="s">
        <v>141</v>
      </c>
      <c r="D380" s="18">
        <f>SUM(D381:D384)</f>
        <v>10109594.77</v>
      </c>
      <c r="E380" s="18">
        <f>SUM(E381:E384)</f>
        <v>10111201.460000001</v>
      </c>
      <c r="F380" s="18">
        <f>SUM(F381:F384)</f>
        <v>6017771.7300000004</v>
      </c>
      <c r="G380" s="38">
        <f t="shared" ref="G380:G468" si="109">F380/E380</f>
        <v>0.59499999999999997</v>
      </c>
      <c r="H380" s="18">
        <f>SUM(H381:H384)</f>
        <v>5988272.5099999998</v>
      </c>
      <c r="I380" s="38">
        <f t="shared" ref="I380:I414" si="110">H380/E380</f>
        <v>0.59199999999999997</v>
      </c>
      <c r="J380" s="38">
        <f t="shared" ref="J380:J468" si="111">H380/F380</f>
        <v>0.995</v>
      </c>
      <c r="K380" s="18">
        <f>E380-L380</f>
        <v>10097703.390000001</v>
      </c>
      <c r="L380" s="18">
        <f>SUM(L381:L384)</f>
        <v>13498.07</v>
      </c>
      <c r="M380" s="292">
        <f t="shared" ref="M380:M408" si="112">K380/E380</f>
        <v>0.999</v>
      </c>
      <c r="N380" s="542"/>
    </row>
    <row r="381" spans="1:14" s="6" customFormat="1" outlineLevel="1" x14ac:dyDescent="0.25">
      <c r="A381" s="659"/>
      <c r="B381" s="256" t="s">
        <v>23</v>
      </c>
      <c r="C381" s="15"/>
      <c r="D381" s="39">
        <f t="shared" ref="D381:F384" si="113">D386+D411+D431+D456+D471</f>
        <v>0</v>
      </c>
      <c r="E381" s="39">
        <f t="shared" si="113"/>
        <v>0</v>
      </c>
      <c r="F381" s="39">
        <f t="shared" si="113"/>
        <v>0</v>
      </c>
      <c r="G381" s="293" t="e">
        <f t="shared" si="109"/>
        <v>#DIV/0!</v>
      </c>
      <c r="H381" s="39">
        <f>H386+H411+H431+H456+H471</f>
        <v>0</v>
      </c>
      <c r="I381" s="293" t="e">
        <f t="shared" si="110"/>
        <v>#DIV/0!</v>
      </c>
      <c r="J381" s="294" t="e">
        <f>J386+J411+J431+J456+J471</f>
        <v>#DIV/0!</v>
      </c>
      <c r="K381" s="39">
        <f>K386+K411+K431+K456+K471</f>
        <v>0</v>
      </c>
      <c r="L381" s="39">
        <f>L386+L411+L431+L456+L471</f>
        <v>0</v>
      </c>
      <c r="M381" s="295" t="e">
        <f t="shared" si="112"/>
        <v>#DIV/0!</v>
      </c>
      <c r="N381" s="542"/>
    </row>
    <row r="382" spans="1:14" s="6" customFormat="1" outlineLevel="1" x14ac:dyDescent="0.25">
      <c r="A382" s="659"/>
      <c r="B382" s="256" t="s">
        <v>22</v>
      </c>
      <c r="C382" s="15"/>
      <c r="D382" s="39">
        <f t="shared" si="113"/>
        <v>6689580.6799999997</v>
      </c>
      <c r="E382" s="39">
        <f t="shared" si="113"/>
        <v>6690496.3899999997</v>
      </c>
      <c r="F382" s="39">
        <f t="shared" si="113"/>
        <v>4105326.92</v>
      </c>
      <c r="G382" s="69">
        <f t="shared" si="109"/>
        <v>0.61399999999999999</v>
      </c>
      <c r="H382" s="39">
        <f>H387+H412+H432+H457+H472</f>
        <v>4075827.7</v>
      </c>
      <c r="I382" s="69">
        <f t="shared" si="110"/>
        <v>0.60899999999999999</v>
      </c>
      <c r="J382" s="69">
        <f t="shared" si="111"/>
        <v>0.99299999999999999</v>
      </c>
      <c r="K382" s="39">
        <f t="shared" ref="K382:L384" si="114">K387+K412+K432+K457+K472</f>
        <v>6689267.4199999999</v>
      </c>
      <c r="L382" s="39">
        <f t="shared" si="114"/>
        <v>13498.07</v>
      </c>
      <c r="M382" s="142">
        <f t="shared" si="112"/>
        <v>1</v>
      </c>
      <c r="N382" s="542"/>
    </row>
    <row r="383" spans="1:14" s="6" customFormat="1" outlineLevel="1" x14ac:dyDescent="0.25">
      <c r="A383" s="659"/>
      <c r="B383" s="256" t="s">
        <v>42</v>
      </c>
      <c r="C383" s="15"/>
      <c r="D383" s="39">
        <f t="shared" si="113"/>
        <v>3072863.38</v>
      </c>
      <c r="E383" s="39">
        <f t="shared" si="113"/>
        <v>3073554.36</v>
      </c>
      <c r="F383" s="39">
        <f t="shared" si="113"/>
        <v>1724029.21</v>
      </c>
      <c r="G383" s="69">
        <f t="shared" si="109"/>
        <v>0.56100000000000005</v>
      </c>
      <c r="H383" s="39">
        <f>H388+H413+H433+H458+H473</f>
        <v>1724029.21</v>
      </c>
      <c r="I383" s="69">
        <f t="shared" si="110"/>
        <v>0.56100000000000005</v>
      </c>
      <c r="J383" s="69">
        <f t="shared" si="111"/>
        <v>1</v>
      </c>
      <c r="K383" s="39">
        <f t="shared" si="114"/>
        <v>3073554.36</v>
      </c>
      <c r="L383" s="39">
        <f t="shared" si="114"/>
        <v>0</v>
      </c>
      <c r="M383" s="142">
        <f t="shared" si="112"/>
        <v>1</v>
      </c>
      <c r="N383" s="542"/>
    </row>
    <row r="384" spans="1:14" s="6" customFormat="1" outlineLevel="1" x14ac:dyDescent="0.25">
      <c r="A384" s="659"/>
      <c r="B384" s="256" t="s">
        <v>24</v>
      </c>
      <c r="C384" s="15"/>
      <c r="D384" s="39">
        <f t="shared" si="113"/>
        <v>347150.71</v>
      </c>
      <c r="E384" s="39">
        <f t="shared" si="113"/>
        <v>347150.71</v>
      </c>
      <c r="F384" s="39">
        <f t="shared" si="113"/>
        <v>188415.6</v>
      </c>
      <c r="G384" s="69">
        <f t="shared" si="109"/>
        <v>0.54300000000000004</v>
      </c>
      <c r="H384" s="39">
        <f>H389+H414+H434+H459+H474</f>
        <v>188415.6</v>
      </c>
      <c r="I384" s="69">
        <f t="shared" si="110"/>
        <v>0.54300000000000004</v>
      </c>
      <c r="J384" s="69">
        <f t="shared" si="111"/>
        <v>1</v>
      </c>
      <c r="K384" s="39">
        <f t="shared" si="114"/>
        <v>347150.71</v>
      </c>
      <c r="L384" s="39">
        <f t="shared" si="114"/>
        <v>0</v>
      </c>
      <c r="M384" s="28">
        <f t="shared" si="112"/>
        <v>1</v>
      </c>
      <c r="N384" s="542"/>
    </row>
    <row r="385" spans="1:14" s="6" customFormat="1" ht="58.5" x14ac:dyDescent="0.25">
      <c r="A385" s="638" t="s">
        <v>207</v>
      </c>
      <c r="B385" s="91" t="s">
        <v>204</v>
      </c>
      <c r="C385" s="91" t="s">
        <v>144</v>
      </c>
      <c r="D385" s="63">
        <f>SUM(D386:D389)</f>
        <v>4108641.93</v>
      </c>
      <c r="E385" s="63">
        <f t="shared" ref="E385:F385" si="115">SUM(E386:E389)</f>
        <v>4109732.05</v>
      </c>
      <c r="F385" s="63">
        <f t="shared" si="115"/>
        <v>2425394.91</v>
      </c>
      <c r="G385" s="101">
        <f t="shared" si="109"/>
        <v>0.59</v>
      </c>
      <c r="H385" s="63">
        <f>SUM(H386:H389)</f>
        <v>2422930.3199999998</v>
      </c>
      <c r="I385" s="101">
        <f t="shared" si="110"/>
        <v>0.59</v>
      </c>
      <c r="J385" s="101">
        <f t="shared" si="111"/>
        <v>0.999</v>
      </c>
      <c r="K385" s="63">
        <f t="shared" ref="K385:K429" si="116">E385</f>
        <v>4109732.05</v>
      </c>
      <c r="L385" s="39">
        <f t="shared" ref="L385:L429" si="117">E385-K385</f>
        <v>0</v>
      </c>
      <c r="M385" s="60">
        <f t="shared" si="112"/>
        <v>1</v>
      </c>
      <c r="N385" s="543"/>
    </row>
    <row r="386" spans="1:14" s="6" customFormat="1" ht="18.75" customHeight="1" outlineLevel="1" x14ac:dyDescent="0.25">
      <c r="A386" s="638"/>
      <c r="B386" s="256" t="s">
        <v>23</v>
      </c>
      <c r="C386" s="15"/>
      <c r="D386" s="39">
        <f>D391+D401+D396</f>
        <v>0</v>
      </c>
      <c r="E386" s="39">
        <f t="shared" ref="E386:H389" si="118">E391+E401+E396</f>
        <v>0</v>
      </c>
      <c r="F386" s="39">
        <f t="shared" si="118"/>
        <v>0</v>
      </c>
      <c r="G386" s="102" t="e">
        <f t="shared" si="109"/>
        <v>#DIV/0!</v>
      </c>
      <c r="H386" s="39">
        <f t="shared" si="118"/>
        <v>0</v>
      </c>
      <c r="I386" s="73" t="e">
        <f t="shared" si="110"/>
        <v>#DIV/0!</v>
      </c>
      <c r="J386" s="73" t="e">
        <f t="shared" si="111"/>
        <v>#DIV/0!</v>
      </c>
      <c r="K386" s="39">
        <f t="shared" si="116"/>
        <v>0</v>
      </c>
      <c r="L386" s="39">
        <f t="shared" si="117"/>
        <v>0</v>
      </c>
      <c r="M386" s="29" t="e">
        <f t="shared" si="112"/>
        <v>#DIV/0!</v>
      </c>
      <c r="N386" s="543"/>
    </row>
    <row r="387" spans="1:14" s="6" customFormat="1" ht="18.75" customHeight="1" outlineLevel="1" x14ac:dyDescent="0.25">
      <c r="A387" s="638"/>
      <c r="B387" s="256" t="s">
        <v>22</v>
      </c>
      <c r="C387" s="15"/>
      <c r="D387" s="39">
        <f t="shared" ref="D387:F389" si="119">D392+D402+D397</f>
        <v>2139754.6</v>
      </c>
      <c r="E387" s="39">
        <f t="shared" si="119"/>
        <v>2140153.75</v>
      </c>
      <c r="F387" s="39">
        <f t="shared" si="119"/>
        <v>1264525.0900000001</v>
      </c>
      <c r="G387" s="69">
        <f t="shared" si="109"/>
        <v>0.59099999999999997</v>
      </c>
      <c r="H387" s="39">
        <f t="shared" si="118"/>
        <v>1262060.5</v>
      </c>
      <c r="I387" s="69">
        <f t="shared" si="110"/>
        <v>0.59</v>
      </c>
      <c r="J387" s="69">
        <f>H392/F387</f>
        <v>0.998</v>
      </c>
      <c r="K387" s="39">
        <f t="shared" si="116"/>
        <v>2140153.75</v>
      </c>
      <c r="L387" s="39">
        <f t="shared" si="117"/>
        <v>0</v>
      </c>
      <c r="M387" s="28">
        <f t="shared" si="112"/>
        <v>1</v>
      </c>
      <c r="N387" s="543"/>
    </row>
    <row r="388" spans="1:14" s="6" customFormat="1" ht="18.75" customHeight="1" outlineLevel="1" x14ac:dyDescent="0.25">
      <c r="A388" s="638"/>
      <c r="B388" s="256" t="s">
        <v>42</v>
      </c>
      <c r="C388" s="15"/>
      <c r="D388" s="39">
        <f t="shared" si="119"/>
        <v>1621736.62</v>
      </c>
      <c r="E388" s="39">
        <f t="shared" si="119"/>
        <v>1622427.59</v>
      </c>
      <c r="F388" s="39">
        <f t="shared" si="119"/>
        <v>972454.22</v>
      </c>
      <c r="G388" s="69">
        <f t="shared" si="109"/>
        <v>0.59899999999999998</v>
      </c>
      <c r="H388" s="39">
        <f t="shared" si="118"/>
        <v>972454.22</v>
      </c>
      <c r="I388" s="69">
        <f t="shared" si="110"/>
        <v>0.59899999999999998</v>
      </c>
      <c r="J388" s="69">
        <f>H393/F388</f>
        <v>0.85399999999999998</v>
      </c>
      <c r="K388" s="39">
        <f t="shared" si="116"/>
        <v>1622427.59</v>
      </c>
      <c r="L388" s="39">
        <f t="shared" si="117"/>
        <v>0</v>
      </c>
      <c r="M388" s="28">
        <f t="shared" si="112"/>
        <v>1</v>
      </c>
      <c r="N388" s="543"/>
    </row>
    <row r="389" spans="1:14" s="6" customFormat="1" ht="18.75" customHeight="1" outlineLevel="1" x14ac:dyDescent="0.25">
      <c r="A389" s="638"/>
      <c r="B389" s="256" t="s">
        <v>24</v>
      </c>
      <c r="C389" s="15"/>
      <c r="D389" s="39">
        <f t="shared" si="119"/>
        <v>347150.71</v>
      </c>
      <c r="E389" s="39">
        <f t="shared" si="119"/>
        <v>347150.71</v>
      </c>
      <c r="F389" s="39">
        <f t="shared" si="119"/>
        <v>188415.6</v>
      </c>
      <c r="G389" s="69">
        <f t="shared" si="109"/>
        <v>0.54300000000000004</v>
      </c>
      <c r="H389" s="39">
        <f t="shared" si="118"/>
        <v>188415.6</v>
      </c>
      <c r="I389" s="69">
        <f t="shared" si="110"/>
        <v>0.54300000000000004</v>
      </c>
      <c r="J389" s="69">
        <f t="shared" si="111"/>
        <v>1</v>
      </c>
      <c r="K389" s="39">
        <f t="shared" si="116"/>
        <v>347150.71</v>
      </c>
      <c r="L389" s="39">
        <f t="shared" si="117"/>
        <v>0</v>
      </c>
      <c r="M389" s="29">
        <f t="shared" si="112"/>
        <v>1</v>
      </c>
      <c r="N389" s="543"/>
    </row>
    <row r="390" spans="1:14" s="6" customFormat="1" ht="361.5" customHeight="1" outlineLevel="1" x14ac:dyDescent="0.25">
      <c r="A390" s="637" t="s">
        <v>208</v>
      </c>
      <c r="B390" s="16" t="s">
        <v>431</v>
      </c>
      <c r="C390" s="16" t="s">
        <v>215</v>
      </c>
      <c r="D390" s="19">
        <f>SUM(D391:D394)</f>
        <v>3541124.12</v>
      </c>
      <c r="E390" s="19">
        <f t="shared" ref="E390:F390" si="120">SUM(E391:E394)</f>
        <v>3541523.27</v>
      </c>
      <c r="F390" s="19">
        <f t="shared" si="120"/>
        <v>2283452.85</v>
      </c>
      <c r="G390" s="100">
        <f t="shared" si="109"/>
        <v>0.64500000000000002</v>
      </c>
      <c r="H390" s="19">
        <f>SUM(H391:H394)</f>
        <v>2280988.2599999998</v>
      </c>
      <c r="I390" s="69">
        <f t="shared" si="110"/>
        <v>0.64400000000000002</v>
      </c>
      <c r="J390" s="100">
        <f t="shared" si="111"/>
        <v>0.999</v>
      </c>
      <c r="K390" s="19">
        <f t="shared" si="116"/>
        <v>3541523.27</v>
      </c>
      <c r="L390" s="39">
        <f t="shared" si="117"/>
        <v>0</v>
      </c>
      <c r="M390" s="57">
        <f t="shared" si="112"/>
        <v>1</v>
      </c>
      <c r="N390" s="545" t="s">
        <v>1259</v>
      </c>
    </row>
    <row r="391" spans="1:14" s="6" customFormat="1" ht="45" customHeight="1" outlineLevel="1" x14ac:dyDescent="0.25">
      <c r="A391" s="637"/>
      <c r="B391" s="256" t="s">
        <v>23</v>
      </c>
      <c r="C391" s="256"/>
      <c r="D391" s="296"/>
      <c r="E391" s="296"/>
      <c r="F391" s="296"/>
      <c r="G391" s="73" t="e">
        <f t="shared" si="109"/>
        <v>#DIV/0!</v>
      </c>
      <c r="H391" s="18"/>
      <c r="I391" s="73" t="e">
        <f t="shared" si="110"/>
        <v>#DIV/0!</v>
      </c>
      <c r="J391" s="73" t="e">
        <f t="shared" si="111"/>
        <v>#DIV/0!</v>
      </c>
      <c r="K391" s="39">
        <f t="shared" si="116"/>
        <v>0</v>
      </c>
      <c r="L391" s="39">
        <f t="shared" si="117"/>
        <v>0</v>
      </c>
      <c r="M391" s="29" t="e">
        <f t="shared" si="112"/>
        <v>#DIV/0!</v>
      </c>
      <c r="N391" s="545"/>
    </row>
    <row r="392" spans="1:14" s="6" customFormat="1" ht="38.25" customHeight="1" outlineLevel="1" x14ac:dyDescent="0.25">
      <c r="A392" s="637"/>
      <c r="B392" s="256" t="s">
        <v>22</v>
      </c>
      <c r="C392" s="297"/>
      <c r="D392" s="39">
        <v>1974457.6</v>
      </c>
      <c r="E392" s="39">
        <v>1974856.75</v>
      </c>
      <c r="F392" s="39">
        <v>1264525.0900000001</v>
      </c>
      <c r="G392" s="69">
        <v>0.112</v>
      </c>
      <c r="H392" s="39">
        <v>1262060.5</v>
      </c>
      <c r="I392" s="69">
        <f t="shared" si="110"/>
        <v>0.63900000000000001</v>
      </c>
      <c r="J392" s="69">
        <f t="shared" si="111"/>
        <v>0.998</v>
      </c>
      <c r="K392" s="39">
        <f t="shared" si="116"/>
        <v>1974856.75</v>
      </c>
      <c r="L392" s="39">
        <f t="shared" si="117"/>
        <v>0</v>
      </c>
      <c r="M392" s="28">
        <f t="shared" si="112"/>
        <v>1</v>
      </c>
      <c r="N392" s="545"/>
    </row>
    <row r="393" spans="1:14" s="6" customFormat="1" ht="42" customHeight="1" outlineLevel="1" x14ac:dyDescent="0.25">
      <c r="A393" s="637"/>
      <c r="B393" s="256" t="s">
        <v>42</v>
      </c>
      <c r="C393" s="256"/>
      <c r="D393" s="39">
        <v>1219515.81</v>
      </c>
      <c r="E393" s="39">
        <v>1219515.81</v>
      </c>
      <c r="F393" s="39">
        <v>830512.16</v>
      </c>
      <c r="G393" s="69">
        <v>0.113</v>
      </c>
      <c r="H393" s="39">
        <f t="shared" ref="H393" si="121">F393</f>
        <v>830512.16</v>
      </c>
      <c r="I393" s="69">
        <f t="shared" si="110"/>
        <v>0.68100000000000005</v>
      </c>
      <c r="J393" s="69">
        <f t="shared" si="111"/>
        <v>1</v>
      </c>
      <c r="K393" s="39">
        <f t="shared" si="116"/>
        <v>1219515.81</v>
      </c>
      <c r="L393" s="39">
        <f t="shared" si="117"/>
        <v>0</v>
      </c>
      <c r="M393" s="28">
        <f t="shared" si="112"/>
        <v>1</v>
      </c>
      <c r="N393" s="444" t="s">
        <v>1260</v>
      </c>
    </row>
    <row r="394" spans="1:14" s="6" customFormat="1" ht="126.75" customHeight="1" outlineLevel="1" x14ac:dyDescent="0.25">
      <c r="A394" s="637"/>
      <c r="B394" s="256" t="s">
        <v>24</v>
      </c>
      <c r="C394" s="256"/>
      <c r="D394" s="39">
        <v>347150.71</v>
      </c>
      <c r="E394" s="39">
        <v>347150.71</v>
      </c>
      <c r="F394" s="39">
        <v>188415.6</v>
      </c>
      <c r="G394" s="69">
        <f t="shared" si="109"/>
        <v>0.54300000000000004</v>
      </c>
      <c r="H394" s="39">
        <f>F394</f>
        <v>188415.6</v>
      </c>
      <c r="I394" s="69">
        <f t="shared" si="110"/>
        <v>0.54300000000000004</v>
      </c>
      <c r="J394" s="69">
        <f t="shared" si="111"/>
        <v>1</v>
      </c>
      <c r="K394" s="39">
        <f t="shared" si="116"/>
        <v>347150.71</v>
      </c>
      <c r="L394" s="39">
        <f t="shared" si="117"/>
        <v>0</v>
      </c>
      <c r="M394" s="28">
        <f t="shared" si="112"/>
        <v>1</v>
      </c>
      <c r="N394" s="444" t="s">
        <v>919</v>
      </c>
    </row>
    <row r="395" spans="1:14" s="6" customFormat="1" ht="142.5" customHeight="1" outlineLevel="1" x14ac:dyDescent="0.25">
      <c r="A395" s="637" t="s">
        <v>442</v>
      </c>
      <c r="B395" s="16" t="s">
        <v>920</v>
      </c>
      <c r="C395" s="16" t="s">
        <v>215</v>
      </c>
      <c r="D395" s="19">
        <f>SUM(D396:D399)</f>
        <v>383854.81</v>
      </c>
      <c r="E395" s="19">
        <f t="shared" ref="E395:F395" si="122">SUM(E396:E399)</f>
        <v>384545.78</v>
      </c>
      <c r="F395" s="39">
        <f t="shared" si="122"/>
        <v>141942.06</v>
      </c>
      <c r="G395" s="69">
        <f t="shared" si="109"/>
        <v>0.36899999999999999</v>
      </c>
      <c r="H395" s="39">
        <f>SUM(H396:H399)</f>
        <v>141942.06</v>
      </c>
      <c r="I395" s="69">
        <f t="shared" si="110"/>
        <v>0.36899999999999999</v>
      </c>
      <c r="J395" s="69">
        <f t="shared" si="111"/>
        <v>1</v>
      </c>
      <c r="K395" s="19">
        <f t="shared" si="116"/>
        <v>384545.78</v>
      </c>
      <c r="L395" s="39">
        <f t="shared" si="117"/>
        <v>0</v>
      </c>
      <c r="M395" s="57">
        <f t="shared" si="112"/>
        <v>1</v>
      </c>
      <c r="N395" s="545" t="s">
        <v>1261</v>
      </c>
    </row>
    <row r="396" spans="1:14" s="6" customFormat="1" ht="57" customHeight="1" outlineLevel="1" x14ac:dyDescent="0.25">
      <c r="A396" s="637"/>
      <c r="B396" s="256" t="s">
        <v>23</v>
      </c>
      <c r="C396" s="256"/>
      <c r="D396" s="39"/>
      <c r="E396" s="39"/>
      <c r="F396" s="39"/>
      <c r="G396" s="73" t="e">
        <f t="shared" si="109"/>
        <v>#DIV/0!</v>
      </c>
      <c r="H396" s="39"/>
      <c r="I396" s="73" t="e">
        <f t="shared" si="110"/>
        <v>#DIV/0!</v>
      </c>
      <c r="J396" s="73" t="e">
        <f t="shared" si="111"/>
        <v>#DIV/0!</v>
      </c>
      <c r="K396" s="39">
        <f t="shared" si="116"/>
        <v>0</v>
      </c>
      <c r="L396" s="39">
        <f t="shared" si="117"/>
        <v>0</v>
      </c>
      <c r="M396" s="29" t="e">
        <f t="shared" si="112"/>
        <v>#DIV/0!</v>
      </c>
      <c r="N396" s="545"/>
    </row>
    <row r="397" spans="1:14" s="6" customFormat="1" ht="60.75" customHeight="1" outlineLevel="1" x14ac:dyDescent="0.25">
      <c r="A397" s="637"/>
      <c r="B397" s="256" t="s">
        <v>22</v>
      </c>
      <c r="C397" s="256"/>
      <c r="D397" s="39"/>
      <c r="E397" s="39"/>
      <c r="F397" s="39"/>
      <c r="G397" s="73" t="e">
        <f t="shared" si="109"/>
        <v>#DIV/0!</v>
      </c>
      <c r="H397" s="39"/>
      <c r="I397" s="73" t="e">
        <f t="shared" si="110"/>
        <v>#DIV/0!</v>
      </c>
      <c r="J397" s="73" t="e">
        <f t="shared" si="111"/>
        <v>#DIV/0!</v>
      </c>
      <c r="K397" s="39">
        <f t="shared" si="116"/>
        <v>0</v>
      </c>
      <c r="L397" s="39">
        <f t="shared" si="117"/>
        <v>0</v>
      </c>
      <c r="M397" s="29" t="e">
        <f t="shared" si="112"/>
        <v>#DIV/0!</v>
      </c>
      <c r="N397" s="545"/>
    </row>
    <row r="398" spans="1:14" s="6" customFormat="1" ht="55.5" customHeight="1" outlineLevel="1" x14ac:dyDescent="0.25">
      <c r="A398" s="637"/>
      <c r="B398" s="256" t="s">
        <v>42</v>
      </c>
      <c r="C398" s="256"/>
      <c r="D398" s="39">
        <v>383854.81</v>
      </c>
      <c r="E398" s="39">
        <v>384545.78</v>
      </c>
      <c r="F398" s="39">
        <v>141942.06</v>
      </c>
      <c r="G398" s="69">
        <f t="shared" si="109"/>
        <v>0.36899999999999999</v>
      </c>
      <c r="H398" s="39">
        <v>141942.06</v>
      </c>
      <c r="I398" s="69">
        <f t="shared" si="110"/>
        <v>0.36899999999999999</v>
      </c>
      <c r="J398" s="69">
        <f t="shared" si="111"/>
        <v>1</v>
      </c>
      <c r="K398" s="39">
        <f t="shared" si="116"/>
        <v>384545.78</v>
      </c>
      <c r="L398" s="39">
        <f t="shared" si="117"/>
        <v>0</v>
      </c>
      <c r="M398" s="28">
        <f t="shared" si="112"/>
        <v>1</v>
      </c>
      <c r="N398" s="545"/>
    </row>
    <row r="399" spans="1:14" s="6" customFormat="1" ht="36.75" customHeight="1" outlineLevel="1" x14ac:dyDescent="0.25">
      <c r="A399" s="637"/>
      <c r="B399" s="256" t="s">
        <v>24</v>
      </c>
      <c r="C399" s="256"/>
      <c r="D399" s="39"/>
      <c r="E399" s="39"/>
      <c r="F399" s="39"/>
      <c r="G399" s="73" t="e">
        <f t="shared" si="109"/>
        <v>#DIV/0!</v>
      </c>
      <c r="H399" s="39"/>
      <c r="I399" s="73" t="e">
        <f t="shared" si="110"/>
        <v>#DIV/0!</v>
      </c>
      <c r="J399" s="73" t="e">
        <f t="shared" si="111"/>
        <v>#DIV/0!</v>
      </c>
      <c r="K399" s="39">
        <f t="shared" si="116"/>
        <v>0</v>
      </c>
      <c r="L399" s="39">
        <f t="shared" si="117"/>
        <v>0</v>
      </c>
      <c r="M399" s="29" t="e">
        <f t="shared" si="112"/>
        <v>#DIV/0!</v>
      </c>
      <c r="N399" s="545"/>
    </row>
    <row r="400" spans="1:14" s="6" customFormat="1" ht="56.25" outlineLevel="1" x14ac:dyDescent="0.25">
      <c r="A400" s="662" t="s">
        <v>443</v>
      </c>
      <c r="B400" s="256" t="s">
        <v>445</v>
      </c>
      <c r="C400" s="256" t="s">
        <v>779</v>
      </c>
      <c r="D400" s="39">
        <f>D405</f>
        <v>183663</v>
      </c>
      <c r="E400" s="39">
        <f t="shared" ref="E400:F403" si="123">E405</f>
        <v>183663</v>
      </c>
      <c r="F400" s="39">
        <f t="shared" si="123"/>
        <v>0</v>
      </c>
      <c r="G400" s="38">
        <f t="shared" si="109"/>
        <v>0</v>
      </c>
      <c r="H400" s="18">
        <f>H405</f>
        <v>0</v>
      </c>
      <c r="I400" s="69">
        <f t="shared" si="110"/>
        <v>0</v>
      </c>
      <c r="J400" s="73" t="e">
        <f t="shared" si="111"/>
        <v>#DIV/0!</v>
      </c>
      <c r="K400" s="39">
        <f t="shared" si="116"/>
        <v>183663</v>
      </c>
      <c r="L400" s="39">
        <f t="shared" si="117"/>
        <v>0</v>
      </c>
      <c r="M400" s="28">
        <f t="shared" si="112"/>
        <v>1</v>
      </c>
      <c r="N400" s="543"/>
    </row>
    <row r="401" spans="1:14" s="6" customFormat="1" outlineLevel="1" x14ac:dyDescent="0.25">
      <c r="A401" s="662"/>
      <c r="B401" s="256" t="s">
        <v>23</v>
      </c>
      <c r="C401" s="15"/>
      <c r="D401" s="39">
        <f>D406</f>
        <v>0</v>
      </c>
      <c r="E401" s="39">
        <f t="shared" si="123"/>
        <v>0</v>
      </c>
      <c r="F401" s="39">
        <f t="shared" si="123"/>
        <v>0</v>
      </c>
      <c r="G401" s="102" t="e">
        <f t="shared" si="109"/>
        <v>#DIV/0!</v>
      </c>
      <c r="H401" s="18">
        <f>H406</f>
        <v>0</v>
      </c>
      <c r="I401" s="73" t="e">
        <f t="shared" si="110"/>
        <v>#DIV/0!</v>
      </c>
      <c r="J401" s="73" t="e">
        <f t="shared" si="111"/>
        <v>#DIV/0!</v>
      </c>
      <c r="K401" s="39">
        <f t="shared" si="116"/>
        <v>0</v>
      </c>
      <c r="L401" s="39">
        <f t="shared" si="117"/>
        <v>0</v>
      </c>
      <c r="M401" s="29" t="e">
        <f t="shared" si="112"/>
        <v>#DIV/0!</v>
      </c>
      <c r="N401" s="543"/>
    </row>
    <row r="402" spans="1:14" s="6" customFormat="1" outlineLevel="1" x14ac:dyDescent="0.25">
      <c r="A402" s="662"/>
      <c r="B402" s="256" t="s">
        <v>22</v>
      </c>
      <c r="C402" s="15"/>
      <c r="D402" s="39">
        <f t="shared" ref="D402:D403" si="124">D407</f>
        <v>165297</v>
      </c>
      <c r="E402" s="39">
        <f t="shared" si="123"/>
        <v>165297</v>
      </c>
      <c r="F402" s="39">
        <f t="shared" si="123"/>
        <v>0</v>
      </c>
      <c r="G402" s="38">
        <f t="shared" si="109"/>
        <v>0</v>
      </c>
      <c r="H402" s="18">
        <f t="shared" ref="H402:H403" si="125">H407</f>
        <v>0</v>
      </c>
      <c r="I402" s="69">
        <f t="shared" si="110"/>
        <v>0</v>
      </c>
      <c r="J402" s="73" t="e">
        <f t="shared" si="111"/>
        <v>#DIV/0!</v>
      </c>
      <c r="K402" s="39">
        <f t="shared" si="116"/>
        <v>165297</v>
      </c>
      <c r="L402" s="39">
        <f t="shared" si="117"/>
        <v>0</v>
      </c>
      <c r="M402" s="28">
        <f t="shared" si="112"/>
        <v>1</v>
      </c>
      <c r="N402" s="543"/>
    </row>
    <row r="403" spans="1:14" s="6" customFormat="1" outlineLevel="1" x14ac:dyDescent="0.25">
      <c r="A403" s="662"/>
      <c r="B403" s="256" t="s">
        <v>42</v>
      </c>
      <c r="C403" s="15"/>
      <c r="D403" s="39">
        <f t="shared" si="124"/>
        <v>18366</v>
      </c>
      <c r="E403" s="39">
        <f t="shared" si="123"/>
        <v>18366</v>
      </c>
      <c r="F403" s="39">
        <f t="shared" si="123"/>
        <v>0</v>
      </c>
      <c r="G403" s="38">
        <f t="shared" si="109"/>
        <v>0</v>
      </c>
      <c r="H403" s="18">
        <f t="shared" si="125"/>
        <v>0</v>
      </c>
      <c r="I403" s="69">
        <f t="shared" si="110"/>
        <v>0</v>
      </c>
      <c r="J403" s="73" t="e">
        <f t="shared" si="111"/>
        <v>#DIV/0!</v>
      </c>
      <c r="K403" s="39">
        <f t="shared" si="116"/>
        <v>18366</v>
      </c>
      <c r="L403" s="39">
        <f t="shared" si="117"/>
        <v>0</v>
      </c>
      <c r="M403" s="28">
        <f t="shared" si="112"/>
        <v>1</v>
      </c>
      <c r="N403" s="543"/>
    </row>
    <row r="404" spans="1:14" s="6" customFormat="1" ht="24.75" customHeight="1" outlineLevel="1" x14ac:dyDescent="0.25">
      <c r="A404" s="662"/>
      <c r="B404" s="256" t="s">
        <v>24</v>
      </c>
      <c r="C404" s="15"/>
      <c r="D404" s="39">
        <f>D409</f>
        <v>0</v>
      </c>
      <c r="E404" s="39">
        <f>E409</f>
        <v>0</v>
      </c>
      <c r="F404" s="39">
        <f>F409</f>
        <v>0</v>
      </c>
      <c r="G404" s="102" t="e">
        <f t="shared" si="109"/>
        <v>#DIV/0!</v>
      </c>
      <c r="H404" s="18">
        <f>H409</f>
        <v>0</v>
      </c>
      <c r="I404" s="73" t="e">
        <f t="shared" si="110"/>
        <v>#DIV/0!</v>
      </c>
      <c r="J404" s="73" t="e">
        <f t="shared" si="111"/>
        <v>#DIV/0!</v>
      </c>
      <c r="K404" s="39">
        <f t="shared" si="116"/>
        <v>0</v>
      </c>
      <c r="L404" s="39">
        <f t="shared" si="117"/>
        <v>0</v>
      </c>
      <c r="M404" s="29" t="e">
        <f t="shared" si="112"/>
        <v>#DIV/0!</v>
      </c>
      <c r="N404" s="543"/>
    </row>
    <row r="405" spans="1:14" s="6" customFormat="1" ht="248.25" customHeight="1" outlineLevel="1" x14ac:dyDescent="0.25">
      <c r="A405" s="662" t="s">
        <v>444</v>
      </c>
      <c r="B405" s="16" t="s">
        <v>205</v>
      </c>
      <c r="C405" s="16" t="s">
        <v>780</v>
      </c>
      <c r="D405" s="19">
        <f>SUM(D406:D409)</f>
        <v>183663</v>
      </c>
      <c r="E405" s="19">
        <f>SUM(E406:E409)</f>
        <v>183663</v>
      </c>
      <c r="F405" s="39">
        <f>SUM(F406:F409)</f>
        <v>0</v>
      </c>
      <c r="G405" s="38">
        <f t="shared" si="109"/>
        <v>0</v>
      </c>
      <c r="H405" s="41">
        <f>SUM(H406:H409)</f>
        <v>0</v>
      </c>
      <c r="I405" s="69">
        <f t="shared" si="110"/>
        <v>0</v>
      </c>
      <c r="J405" s="73" t="e">
        <f t="shared" si="111"/>
        <v>#DIV/0!</v>
      </c>
      <c r="K405" s="19">
        <f t="shared" si="116"/>
        <v>183663</v>
      </c>
      <c r="L405" s="39">
        <f t="shared" si="117"/>
        <v>0</v>
      </c>
      <c r="M405" s="57">
        <f t="shared" si="112"/>
        <v>1</v>
      </c>
      <c r="N405" s="524" t="s">
        <v>1206</v>
      </c>
    </row>
    <row r="406" spans="1:14" s="6" customFormat="1" ht="105.75" customHeight="1" outlineLevel="1" x14ac:dyDescent="0.25">
      <c r="A406" s="662"/>
      <c r="B406" s="256" t="s">
        <v>23</v>
      </c>
      <c r="C406" s="15"/>
      <c r="D406" s="39"/>
      <c r="E406" s="39"/>
      <c r="F406" s="39"/>
      <c r="G406" s="102" t="e">
        <f t="shared" si="109"/>
        <v>#DIV/0!</v>
      </c>
      <c r="H406" s="18"/>
      <c r="I406" s="73" t="e">
        <f t="shared" si="110"/>
        <v>#DIV/0!</v>
      </c>
      <c r="J406" s="73" t="e">
        <f t="shared" si="111"/>
        <v>#DIV/0!</v>
      </c>
      <c r="K406" s="39">
        <f t="shared" si="116"/>
        <v>0</v>
      </c>
      <c r="L406" s="39">
        <f t="shared" si="117"/>
        <v>0</v>
      </c>
      <c r="M406" s="29" t="e">
        <f t="shared" si="112"/>
        <v>#DIV/0!</v>
      </c>
      <c r="N406" s="524"/>
    </row>
    <row r="407" spans="1:14" s="6" customFormat="1" ht="98.25" customHeight="1" outlineLevel="1" x14ac:dyDescent="0.25">
      <c r="A407" s="662"/>
      <c r="B407" s="256" t="s">
        <v>22</v>
      </c>
      <c r="C407" s="15"/>
      <c r="D407" s="39">
        <v>165297</v>
      </c>
      <c r="E407" s="39">
        <v>165297</v>
      </c>
      <c r="F407" s="39">
        <v>0</v>
      </c>
      <c r="G407" s="38">
        <f t="shared" si="109"/>
        <v>0</v>
      </c>
      <c r="H407" s="18"/>
      <c r="I407" s="69">
        <f t="shared" si="110"/>
        <v>0</v>
      </c>
      <c r="J407" s="73" t="e">
        <f t="shared" si="111"/>
        <v>#DIV/0!</v>
      </c>
      <c r="K407" s="39">
        <f t="shared" si="116"/>
        <v>165297</v>
      </c>
      <c r="L407" s="39">
        <f t="shared" si="117"/>
        <v>0</v>
      </c>
      <c r="M407" s="28">
        <f t="shared" si="112"/>
        <v>1</v>
      </c>
      <c r="N407" s="524"/>
    </row>
    <row r="408" spans="1:14" s="6" customFormat="1" ht="90.75" customHeight="1" outlineLevel="1" x14ac:dyDescent="0.25">
      <c r="A408" s="662"/>
      <c r="B408" s="256" t="s">
        <v>42</v>
      </c>
      <c r="C408" s="15"/>
      <c r="D408" s="39">
        <v>18366</v>
      </c>
      <c r="E408" s="39">
        <v>18366</v>
      </c>
      <c r="F408" s="39">
        <v>0</v>
      </c>
      <c r="G408" s="38">
        <f t="shared" si="109"/>
        <v>0</v>
      </c>
      <c r="H408" s="18"/>
      <c r="I408" s="69">
        <f t="shared" si="110"/>
        <v>0</v>
      </c>
      <c r="J408" s="73" t="e">
        <f t="shared" si="111"/>
        <v>#DIV/0!</v>
      </c>
      <c r="K408" s="39">
        <f t="shared" si="116"/>
        <v>18366</v>
      </c>
      <c r="L408" s="39">
        <f t="shared" si="117"/>
        <v>0</v>
      </c>
      <c r="M408" s="28">
        <f t="shared" si="112"/>
        <v>1</v>
      </c>
      <c r="N408" s="524"/>
    </row>
    <row r="409" spans="1:14" s="6" customFormat="1" ht="59.25" customHeight="1" outlineLevel="1" x14ac:dyDescent="0.25">
      <c r="A409" s="662"/>
      <c r="B409" s="256" t="s">
        <v>24</v>
      </c>
      <c r="C409" s="15"/>
      <c r="D409" s="39"/>
      <c r="E409" s="39"/>
      <c r="F409" s="39"/>
      <c r="G409" s="102" t="e">
        <f t="shared" si="109"/>
        <v>#DIV/0!</v>
      </c>
      <c r="H409" s="18"/>
      <c r="I409" s="73" t="e">
        <f t="shared" si="110"/>
        <v>#DIV/0!</v>
      </c>
      <c r="J409" s="73" t="e">
        <f t="shared" si="111"/>
        <v>#DIV/0!</v>
      </c>
      <c r="K409" s="39">
        <f t="shared" si="116"/>
        <v>0</v>
      </c>
      <c r="L409" s="39">
        <f t="shared" si="117"/>
        <v>0</v>
      </c>
      <c r="M409" s="29" t="e">
        <f t="shared" ref="M409:M446" si="126">K409/E409</f>
        <v>#DIV/0!</v>
      </c>
      <c r="N409" s="524"/>
    </row>
    <row r="410" spans="1:14" s="6" customFormat="1" ht="45" customHeight="1" outlineLevel="1" x14ac:dyDescent="0.25">
      <c r="A410" s="638" t="s">
        <v>446</v>
      </c>
      <c r="B410" s="67" t="s">
        <v>639</v>
      </c>
      <c r="C410" s="91" t="s">
        <v>144</v>
      </c>
      <c r="D410" s="63">
        <f>SUM(D411:D414)</f>
        <v>4835025.1500000004</v>
      </c>
      <c r="E410" s="63">
        <f t="shared" ref="E410:F410" si="127">SUM(E411:E414)</f>
        <v>4835660.91</v>
      </c>
      <c r="F410" s="63">
        <f t="shared" si="127"/>
        <v>2922871.46</v>
      </c>
      <c r="G410" s="101">
        <f t="shared" si="109"/>
        <v>0.60399999999999998</v>
      </c>
      <c r="H410" s="63">
        <f>SUM(H411:H414)</f>
        <v>2902235.21</v>
      </c>
      <c r="I410" s="101">
        <f t="shared" si="110"/>
        <v>0.6</v>
      </c>
      <c r="J410" s="118">
        <f t="shared" si="111"/>
        <v>0.99299999999999999</v>
      </c>
      <c r="K410" s="63">
        <f t="shared" si="116"/>
        <v>4835660.91</v>
      </c>
      <c r="L410" s="39">
        <f t="shared" si="117"/>
        <v>0</v>
      </c>
      <c r="M410" s="60">
        <f t="shared" si="126"/>
        <v>1</v>
      </c>
      <c r="N410" s="544"/>
    </row>
    <row r="411" spans="1:14" s="6" customFormat="1" ht="18.75" customHeight="1" outlineLevel="1" x14ac:dyDescent="0.25">
      <c r="A411" s="638"/>
      <c r="B411" s="66" t="s">
        <v>23</v>
      </c>
      <c r="C411" s="15"/>
      <c r="D411" s="39">
        <f>D416+D421+D426</f>
        <v>0</v>
      </c>
      <c r="E411" s="39">
        <f t="shared" ref="E411:H414" si="128">E416+E421+E426</f>
        <v>0</v>
      </c>
      <c r="F411" s="39">
        <f>F416+F421+F426</f>
        <v>0</v>
      </c>
      <c r="G411" s="69"/>
      <c r="H411" s="39">
        <f t="shared" si="128"/>
        <v>0</v>
      </c>
      <c r="I411" s="73" t="e">
        <f t="shared" si="110"/>
        <v>#DIV/0!</v>
      </c>
      <c r="J411" s="73" t="e">
        <f t="shared" si="111"/>
        <v>#DIV/0!</v>
      </c>
      <c r="K411" s="39">
        <f t="shared" si="116"/>
        <v>0</v>
      </c>
      <c r="L411" s="39">
        <f t="shared" si="117"/>
        <v>0</v>
      </c>
      <c r="M411" s="29" t="e">
        <f t="shared" si="126"/>
        <v>#DIV/0!</v>
      </c>
      <c r="N411" s="544"/>
    </row>
    <row r="412" spans="1:14" s="6" customFormat="1" ht="18.75" customHeight="1" outlineLevel="1" x14ac:dyDescent="0.25">
      <c r="A412" s="638"/>
      <c r="B412" s="66" t="s">
        <v>22</v>
      </c>
      <c r="C412" s="15"/>
      <c r="D412" s="39">
        <f t="shared" ref="D412:D414" si="129">D417+D422+D427</f>
        <v>4022685.63</v>
      </c>
      <c r="E412" s="39">
        <f t="shared" si="128"/>
        <v>4023202.19</v>
      </c>
      <c r="F412" s="39">
        <f t="shared" si="128"/>
        <v>2538948.92</v>
      </c>
      <c r="G412" s="69">
        <f t="shared" si="109"/>
        <v>0.63100000000000001</v>
      </c>
      <c r="H412" s="39">
        <f t="shared" si="128"/>
        <v>2518312.67</v>
      </c>
      <c r="I412" s="69">
        <f t="shared" si="110"/>
        <v>0.626</v>
      </c>
      <c r="J412" s="104">
        <f t="shared" si="111"/>
        <v>0.99199999999999999</v>
      </c>
      <c r="K412" s="39">
        <f t="shared" si="116"/>
        <v>4023202.19</v>
      </c>
      <c r="L412" s="39">
        <f t="shared" si="117"/>
        <v>0</v>
      </c>
      <c r="M412" s="28">
        <f t="shared" si="126"/>
        <v>1</v>
      </c>
      <c r="N412" s="544"/>
    </row>
    <row r="413" spans="1:14" s="6" customFormat="1" ht="18.75" customHeight="1" outlineLevel="1" x14ac:dyDescent="0.25">
      <c r="A413" s="638"/>
      <c r="B413" s="66" t="s">
        <v>42</v>
      </c>
      <c r="C413" s="15"/>
      <c r="D413" s="39">
        <f t="shared" si="129"/>
        <v>812339.52</v>
      </c>
      <c r="E413" s="39">
        <f t="shared" si="128"/>
        <v>812458.72</v>
      </c>
      <c r="F413" s="39">
        <f t="shared" si="128"/>
        <v>383922.54</v>
      </c>
      <c r="G413" s="69">
        <f t="shared" si="109"/>
        <v>0.47299999999999998</v>
      </c>
      <c r="H413" s="39">
        <f t="shared" si="128"/>
        <v>383922.54</v>
      </c>
      <c r="I413" s="69">
        <f t="shared" si="110"/>
        <v>0.47299999999999998</v>
      </c>
      <c r="J413" s="104">
        <f t="shared" si="111"/>
        <v>1</v>
      </c>
      <c r="K413" s="39">
        <f t="shared" si="116"/>
        <v>812458.72</v>
      </c>
      <c r="L413" s="39">
        <f t="shared" si="117"/>
        <v>0</v>
      </c>
      <c r="M413" s="28">
        <f t="shared" si="126"/>
        <v>1</v>
      </c>
      <c r="N413" s="544"/>
    </row>
    <row r="414" spans="1:14" s="6" customFormat="1" ht="18.75" customHeight="1" outlineLevel="1" x14ac:dyDescent="0.25">
      <c r="A414" s="638"/>
      <c r="B414" s="256" t="s">
        <v>24</v>
      </c>
      <c r="C414" s="15"/>
      <c r="D414" s="39">
        <f t="shared" si="129"/>
        <v>0</v>
      </c>
      <c r="E414" s="39">
        <f t="shared" si="128"/>
        <v>0</v>
      </c>
      <c r="F414" s="39">
        <f t="shared" si="128"/>
        <v>0</v>
      </c>
      <c r="G414" s="102" t="e">
        <f t="shared" si="109"/>
        <v>#DIV/0!</v>
      </c>
      <c r="H414" s="39">
        <f t="shared" si="128"/>
        <v>0</v>
      </c>
      <c r="I414" s="73" t="e">
        <f t="shared" si="110"/>
        <v>#DIV/0!</v>
      </c>
      <c r="J414" s="73" t="e">
        <f t="shared" si="111"/>
        <v>#DIV/0!</v>
      </c>
      <c r="K414" s="39">
        <f t="shared" si="116"/>
        <v>0</v>
      </c>
      <c r="L414" s="39">
        <f t="shared" si="117"/>
        <v>0</v>
      </c>
      <c r="M414" s="29" t="e">
        <f t="shared" si="126"/>
        <v>#DIV/0!</v>
      </c>
      <c r="N414" s="544"/>
    </row>
    <row r="415" spans="1:14" s="6" customFormat="1" ht="160.5" customHeight="1" outlineLevel="1" x14ac:dyDescent="0.25">
      <c r="A415" s="486" t="s">
        <v>447</v>
      </c>
      <c r="B415" s="139" t="s">
        <v>432</v>
      </c>
      <c r="C415" s="16" t="s">
        <v>215</v>
      </c>
      <c r="D415" s="19">
        <f>SUM(D416:D419)</f>
        <v>4184780.42</v>
      </c>
      <c r="E415" s="19">
        <f t="shared" ref="E415:F415" si="130">SUM(E416:E419)</f>
        <v>4185416.18</v>
      </c>
      <c r="F415" s="19">
        <f t="shared" si="130"/>
        <v>2629327.9700000002</v>
      </c>
      <c r="G415" s="103">
        <f t="shared" si="109"/>
        <v>0.628</v>
      </c>
      <c r="H415" s="19">
        <f>SUM(H416:H419)</f>
        <v>2616154.34</v>
      </c>
      <c r="I415" s="69">
        <f t="shared" ref="I415:I478" si="131">H415/E415</f>
        <v>0.625</v>
      </c>
      <c r="J415" s="103">
        <f t="shared" si="111"/>
        <v>0.995</v>
      </c>
      <c r="K415" s="19">
        <f t="shared" si="116"/>
        <v>4185416.18</v>
      </c>
      <c r="L415" s="39">
        <f t="shared" si="117"/>
        <v>0</v>
      </c>
      <c r="M415" s="57">
        <f t="shared" si="126"/>
        <v>1</v>
      </c>
      <c r="N415" s="537" t="s">
        <v>1380</v>
      </c>
    </row>
    <row r="416" spans="1:14" s="6" customFormat="1" ht="138" customHeight="1" outlineLevel="1" x14ac:dyDescent="0.25">
      <c r="A416" s="487"/>
      <c r="B416" s="66" t="s">
        <v>23</v>
      </c>
      <c r="C416" s="15"/>
      <c r="D416" s="39"/>
      <c r="E416" s="39"/>
      <c r="F416" s="39"/>
      <c r="G416" s="73" t="e">
        <f t="shared" si="109"/>
        <v>#DIV/0!</v>
      </c>
      <c r="H416" s="39"/>
      <c r="I416" s="73" t="e">
        <f t="shared" si="131"/>
        <v>#DIV/0!</v>
      </c>
      <c r="J416" s="73" t="e">
        <f t="shared" si="111"/>
        <v>#DIV/0!</v>
      </c>
      <c r="K416" s="39">
        <f t="shared" si="116"/>
        <v>0</v>
      </c>
      <c r="L416" s="39">
        <f t="shared" si="117"/>
        <v>0</v>
      </c>
      <c r="M416" s="29" t="e">
        <f t="shared" si="126"/>
        <v>#DIV/0!</v>
      </c>
      <c r="N416" s="537"/>
    </row>
    <row r="417" spans="1:98" s="6" customFormat="1" ht="96" customHeight="1" outlineLevel="1" x14ac:dyDescent="0.25">
      <c r="A417" s="489"/>
      <c r="B417" s="66" t="s">
        <v>22</v>
      </c>
      <c r="C417" s="15"/>
      <c r="D417" s="39">
        <v>3926090.44</v>
      </c>
      <c r="E417" s="39">
        <v>3926607</v>
      </c>
      <c r="F417" s="39">
        <v>2462813.6800000002</v>
      </c>
      <c r="G417" s="69">
        <f t="shared" si="109"/>
        <v>0.627</v>
      </c>
      <c r="H417" s="39">
        <v>2449640.0499999998</v>
      </c>
      <c r="I417" s="69">
        <f t="shared" si="131"/>
        <v>0.624</v>
      </c>
      <c r="J417" s="69">
        <f t="shared" si="111"/>
        <v>0.995</v>
      </c>
      <c r="K417" s="39">
        <f t="shared" si="116"/>
        <v>3926607</v>
      </c>
      <c r="L417" s="39">
        <f t="shared" si="117"/>
        <v>0</v>
      </c>
      <c r="M417" s="28">
        <f t="shared" si="126"/>
        <v>1</v>
      </c>
      <c r="N417" s="537"/>
    </row>
    <row r="418" spans="1:98" s="6" customFormat="1" ht="195" customHeight="1" outlineLevel="1" x14ac:dyDescent="0.25">
      <c r="A418" s="489"/>
      <c r="B418" s="66" t="s">
        <v>42</v>
      </c>
      <c r="C418" s="15"/>
      <c r="D418" s="39">
        <v>258689.98</v>
      </c>
      <c r="E418" s="39">
        <v>258809.18</v>
      </c>
      <c r="F418" s="39">
        <v>166514.29</v>
      </c>
      <c r="G418" s="69">
        <f t="shared" si="109"/>
        <v>0.64300000000000002</v>
      </c>
      <c r="H418" s="39">
        <v>166514.29</v>
      </c>
      <c r="I418" s="69">
        <f t="shared" si="131"/>
        <v>0.64300000000000002</v>
      </c>
      <c r="J418" s="69">
        <f t="shared" si="111"/>
        <v>1</v>
      </c>
      <c r="K418" s="39">
        <f t="shared" si="116"/>
        <v>258809.18</v>
      </c>
      <c r="L418" s="39">
        <f t="shared" si="117"/>
        <v>0</v>
      </c>
      <c r="M418" s="28">
        <f t="shared" si="126"/>
        <v>1</v>
      </c>
      <c r="N418" s="537"/>
    </row>
    <row r="419" spans="1:98" s="6" customFormat="1" ht="96" customHeight="1" outlineLevel="1" x14ac:dyDescent="0.25">
      <c r="A419" s="489"/>
      <c r="B419" s="256" t="s">
        <v>24</v>
      </c>
      <c r="C419" s="15"/>
      <c r="D419" s="39"/>
      <c r="E419" s="39"/>
      <c r="F419" s="39"/>
      <c r="G419" s="69"/>
      <c r="H419" s="39"/>
      <c r="I419" s="73" t="e">
        <f t="shared" si="131"/>
        <v>#DIV/0!</v>
      </c>
      <c r="J419" s="69"/>
      <c r="K419" s="39">
        <f t="shared" si="116"/>
        <v>0</v>
      </c>
      <c r="L419" s="39">
        <f t="shared" si="117"/>
        <v>0</v>
      </c>
      <c r="M419" s="29" t="e">
        <f t="shared" si="126"/>
        <v>#DIV/0!</v>
      </c>
      <c r="N419" s="537"/>
    </row>
    <row r="420" spans="1:98" s="6" customFormat="1" ht="120.75" customHeight="1" outlineLevel="1" x14ac:dyDescent="0.25">
      <c r="A420" s="637" t="s">
        <v>448</v>
      </c>
      <c r="B420" s="139" t="s">
        <v>433</v>
      </c>
      <c r="C420" s="16" t="s">
        <v>215</v>
      </c>
      <c r="D420" s="19">
        <f>SUM(D421:D424)</f>
        <v>50374.33</v>
      </c>
      <c r="E420" s="19">
        <f t="shared" ref="E420" si="132">SUM(E421:E424)</f>
        <v>50374.33</v>
      </c>
      <c r="F420" s="19">
        <v>5101</v>
      </c>
      <c r="G420" s="100">
        <v>0.105</v>
      </c>
      <c r="H420" s="19">
        <v>4706.9799999999996</v>
      </c>
      <c r="I420" s="69">
        <f t="shared" si="131"/>
        <v>9.2999999999999999E-2</v>
      </c>
      <c r="J420" s="100">
        <v>0.92300000000000004</v>
      </c>
      <c r="K420" s="19">
        <f t="shared" si="116"/>
        <v>50374.33</v>
      </c>
      <c r="L420" s="39">
        <f t="shared" si="117"/>
        <v>0</v>
      </c>
      <c r="M420" s="57">
        <f t="shared" si="126"/>
        <v>1</v>
      </c>
      <c r="N420" s="540" t="s">
        <v>1032</v>
      </c>
    </row>
    <row r="421" spans="1:98" s="6" customFormat="1" outlineLevel="1" x14ac:dyDescent="0.25">
      <c r="A421" s="637"/>
      <c r="B421" s="66" t="s">
        <v>23</v>
      </c>
      <c r="C421" s="15"/>
      <c r="D421" s="39"/>
      <c r="E421" s="39"/>
      <c r="F421" s="39"/>
      <c r="G421" s="69"/>
      <c r="H421" s="39"/>
      <c r="I421" s="73" t="e">
        <f t="shared" si="131"/>
        <v>#DIV/0!</v>
      </c>
      <c r="J421" s="69"/>
      <c r="K421" s="39">
        <f t="shared" si="116"/>
        <v>0</v>
      </c>
      <c r="L421" s="39">
        <f t="shared" si="117"/>
        <v>0</v>
      </c>
      <c r="M421" s="29" t="e">
        <f t="shared" si="126"/>
        <v>#DIV/0!</v>
      </c>
      <c r="N421" s="540"/>
    </row>
    <row r="422" spans="1:98" s="6" customFormat="1" outlineLevel="1" x14ac:dyDescent="0.25">
      <c r="A422" s="637"/>
      <c r="B422" s="66" t="s">
        <v>22</v>
      </c>
      <c r="C422" s="15"/>
      <c r="D422" s="39">
        <v>48639.63</v>
      </c>
      <c r="E422" s="39">
        <v>48639.63</v>
      </c>
      <c r="F422" s="39">
        <v>28179.68</v>
      </c>
      <c r="G422" s="69">
        <v>0.105</v>
      </c>
      <c r="H422" s="39">
        <v>28092.55</v>
      </c>
      <c r="I422" s="69">
        <f t="shared" si="131"/>
        <v>0.57799999999999996</v>
      </c>
      <c r="J422" s="69">
        <v>0.92300000000000004</v>
      </c>
      <c r="K422" s="39">
        <f t="shared" si="116"/>
        <v>48639.63</v>
      </c>
      <c r="L422" s="39">
        <f t="shared" si="117"/>
        <v>0</v>
      </c>
      <c r="M422" s="28">
        <f t="shared" si="126"/>
        <v>1</v>
      </c>
      <c r="N422" s="540"/>
    </row>
    <row r="423" spans="1:98" s="6" customFormat="1" outlineLevel="1" x14ac:dyDescent="0.25">
      <c r="A423" s="637"/>
      <c r="B423" s="66" t="s">
        <v>42</v>
      </c>
      <c r="C423" s="15"/>
      <c r="D423" s="39">
        <v>1734.7</v>
      </c>
      <c r="E423" s="39">
        <v>1734.7</v>
      </c>
      <c r="F423" s="39">
        <v>1047.5999999999999</v>
      </c>
      <c r="G423" s="69">
        <v>0.126</v>
      </c>
      <c r="H423" s="39">
        <v>1047.5999999999999</v>
      </c>
      <c r="I423" s="69">
        <f t="shared" si="131"/>
        <v>0.60399999999999998</v>
      </c>
      <c r="J423" s="69">
        <v>0.998</v>
      </c>
      <c r="K423" s="39">
        <f t="shared" si="116"/>
        <v>1734.7</v>
      </c>
      <c r="L423" s="39">
        <f t="shared" si="117"/>
        <v>0</v>
      </c>
      <c r="M423" s="28">
        <f t="shared" si="126"/>
        <v>1</v>
      </c>
      <c r="N423" s="540"/>
    </row>
    <row r="424" spans="1:98" s="6" customFormat="1" outlineLevel="1" x14ac:dyDescent="0.25">
      <c r="A424" s="637"/>
      <c r="B424" s="256" t="s">
        <v>24</v>
      </c>
      <c r="C424" s="15"/>
      <c r="D424" s="39"/>
      <c r="E424" s="39"/>
      <c r="F424" s="39"/>
      <c r="G424" s="102" t="e">
        <f t="shared" si="109"/>
        <v>#DIV/0!</v>
      </c>
      <c r="H424" s="18"/>
      <c r="I424" s="73" t="e">
        <f t="shared" si="131"/>
        <v>#DIV/0!</v>
      </c>
      <c r="J424" s="73" t="e">
        <f t="shared" si="111"/>
        <v>#DIV/0!</v>
      </c>
      <c r="K424" s="39">
        <f t="shared" si="116"/>
        <v>0</v>
      </c>
      <c r="L424" s="39">
        <f t="shared" si="117"/>
        <v>0</v>
      </c>
      <c r="M424" s="29" t="e">
        <f t="shared" si="126"/>
        <v>#DIV/0!</v>
      </c>
      <c r="N424" s="540"/>
    </row>
    <row r="425" spans="1:98" s="6" customFormat="1" ht="129" customHeight="1" outlineLevel="1" x14ac:dyDescent="0.25">
      <c r="A425" s="637" t="s">
        <v>449</v>
      </c>
      <c r="B425" s="16" t="s">
        <v>972</v>
      </c>
      <c r="C425" s="16" t="s">
        <v>215</v>
      </c>
      <c r="D425" s="19">
        <f>SUM(D426:D429)</f>
        <v>599870.4</v>
      </c>
      <c r="E425" s="19">
        <f t="shared" ref="E425:F425" si="133">SUM(E426:E429)</f>
        <v>599870.4</v>
      </c>
      <c r="F425" s="19">
        <f t="shared" si="133"/>
        <v>264316.21000000002</v>
      </c>
      <c r="G425" s="100">
        <f t="shared" si="109"/>
        <v>0.441</v>
      </c>
      <c r="H425" s="19">
        <f>SUM(H426:H429)</f>
        <v>256940.72</v>
      </c>
      <c r="I425" s="69">
        <f t="shared" si="131"/>
        <v>0.42799999999999999</v>
      </c>
      <c r="J425" s="100">
        <f t="shared" si="111"/>
        <v>0.97199999999999998</v>
      </c>
      <c r="K425" s="19">
        <f t="shared" si="116"/>
        <v>599870.4</v>
      </c>
      <c r="L425" s="39">
        <f t="shared" si="117"/>
        <v>0</v>
      </c>
      <c r="M425" s="57">
        <f t="shared" si="126"/>
        <v>1</v>
      </c>
      <c r="N425" s="545" t="s">
        <v>1262</v>
      </c>
    </row>
    <row r="426" spans="1:98" s="6" customFormat="1" ht="60.75" customHeight="1" outlineLevel="1" x14ac:dyDescent="0.25">
      <c r="A426" s="637"/>
      <c r="B426" s="256" t="s">
        <v>23</v>
      </c>
      <c r="C426" s="15"/>
      <c r="D426" s="39"/>
      <c r="E426" s="39"/>
      <c r="F426" s="39"/>
      <c r="G426" s="73" t="e">
        <f t="shared" si="109"/>
        <v>#DIV/0!</v>
      </c>
      <c r="H426" s="39"/>
      <c r="I426" s="73" t="e">
        <f t="shared" si="131"/>
        <v>#DIV/0!</v>
      </c>
      <c r="J426" s="73" t="e">
        <f t="shared" si="111"/>
        <v>#DIV/0!</v>
      </c>
      <c r="K426" s="39">
        <f t="shared" si="116"/>
        <v>0</v>
      </c>
      <c r="L426" s="39">
        <f t="shared" si="117"/>
        <v>0</v>
      </c>
      <c r="M426" s="29" t="e">
        <f t="shared" si="126"/>
        <v>#DIV/0!</v>
      </c>
      <c r="N426" s="545"/>
    </row>
    <row r="427" spans="1:98" s="6" customFormat="1" ht="66.75" customHeight="1" outlineLevel="1" x14ac:dyDescent="0.25">
      <c r="A427" s="637"/>
      <c r="B427" s="256" t="s">
        <v>22</v>
      </c>
      <c r="C427" s="15"/>
      <c r="D427" s="39">
        <v>47955.56</v>
      </c>
      <c r="E427" s="39">
        <v>47955.56</v>
      </c>
      <c r="F427" s="39">
        <v>47955.56</v>
      </c>
      <c r="G427" s="69">
        <f t="shared" si="109"/>
        <v>1</v>
      </c>
      <c r="H427" s="39">
        <v>40580.07</v>
      </c>
      <c r="I427" s="69">
        <f t="shared" si="131"/>
        <v>0.84599999999999997</v>
      </c>
      <c r="J427" s="69">
        <f t="shared" si="111"/>
        <v>0.84599999999999997</v>
      </c>
      <c r="K427" s="39">
        <f t="shared" si="116"/>
        <v>47955.56</v>
      </c>
      <c r="L427" s="39">
        <f t="shared" si="117"/>
        <v>0</v>
      </c>
      <c r="M427" s="28">
        <f t="shared" si="126"/>
        <v>1</v>
      </c>
      <c r="N427" s="545"/>
    </row>
    <row r="428" spans="1:98" s="6" customFormat="1" ht="56.25" customHeight="1" outlineLevel="1" x14ac:dyDescent="0.25">
      <c r="A428" s="637"/>
      <c r="B428" s="256" t="s">
        <v>42</v>
      </c>
      <c r="C428" s="15"/>
      <c r="D428" s="39">
        <v>551914.84</v>
      </c>
      <c r="E428" s="39">
        <v>551914.84</v>
      </c>
      <c r="F428" s="39">
        <v>216360.65</v>
      </c>
      <c r="G428" s="69">
        <f t="shared" si="109"/>
        <v>0.39200000000000002</v>
      </c>
      <c r="H428" s="39">
        <v>216360.65</v>
      </c>
      <c r="I428" s="69">
        <f t="shared" si="131"/>
        <v>0.39200000000000002</v>
      </c>
      <c r="J428" s="69">
        <f t="shared" si="111"/>
        <v>1</v>
      </c>
      <c r="K428" s="39">
        <f t="shared" si="116"/>
        <v>551914.84</v>
      </c>
      <c r="L428" s="39">
        <f t="shared" si="117"/>
        <v>0</v>
      </c>
      <c r="M428" s="28">
        <f t="shared" si="126"/>
        <v>1</v>
      </c>
      <c r="N428" s="545"/>
    </row>
    <row r="429" spans="1:98" s="6" customFormat="1" ht="75.75" customHeight="1" outlineLevel="1" x14ac:dyDescent="0.25">
      <c r="A429" s="637"/>
      <c r="B429" s="256" t="s">
        <v>24</v>
      </c>
      <c r="C429" s="15"/>
      <c r="D429" s="39"/>
      <c r="E429" s="39"/>
      <c r="F429" s="39"/>
      <c r="G429" s="102" t="e">
        <f t="shared" si="109"/>
        <v>#DIV/0!</v>
      </c>
      <c r="H429" s="18"/>
      <c r="I429" s="73" t="e">
        <f t="shared" si="131"/>
        <v>#DIV/0!</v>
      </c>
      <c r="J429" s="73" t="e">
        <f t="shared" si="111"/>
        <v>#DIV/0!</v>
      </c>
      <c r="K429" s="39">
        <f t="shared" si="116"/>
        <v>0</v>
      </c>
      <c r="L429" s="39">
        <f t="shared" si="117"/>
        <v>0</v>
      </c>
      <c r="M429" s="29" t="e">
        <f t="shared" si="126"/>
        <v>#DIV/0!</v>
      </c>
      <c r="N429" s="545"/>
    </row>
    <row r="430" spans="1:98" s="5" customFormat="1" ht="58.5" outlineLevel="1" x14ac:dyDescent="0.25">
      <c r="A430" s="638" t="s">
        <v>450</v>
      </c>
      <c r="B430" s="59" t="s">
        <v>206</v>
      </c>
      <c r="C430" s="59" t="s">
        <v>144</v>
      </c>
      <c r="D430" s="64">
        <f>SUM(D431:D434)</f>
        <v>197803.6</v>
      </c>
      <c r="E430" s="64">
        <f t="shared" ref="E430:F430" si="134">SUM(E431:E434)</f>
        <v>197803.6</v>
      </c>
      <c r="F430" s="64">
        <f t="shared" si="134"/>
        <v>120862.5</v>
      </c>
      <c r="G430" s="101">
        <f t="shared" si="109"/>
        <v>0.61099999999999999</v>
      </c>
      <c r="H430" s="64">
        <f>SUM(H431:H434)</f>
        <v>120010.15</v>
      </c>
      <c r="I430" s="105">
        <f t="shared" si="131"/>
        <v>0.60699999999999998</v>
      </c>
      <c r="J430" s="101">
        <f t="shared" si="111"/>
        <v>0.99299999999999999</v>
      </c>
      <c r="K430" s="64">
        <f>SUM(K431:K434)</f>
        <v>197803.6</v>
      </c>
      <c r="L430" s="64">
        <f>SUM(L431:L434)</f>
        <v>0</v>
      </c>
      <c r="M430" s="144">
        <f t="shared" si="126"/>
        <v>1</v>
      </c>
      <c r="N430" s="514"/>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row>
    <row r="431" spans="1:98" s="5" customFormat="1" outlineLevel="1" x14ac:dyDescent="0.25">
      <c r="A431" s="638"/>
      <c r="B431" s="440" t="s">
        <v>23</v>
      </c>
      <c r="C431" s="27"/>
      <c r="D431" s="24">
        <f>D436+D441+D451</f>
        <v>0</v>
      </c>
      <c r="E431" s="24">
        <f t="shared" ref="E431:K434" si="135">E436+E441+E451</f>
        <v>0</v>
      </c>
      <c r="F431" s="24">
        <f t="shared" si="135"/>
        <v>0</v>
      </c>
      <c r="G431" s="73" t="e">
        <f t="shared" si="109"/>
        <v>#DIV/0!</v>
      </c>
      <c r="H431" s="24">
        <f t="shared" si="135"/>
        <v>0</v>
      </c>
      <c r="I431" s="88" t="e">
        <f t="shared" si="131"/>
        <v>#DIV/0!</v>
      </c>
      <c r="J431" s="73" t="e">
        <f t="shared" si="111"/>
        <v>#DIV/0!</v>
      </c>
      <c r="K431" s="24">
        <f t="shared" si="135"/>
        <v>0</v>
      </c>
      <c r="L431" s="24">
        <f>L446</f>
        <v>0</v>
      </c>
      <c r="M431" s="145" t="e">
        <f t="shared" si="126"/>
        <v>#DIV/0!</v>
      </c>
      <c r="N431" s="514"/>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row>
    <row r="432" spans="1:98" s="5" customFormat="1" outlineLevel="1" x14ac:dyDescent="0.25">
      <c r="A432" s="638"/>
      <c r="B432" s="440" t="s">
        <v>22</v>
      </c>
      <c r="C432" s="27"/>
      <c r="D432" s="24">
        <f t="shared" ref="D432:F434" si="136">D437+D442+D452</f>
        <v>4702.13</v>
      </c>
      <c r="E432" s="24">
        <f t="shared" si="136"/>
        <v>4702.13</v>
      </c>
      <c r="F432" s="24">
        <f t="shared" si="136"/>
        <v>1900.13</v>
      </c>
      <c r="G432" s="69">
        <f t="shared" si="109"/>
        <v>0.40400000000000003</v>
      </c>
      <c r="H432" s="24">
        <f t="shared" si="135"/>
        <v>1047.78</v>
      </c>
      <c r="I432" s="109">
        <f t="shared" si="131"/>
        <v>0.223</v>
      </c>
      <c r="J432" s="73">
        <f t="shared" si="111"/>
        <v>0.55100000000000005</v>
      </c>
      <c r="K432" s="24">
        <f t="shared" si="135"/>
        <v>4702.13</v>
      </c>
      <c r="L432" s="24">
        <f t="shared" ref="L432:L434" si="137">L447</f>
        <v>0</v>
      </c>
      <c r="M432" s="142">
        <f t="shared" si="126"/>
        <v>1</v>
      </c>
      <c r="N432" s="514"/>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row>
    <row r="433" spans="1:98" s="5" customFormat="1" outlineLevel="1" x14ac:dyDescent="0.25">
      <c r="A433" s="638"/>
      <c r="B433" s="440" t="s">
        <v>42</v>
      </c>
      <c r="C433" s="27"/>
      <c r="D433" s="24">
        <f t="shared" si="136"/>
        <v>193101.47</v>
      </c>
      <c r="E433" s="24">
        <f t="shared" si="136"/>
        <v>193101.47</v>
      </c>
      <c r="F433" s="24">
        <f t="shared" si="136"/>
        <v>118962.37</v>
      </c>
      <c r="G433" s="69">
        <f t="shared" si="109"/>
        <v>0.61599999999999999</v>
      </c>
      <c r="H433" s="24">
        <f t="shared" si="135"/>
        <v>118962.37</v>
      </c>
      <c r="I433" s="109">
        <f t="shared" si="131"/>
        <v>0.61599999999999999</v>
      </c>
      <c r="J433" s="69">
        <f t="shared" si="111"/>
        <v>1</v>
      </c>
      <c r="K433" s="24">
        <f t="shared" si="135"/>
        <v>193101.47</v>
      </c>
      <c r="L433" s="24">
        <f t="shared" si="137"/>
        <v>0</v>
      </c>
      <c r="M433" s="142">
        <f t="shared" si="126"/>
        <v>1</v>
      </c>
      <c r="N433" s="514"/>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row>
    <row r="434" spans="1:98" s="5" customFormat="1" outlineLevel="1" x14ac:dyDescent="0.25">
      <c r="A434" s="638"/>
      <c r="B434" s="440" t="s">
        <v>24</v>
      </c>
      <c r="C434" s="27"/>
      <c r="D434" s="24">
        <f t="shared" si="136"/>
        <v>0</v>
      </c>
      <c r="E434" s="24">
        <f t="shared" si="136"/>
        <v>0</v>
      </c>
      <c r="F434" s="24">
        <f t="shared" si="136"/>
        <v>0</v>
      </c>
      <c r="G434" s="102" t="e">
        <f t="shared" si="109"/>
        <v>#DIV/0!</v>
      </c>
      <c r="H434" s="24">
        <f t="shared" si="135"/>
        <v>0</v>
      </c>
      <c r="I434" s="88" t="e">
        <f t="shared" si="131"/>
        <v>#DIV/0!</v>
      </c>
      <c r="J434" s="73" t="e">
        <f t="shared" si="111"/>
        <v>#DIV/0!</v>
      </c>
      <c r="K434" s="24">
        <f t="shared" si="135"/>
        <v>0</v>
      </c>
      <c r="L434" s="24">
        <f t="shared" si="137"/>
        <v>0</v>
      </c>
      <c r="M434" s="29" t="e">
        <f t="shared" si="126"/>
        <v>#DIV/0!</v>
      </c>
      <c r="N434" s="514"/>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row>
    <row r="435" spans="1:98" s="5" customFormat="1" ht="104.25" customHeight="1" outlineLevel="1" x14ac:dyDescent="0.25">
      <c r="A435" s="637" t="s">
        <v>451</v>
      </c>
      <c r="B435" s="222" t="s">
        <v>857</v>
      </c>
      <c r="C435" s="37" t="s">
        <v>215</v>
      </c>
      <c r="D435" s="56">
        <f>SUM(D436:D439)</f>
        <v>177017.79</v>
      </c>
      <c r="E435" s="56">
        <f t="shared" ref="E435:F435" si="138">SUM(E436:E439)</f>
        <v>177017.79</v>
      </c>
      <c r="F435" s="56">
        <f t="shared" si="138"/>
        <v>114012.15</v>
      </c>
      <c r="G435" s="100">
        <f t="shared" si="109"/>
        <v>0.64400000000000002</v>
      </c>
      <c r="H435" s="56">
        <f>SUM(H436:H439)</f>
        <v>113984.93</v>
      </c>
      <c r="I435" s="109">
        <f t="shared" si="131"/>
        <v>0.64400000000000002</v>
      </c>
      <c r="J435" s="100">
        <f t="shared" si="111"/>
        <v>1</v>
      </c>
      <c r="K435" s="56">
        <f t="shared" ref="K435:K444" si="139">E435</f>
        <v>177017.79</v>
      </c>
      <c r="L435" s="24">
        <f t="shared" ref="L435:L446" si="140">E435-K435</f>
        <v>0</v>
      </c>
      <c r="M435" s="57">
        <f t="shared" si="126"/>
        <v>1</v>
      </c>
      <c r="N435" s="540" t="s">
        <v>1263</v>
      </c>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row>
    <row r="436" spans="1:98" s="5" customFormat="1" outlineLevel="1" x14ac:dyDescent="0.25">
      <c r="A436" s="637"/>
      <c r="B436" s="66" t="s">
        <v>23</v>
      </c>
      <c r="C436" s="27"/>
      <c r="D436" s="24"/>
      <c r="E436" s="24"/>
      <c r="F436" s="24"/>
      <c r="G436" s="102" t="e">
        <f t="shared" si="109"/>
        <v>#DIV/0!</v>
      </c>
      <c r="H436" s="43"/>
      <c r="I436" s="88" t="e">
        <f t="shared" si="131"/>
        <v>#DIV/0!</v>
      </c>
      <c r="J436" s="73" t="e">
        <f t="shared" si="111"/>
        <v>#DIV/0!</v>
      </c>
      <c r="K436" s="24">
        <f t="shared" si="139"/>
        <v>0</v>
      </c>
      <c r="L436" s="24">
        <f t="shared" si="140"/>
        <v>0</v>
      </c>
      <c r="M436" s="29" t="e">
        <f t="shared" si="126"/>
        <v>#DIV/0!</v>
      </c>
      <c r="N436" s="540"/>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row>
    <row r="437" spans="1:98" s="5" customFormat="1" outlineLevel="1" x14ac:dyDescent="0.25">
      <c r="A437" s="637"/>
      <c r="B437" s="66" t="s">
        <v>22</v>
      </c>
      <c r="C437" s="27"/>
      <c r="D437" s="24">
        <v>3877</v>
      </c>
      <c r="E437" s="24">
        <v>3877</v>
      </c>
      <c r="F437" s="24">
        <v>1075</v>
      </c>
      <c r="G437" s="69">
        <f t="shared" si="109"/>
        <v>0.27700000000000002</v>
      </c>
      <c r="H437" s="214">
        <v>1047.78</v>
      </c>
      <c r="I437" s="109">
        <f t="shared" si="131"/>
        <v>0.27</v>
      </c>
      <c r="J437" s="73">
        <f t="shared" si="111"/>
        <v>0.97499999999999998</v>
      </c>
      <c r="K437" s="24">
        <f t="shared" si="139"/>
        <v>3877</v>
      </c>
      <c r="L437" s="24">
        <f t="shared" si="140"/>
        <v>0</v>
      </c>
      <c r="M437" s="28">
        <f t="shared" si="126"/>
        <v>1</v>
      </c>
      <c r="N437" s="540"/>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row>
    <row r="438" spans="1:98" s="5" customFormat="1" outlineLevel="1" x14ac:dyDescent="0.25">
      <c r="A438" s="637"/>
      <c r="B438" s="66" t="s">
        <v>42</v>
      </c>
      <c r="C438" s="27"/>
      <c r="D438" s="39">
        <v>173140.79</v>
      </c>
      <c r="E438" s="39">
        <v>173140.79</v>
      </c>
      <c r="F438" s="39">
        <v>112937.15</v>
      </c>
      <c r="G438" s="69">
        <f t="shared" si="109"/>
        <v>0.65200000000000002</v>
      </c>
      <c r="H438" s="39">
        <v>112937.15</v>
      </c>
      <c r="I438" s="109">
        <f t="shared" si="131"/>
        <v>0.65200000000000002</v>
      </c>
      <c r="J438" s="69">
        <f t="shared" si="111"/>
        <v>1</v>
      </c>
      <c r="K438" s="24">
        <f t="shared" si="139"/>
        <v>173140.79</v>
      </c>
      <c r="L438" s="24">
        <f t="shared" si="140"/>
        <v>0</v>
      </c>
      <c r="M438" s="28">
        <f t="shared" si="126"/>
        <v>1</v>
      </c>
      <c r="N438" s="540"/>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row>
    <row r="439" spans="1:98" s="5" customFormat="1" outlineLevel="1" x14ac:dyDescent="0.25">
      <c r="A439" s="637"/>
      <c r="B439" s="440" t="s">
        <v>24</v>
      </c>
      <c r="C439" s="27"/>
      <c r="D439" s="24"/>
      <c r="E439" s="24"/>
      <c r="F439" s="24"/>
      <c r="G439" s="102" t="e">
        <f t="shared" si="109"/>
        <v>#DIV/0!</v>
      </c>
      <c r="H439" s="43"/>
      <c r="I439" s="88" t="e">
        <f t="shared" si="131"/>
        <v>#DIV/0!</v>
      </c>
      <c r="J439" s="73" t="e">
        <f t="shared" si="111"/>
        <v>#DIV/0!</v>
      </c>
      <c r="K439" s="24">
        <f t="shared" si="139"/>
        <v>0</v>
      </c>
      <c r="L439" s="24">
        <f t="shared" si="140"/>
        <v>0</v>
      </c>
      <c r="M439" s="29" t="e">
        <f t="shared" si="126"/>
        <v>#DIV/0!</v>
      </c>
      <c r="N439" s="540"/>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row>
    <row r="440" spans="1:98" s="5" customFormat="1" ht="45" customHeight="1" outlineLevel="1" x14ac:dyDescent="0.25">
      <c r="A440" s="499" t="s">
        <v>453</v>
      </c>
      <c r="B440" s="440" t="s">
        <v>452</v>
      </c>
      <c r="C440" s="440" t="s">
        <v>779</v>
      </c>
      <c r="D440" s="24">
        <f t="shared" ref="D440:F444" si="141">D445</f>
        <v>12042.38</v>
      </c>
      <c r="E440" s="24">
        <f t="shared" si="141"/>
        <v>12042.38</v>
      </c>
      <c r="F440" s="24">
        <f t="shared" si="141"/>
        <v>1469.74</v>
      </c>
      <c r="G440" s="69">
        <f t="shared" si="109"/>
        <v>0.122</v>
      </c>
      <c r="H440" s="24">
        <f>H445</f>
        <v>1469.74</v>
      </c>
      <c r="I440" s="109">
        <f t="shared" si="131"/>
        <v>0.122</v>
      </c>
      <c r="J440" s="69">
        <f t="shared" si="111"/>
        <v>1</v>
      </c>
      <c r="K440" s="24">
        <f>SUM(K441:K444)</f>
        <v>12042.38</v>
      </c>
      <c r="L440" s="24">
        <f t="shared" si="140"/>
        <v>0</v>
      </c>
      <c r="M440" s="28">
        <f t="shared" si="126"/>
        <v>1</v>
      </c>
      <c r="N440" s="493"/>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row>
    <row r="441" spans="1:98" s="5" customFormat="1" outlineLevel="1" x14ac:dyDescent="0.25">
      <c r="A441" s="500"/>
      <c r="B441" s="440" t="s">
        <v>23</v>
      </c>
      <c r="C441" s="37"/>
      <c r="D441" s="24">
        <f t="shared" si="141"/>
        <v>0</v>
      </c>
      <c r="E441" s="24">
        <f t="shared" si="141"/>
        <v>0</v>
      </c>
      <c r="F441" s="24">
        <f t="shared" si="141"/>
        <v>0</v>
      </c>
      <c r="G441" s="102" t="e">
        <f t="shared" si="109"/>
        <v>#DIV/0!</v>
      </c>
      <c r="H441" s="25">
        <f>H446</f>
        <v>0</v>
      </c>
      <c r="I441" s="88" t="e">
        <f t="shared" si="131"/>
        <v>#DIV/0!</v>
      </c>
      <c r="J441" s="73" t="e">
        <f t="shared" si="111"/>
        <v>#DIV/0!</v>
      </c>
      <c r="K441" s="24">
        <f t="shared" si="139"/>
        <v>0</v>
      </c>
      <c r="L441" s="24">
        <f t="shared" si="140"/>
        <v>0</v>
      </c>
      <c r="M441" s="29" t="e">
        <f t="shared" si="126"/>
        <v>#DIV/0!</v>
      </c>
      <c r="N441" s="495"/>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row>
    <row r="442" spans="1:98" s="5" customFormat="1" outlineLevel="1" x14ac:dyDescent="0.25">
      <c r="A442" s="496"/>
      <c r="B442" s="440" t="s">
        <v>22</v>
      </c>
      <c r="C442" s="37"/>
      <c r="D442" s="24">
        <f t="shared" si="141"/>
        <v>0</v>
      </c>
      <c r="E442" s="24">
        <f t="shared" si="141"/>
        <v>0</v>
      </c>
      <c r="F442" s="24">
        <f t="shared" si="141"/>
        <v>0</v>
      </c>
      <c r="G442" s="102" t="e">
        <f t="shared" si="109"/>
        <v>#DIV/0!</v>
      </c>
      <c r="H442" s="25">
        <f t="shared" ref="H442:H444" si="142">H447</f>
        <v>0</v>
      </c>
      <c r="I442" s="88" t="e">
        <f t="shared" si="131"/>
        <v>#DIV/0!</v>
      </c>
      <c r="J442" s="73" t="e">
        <f t="shared" si="111"/>
        <v>#DIV/0!</v>
      </c>
      <c r="K442" s="24">
        <f t="shared" si="139"/>
        <v>0</v>
      </c>
      <c r="L442" s="24">
        <f t="shared" si="140"/>
        <v>0</v>
      </c>
      <c r="M442" s="29" t="e">
        <f t="shared" si="126"/>
        <v>#DIV/0!</v>
      </c>
      <c r="N442" s="493"/>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row>
    <row r="443" spans="1:98" s="5" customFormat="1" ht="18.75" customHeight="1" outlineLevel="1" x14ac:dyDescent="0.25">
      <c r="A443" s="497"/>
      <c r="B443" s="440" t="s">
        <v>42</v>
      </c>
      <c r="C443" s="37"/>
      <c r="D443" s="24">
        <f t="shared" si="141"/>
        <v>12042.38</v>
      </c>
      <c r="E443" s="24">
        <f t="shared" si="141"/>
        <v>12042.38</v>
      </c>
      <c r="F443" s="24">
        <f t="shared" si="141"/>
        <v>1469.74</v>
      </c>
      <c r="G443" s="69">
        <f t="shared" si="109"/>
        <v>0.122</v>
      </c>
      <c r="H443" s="24">
        <f t="shared" si="142"/>
        <v>1469.74</v>
      </c>
      <c r="I443" s="109">
        <f t="shared" si="131"/>
        <v>0.122</v>
      </c>
      <c r="J443" s="69">
        <f t="shared" si="111"/>
        <v>1</v>
      </c>
      <c r="K443" s="24">
        <f>K448</f>
        <v>12042.38</v>
      </c>
      <c r="L443" s="24">
        <f>L448</f>
        <v>0</v>
      </c>
      <c r="M443" s="28">
        <f t="shared" si="126"/>
        <v>1</v>
      </c>
      <c r="N443" s="494"/>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row>
    <row r="444" spans="1:98" s="5" customFormat="1" outlineLevel="1" x14ac:dyDescent="0.25">
      <c r="A444" s="498"/>
      <c r="B444" s="440" t="s">
        <v>24</v>
      </c>
      <c r="C444" s="37"/>
      <c r="D444" s="24">
        <f t="shared" si="141"/>
        <v>0</v>
      </c>
      <c r="E444" s="24">
        <f t="shared" si="141"/>
        <v>0</v>
      </c>
      <c r="F444" s="24">
        <f t="shared" si="141"/>
        <v>0</v>
      </c>
      <c r="G444" s="102" t="e">
        <f t="shared" si="109"/>
        <v>#DIV/0!</v>
      </c>
      <c r="H444" s="25">
        <f t="shared" si="142"/>
        <v>0</v>
      </c>
      <c r="I444" s="88" t="e">
        <f t="shared" si="131"/>
        <v>#DIV/0!</v>
      </c>
      <c r="J444" s="73" t="e">
        <f t="shared" si="111"/>
        <v>#DIV/0!</v>
      </c>
      <c r="K444" s="24">
        <f t="shared" si="139"/>
        <v>0</v>
      </c>
      <c r="L444" s="24">
        <f t="shared" si="140"/>
        <v>0</v>
      </c>
      <c r="M444" s="29" t="e">
        <f t="shared" si="126"/>
        <v>#DIV/0!</v>
      </c>
      <c r="N444" s="495"/>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row>
    <row r="445" spans="1:98" s="5" customFormat="1" ht="63" customHeight="1" outlineLevel="1" x14ac:dyDescent="0.25">
      <c r="A445" s="637" t="s">
        <v>454</v>
      </c>
      <c r="B445" s="37" t="s">
        <v>989</v>
      </c>
      <c r="C445" s="37" t="s">
        <v>780</v>
      </c>
      <c r="D445" s="56">
        <f>SUM(D446:D449)</f>
        <v>12042.38</v>
      </c>
      <c r="E445" s="56">
        <f>SUM(E446:E449)</f>
        <v>12042.38</v>
      </c>
      <c r="F445" s="56">
        <f>SUM(F446:F449)</f>
        <v>1469.74</v>
      </c>
      <c r="G445" s="100">
        <f t="shared" si="109"/>
        <v>0.122</v>
      </c>
      <c r="H445" s="56">
        <f>SUM(H446:H449)</f>
        <v>1469.74</v>
      </c>
      <c r="I445" s="114">
        <f t="shared" si="131"/>
        <v>0.122</v>
      </c>
      <c r="J445" s="103">
        <f t="shared" si="111"/>
        <v>1</v>
      </c>
      <c r="K445" s="56">
        <f>SUM(K446:K449)</f>
        <v>12042.38</v>
      </c>
      <c r="L445" s="56">
        <f>SUM(L446:L449)</f>
        <v>0</v>
      </c>
      <c r="M445" s="57">
        <f t="shared" si="126"/>
        <v>1</v>
      </c>
      <c r="N445" s="523" t="s">
        <v>1381</v>
      </c>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row>
    <row r="446" spans="1:98" s="5" customFormat="1" outlineLevel="1" x14ac:dyDescent="0.25">
      <c r="A446" s="637"/>
      <c r="B446" s="440" t="s">
        <v>23</v>
      </c>
      <c r="C446" s="27"/>
      <c r="D446" s="24"/>
      <c r="E446" s="24"/>
      <c r="F446" s="24"/>
      <c r="G446" s="102" t="e">
        <f t="shared" si="109"/>
        <v>#DIV/0!</v>
      </c>
      <c r="H446" s="25"/>
      <c r="I446" s="88" t="e">
        <f t="shared" si="131"/>
        <v>#DIV/0!</v>
      </c>
      <c r="J446" s="73" t="e">
        <f t="shared" si="111"/>
        <v>#DIV/0!</v>
      </c>
      <c r="K446" s="24"/>
      <c r="L446" s="24">
        <f t="shared" si="140"/>
        <v>0</v>
      </c>
      <c r="M446" s="29" t="e">
        <f t="shared" si="126"/>
        <v>#DIV/0!</v>
      </c>
      <c r="N446" s="523"/>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row>
    <row r="447" spans="1:98" s="5" customFormat="1" outlineLevel="1" x14ac:dyDescent="0.25">
      <c r="A447" s="637"/>
      <c r="B447" s="440" t="s">
        <v>22</v>
      </c>
      <c r="C447" s="27"/>
      <c r="D447" s="24">
        <v>0</v>
      </c>
      <c r="E447" s="24">
        <v>0</v>
      </c>
      <c r="F447" s="24">
        <v>0</v>
      </c>
      <c r="G447" s="102" t="e">
        <f t="shared" si="109"/>
        <v>#DIV/0!</v>
      </c>
      <c r="H447" s="25"/>
      <c r="I447" s="88" t="e">
        <f t="shared" si="131"/>
        <v>#DIV/0!</v>
      </c>
      <c r="J447" s="73" t="e">
        <f t="shared" si="111"/>
        <v>#DIV/0!</v>
      </c>
      <c r="K447" s="24"/>
      <c r="L447" s="24">
        <f>E447-K447</f>
        <v>0</v>
      </c>
      <c r="M447" s="29" t="e">
        <f>K447/E447</f>
        <v>#DIV/0!</v>
      </c>
      <c r="N447" s="523"/>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row>
    <row r="448" spans="1:98" s="5" customFormat="1" outlineLevel="1" x14ac:dyDescent="0.25">
      <c r="A448" s="637"/>
      <c r="B448" s="440" t="s">
        <v>42</v>
      </c>
      <c r="C448" s="27"/>
      <c r="D448" s="24">
        <v>12042.38</v>
      </c>
      <c r="E448" s="24">
        <v>12042.38</v>
      </c>
      <c r="F448" s="24">
        <v>1469.74</v>
      </c>
      <c r="G448" s="69">
        <f t="shared" si="109"/>
        <v>0.122</v>
      </c>
      <c r="H448" s="24">
        <v>1469.74</v>
      </c>
      <c r="I448" s="109">
        <f t="shared" si="131"/>
        <v>0.122</v>
      </c>
      <c r="J448" s="104">
        <f t="shared" si="111"/>
        <v>1</v>
      </c>
      <c r="K448" s="24">
        <v>12042.38</v>
      </c>
      <c r="L448" s="24">
        <f>E448-K448</f>
        <v>0</v>
      </c>
      <c r="M448" s="28">
        <f>K448/E448</f>
        <v>1</v>
      </c>
      <c r="N448" s="523"/>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row>
    <row r="449" spans="1:98" s="5" customFormat="1" outlineLevel="1" x14ac:dyDescent="0.25">
      <c r="A449" s="637"/>
      <c r="B449" s="440" t="s">
        <v>24</v>
      </c>
      <c r="C449" s="27"/>
      <c r="D449" s="25"/>
      <c r="E449" s="25"/>
      <c r="F449" s="25"/>
      <c r="G449" s="102" t="e">
        <f t="shared" si="109"/>
        <v>#DIV/0!</v>
      </c>
      <c r="H449" s="25"/>
      <c r="I449" s="88" t="e">
        <f t="shared" si="131"/>
        <v>#DIV/0!</v>
      </c>
      <c r="J449" s="73" t="e">
        <f t="shared" si="111"/>
        <v>#DIV/0!</v>
      </c>
      <c r="K449" s="24"/>
      <c r="L449" s="24">
        <f t="shared" ref="L449:L454" si="143">E449-K449</f>
        <v>0</v>
      </c>
      <c r="M449" s="29" t="e">
        <f t="shared" ref="M449:M512" si="144">K449/E449</f>
        <v>#DIV/0!</v>
      </c>
      <c r="N449" s="523"/>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row>
    <row r="450" spans="1:98" s="6" customFormat="1" ht="126.75" customHeight="1" outlineLevel="1" x14ac:dyDescent="0.25">
      <c r="A450" s="637" t="s">
        <v>455</v>
      </c>
      <c r="B450" s="16" t="s">
        <v>921</v>
      </c>
      <c r="C450" s="16" t="s">
        <v>215</v>
      </c>
      <c r="D450" s="19">
        <f>SUM(D451:D454)</f>
        <v>8743.43</v>
      </c>
      <c r="E450" s="19">
        <f>SUM(E451:E454)</f>
        <v>8743.43</v>
      </c>
      <c r="F450" s="19">
        <f t="shared" ref="F450" si="145">SUM(F451:F454)</f>
        <v>5380.61</v>
      </c>
      <c r="G450" s="100">
        <f t="shared" si="109"/>
        <v>0.61499999999999999</v>
      </c>
      <c r="H450" s="19">
        <f>SUM(H451:H454)</f>
        <v>4555.4799999999996</v>
      </c>
      <c r="I450" s="69">
        <f t="shared" si="131"/>
        <v>0.52100000000000002</v>
      </c>
      <c r="J450" s="100">
        <f t="shared" si="111"/>
        <v>0.84699999999999998</v>
      </c>
      <c r="K450" s="19">
        <f t="shared" ref="K450:K454" si="146">E450</f>
        <v>8743.43</v>
      </c>
      <c r="L450" s="39">
        <f t="shared" si="143"/>
        <v>0</v>
      </c>
      <c r="M450" s="57">
        <f t="shared" si="144"/>
        <v>1</v>
      </c>
      <c r="N450" s="540" t="s">
        <v>1264</v>
      </c>
    </row>
    <row r="451" spans="1:98" s="6" customFormat="1" ht="27.75" customHeight="1" outlineLevel="1" x14ac:dyDescent="0.25">
      <c r="A451" s="637"/>
      <c r="B451" s="256" t="s">
        <v>23</v>
      </c>
      <c r="C451" s="15"/>
      <c r="D451" s="39"/>
      <c r="E451" s="39"/>
      <c r="F451" s="39"/>
      <c r="G451" s="73" t="e">
        <f t="shared" si="109"/>
        <v>#DIV/0!</v>
      </c>
      <c r="H451" s="39"/>
      <c r="I451" s="73" t="e">
        <f t="shared" si="131"/>
        <v>#DIV/0!</v>
      </c>
      <c r="J451" s="73" t="e">
        <f t="shared" si="111"/>
        <v>#DIV/0!</v>
      </c>
      <c r="K451" s="39">
        <f t="shared" si="146"/>
        <v>0</v>
      </c>
      <c r="L451" s="39">
        <f t="shared" si="143"/>
        <v>0</v>
      </c>
      <c r="M451" s="29" t="e">
        <f t="shared" si="144"/>
        <v>#DIV/0!</v>
      </c>
      <c r="N451" s="540"/>
    </row>
    <row r="452" spans="1:98" s="6" customFormat="1" ht="27.75" customHeight="1" outlineLevel="1" x14ac:dyDescent="0.25">
      <c r="A452" s="637"/>
      <c r="B452" s="256" t="s">
        <v>22</v>
      </c>
      <c r="C452" s="15"/>
      <c r="D452" s="39">
        <v>825.13</v>
      </c>
      <c r="E452" s="39">
        <v>825.13</v>
      </c>
      <c r="F452" s="39">
        <v>825.13</v>
      </c>
      <c r="G452" s="104">
        <f t="shared" si="109"/>
        <v>1</v>
      </c>
      <c r="H452" s="39"/>
      <c r="I452" s="69">
        <f t="shared" si="131"/>
        <v>0</v>
      </c>
      <c r="J452" s="73">
        <f t="shared" si="111"/>
        <v>0</v>
      </c>
      <c r="K452" s="39">
        <f t="shared" si="146"/>
        <v>825.13</v>
      </c>
      <c r="L452" s="39">
        <f t="shared" si="143"/>
        <v>0</v>
      </c>
      <c r="M452" s="28">
        <f t="shared" si="144"/>
        <v>1</v>
      </c>
      <c r="N452" s="540"/>
    </row>
    <row r="453" spans="1:98" s="6" customFormat="1" ht="29.25" customHeight="1" outlineLevel="1" x14ac:dyDescent="0.25">
      <c r="A453" s="637"/>
      <c r="B453" s="256" t="s">
        <v>42</v>
      </c>
      <c r="C453" s="15"/>
      <c r="D453" s="39">
        <v>7918.3</v>
      </c>
      <c r="E453" s="39">
        <v>7918.3</v>
      </c>
      <c r="F453" s="39">
        <v>4555.4799999999996</v>
      </c>
      <c r="G453" s="69">
        <f t="shared" si="109"/>
        <v>0.57499999999999996</v>
      </c>
      <c r="H453" s="39">
        <v>4555.4799999999996</v>
      </c>
      <c r="I453" s="69">
        <f t="shared" si="131"/>
        <v>0.57499999999999996</v>
      </c>
      <c r="J453" s="69">
        <f t="shared" si="111"/>
        <v>1</v>
      </c>
      <c r="K453" s="39">
        <f t="shared" si="146"/>
        <v>7918.3</v>
      </c>
      <c r="L453" s="39">
        <f t="shared" si="143"/>
        <v>0</v>
      </c>
      <c r="M453" s="28">
        <f t="shared" si="144"/>
        <v>1</v>
      </c>
      <c r="N453" s="540"/>
    </row>
    <row r="454" spans="1:98" s="6" customFormat="1" ht="30.75" customHeight="1" outlineLevel="1" x14ac:dyDescent="0.25">
      <c r="A454" s="637"/>
      <c r="B454" s="256" t="s">
        <v>24</v>
      </c>
      <c r="C454" s="15"/>
      <c r="D454" s="18"/>
      <c r="E454" s="18"/>
      <c r="F454" s="18"/>
      <c r="G454" s="102"/>
      <c r="H454" s="18"/>
      <c r="I454" s="73" t="e">
        <f t="shared" si="131"/>
        <v>#DIV/0!</v>
      </c>
      <c r="J454" s="73" t="e">
        <f t="shared" si="111"/>
        <v>#DIV/0!</v>
      </c>
      <c r="K454" s="39">
        <f t="shared" si="146"/>
        <v>0</v>
      </c>
      <c r="L454" s="39">
        <f t="shared" si="143"/>
        <v>0</v>
      </c>
      <c r="M454" s="29" t="e">
        <f t="shared" si="144"/>
        <v>#DIV/0!</v>
      </c>
      <c r="N454" s="540"/>
    </row>
    <row r="455" spans="1:98" s="5" customFormat="1" ht="55.5" customHeight="1" outlineLevel="1" x14ac:dyDescent="0.25">
      <c r="A455" s="638" t="s">
        <v>456</v>
      </c>
      <c r="B455" s="67" t="s">
        <v>640</v>
      </c>
      <c r="C455" s="59" t="s">
        <v>144</v>
      </c>
      <c r="D455" s="63">
        <f>SUM(D456:D459)</f>
        <v>30883.27</v>
      </c>
      <c r="E455" s="63">
        <f t="shared" ref="E455:F455" si="147">SUM(E456:E459)</f>
        <v>30883.27</v>
      </c>
      <c r="F455" s="63">
        <f t="shared" si="147"/>
        <v>29260.86</v>
      </c>
      <c r="G455" s="101">
        <f t="shared" si="109"/>
        <v>0.94699999999999995</v>
      </c>
      <c r="H455" s="63">
        <f>SUM(H456:H459)</f>
        <v>27869.42</v>
      </c>
      <c r="I455" s="109">
        <f t="shared" si="131"/>
        <v>0.90200000000000002</v>
      </c>
      <c r="J455" s="101">
        <f t="shared" si="111"/>
        <v>0.95199999999999996</v>
      </c>
      <c r="K455" s="64">
        <f>SUM(K456:K459)</f>
        <v>30883.25</v>
      </c>
      <c r="L455" s="64">
        <f>SUM(L456:L459)</f>
        <v>12269.12</v>
      </c>
      <c r="M455" s="60">
        <f t="shared" si="144"/>
        <v>1</v>
      </c>
      <c r="N455" s="534"/>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row>
    <row r="456" spans="1:98" s="5" customFormat="1" ht="18.75" customHeight="1" outlineLevel="1" x14ac:dyDescent="0.25">
      <c r="A456" s="638"/>
      <c r="B456" s="440" t="s">
        <v>23</v>
      </c>
      <c r="C456" s="15"/>
      <c r="D456" s="39">
        <f>D461+D466</f>
        <v>0</v>
      </c>
      <c r="E456" s="39">
        <f>E461+E466</f>
        <v>0</v>
      </c>
      <c r="F456" s="39">
        <f t="shared" ref="F456:F458" si="148">F461+F466</f>
        <v>0</v>
      </c>
      <c r="G456" s="102" t="e">
        <f t="shared" si="109"/>
        <v>#DIV/0!</v>
      </c>
      <c r="H456" s="39">
        <f>H461+H466</f>
        <v>0</v>
      </c>
      <c r="I456" s="88" t="e">
        <f t="shared" si="131"/>
        <v>#DIV/0!</v>
      </c>
      <c r="J456" s="73" t="e">
        <f t="shared" si="111"/>
        <v>#DIV/0!</v>
      </c>
      <c r="K456" s="24">
        <f>K461+K466</f>
        <v>0</v>
      </c>
      <c r="L456" s="24">
        <f>L461+L466</f>
        <v>0</v>
      </c>
      <c r="M456" s="29" t="e">
        <f t="shared" si="144"/>
        <v>#DIV/0!</v>
      </c>
      <c r="N456" s="534"/>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row>
    <row r="457" spans="1:98" s="5" customFormat="1" ht="18.75" customHeight="1" outlineLevel="1" x14ac:dyDescent="0.25">
      <c r="A457" s="638"/>
      <c r="B457" s="440" t="s">
        <v>22</v>
      </c>
      <c r="C457" s="15"/>
      <c r="D457" s="39">
        <f t="shared" ref="D457:E459" si="149">D462+D467</f>
        <v>12862.86</v>
      </c>
      <c r="E457" s="39">
        <f t="shared" si="149"/>
        <v>12862.86</v>
      </c>
      <c r="F457" s="39">
        <f t="shared" si="148"/>
        <v>12862.84</v>
      </c>
      <c r="G457" s="69">
        <f t="shared" si="109"/>
        <v>1</v>
      </c>
      <c r="H457" s="39">
        <f>H462+H467</f>
        <v>11471.4</v>
      </c>
      <c r="I457" s="109">
        <f t="shared" si="131"/>
        <v>0.89200000000000002</v>
      </c>
      <c r="J457" s="69">
        <f t="shared" si="111"/>
        <v>0.89200000000000002</v>
      </c>
      <c r="K457" s="24">
        <f t="shared" ref="K457:L459" si="150">K462+K467</f>
        <v>12862.84</v>
      </c>
      <c r="L457" s="24">
        <f t="shared" si="150"/>
        <v>12269.12</v>
      </c>
      <c r="M457" s="28">
        <f t="shared" si="144"/>
        <v>1</v>
      </c>
      <c r="N457" s="534"/>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row>
    <row r="458" spans="1:98" s="5" customFormat="1" ht="18.75" customHeight="1" outlineLevel="1" x14ac:dyDescent="0.25">
      <c r="A458" s="638"/>
      <c r="B458" s="440" t="s">
        <v>42</v>
      </c>
      <c r="C458" s="15"/>
      <c r="D458" s="39">
        <f t="shared" si="149"/>
        <v>18020.41</v>
      </c>
      <c r="E458" s="39">
        <f t="shared" si="149"/>
        <v>18020.41</v>
      </c>
      <c r="F458" s="39">
        <f t="shared" si="148"/>
        <v>16398.02</v>
      </c>
      <c r="G458" s="69">
        <f t="shared" si="109"/>
        <v>0.91</v>
      </c>
      <c r="H458" s="39">
        <f>H463+H468</f>
        <v>16398.02</v>
      </c>
      <c r="I458" s="109">
        <f t="shared" si="131"/>
        <v>0.91</v>
      </c>
      <c r="J458" s="69">
        <f t="shared" si="111"/>
        <v>1</v>
      </c>
      <c r="K458" s="24">
        <f t="shared" si="150"/>
        <v>18020.41</v>
      </c>
      <c r="L458" s="24">
        <f t="shared" si="150"/>
        <v>0</v>
      </c>
      <c r="M458" s="28">
        <f t="shared" si="144"/>
        <v>1</v>
      </c>
      <c r="N458" s="534"/>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row>
    <row r="459" spans="1:98" s="5" customFormat="1" ht="18.75" customHeight="1" outlineLevel="1" x14ac:dyDescent="0.25">
      <c r="A459" s="638"/>
      <c r="B459" s="440" t="s">
        <v>24</v>
      </c>
      <c r="C459" s="15"/>
      <c r="D459" s="39">
        <f t="shared" si="149"/>
        <v>0</v>
      </c>
      <c r="E459" s="39">
        <f t="shared" si="149"/>
        <v>0</v>
      </c>
      <c r="F459" s="39"/>
      <c r="G459" s="102" t="e">
        <f t="shared" si="109"/>
        <v>#DIV/0!</v>
      </c>
      <c r="H459" s="39">
        <f>H464+H469</f>
        <v>0</v>
      </c>
      <c r="I459" s="88" t="e">
        <f t="shared" si="131"/>
        <v>#DIV/0!</v>
      </c>
      <c r="J459" s="73" t="e">
        <f t="shared" si="111"/>
        <v>#DIV/0!</v>
      </c>
      <c r="K459" s="24">
        <f t="shared" si="150"/>
        <v>0</v>
      </c>
      <c r="L459" s="24">
        <f t="shared" si="150"/>
        <v>0</v>
      </c>
      <c r="M459" s="29" t="e">
        <f t="shared" si="144"/>
        <v>#DIV/0!</v>
      </c>
      <c r="N459" s="534"/>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row>
    <row r="460" spans="1:98" s="5" customFormat="1" ht="227.25" customHeight="1" outlineLevel="1" x14ac:dyDescent="0.25">
      <c r="A460" s="637" t="s">
        <v>457</v>
      </c>
      <c r="B460" s="139" t="s">
        <v>995</v>
      </c>
      <c r="C460" s="16" t="s">
        <v>215</v>
      </c>
      <c r="D460" s="19">
        <f>SUM(D461:D464)</f>
        <v>30583.1</v>
      </c>
      <c r="E460" s="19">
        <f t="shared" ref="E460:F460" si="151">SUM(E461:E464)</f>
        <v>30583.1</v>
      </c>
      <c r="F460" s="19">
        <f t="shared" si="151"/>
        <v>28960.69</v>
      </c>
      <c r="G460" s="103">
        <f t="shared" si="109"/>
        <v>0.94699999999999995</v>
      </c>
      <c r="H460" s="19">
        <f>SUM(H461:H464)</f>
        <v>27569.25</v>
      </c>
      <c r="I460" s="109">
        <f t="shared" si="131"/>
        <v>0.90100000000000002</v>
      </c>
      <c r="J460" s="100">
        <f t="shared" si="111"/>
        <v>0.95199999999999996</v>
      </c>
      <c r="K460" s="56">
        <f>SUM(K461:K464)</f>
        <v>30583.08</v>
      </c>
      <c r="L460" s="24">
        <f t="shared" ref="L460:L514" si="152">E460-K460</f>
        <v>0.02</v>
      </c>
      <c r="M460" s="57">
        <f t="shared" si="144"/>
        <v>1</v>
      </c>
      <c r="N460" s="570" t="s">
        <v>1265</v>
      </c>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row>
    <row r="461" spans="1:98" s="5" customFormat="1" outlineLevel="1" x14ac:dyDescent="0.25">
      <c r="A461" s="637"/>
      <c r="B461" s="440" t="s">
        <v>23</v>
      </c>
      <c r="C461" s="15"/>
      <c r="D461" s="39"/>
      <c r="E461" s="39"/>
      <c r="F461" s="39"/>
      <c r="G461" s="102" t="e">
        <f t="shared" si="109"/>
        <v>#DIV/0!</v>
      </c>
      <c r="H461" s="39"/>
      <c r="I461" s="88" t="e">
        <f t="shared" si="131"/>
        <v>#DIV/0!</v>
      </c>
      <c r="J461" s="73" t="e">
        <f t="shared" si="111"/>
        <v>#DIV/0!</v>
      </c>
      <c r="K461" s="24"/>
      <c r="L461" s="24">
        <f t="shared" si="152"/>
        <v>0</v>
      </c>
      <c r="M461" s="29" t="e">
        <f t="shared" si="144"/>
        <v>#DIV/0!</v>
      </c>
      <c r="N461" s="570"/>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row>
    <row r="462" spans="1:98" s="5" customFormat="1" outlineLevel="1" x14ac:dyDescent="0.25">
      <c r="A462" s="637"/>
      <c r="B462" s="440" t="s">
        <v>22</v>
      </c>
      <c r="C462" s="15"/>
      <c r="D462" s="39">
        <v>12720.32</v>
      </c>
      <c r="E462" s="39">
        <v>12720.32</v>
      </c>
      <c r="F462" s="39">
        <v>12720.3</v>
      </c>
      <c r="G462" s="69">
        <f t="shared" si="109"/>
        <v>1</v>
      </c>
      <c r="H462" s="39">
        <v>11328.86</v>
      </c>
      <c r="I462" s="109">
        <f t="shared" si="131"/>
        <v>0.89100000000000001</v>
      </c>
      <c r="J462" s="69">
        <f t="shared" si="111"/>
        <v>0.89100000000000001</v>
      </c>
      <c r="K462" s="24">
        <v>12720.3</v>
      </c>
      <c r="L462" s="24">
        <v>12269.12</v>
      </c>
      <c r="M462" s="28">
        <f t="shared" si="144"/>
        <v>1</v>
      </c>
      <c r="N462" s="570"/>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row>
    <row r="463" spans="1:98" s="5" customFormat="1" outlineLevel="1" x14ac:dyDescent="0.25">
      <c r="A463" s="637"/>
      <c r="B463" s="440" t="s">
        <v>42</v>
      </c>
      <c r="C463" s="15"/>
      <c r="D463" s="39">
        <v>17862.78</v>
      </c>
      <c r="E463" s="39">
        <v>17862.78</v>
      </c>
      <c r="F463" s="39">
        <v>16240.39</v>
      </c>
      <c r="G463" s="104">
        <f t="shared" si="109"/>
        <v>0.90900000000000003</v>
      </c>
      <c r="H463" s="39">
        <v>16240.39</v>
      </c>
      <c r="I463" s="109">
        <f t="shared" si="131"/>
        <v>0.90900000000000003</v>
      </c>
      <c r="J463" s="69">
        <f t="shared" si="111"/>
        <v>1</v>
      </c>
      <c r="K463" s="24">
        <f t="shared" ref="K463:K469" si="153">E463</f>
        <v>17862.78</v>
      </c>
      <c r="L463" s="24">
        <f t="shared" si="152"/>
        <v>0</v>
      </c>
      <c r="M463" s="28">
        <f t="shared" si="144"/>
        <v>1</v>
      </c>
      <c r="N463" s="570"/>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row>
    <row r="464" spans="1:98" s="5" customFormat="1" outlineLevel="1" x14ac:dyDescent="0.25">
      <c r="A464" s="637"/>
      <c r="B464" s="440" t="s">
        <v>24</v>
      </c>
      <c r="C464" s="15"/>
      <c r="D464" s="39"/>
      <c r="E464" s="39"/>
      <c r="F464" s="39"/>
      <c r="G464" s="102" t="e">
        <f t="shared" si="109"/>
        <v>#DIV/0!</v>
      </c>
      <c r="H464" s="39"/>
      <c r="I464" s="88" t="e">
        <f t="shared" si="131"/>
        <v>#DIV/0!</v>
      </c>
      <c r="J464" s="73" t="e">
        <f t="shared" si="111"/>
        <v>#DIV/0!</v>
      </c>
      <c r="K464" s="24">
        <f t="shared" si="153"/>
        <v>0</v>
      </c>
      <c r="L464" s="24">
        <f t="shared" si="152"/>
        <v>0</v>
      </c>
      <c r="M464" s="29" t="e">
        <f t="shared" si="144"/>
        <v>#DIV/0!</v>
      </c>
      <c r="N464" s="570"/>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row>
    <row r="465" spans="1:98" s="5" customFormat="1" ht="86.25" customHeight="1" outlineLevel="1" x14ac:dyDescent="0.25">
      <c r="A465" s="637" t="s">
        <v>458</v>
      </c>
      <c r="B465" s="139" t="s">
        <v>434</v>
      </c>
      <c r="C465" s="16" t="s">
        <v>215</v>
      </c>
      <c r="D465" s="19">
        <f>SUM(D466:D469)</f>
        <v>300.17</v>
      </c>
      <c r="E465" s="19">
        <f t="shared" ref="E465:F465" si="154">SUM(E466:E469)</f>
        <v>300.17</v>
      </c>
      <c r="F465" s="19">
        <f t="shared" si="154"/>
        <v>300.17</v>
      </c>
      <c r="G465" s="100">
        <f t="shared" si="109"/>
        <v>1</v>
      </c>
      <c r="H465" s="19">
        <f>SUM(H466:H469)</f>
        <v>300.17</v>
      </c>
      <c r="I465" s="109">
        <f t="shared" si="131"/>
        <v>1</v>
      </c>
      <c r="J465" s="100">
        <f t="shared" si="111"/>
        <v>1</v>
      </c>
      <c r="K465" s="56">
        <f t="shared" si="153"/>
        <v>300.17</v>
      </c>
      <c r="L465" s="56">
        <f t="shared" si="152"/>
        <v>0</v>
      </c>
      <c r="M465" s="57">
        <f t="shared" si="144"/>
        <v>1</v>
      </c>
      <c r="N465" s="540" t="s">
        <v>1037</v>
      </c>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row>
    <row r="466" spans="1:98" s="5" customFormat="1" outlineLevel="1" x14ac:dyDescent="0.25">
      <c r="A466" s="637"/>
      <c r="B466" s="66" t="s">
        <v>23</v>
      </c>
      <c r="C466" s="15"/>
      <c r="D466" s="39"/>
      <c r="E466" s="39"/>
      <c r="F466" s="39"/>
      <c r="G466" s="102" t="e">
        <f t="shared" si="109"/>
        <v>#DIV/0!</v>
      </c>
      <c r="H466" s="39"/>
      <c r="I466" s="88" t="e">
        <f t="shared" si="131"/>
        <v>#DIV/0!</v>
      </c>
      <c r="J466" s="73" t="e">
        <f t="shared" si="111"/>
        <v>#DIV/0!</v>
      </c>
      <c r="K466" s="24">
        <f t="shared" si="153"/>
        <v>0</v>
      </c>
      <c r="L466" s="24">
        <f t="shared" si="152"/>
        <v>0</v>
      </c>
      <c r="M466" s="29" t="e">
        <f t="shared" si="144"/>
        <v>#DIV/0!</v>
      </c>
      <c r="N466" s="540"/>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row>
    <row r="467" spans="1:98" s="5" customFormat="1" outlineLevel="1" x14ac:dyDescent="0.25">
      <c r="A467" s="637"/>
      <c r="B467" s="66" t="s">
        <v>22</v>
      </c>
      <c r="C467" s="15"/>
      <c r="D467" s="39">
        <v>142.54</v>
      </c>
      <c r="E467" s="39">
        <v>142.54</v>
      </c>
      <c r="F467" s="39">
        <v>142.54</v>
      </c>
      <c r="G467" s="69">
        <f t="shared" si="109"/>
        <v>1</v>
      </c>
      <c r="H467" s="39">
        <v>142.54</v>
      </c>
      <c r="I467" s="109">
        <f t="shared" si="131"/>
        <v>1</v>
      </c>
      <c r="J467" s="69">
        <f t="shared" si="111"/>
        <v>1</v>
      </c>
      <c r="K467" s="24">
        <f t="shared" si="153"/>
        <v>142.54</v>
      </c>
      <c r="L467" s="24">
        <f t="shared" si="152"/>
        <v>0</v>
      </c>
      <c r="M467" s="28">
        <f t="shared" si="144"/>
        <v>1</v>
      </c>
      <c r="N467" s="540"/>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row>
    <row r="468" spans="1:98" s="5" customFormat="1" outlineLevel="1" x14ac:dyDescent="0.25">
      <c r="A468" s="637"/>
      <c r="B468" s="66" t="s">
        <v>42</v>
      </c>
      <c r="C468" s="15"/>
      <c r="D468" s="39">
        <v>157.63</v>
      </c>
      <c r="E468" s="39">
        <v>157.63</v>
      </c>
      <c r="F468" s="39">
        <v>157.63</v>
      </c>
      <c r="G468" s="69">
        <f t="shared" si="109"/>
        <v>1</v>
      </c>
      <c r="H468" s="39">
        <v>157.63</v>
      </c>
      <c r="I468" s="109">
        <f t="shared" si="131"/>
        <v>1</v>
      </c>
      <c r="J468" s="69">
        <f t="shared" si="111"/>
        <v>1</v>
      </c>
      <c r="K468" s="24">
        <f t="shared" si="153"/>
        <v>157.63</v>
      </c>
      <c r="L468" s="24">
        <f t="shared" si="152"/>
        <v>0</v>
      </c>
      <c r="M468" s="28">
        <f t="shared" si="144"/>
        <v>1</v>
      </c>
      <c r="N468" s="540"/>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row>
    <row r="469" spans="1:98" s="5" customFormat="1" outlineLevel="1" x14ac:dyDescent="0.25">
      <c r="A469" s="637"/>
      <c r="B469" s="440" t="s">
        <v>24</v>
      </c>
      <c r="C469" s="15"/>
      <c r="D469" s="39"/>
      <c r="E469" s="39"/>
      <c r="F469" s="39"/>
      <c r="G469" s="102"/>
      <c r="H469" s="39"/>
      <c r="I469" s="88" t="e">
        <f t="shared" si="131"/>
        <v>#DIV/0!</v>
      </c>
      <c r="J469" s="73"/>
      <c r="K469" s="24">
        <f t="shared" si="153"/>
        <v>0</v>
      </c>
      <c r="L469" s="24">
        <f t="shared" si="152"/>
        <v>0</v>
      </c>
      <c r="M469" s="29" t="e">
        <f t="shared" si="144"/>
        <v>#DIV/0!</v>
      </c>
      <c r="N469" s="540"/>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row>
    <row r="470" spans="1:98" s="5" customFormat="1" ht="75" customHeight="1" outlineLevel="1" x14ac:dyDescent="0.25">
      <c r="A470" s="658" t="s">
        <v>459</v>
      </c>
      <c r="B470" s="67" t="s">
        <v>641</v>
      </c>
      <c r="C470" s="91" t="s">
        <v>144</v>
      </c>
      <c r="D470" s="63">
        <f>SUM(D471:D474)</f>
        <v>937240.82</v>
      </c>
      <c r="E470" s="63">
        <f t="shared" ref="E470:F470" si="155">SUM(E471:E474)</f>
        <v>937121.63</v>
      </c>
      <c r="F470" s="63">
        <f t="shared" si="155"/>
        <v>519382</v>
      </c>
      <c r="G470" s="118">
        <f t="shared" ref="G470:G499" si="156">F470/E470</f>
        <v>0.55400000000000005</v>
      </c>
      <c r="H470" s="63">
        <f>H471+H472+H473</f>
        <v>515227.41</v>
      </c>
      <c r="I470" s="105">
        <f t="shared" si="131"/>
        <v>0.55000000000000004</v>
      </c>
      <c r="J470" s="118">
        <f t="shared" ref="J470:J514" si="157">H470/F470</f>
        <v>0.99199999999999999</v>
      </c>
      <c r="K470" s="64">
        <f>SUM(K471:K474)</f>
        <v>935892.68</v>
      </c>
      <c r="L470" s="64">
        <f t="shared" si="152"/>
        <v>1228.95</v>
      </c>
      <c r="M470" s="60">
        <f t="shared" si="144"/>
        <v>1</v>
      </c>
      <c r="N470" s="579"/>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row>
    <row r="471" spans="1:98" s="5" customFormat="1" ht="18.75" customHeight="1" outlineLevel="1" x14ac:dyDescent="0.25">
      <c r="A471" s="658"/>
      <c r="B471" s="440" t="s">
        <v>23</v>
      </c>
      <c r="C471" s="352">
        <f>H470-515227.41</f>
        <v>0</v>
      </c>
      <c r="D471" s="39">
        <f>D476+D481+D486+D491+D496+D501+D506+D511</f>
        <v>0</v>
      </c>
      <c r="E471" s="39">
        <f t="shared" ref="E471:H474" si="158">E476+E481+E486+E491+E496+E501+E506+E511</f>
        <v>0</v>
      </c>
      <c r="F471" s="39">
        <f t="shared" si="158"/>
        <v>0</v>
      </c>
      <c r="G471" s="73" t="e">
        <f t="shared" si="156"/>
        <v>#DIV/0!</v>
      </c>
      <c r="H471" s="39">
        <f t="shared" si="158"/>
        <v>0</v>
      </c>
      <c r="I471" s="88" t="e">
        <f t="shared" si="131"/>
        <v>#DIV/0!</v>
      </c>
      <c r="J471" s="73" t="e">
        <f t="shared" si="157"/>
        <v>#DIV/0!</v>
      </c>
      <c r="K471" s="24">
        <f>K476+K481+K486+K491+K496+K501+K506+K511</f>
        <v>0</v>
      </c>
      <c r="L471" s="24">
        <f>L476+L481+L486+L491+L496+L501+L506+L511</f>
        <v>0</v>
      </c>
      <c r="M471" s="29" t="e">
        <f t="shared" si="144"/>
        <v>#DIV/0!</v>
      </c>
      <c r="N471" s="579"/>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row>
    <row r="472" spans="1:98" s="5" customFormat="1" ht="18.75" customHeight="1" outlineLevel="1" x14ac:dyDescent="0.25">
      <c r="A472" s="658"/>
      <c r="B472" s="440" t="s">
        <v>22</v>
      </c>
      <c r="C472" s="15"/>
      <c r="D472" s="39">
        <f t="shared" ref="D472:F474" si="159">D477+D482+D487+D492+D497+D502+D507+D512</f>
        <v>509575.46</v>
      </c>
      <c r="E472" s="39">
        <f t="shared" si="159"/>
        <v>509575.46</v>
      </c>
      <c r="F472" s="39">
        <f t="shared" si="159"/>
        <v>287089.94</v>
      </c>
      <c r="G472" s="104">
        <f t="shared" si="156"/>
        <v>0.56299999999999994</v>
      </c>
      <c r="H472" s="39">
        <f t="shared" si="158"/>
        <v>282935.34999999998</v>
      </c>
      <c r="I472" s="109">
        <f t="shared" si="131"/>
        <v>0.55500000000000005</v>
      </c>
      <c r="J472" s="104">
        <f t="shared" si="157"/>
        <v>0.98599999999999999</v>
      </c>
      <c r="K472" s="24">
        <f>K477+K482+K487+K492+K497+K502+K507+K512</f>
        <v>508346.51</v>
      </c>
      <c r="L472" s="24">
        <f t="shared" ref="L472:L474" si="160">L477+L482+L487+L492+L497+L502+L507+L512</f>
        <v>1228.95</v>
      </c>
      <c r="M472" s="28">
        <f t="shared" si="144"/>
        <v>1</v>
      </c>
      <c r="N472" s="579"/>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row>
    <row r="473" spans="1:98" s="5" customFormat="1" ht="18.75" customHeight="1" outlineLevel="1" x14ac:dyDescent="0.25">
      <c r="A473" s="658"/>
      <c r="B473" s="440" t="s">
        <v>42</v>
      </c>
      <c r="C473" s="15"/>
      <c r="D473" s="39">
        <f t="shared" si="159"/>
        <v>427665.36</v>
      </c>
      <c r="E473" s="39">
        <f t="shared" si="159"/>
        <v>427546.17</v>
      </c>
      <c r="F473" s="39">
        <f t="shared" si="159"/>
        <v>232292.06</v>
      </c>
      <c r="G473" s="104">
        <f t="shared" si="156"/>
        <v>0.54300000000000004</v>
      </c>
      <c r="H473" s="39">
        <f t="shared" si="158"/>
        <v>232292.06</v>
      </c>
      <c r="I473" s="109">
        <f t="shared" si="131"/>
        <v>0.54300000000000004</v>
      </c>
      <c r="J473" s="104">
        <f t="shared" si="157"/>
        <v>1</v>
      </c>
      <c r="K473" s="24">
        <f>K478+K483+K488+K493+K498+K503+K508+K513</f>
        <v>427546.17</v>
      </c>
      <c r="L473" s="24">
        <f t="shared" si="160"/>
        <v>0</v>
      </c>
      <c r="M473" s="28">
        <f t="shared" si="144"/>
        <v>1</v>
      </c>
      <c r="N473" s="579"/>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row>
    <row r="474" spans="1:98" s="5" customFormat="1" ht="18.75" customHeight="1" outlineLevel="1" x14ac:dyDescent="0.25">
      <c r="A474" s="658"/>
      <c r="B474" s="440" t="s">
        <v>24</v>
      </c>
      <c r="C474" s="15"/>
      <c r="D474" s="39">
        <f t="shared" si="159"/>
        <v>0</v>
      </c>
      <c r="E474" s="39">
        <f t="shared" si="159"/>
        <v>0</v>
      </c>
      <c r="F474" s="39">
        <f t="shared" si="159"/>
        <v>0</v>
      </c>
      <c r="G474" s="102" t="e">
        <f t="shared" si="156"/>
        <v>#DIV/0!</v>
      </c>
      <c r="H474" s="39">
        <f t="shared" si="158"/>
        <v>0</v>
      </c>
      <c r="I474" s="88" t="e">
        <f t="shared" si="131"/>
        <v>#DIV/0!</v>
      </c>
      <c r="J474" s="73" t="e">
        <f t="shared" si="157"/>
        <v>#DIV/0!</v>
      </c>
      <c r="K474" s="24">
        <f>K479+K484+K489+K494+K499+K504+K509+K514</f>
        <v>0</v>
      </c>
      <c r="L474" s="24">
        <f t="shared" si="160"/>
        <v>0</v>
      </c>
      <c r="M474" s="29" t="e">
        <f t="shared" si="144"/>
        <v>#DIV/0!</v>
      </c>
      <c r="N474" s="579"/>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row>
    <row r="475" spans="1:98" s="5" customFormat="1" ht="74.25" customHeight="1" outlineLevel="1" x14ac:dyDescent="0.25">
      <c r="A475" s="630" t="s">
        <v>460</v>
      </c>
      <c r="B475" s="139" t="s">
        <v>435</v>
      </c>
      <c r="C475" s="16" t="s">
        <v>215</v>
      </c>
      <c r="D475" s="19">
        <f>SUM(D476:D479)</f>
        <v>393586.98</v>
      </c>
      <c r="E475" s="19">
        <f t="shared" ref="E475:F475" si="161">SUM(E476:E479)</f>
        <v>394036.23</v>
      </c>
      <c r="F475" s="19">
        <f t="shared" si="161"/>
        <v>217917.71</v>
      </c>
      <c r="G475" s="100">
        <f t="shared" si="156"/>
        <v>0.55300000000000005</v>
      </c>
      <c r="H475" s="19">
        <f>SUM(H476:H479)</f>
        <v>217916.82</v>
      </c>
      <c r="I475" s="109">
        <f t="shared" si="131"/>
        <v>0.55300000000000005</v>
      </c>
      <c r="J475" s="100">
        <f t="shared" si="157"/>
        <v>1</v>
      </c>
      <c r="K475" s="56">
        <f t="shared" ref="K475:K504" si="162">E475</f>
        <v>394036.23</v>
      </c>
      <c r="L475" s="24">
        <f>SUM(L476:L479)</f>
        <v>1228.95</v>
      </c>
      <c r="M475" s="57">
        <f t="shared" si="144"/>
        <v>1</v>
      </c>
      <c r="N475" s="539" t="s">
        <v>1266</v>
      </c>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row>
    <row r="476" spans="1:98" s="5" customFormat="1" ht="18.75" customHeight="1" outlineLevel="1" x14ac:dyDescent="0.25">
      <c r="A476" s="630"/>
      <c r="B476" s="256" t="s">
        <v>23</v>
      </c>
      <c r="C476" s="15"/>
      <c r="D476" s="39"/>
      <c r="E476" s="39"/>
      <c r="F476" s="39"/>
      <c r="G476" s="73" t="e">
        <f t="shared" si="156"/>
        <v>#DIV/0!</v>
      </c>
      <c r="H476" s="39"/>
      <c r="I476" s="88" t="e">
        <f t="shared" si="131"/>
        <v>#DIV/0!</v>
      </c>
      <c r="J476" s="73" t="e">
        <f t="shared" si="157"/>
        <v>#DIV/0!</v>
      </c>
      <c r="K476" s="24">
        <f t="shared" si="162"/>
        <v>0</v>
      </c>
      <c r="L476" s="24">
        <f t="shared" si="152"/>
        <v>0</v>
      </c>
      <c r="M476" s="29" t="e">
        <f t="shared" si="144"/>
        <v>#DIV/0!</v>
      </c>
      <c r="N476" s="539"/>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row>
    <row r="477" spans="1:98" s="5" customFormat="1" ht="18.75" customHeight="1" outlineLevel="1" x14ac:dyDescent="0.25">
      <c r="A477" s="630"/>
      <c r="B477" s="256" t="s">
        <v>22</v>
      </c>
      <c r="C477" s="15"/>
      <c r="D477" s="39">
        <v>1446</v>
      </c>
      <c r="E477" s="39">
        <v>1446</v>
      </c>
      <c r="F477" s="39">
        <v>1446</v>
      </c>
      <c r="G477" s="69">
        <f t="shared" si="156"/>
        <v>1</v>
      </c>
      <c r="H477" s="39">
        <v>1445.11</v>
      </c>
      <c r="I477" s="109">
        <f t="shared" si="131"/>
        <v>0.999</v>
      </c>
      <c r="J477" s="69">
        <f t="shared" si="157"/>
        <v>0.999</v>
      </c>
      <c r="K477" s="215">
        <v>217.05</v>
      </c>
      <c r="L477" s="24">
        <f t="shared" si="152"/>
        <v>1228.95</v>
      </c>
      <c r="M477" s="28">
        <f t="shared" si="144"/>
        <v>0.15</v>
      </c>
      <c r="N477" s="539"/>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row>
    <row r="478" spans="1:98" s="5" customFormat="1" ht="18.75" customHeight="1" outlineLevel="1" x14ac:dyDescent="0.25">
      <c r="A478" s="630"/>
      <c r="B478" s="256" t="s">
        <v>42</v>
      </c>
      <c r="C478" s="15"/>
      <c r="D478" s="39">
        <v>392140.98</v>
      </c>
      <c r="E478" s="39">
        <v>392590.23</v>
      </c>
      <c r="F478" s="39">
        <v>216471.71</v>
      </c>
      <c r="G478" s="69">
        <f t="shared" si="156"/>
        <v>0.55100000000000005</v>
      </c>
      <c r="H478" s="39">
        <v>216471.71</v>
      </c>
      <c r="I478" s="109">
        <f t="shared" si="131"/>
        <v>0.55100000000000005</v>
      </c>
      <c r="J478" s="69">
        <f t="shared" si="157"/>
        <v>1</v>
      </c>
      <c r="K478" s="24">
        <f t="shared" si="162"/>
        <v>392590.23</v>
      </c>
      <c r="L478" s="24">
        <f t="shared" si="152"/>
        <v>0</v>
      </c>
      <c r="M478" s="28">
        <f t="shared" si="144"/>
        <v>1</v>
      </c>
      <c r="N478" s="539"/>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row>
    <row r="479" spans="1:98" s="5" customFormat="1" ht="18.75" customHeight="1" outlineLevel="1" x14ac:dyDescent="0.25">
      <c r="A479" s="630"/>
      <c r="B479" s="256" t="s">
        <v>24</v>
      </c>
      <c r="C479" s="15"/>
      <c r="D479" s="39"/>
      <c r="E479" s="39"/>
      <c r="F479" s="39"/>
      <c r="G479" s="102" t="e">
        <f t="shared" si="156"/>
        <v>#DIV/0!</v>
      </c>
      <c r="H479" s="39"/>
      <c r="I479" s="88" t="e">
        <f t="shared" ref="I479:I514" si="163">H479/E479</f>
        <v>#DIV/0!</v>
      </c>
      <c r="J479" s="73" t="e">
        <f t="shared" si="157"/>
        <v>#DIV/0!</v>
      </c>
      <c r="K479" s="24">
        <f t="shared" si="162"/>
        <v>0</v>
      </c>
      <c r="L479" s="24">
        <f t="shared" si="152"/>
        <v>0</v>
      </c>
      <c r="M479" s="29" t="e">
        <f t="shared" si="144"/>
        <v>#DIV/0!</v>
      </c>
      <c r="N479" s="539"/>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row>
    <row r="480" spans="1:98" s="5" customFormat="1" ht="159.75" customHeight="1" outlineLevel="1" x14ac:dyDescent="0.25">
      <c r="A480" s="573" t="s">
        <v>461</v>
      </c>
      <c r="B480" s="140" t="s">
        <v>436</v>
      </c>
      <c r="C480" s="37" t="s">
        <v>215</v>
      </c>
      <c r="D480" s="56">
        <f>SUM(D481:D484)</f>
        <v>24856.7</v>
      </c>
      <c r="E480" s="56">
        <f t="shared" ref="E480:F480" si="164">SUM(E481:E484)</f>
        <v>24856.7</v>
      </c>
      <c r="F480" s="56">
        <f t="shared" si="164"/>
        <v>12089.55</v>
      </c>
      <c r="G480" s="114">
        <f t="shared" si="156"/>
        <v>0.48599999999999999</v>
      </c>
      <c r="H480" s="56">
        <f>SUM(H481:H484)</f>
        <v>12089.55</v>
      </c>
      <c r="I480" s="109">
        <f t="shared" si="163"/>
        <v>0.48599999999999999</v>
      </c>
      <c r="J480" s="114">
        <f t="shared" si="157"/>
        <v>1</v>
      </c>
      <c r="K480" s="56">
        <f t="shared" si="162"/>
        <v>24856.7</v>
      </c>
      <c r="L480" s="24">
        <f t="shared" si="152"/>
        <v>0</v>
      </c>
      <c r="M480" s="57">
        <f t="shared" si="144"/>
        <v>1</v>
      </c>
      <c r="N480" s="540" t="s">
        <v>1267</v>
      </c>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row>
    <row r="481" spans="1:98" s="5" customFormat="1" outlineLevel="1" x14ac:dyDescent="0.25">
      <c r="A481" s="573"/>
      <c r="B481" s="440" t="s">
        <v>23</v>
      </c>
      <c r="C481" s="27"/>
      <c r="D481" s="24"/>
      <c r="E481" s="24"/>
      <c r="F481" s="24"/>
      <c r="G481" s="88" t="e">
        <f t="shared" si="156"/>
        <v>#DIV/0!</v>
      </c>
      <c r="H481" s="24"/>
      <c r="I481" s="88" t="e">
        <f t="shared" si="163"/>
        <v>#DIV/0!</v>
      </c>
      <c r="J481" s="88" t="e">
        <f t="shared" si="157"/>
        <v>#DIV/0!</v>
      </c>
      <c r="K481" s="24">
        <f t="shared" si="162"/>
        <v>0</v>
      </c>
      <c r="L481" s="24">
        <f t="shared" si="152"/>
        <v>0</v>
      </c>
      <c r="M481" s="29" t="e">
        <f t="shared" si="144"/>
        <v>#DIV/0!</v>
      </c>
      <c r="N481" s="540"/>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row>
    <row r="482" spans="1:98" s="5" customFormat="1" outlineLevel="1" x14ac:dyDescent="0.25">
      <c r="A482" s="573"/>
      <c r="B482" s="440" t="s">
        <v>22</v>
      </c>
      <c r="C482" s="27"/>
      <c r="D482" s="24"/>
      <c r="E482" s="24"/>
      <c r="F482" s="24"/>
      <c r="G482" s="88" t="e">
        <f t="shared" si="156"/>
        <v>#DIV/0!</v>
      </c>
      <c r="H482" s="24"/>
      <c r="I482" s="88" t="e">
        <f t="shared" si="163"/>
        <v>#DIV/0!</v>
      </c>
      <c r="J482" s="88" t="e">
        <f t="shared" si="157"/>
        <v>#DIV/0!</v>
      </c>
      <c r="K482" s="24">
        <f t="shared" si="162"/>
        <v>0</v>
      </c>
      <c r="L482" s="24">
        <f t="shared" si="152"/>
        <v>0</v>
      </c>
      <c r="M482" s="29" t="e">
        <f t="shared" si="144"/>
        <v>#DIV/0!</v>
      </c>
      <c r="N482" s="540"/>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row>
    <row r="483" spans="1:98" s="5" customFormat="1" outlineLevel="1" x14ac:dyDescent="0.25">
      <c r="A483" s="573"/>
      <c r="B483" s="440" t="s">
        <v>42</v>
      </c>
      <c r="C483" s="27"/>
      <c r="D483" s="24">
        <v>24856.7</v>
      </c>
      <c r="E483" s="24">
        <v>24856.7</v>
      </c>
      <c r="F483" s="24">
        <v>12089.55</v>
      </c>
      <c r="G483" s="109">
        <f t="shared" si="156"/>
        <v>0.48599999999999999</v>
      </c>
      <c r="H483" s="24">
        <v>12089.55</v>
      </c>
      <c r="I483" s="109">
        <f t="shared" si="163"/>
        <v>0.48599999999999999</v>
      </c>
      <c r="J483" s="109">
        <f t="shared" si="157"/>
        <v>1</v>
      </c>
      <c r="K483" s="24">
        <f t="shared" si="162"/>
        <v>24856.7</v>
      </c>
      <c r="L483" s="24">
        <f t="shared" si="152"/>
        <v>0</v>
      </c>
      <c r="M483" s="28">
        <f t="shared" si="144"/>
        <v>1</v>
      </c>
      <c r="N483" s="540"/>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row>
    <row r="484" spans="1:98" s="5" customFormat="1" outlineLevel="1" x14ac:dyDescent="0.25">
      <c r="A484" s="573"/>
      <c r="B484" s="440" t="s">
        <v>24</v>
      </c>
      <c r="C484" s="27"/>
      <c r="D484" s="24"/>
      <c r="E484" s="24"/>
      <c r="F484" s="24"/>
      <c r="G484" s="107" t="e">
        <f t="shared" si="156"/>
        <v>#DIV/0!</v>
      </c>
      <c r="H484" s="24"/>
      <c r="I484" s="88" t="e">
        <f t="shared" si="163"/>
        <v>#DIV/0!</v>
      </c>
      <c r="J484" s="88" t="e">
        <f t="shared" si="157"/>
        <v>#DIV/0!</v>
      </c>
      <c r="K484" s="24">
        <f t="shared" si="162"/>
        <v>0</v>
      </c>
      <c r="L484" s="24">
        <f t="shared" si="152"/>
        <v>0</v>
      </c>
      <c r="M484" s="29" t="e">
        <f t="shared" si="144"/>
        <v>#DIV/0!</v>
      </c>
      <c r="N484" s="540"/>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row>
    <row r="485" spans="1:98" s="5" customFormat="1" ht="88.5" customHeight="1" outlineLevel="1" x14ac:dyDescent="0.25">
      <c r="A485" s="573" t="s">
        <v>462</v>
      </c>
      <c r="B485" s="140" t="s">
        <v>437</v>
      </c>
      <c r="C485" s="37" t="s">
        <v>215</v>
      </c>
      <c r="D485" s="56">
        <f>SUM(D486:D489)</f>
        <v>3176.1</v>
      </c>
      <c r="E485" s="56">
        <f t="shared" ref="E485:F485" si="165">SUM(E486:E489)</f>
        <v>3176.1</v>
      </c>
      <c r="F485" s="56">
        <f t="shared" si="165"/>
        <v>1263.58</v>
      </c>
      <c r="G485" s="158">
        <f t="shared" si="156"/>
        <v>0.39800000000000002</v>
      </c>
      <c r="H485" s="56">
        <f>SUM(H486:H489)</f>
        <v>1263.58</v>
      </c>
      <c r="I485" s="109">
        <f t="shared" si="163"/>
        <v>0.39800000000000002</v>
      </c>
      <c r="J485" s="158">
        <f t="shared" si="157"/>
        <v>1</v>
      </c>
      <c r="K485" s="56">
        <f t="shared" si="162"/>
        <v>3176.1</v>
      </c>
      <c r="L485" s="56">
        <f t="shared" si="152"/>
        <v>0</v>
      </c>
      <c r="M485" s="57">
        <f t="shared" si="144"/>
        <v>1</v>
      </c>
      <c r="N485" s="540" t="s">
        <v>1181</v>
      </c>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row>
    <row r="486" spans="1:98" s="5" customFormat="1" outlineLevel="1" x14ac:dyDescent="0.25">
      <c r="A486" s="573"/>
      <c r="B486" s="440" t="s">
        <v>23</v>
      </c>
      <c r="C486" s="27"/>
      <c r="D486" s="24"/>
      <c r="E486" s="24"/>
      <c r="F486" s="24"/>
      <c r="G486" s="107" t="e">
        <f t="shared" si="156"/>
        <v>#DIV/0!</v>
      </c>
      <c r="H486" s="24"/>
      <c r="I486" s="88" t="e">
        <f t="shared" si="163"/>
        <v>#DIV/0!</v>
      </c>
      <c r="J486" s="88" t="e">
        <f t="shared" si="157"/>
        <v>#DIV/0!</v>
      </c>
      <c r="K486" s="24">
        <f t="shared" si="162"/>
        <v>0</v>
      </c>
      <c r="L486" s="24">
        <f t="shared" si="152"/>
        <v>0</v>
      </c>
      <c r="M486" s="29" t="e">
        <f t="shared" si="144"/>
        <v>#DIV/0!</v>
      </c>
      <c r="N486" s="540"/>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row>
    <row r="487" spans="1:98" s="5" customFormat="1" outlineLevel="1" x14ac:dyDescent="0.25">
      <c r="A487" s="573"/>
      <c r="B487" s="440" t="s">
        <v>22</v>
      </c>
      <c r="C487" s="27"/>
      <c r="D487" s="24"/>
      <c r="E487" s="24"/>
      <c r="F487" s="24"/>
      <c r="G487" s="107" t="e">
        <f t="shared" si="156"/>
        <v>#DIV/0!</v>
      </c>
      <c r="H487" s="24"/>
      <c r="I487" s="88" t="e">
        <f t="shared" si="163"/>
        <v>#DIV/0!</v>
      </c>
      <c r="J487" s="88" t="e">
        <f t="shared" si="157"/>
        <v>#DIV/0!</v>
      </c>
      <c r="K487" s="24">
        <f t="shared" si="162"/>
        <v>0</v>
      </c>
      <c r="L487" s="24">
        <f t="shared" si="152"/>
        <v>0</v>
      </c>
      <c r="M487" s="29" t="e">
        <f t="shared" si="144"/>
        <v>#DIV/0!</v>
      </c>
      <c r="N487" s="540"/>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row>
    <row r="488" spans="1:98" s="5" customFormat="1" outlineLevel="1" x14ac:dyDescent="0.25">
      <c r="A488" s="573"/>
      <c r="B488" s="440" t="s">
        <v>42</v>
      </c>
      <c r="C488" s="27"/>
      <c r="D488" s="24">
        <v>3176.1</v>
      </c>
      <c r="E488" s="24">
        <v>3176.1</v>
      </c>
      <c r="F488" s="24">
        <v>1263.58</v>
      </c>
      <c r="G488" s="156">
        <f t="shared" si="156"/>
        <v>0.39800000000000002</v>
      </c>
      <c r="H488" s="24">
        <v>1263.58</v>
      </c>
      <c r="I488" s="109">
        <f t="shared" si="163"/>
        <v>0.39800000000000002</v>
      </c>
      <c r="J488" s="156">
        <f t="shared" si="157"/>
        <v>1</v>
      </c>
      <c r="K488" s="24">
        <f t="shared" si="162"/>
        <v>3176.1</v>
      </c>
      <c r="L488" s="24">
        <f t="shared" si="152"/>
        <v>0</v>
      </c>
      <c r="M488" s="28">
        <f t="shared" si="144"/>
        <v>1</v>
      </c>
      <c r="N488" s="540"/>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row>
    <row r="489" spans="1:98" s="5" customFormat="1" outlineLevel="1" x14ac:dyDescent="0.25">
      <c r="A489" s="573"/>
      <c r="B489" s="440" t="s">
        <v>24</v>
      </c>
      <c r="C489" s="27"/>
      <c r="D489" s="24"/>
      <c r="E489" s="24"/>
      <c r="F489" s="24"/>
      <c r="G489" s="107" t="e">
        <f t="shared" si="156"/>
        <v>#DIV/0!</v>
      </c>
      <c r="H489" s="24"/>
      <c r="I489" s="88" t="e">
        <f t="shared" si="163"/>
        <v>#DIV/0!</v>
      </c>
      <c r="J489" s="88" t="e">
        <f t="shared" si="157"/>
        <v>#DIV/0!</v>
      </c>
      <c r="K489" s="24">
        <f t="shared" si="162"/>
        <v>0</v>
      </c>
      <c r="L489" s="24">
        <f t="shared" si="152"/>
        <v>0</v>
      </c>
      <c r="M489" s="29" t="e">
        <f t="shared" si="144"/>
        <v>#DIV/0!</v>
      </c>
      <c r="N489" s="540"/>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row>
    <row r="490" spans="1:98" s="5" customFormat="1" ht="174" customHeight="1" outlineLevel="1" x14ac:dyDescent="0.25">
      <c r="A490" s="630" t="s">
        <v>463</v>
      </c>
      <c r="B490" s="140" t="s">
        <v>438</v>
      </c>
      <c r="C490" s="37" t="s">
        <v>215</v>
      </c>
      <c r="D490" s="56">
        <f>SUM(D491:D494)</f>
        <v>2364</v>
      </c>
      <c r="E490" s="56">
        <f t="shared" ref="E490:F490" si="166">SUM(E491:E494)</f>
        <v>1795.56</v>
      </c>
      <c r="F490" s="56">
        <f t="shared" si="166"/>
        <v>274.55</v>
      </c>
      <c r="G490" s="114">
        <f t="shared" si="156"/>
        <v>0.153</v>
      </c>
      <c r="H490" s="19">
        <f>SUM(H491:H494)</f>
        <v>274.55</v>
      </c>
      <c r="I490" s="109">
        <f t="shared" si="163"/>
        <v>0.153</v>
      </c>
      <c r="J490" s="100">
        <f t="shared" si="157"/>
        <v>1</v>
      </c>
      <c r="K490" s="56">
        <f t="shared" si="162"/>
        <v>1795.56</v>
      </c>
      <c r="L490" s="24">
        <f t="shared" si="152"/>
        <v>0</v>
      </c>
      <c r="M490" s="57">
        <f t="shared" si="144"/>
        <v>1</v>
      </c>
      <c r="N490" s="540" t="s">
        <v>1268</v>
      </c>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row>
    <row r="491" spans="1:98" s="5" customFormat="1" ht="54.75" customHeight="1" outlineLevel="1" x14ac:dyDescent="0.25">
      <c r="A491" s="630"/>
      <c r="B491" s="440" t="s">
        <v>23</v>
      </c>
      <c r="C491" s="27"/>
      <c r="D491" s="24"/>
      <c r="E491" s="24"/>
      <c r="F491" s="24"/>
      <c r="G491" s="107" t="e">
        <f t="shared" si="156"/>
        <v>#DIV/0!</v>
      </c>
      <c r="H491" s="39"/>
      <c r="I491" s="88" t="e">
        <f t="shared" si="163"/>
        <v>#DIV/0!</v>
      </c>
      <c r="J491" s="73" t="e">
        <f t="shared" si="157"/>
        <v>#DIV/0!</v>
      </c>
      <c r="K491" s="24">
        <f t="shared" si="162"/>
        <v>0</v>
      </c>
      <c r="L491" s="24">
        <f t="shared" si="152"/>
        <v>0</v>
      </c>
      <c r="M491" s="29" t="e">
        <f t="shared" si="144"/>
        <v>#DIV/0!</v>
      </c>
      <c r="N491" s="540"/>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row>
    <row r="492" spans="1:98" s="5" customFormat="1" ht="47.25" customHeight="1" outlineLevel="1" x14ac:dyDescent="0.25">
      <c r="A492" s="630"/>
      <c r="B492" s="440" t="s">
        <v>22</v>
      </c>
      <c r="C492" s="27"/>
      <c r="D492" s="24"/>
      <c r="E492" s="24"/>
      <c r="F492" s="24"/>
      <c r="G492" s="107" t="e">
        <f t="shared" si="156"/>
        <v>#DIV/0!</v>
      </c>
      <c r="H492" s="39"/>
      <c r="I492" s="88" t="e">
        <f t="shared" si="163"/>
        <v>#DIV/0!</v>
      </c>
      <c r="J492" s="73" t="e">
        <f t="shared" si="157"/>
        <v>#DIV/0!</v>
      </c>
      <c r="K492" s="24">
        <f t="shared" si="162"/>
        <v>0</v>
      </c>
      <c r="L492" s="24">
        <f t="shared" si="152"/>
        <v>0</v>
      </c>
      <c r="M492" s="29" t="e">
        <f t="shared" si="144"/>
        <v>#DIV/0!</v>
      </c>
      <c r="N492" s="540"/>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row>
    <row r="493" spans="1:98" s="5" customFormat="1" ht="39.75" customHeight="1" outlineLevel="1" x14ac:dyDescent="0.25">
      <c r="A493" s="630"/>
      <c r="B493" s="440" t="s">
        <v>42</v>
      </c>
      <c r="C493" s="27"/>
      <c r="D493" s="24">
        <v>2364</v>
      </c>
      <c r="E493" s="24">
        <v>1795.56</v>
      </c>
      <c r="F493" s="24">
        <v>274.55</v>
      </c>
      <c r="G493" s="109">
        <f t="shared" si="156"/>
        <v>0.153</v>
      </c>
      <c r="H493" s="39">
        <v>274.55</v>
      </c>
      <c r="I493" s="109">
        <f t="shared" si="163"/>
        <v>0.153</v>
      </c>
      <c r="J493" s="69">
        <f t="shared" si="157"/>
        <v>1</v>
      </c>
      <c r="K493" s="24">
        <f t="shared" si="162"/>
        <v>1795.56</v>
      </c>
      <c r="L493" s="24">
        <f t="shared" si="152"/>
        <v>0</v>
      </c>
      <c r="M493" s="28">
        <f t="shared" si="144"/>
        <v>1</v>
      </c>
      <c r="N493" s="540"/>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row>
    <row r="494" spans="1:98" s="5" customFormat="1" ht="54.75" customHeight="1" outlineLevel="1" x14ac:dyDescent="0.25">
      <c r="A494" s="630"/>
      <c r="B494" s="440" t="s">
        <v>24</v>
      </c>
      <c r="C494" s="27"/>
      <c r="D494" s="25"/>
      <c r="E494" s="25"/>
      <c r="F494" s="25"/>
      <c r="G494" s="107" t="e">
        <f t="shared" si="156"/>
        <v>#DIV/0!</v>
      </c>
      <c r="H494" s="18"/>
      <c r="I494" s="88" t="e">
        <f t="shared" si="163"/>
        <v>#DIV/0!</v>
      </c>
      <c r="J494" s="73" t="e">
        <f t="shared" si="157"/>
        <v>#DIV/0!</v>
      </c>
      <c r="K494" s="24">
        <f t="shared" si="162"/>
        <v>0</v>
      </c>
      <c r="L494" s="24">
        <f t="shared" si="152"/>
        <v>0</v>
      </c>
      <c r="M494" s="29" t="e">
        <f t="shared" si="144"/>
        <v>#DIV/0!</v>
      </c>
      <c r="N494" s="540"/>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row>
    <row r="495" spans="1:98" s="6" customFormat="1" ht="126.75" customHeight="1" outlineLevel="1" x14ac:dyDescent="0.25">
      <c r="A495" s="643" t="s">
        <v>464</v>
      </c>
      <c r="B495" s="139" t="s">
        <v>917</v>
      </c>
      <c r="C495" s="68" t="s">
        <v>215</v>
      </c>
      <c r="D495" s="19">
        <f>SUM(D496:D499)</f>
        <v>5127.58</v>
      </c>
      <c r="E495" s="19">
        <f t="shared" ref="E495:F495" si="167">SUM(E496:E499)</f>
        <v>5127.58</v>
      </c>
      <c r="F495" s="19">
        <f t="shared" si="167"/>
        <v>2192.67</v>
      </c>
      <c r="G495" s="100">
        <f t="shared" si="156"/>
        <v>0.42799999999999999</v>
      </c>
      <c r="H495" s="19">
        <f>SUM(H496:H499)</f>
        <v>2192.67</v>
      </c>
      <c r="I495" s="69">
        <f t="shared" si="163"/>
        <v>0.42799999999999999</v>
      </c>
      <c r="J495" s="100">
        <f t="shared" si="157"/>
        <v>1</v>
      </c>
      <c r="K495" s="19">
        <f t="shared" si="162"/>
        <v>5127.58</v>
      </c>
      <c r="L495" s="39">
        <f t="shared" si="152"/>
        <v>0</v>
      </c>
      <c r="M495" s="57">
        <f t="shared" si="144"/>
        <v>1</v>
      </c>
      <c r="N495" s="541" t="s">
        <v>1269</v>
      </c>
    </row>
    <row r="496" spans="1:98" s="6" customFormat="1" outlineLevel="1" x14ac:dyDescent="0.25">
      <c r="A496" s="643"/>
      <c r="B496" s="66" t="s">
        <v>23</v>
      </c>
      <c r="C496" s="74"/>
      <c r="D496" s="39"/>
      <c r="E496" s="39"/>
      <c r="F496" s="39"/>
      <c r="G496" s="73" t="e">
        <f t="shared" si="156"/>
        <v>#DIV/0!</v>
      </c>
      <c r="H496" s="39"/>
      <c r="I496" s="73" t="e">
        <f t="shared" si="163"/>
        <v>#DIV/0!</v>
      </c>
      <c r="J496" s="73" t="e">
        <f t="shared" si="157"/>
        <v>#DIV/0!</v>
      </c>
      <c r="K496" s="39">
        <f t="shared" si="162"/>
        <v>0</v>
      </c>
      <c r="L496" s="39">
        <f t="shared" si="152"/>
        <v>0</v>
      </c>
      <c r="M496" s="29" t="e">
        <f t="shared" si="144"/>
        <v>#DIV/0!</v>
      </c>
      <c r="N496" s="541"/>
    </row>
    <row r="497" spans="1:98" s="6" customFormat="1" outlineLevel="1" x14ac:dyDescent="0.25">
      <c r="A497" s="643"/>
      <c r="B497" s="66" t="s">
        <v>22</v>
      </c>
      <c r="C497" s="74"/>
      <c r="D497" s="39"/>
      <c r="E497" s="39"/>
      <c r="F497" s="39"/>
      <c r="G497" s="73" t="e">
        <f t="shared" si="156"/>
        <v>#DIV/0!</v>
      </c>
      <c r="H497" s="39"/>
      <c r="I497" s="73" t="e">
        <f t="shared" si="163"/>
        <v>#DIV/0!</v>
      </c>
      <c r="J497" s="73" t="e">
        <f t="shared" si="157"/>
        <v>#DIV/0!</v>
      </c>
      <c r="K497" s="39">
        <f t="shared" si="162"/>
        <v>0</v>
      </c>
      <c r="L497" s="39">
        <f t="shared" si="152"/>
        <v>0</v>
      </c>
      <c r="M497" s="29" t="e">
        <f t="shared" si="144"/>
        <v>#DIV/0!</v>
      </c>
      <c r="N497" s="541"/>
    </row>
    <row r="498" spans="1:98" s="6" customFormat="1" outlineLevel="1" x14ac:dyDescent="0.25">
      <c r="A498" s="643"/>
      <c r="B498" s="66" t="s">
        <v>42</v>
      </c>
      <c r="C498" s="74"/>
      <c r="D498" s="39">
        <v>5127.58</v>
      </c>
      <c r="E498" s="39">
        <v>5127.58</v>
      </c>
      <c r="F498" s="316">
        <v>2192.67</v>
      </c>
      <c r="G498" s="69">
        <f t="shared" si="156"/>
        <v>0.42799999999999999</v>
      </c>
      <c r="H498" s="316">
        <v>2192.67</v>
      </c>
      <c r="I498" s="69">
        <f t="shared" si="163"/>
        <v>0.42799999999999999</v>
      </c>
      <c r="J498" s="69">
        <f t="shared" si="157"/>
        <v>1</v>
      </c>
      <c r="K498" s="39">
        <f t="shared" si="162"/>
        <v>5127.58</v>
      </c>
      <c r="L498" s="39">
        <f t="shared" si="152"/>
        <v>0</v>
      </c>
      <c r="M498" s="28">
        <f t="shared" si="144"/>
        <v>1</v>
      </c>
      <c r="N498" s="541"/>
    </row>
    <row r="499" spans="1:98" s="6" customFormat="1" ht="38.25" customHeight="1" outlineLevel="1" x14ac:dyDescent="0.25">
      <c r="A499" s="643"/>
      <c r="B499" s="256" t="s">
        <v>24</v>
      </c>
      <c r="C499" s="15"/>
      <c r="D499" s="18"/>
      <c r="E499" s="18"/>
      <c r="F499" s="18"/>
      <c r="G499" s="102" t="e">
        <f t="shared" si="156"/>
        <v>#DIV/0!</v>
      </c>
      <c r="H499" s="18"/>
      <c r="I499" s="73" t="e">
        <f t="shared" si="163"/>
        <v>#DIV/0!</v>
      </c>
      <c r="J499" s="73" t="e">
        <f t="shared" si="157"/>
        <v>#DIV/0!</v>
      </c>
      <c r="K499" s="39">
        <f t="shared" si="162"/>
        <v>0</v>
      </c>
      <c r="L499" s="39">
        <f t="shared" si="152"/>
        <v>0</v>
      </c>
      <c r="M499" s="29" t="e">
        <f t="shared" si="144"/>
        <v>#DIV/0!</v>
      </c>
      <c r="N499" s="541"/>
    </row>
    <row r="500" spans="1:98" s="5" customFormat="1" ht="221.25" customHeight="1" outlineLevel="1" x14ac:dyDescent="0.25">
      <c r="A500" s="643" t="s">
        <v>465</v>
      </c>
      <c r="B500" s="139" t="s">
        <v>439</v>
      </c>
      <c r="C500" s="68" t="s">
        <v>215</v>
      </c>
      <c r="D500" s="19">
        <f>SUM(D501:D504)</f>
        <v>312439.76</v>
      </c>
      <c r="E500" s="19">
        <f t="shared" ref="E500:F500" si="168">SUM(E501:E504)</f>
        <v>312439.76</v>
      </c>
      <c r="F500" s="19">
        <f t="shared" si="168"/>
        <v>183006.63</v>
      </c>
      <c r="G500" s="100">
        <f t="shared" ref="G500:G508" si="169">IF(E500=0,0,F500/E500)</f>
        <v>0.58599999999999997</v>
      </c>
      <c r="H500" s="19">
        <f>SUM(H501:H504)</f>
        <v>181506.62</v>
      </c>
      <c r="I500" s="109">
        <f t="shared" si="163"/>
        <v>0.58099999999999996</v>
      </c>
      <c r="J500" s="100">
        <f t="shared" si="157"/>
        <v>0.99199999999999999</v>
      </c>
      <c r="K500" s="56">
        <f t="shared" si="162"/>
        <v>312439.76</v>
      </c>
      <c r="L500" s="24">
        <f t="shared" si="152"/>
        <v>0</v>
      </c>
      <c r="M500" s="57">
        <f t="shared" si="144"/>
        <v>1</v>
      </c>
      <c r="N500" s="541" t="s">
        <v>1382</v>
      </c>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row>
    <row r="501" spans="1:98" s="5" customFormat="1" ht="25.5" customHeight="1" outlineLevel="1" x14ac:dyDescent="0.25">
      <c r="A501" s="643"/>
      <c r="B501" s="66" t="s">
        <v>23</v>
      </c>
      <c r="C501" s="74"/>
      <c r="D501" s="39"/>
      <c r="E501" s="39"/>
      <c r="F501" s="39"/>
      <c r="G501" s="69">
        <f t="shared" si="169"/>
        <v>0</v>
      </c>
      <c r="H501" s="39"/>
      <c r="I501" s="88" t="e">
        <f t="shared" si="163"/>
        <v>#DIV/0!</v>
      </c>
      <c r="J501" s="73" t="e">
        <f t="shared" si="157"/>
        <v>#DIV/0!</v>
      </c>
      <c r="K501" s="24">
        <f t="shared" si="162"/>
        <v>0</v>
      </c>
      <c r="L501" s="24">
        <f t="shared" si="152"/>
        <v>0</v>
      </c>
      <c r="M501" s="29" t="e">
        <f t="shared" si="144"/>
        <v>#DIV/0!</v>
      </c>
      <c r="N501" s="541"/>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row>
    <row r="502" spans="1:98" s="5" customFormat="1" ht="21.75" customHeight="1" outlineLevel="1" x14ac:dyDescent="0.25">
      <c r="A502" s="643"/>
      <c r="B502" s="66" t="s">
        <v>22</v>
      </c>
      <c r="C502" s="74"/>
      <c r="D502" s="39">
        <v>312439.76</v>
      </c>
      <c r="E502" s="39">
        <v>312439.76</v>
      </c>
      <c r="F502" s="39">
        <v>183006.63</v>
      </c>
      <c r="G502" s="69">
        <f t="shared" si="169"/>
        <v>0.58599999999999997</v>
      </c>
      <c r="H502" s="39">
        <v>181506.62</v>
      </c>
      <c r="I502" s="109">
        <f t="shared" si="163"/>
        <v>0.58099999999999996</v>
      </c>
      <c r="J502" s="69">
        <f t="shared" si="157"/>
        <v>0.99199999999999999</v>
      </c>
      <c r="K502" s="24">
        <f t="shared" si="162"/>
        <v>312439.76</v>
      </c>
      <c r="L502" s="24">
        <f t="shared" si="152"/>
        <v>0</v>
      </c>
      <c r="M502" s="28">
        <f t="shared" si="144"/>
        <v>1</v>
      </c>
      <c r="N502" s="541"/>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row>
    <row r="503" spans="1:98" s="5" customFormat="1" ht="20.25" customHeight="1" outlineLevel="1" x14ac:dyDescent="0.25">
      <c r="A503" s="643"/>
      <c r="B503" s="66" t="s">
        <v>42</v>
      </c>
      <c r="C503" s="74"/>
      <c r="D503" s="39"/>
      <c r="E503" s="39"/>
      <c r="F503" s="39"/>
      <c r="G503" s="69">
        <f t="shared" si="169"/>
        <v>0</v>
      </c>
      <c r="H503" s="39"/>
      <c r="I503" s="88" t="e">
        <f t="shared" si="163"/>
        <v>#DIV/0!</v>
      </c>
      <c r="J503" s="73" t="e">
        <f t="shared" si="157"/>
        <v>#DIV/0!</v>
      </c>
      <c r="K503" s="24">
        <f t="shared" si="162"/>
        <v>0</v>
      </c>
      <c r="L503" s="24">
        <f t="shared" si="152"/>
        <v>0</v>
      </c>
      <c r="M503" s="29" t="e">
        <f t="shared" si="144"/>
        <v>#DIV/0!</v>
      </c>
      <c r="N503" s="541"/>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row>
    <row r="504" spans="1:98" s="5" customFormat="1" ht="24" customHeight="1" outlineLevel="1" x14ac:dyDescent="0.25">
      <c r="A504" s="643"/>
      <c r="B504" s="449" t="s">
        <v>24</v>
      </c>
      <c r="C504" s="74"/>
      <c r="D504" s="39"/>
      <c r="E504" s="39"/>
      <c r="F504" s="39"/>
      <c r="G504" s="69"/>
      <c r="H504" s="39"/>
      <c r="I504" s="88" t="e">
        <f t="shared" si="163"/>
        <v>#DIV/0!</v>
      </c>
      <c r="J504" s="73" t="e">
        <f t="shared" si="157"/>
        <v>#DIV/0!</v>
      </c>
      <c r="K504" s="24">
        <f t="shared" si="162"/>
        <v>0</v>
      </c>
      <c r="L504" s="24">
        <f t="shared" si="152"/>
        <v>0</v>
      </c>
      <c r="M504" s="29" t="e">
        <f t="shared" si="144"/>
        <v>#DIV/0!</v>
      </c>
      <c r="N504" s="541"/>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row>
    <row r="505" spans="1:98" s="5" customFormat="1" ht="159.75" customHeight="1" outlineLevel="1" x14ac:dyDescent="0.25">
      <c r="A505" s="643" t="s">
        <v>466</v>
      </c>
      <c r="B505" s="139" t="s">
        <v>440</v>
      </c>
      <c r="C505" s="68" t="s">
        <v>215</v>
      </c>
      <c r="D505" s="19">
        <f>SUM(D506:D509)</f>
        <v>60642</v>
      </c>
      <c r="E505" s="19">
        <f t="shared" ref="E505" si="170">SUM(E506:E509)</f>
        <v>60642</v>
      </c>
      <c r="F505" s="19">
        <v>44788</v>
      </c>
      <c r="G505" s="100">
        <f t="shared" si="169"/>
        <v>0.73899999999999999</v>
      </c>
      <c r="H505" s="19">
        <v>43530.85</v>
      </c>
      <c r="I505" s="109">
        <f t="shared" si="163"/>
        <v>0.71799999999999997</v>
      </c>
      <c r="J505" s="100">
        <f t="shared" si="157"/>
        <v>0.97199999999999998</v>
      </c>
      <c r="K505" s="56">
        <f>SUM(K506:K509)</f>
        <v>60642</v>
      </c>
      <c r="L505" s="56">
        <f t="shared" si="152"/>
        <v>0</v>
      </c>
      <c r="M505" s="57">
        <f t="shared" si="144"/>
        <v>1</v>
      </c>
      <c r="N505" s="603" t="s">
        <v>1270</v>
      </c>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row>
    <row r="506" spans="1:98" s="5" customFormat="1" ht="23.25" customHeight="1" outlineLevel="1" x14ac:dyDescent="0.25">
      <c r="A506" s="643"/>
      <c r="B506" s="66" t="s">
        <v>23</v>
      </c>
      <c r="C506" s="74"/>
      <c r="D506" s="39"/>
      <c r="E506" s="39"/>
      <c r="F506" s="39"/>
      <c r="G506" s="69">
        <f t="shared" si="169"/>
        <v>0</v>
      </c>
      <c r="H506" s="39"/>
      <c r="I506" s="88" t="e">
        <f t="shared" si="163"/>
        <v>#DIV/0!</v>
      </c>
      <c r="J506" s="73" t="e">
        <f t="shared" si="157"/>
        <v>#DIV/0!</v>
      </c>
      <c r="K506" s="24">
        <f>E506</f>
        <v>0</v>
      </c>
      <c r="L506" s="24">
        <f t="shared" si="152"/>
        <v>0</v>
      </c>
      <c r="M506" s="29" t="e">
        <f t="shared" si="144"/>
        <v>#DIV/0!</v>
      </c>
      <c r="N506" s="603"/>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row>
    <row r="507" spans="1:98" s="5" customFormat="1" ht="23.25" customHeight="1" outlineLevel="1" x14ac:dyDescent="0.25">
      <c r="A507" s="643"/>
      <c r="B507" s="66" t="s">
        <v>22</v>
      </c>
      <c r="C507" s="74"/>
      <c r="D507" s="39">
        <v>60642</v>
      </c>
      <c r="E507" s="39">
        <v>60642</v>
      </c>
      <c r="F507" s="39">
        <v>43530.45</v>
      </c>
      <c r="G507" s="69">
        <f t="shared" si="169"/>
        <v>0.71799999999999997</v>
      </c>
      <c r="H507" s="39">
        <v>43530.45</v>
      </c>
      <c r="I507" s="109">
        <f t="shared" si="163"/>
        <v>0.71799999999999997</v>
      </c>
      <c r="J507" s="69">
        <f t="shared" si="157"/>
        <v>1</v>
      </c>
      <c r="K507" s="24">
        <v>60642</v>
      </c>
      <c r="L507" s="24">
        <f t="shared" si="152"/>
        <v>0</v>
      </c>
      <c r="M507" s="28">
        <f t="shared" si="144"/>
        <v>1</v>
      </c>
      <c r="N507" s="603"/>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row>
    <row r="508" spans="1:98" s="5" customFormat="1" ht="23.25" customHeight="1" outlineLevel="1" x14ac:dyDescent="0.25">
      <c r="A508" s="643"/>
      <c r="B508" s="66" t="s">
        <v>42</v>
      </c>
      <c r="C508" s="74"/>
      <c r="D508" s="39"/>
      <c r="E508" s="39"/>
      <c r="F508" s="39"/>
      <c r="G508" s="69">
        <f t="shared" si="169"/>
        <v>0</v>
      </c>
      <c r="H508" s="39"/>
      <c r="I508" s="88" t="e">
        <f t="shared" si="163"/>
        <v>#DIV/0!</v>
      </c>
      <c r="J508" s="73" t="e">
        <f t="shared" si="157"/>
        <v>#DIV/0!</v>
      </c>
      <c r="K508" s="24">
        <f t="shared" ref="K508:K514" si="171">E508</f>
        <v>0</v>
      </c>
      <c r="L508" s="24">
        <f t="shared" si="152"/>
        <v>0</v>
      </c>
      <c r="M508" s="29" t="e">
        <f t="shared" si="144"/>
        <v>#DIV/0!</v>
      </c>
      <c r="N508" s="603"/>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row>
    <row r="509" spans="1:98" s="5" customFormat="1" ht="23.25" customHeight="1" outlineLevel="1" x14ac:dyDescent="0.25">
      <c r="A509" s="643"/>
      <c r="B509" s="449" t="s">
        <v>24</v>
      </c>
      <c r="C509" s="74"/>
      <c r="D509" s="39"/>
      <c r="E509" s="39"/>
      <c r="F509" s="39"/>
      <c r="G509" s="69"/>
      <c r="H509" s="39"/>
      <c r="I509" s="88" t="e">
        <f t="shared" si="163"/>
        <v>#DIV/0!</v>
      </c>
      <c r="J509" s="73" t="e">
        <f t="shared" si="157"/>
        <v>#DIV/0!</v>
      </c>
      <c r="K509" s="24">
        <f t="shared" si="171"/>
        <v>0</v>
      </c>
      <c r="L509" s="24">
        <f t="shared" si="152"/>
        <v>0</v>
      </c>
      <c r="M509" s="29" t="e">
        <f t="shared" si="144"/>
        <v>#DIV/0!</v>
      </c>
      <c r="N509" s="603"/>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row>
    <row r="510" spans="1:98" s="6" customFormat="1" ht="310.5" customHeight="1" outlineLevel="1" x14ac:dyDescent="0.25">
      <c r="A510" s="637" t="s">
        <v>467</v>
      </c>
      <c r="B510" s="139" t="s">
        <v>441</v>
      </c>
      <c r="C510" s="68" t="s">
        <v>215</v>
      </c>
      <c r="D510" s="19">
        <f>SUM(D511:D514)</f>
        <v>135047.70000000001</v>
      </c>
      <c r="E510" s="19">
        <f t="shared" ref="E510:F510" si="172">SUM(E511:E514)</f>
        <v>135047.70000000001</v>
      </c>
      <c r="F510" s="19">
        <f t="shared" si="172"/>
        <v>59106.86</v>
      </c>
      <c r="G510" s="100">
        <f>IF(E510=0,0,F510/E510)</f>
        <v>0.438</v>
      </c>
      <c r="H510" s="19">
        <f>SUM(H511:H514)</f>
        <v>56453.17</v>
      </c>
      <c r="I510" s="69">
        <f t="shared" si="163"/>
        <v>0.41799999999999998</v>
      </c>
      <c r="J510" s="100">
        <f t="shared" si="157"/>
        <v>0.95499999999999996</v>
      </c>
      <c r="K510" s="19">
        <f t="shared" si="171"/>
        <v>135047.70000000001</v>
      </c>
      <c r="L510" s="39">
        <f t="shared" si="152"/>
        <v>0</v>
      </c>
      <c r="M510" s="57">
        <f t="shared" si="144"/>
        <v>1</v>
      </c>
      <c r="N510" s="458" t="s">
        <v>1271</v>
      </c>
    </row>
    <row r="511" spans="1:98" s="6" customFormat="1" ht="204.75" customHeight="1" outlineLevel="1" x14ac:dyDescent="0.25">
      <c r="A511" s="637"/>
      <c r="B511" s="66" t="s">
        <v>23</v>
      </c>
      <c r="C511" s="74"/>
      <c r="D511" s="39"/>
      <c r="E511" s="39"/>
      <c r="F511" s="39"/>
      <c r="G511" s="69">
        <f>IF(E511=0,0,F511/E511)</f>
        <v>0</v>
      </c>
      <c r="H511" s="39"/>
      <c r="I511" s="73" t="e">
        <f t="shared" si="163"/>
        <v>#DIV/0!</v>
      </c>
      <c r="J511" s="73" t="e">
        <f t="shared" si="157"/>
        <v>#DIV/0!</v>
      </c>
      <c r="K511" s="39">
        <f t="shared" si="171"/>
        <v>0</v>
      </c>
      <c r="L511" s="39">
        <f t="shared" si="152"/>
        <v>0</v>
      </c>
      <c r="M511" s="29" t="e">
        <f t="shared" si="144"/>
        <v>#DIV/0!</v>
      </c>
      <c r="N511" s="459" t="s">
        <v>1383</v>
      </c>
    </row>
    <row r="512" spans="1:98" s="6" customFormat="1" ht="75" customHeight="1" outlineLevel="1" x14ac:dyDescent="0.25">
      <c r="A512" s="637"/>
      <c r="B512" s="66" t="s">
        <v>22</v>
      </c>
      <c r="C512" s="74"/>
      <c r="D512" s="39">
        <v>135047.70000000001</v>
      </c>
      <c r="E512" s="39">
        <v>135047.70000000001</v>
      </c>
      <c r="F512" s="39">
        <v>59106.86</v>
      </c>
      <c r="G512" s="69">
        <f>IF(E512=0,0,F512/E512)</f>
        <v>0.438</v>
      </c>
      <c r="H512" s="39">
        <v>56453.17</v>
      </c>
      <c r="I512" s="69">
        <f t="shared" si="163"/>
        <v>0.41799999999999998</v>
      </c>
      <c r="J512" s="69">
        <f t="shared" si="157"/>
        <v>0.95499999999999996</v>
      </c>
      <c r="K512" s="39">
        <f t="shared" si="171"/>
        <v>135047.70000000001</v>
      </c>
      <c r="L512" s="39">
        <f t="shared" si="152"/>
        <v>0</v>
      </c>
      <c r="M512" s="28">
        <f t="shared" si="144"/>
        <v>1</v>
      </c>
      <c r="N512" s="665" t="s">
        <v>1272</v>
      </c>
    </row>
    <row r="513" spans="1:14" s="6" customFormat="1" outlineLevel="1" x14ac:dyDescent="0.25">
      <c r="A513" s="637"/>
      <c r="B513" s="66" t="s">
        <v>42</v>
      </c>
      <c r="C513" s="74"/>
      <c r="D513" s="39"/>
      <c r="E513" s="39"/>
      <c r="F513" s="39"/>
      <c r="G513" s="69">
        <f>IF(E513=0,0,F513/E513)</f>
        <v>0</v>
      </c>
      <c r="H513" s="39"/>
      <c r="I513" s="73" t="e">
        <f t="shared" si="163"/>
        <v>#DIV/0!</v>
      </c>
      <c r="J513" s="73" t="e">
        <f t="shared" si="157"/>
        <v>#DIV/0!</v>
      </c>
      <c r="K513" s="39">
        <f t="shared" si="171"/>
        <v>0</v>
      </c>
      <c r="L513" s="39">
        <f t="shared" si="152"/>
        <v>0</v>
      </c>
      <c r="M513" s="29" t="e">
        <f t="shared" ref="M513:M514" si="173">K513/E513</f>
        <v>#DIV/0!</v>
      </c>
      <c r="N513" s="665"/>
    </row>
    <row r="514" spans="1:14" s="6" customFormat="1" outlineLevel="1" x14ac:dyDescent="0.25">
      <c r="A514" s="637"/>
      <c r="B514" s="256" t="s">
        <v>24</v>
      </c>
      <c r="C514" s="15"/>
      <c r="D514" s="18"/>
      <c r="E514" s="18"/>
      <c r="F514" s="18"/>
      <c r="G514" s="38"/>
      <c r="H514" s="18"/>
      <c r="I514" s="73" t="e">
        <f t="shared" si="163"/>
        <v>#DIV/0!</v>
      </c>
      <c r="J514" s="73" t="e">
        <f t="shared" si="157"/>
        <v>#DIV/0!</v>
      </c>
      <c r="K514" s="39">
        <f t="shared" si="171"/>
        <v>0</v>
      </c>
      <c r="L514" s="39">
        <f t="shared" si="152"/>
        <v>0</v>
      </c>
      <c r="M514" s="29" t="e">
        <f t="shared" si="173"/>
        <v>#DIV/0!</v>
      </c>
      <c r="N514" s="665"/>
    </row>
    <row r="515" spans="1:14" s="6" customFormat="1" ht="84" customHeight="1" outlineLevel="1" x14ac:dyDescent="0.25">
      <c r="A515" s="659" t="s">
        <v>33</v>
      </c>
      <c r="B515" s="15" t="s">
        <v>810</v>
      </c>
      <c r="C515" s="15" t="s">
        <v>141</v>
      </c>
      <c r="D515" s="18">
        <f>SUM(D516:D519)</f>
        <v>1182073.33</v>
      </c>
      <c r="E515" s="18">
        <f t="shared" ref="E515:F515" si="174">SUM(E516:E519)</f>
        <v>1182073.33</v>
      </c>
      <c r="F515" s="18">
        <f t="shared" si="174"/>
        <v>701194.19</v>
      </c>
      <c r="G515" s="38">
        <f t="shared" ref="G515:G623" si="175">F515/E515</f>
        <v>0.59299999999999997</v>
      </c>
      <c r="H515" s="18">
        <f>SUM(H516:H519)</f>
        <v>695194.19</v>
      </c>
      <c r="I515" s="38">
        <f t="shared" ref="I515:I578" si="176">H515/E515</f>
        <v>0.58799999999999997</v>
      </c>
      <c r="J515" s="38">
        <f t="shared" ref="J515:J578" si="177">H515/F515</f>
        <v>0.99099999999999999</v>
      </c>
      <c r="K515" s="18">
        <f>SUM(K516:K519)</f>
        <v>1131267.44</v>
      </c>
      <c r="L515" s="18">
        <f>SUM(L516:L519)</f>
        <v>9.89</v>
      </c>
      <c r="M515" s="298">
        <f t="shared" ref="M515:M578" si="178">K515/E515</f>
        <v>0.96</v>
      </c>
      <c r="N515" s="542"/>
    </row>
    <row r="516" spans="1:14" s="6" customFormat="1" ht="34.5" customHeight="1" outlineLevel="1" x14ac:dyDescent="0.25">
      <c r="A516" s="659"/>
      <c r="B516" s="256" t="s">
        <v>23</v>
      </c>
      <c r="C516" s="256"/>
      <c r="D516" s="39">
        <f t="shared" ref="D516:F519" si="179">D521+D526+D546+D571+D591+D621+D636+D646</f>
        <v>0</v>
      </c>
      <c r="E516" s="39">
        <f t="shared" si="179"/>
        <v>0</v>
      </c>
      <c r="F516" s="39">
        <f t="shared" si="179"/>
        <v>0</v>
      </c>
      <c r="G516" s="293" t="e">
        <f t="shared" si="175"/>
        <v>#DIV/0!</v>
      </c>
      <c r="H516" s="39">
        <f>H521+H526+H546+H571+H591+H621+H646</f>
        <v>0</v>
      </c>
      <c r="I516" s="293" t="e">
        <f t="shared" si="176"/>
        <v>#DIV/0!</v>
      </c>
      <c r="J516" s="293" t="e">
        <f t="shared" si="177"/>
        <v>#DIV/0!</v>
      </c>
      <c r="K516" s="39">
        <f>K521+K526+K546+K571+K591+K621+K646</f>
        <v>0</v>
      </c>
      <c r="L516" s="39">
        <f>L521+L526+L546+L571+L591+L621+L646</f>
        <v>0</v>
      </c>
      <c r="M516" s="299" t="e">
        <f t="shared" si="178"/>
        <v>#DIV/0!</v>
      </c>
      <c r="N516" s="542"/>
    </row>
    <row r="517" spans="1:14" s="6" customFormat="1" ht="34.5" customHeight="1" outlineLevel="1" x14ac:dyDescent="0.25">
      <c r="A517" s="659"/>
      <c r="B517" s="256" t="s">
        <v>22</v>
      </c>
      <c r="C517" s="256"/>
      <c r="D517" s="39">
        <f t="shared" si="179"/>
        <v>57106.66</v>
      </c>
      <c r="E517" s="39">
        <f t="shared" si="179"/>
        <v>57106.66</v>
      </c>
      <c r="F517" s="39">
        <f t="shared" si="179"/>
        <v>6687.94</v>
      </c>
      <c r="G517" s="69">
        <f t="shared" si="175"/>
        <v>0.11700000000000001</v>
      </c>
      <c r="H517" s="39">
        <f>H522+H527+H547+H572+H592+H622+H647</f>
        <v>687.94</v>
      </c>
      <c r="I517" s="69">
        <f t="shared" si="176"/>
        <v>1.2E-2</v>
      </c>
      <c r="J517" s="69">
        <f t="shared" si="177"/>
        <v>0.10299999999999999</v>
      </c>
      <c r="K517" s="39">
        <f t="shared" ref="K517:L519" si="180">K522+K527+K547+K572+K592+K622+K647</f>
        <v>11381.66</v>
      </c>
      <c r="L517" s="39">
        <f t="shared" si="180"/>
        <v>9</v>
      </c>
      <c r="M517" s="28">
        <f t="shared" si="178"/>
        <v>0.2</v>
      </c>
      <c r="N517" s="542"/>
    </row>
    <row r="518" spans="1:14" s="6" customFormat="1" ht="31.5" customHeight="1" outlineLevel="1" x14ac:dyDescent="0.25">
      <c r="A518" s="659"/>
      <c r="B518" s="256" t="s">
        <v>42</v>
      </c>
      <c r="C518" s="256"/>
      <c r="D518" s="39">
        <f t="shared" si="179"/>
        <v>1057391.23</v>
      </c>
      <c r="E518" s="39">
        <f t="shared" si="179"/>
        <v>1057391.23</v>
      </c>
      <c r="F518" s="39">
        <f t="shared" si="179"/>
        <v>694356.25</v>
      </c>
      <c r="G518" s="69">
        <f t="shared" si="175"/>
        <v>0.65700000000000003</v>
      </c>
      <c r="H518" s="39">
        <f>H523+H528+H548+H573+H593+H623+H648</f>
        <v>694356.25</v>
      </c>
      <c r="I518" s="69">
        <f t="shared" si="176"/>
        <v>0.65700000000000003</v>
      </c>
      <c r="J518" s="69">
        <f t="shared" si="177"/>
        <v>1</v>
      </c>
      <c r="K518" s="39">
        <f t="shared" si="180"/>
        <v>1052310.3400000001</v>
      </c>
      <c r="L518" s="39">
        <f t="shared" si="180"/>
        <v>0.89</v>
      </c>
      <c r="M518" s="28">
        <f t="shared" si="178"/>
        <v>1</v>
      </c>
      <c r="N518" s="542"/>
    </row>
    <row r="519" spans="1:14" s="6" customFormat="1" ht="33" customHeight="1" outlineLevel="1" x14ac:dyDescent="0.25">
      <c r="A519" s="659"/>
      <c r="B519" s="256" t="s">
        <v>24</v>
      </c>
      <c r="C519" s="256"/>
      <c r="D519" s="39">
        <f t="shared" si="179"/>
        <v>67575.44</v>
      </c>
      <c r="E519" s="39">
        <f t="shared" si="179"/>
        <v>67575.44</v>
      </c>
      <c r="F519" s="39">
        <f t="shared" si="179"/>
        <v>150</v>
      </c>
      <c r="G519" s="300">
        <f t="shared" si="175"/>
        <v>2.2200000000000002E-3</v>
      </c>
      <c r="H519" s="39">
        <f>H524+H529+H549+H574+H594+H624+H649</f>
        <v>150</v>
      </c>
      <c r="I519" s="69">
        <f t="shared" si="176"/>
        <v>2E-3</v>
      </c>
      <c r="J519" s="69">
        <f t="shared" si="177"/>
        <v>1</v>
      </c>
      <c r="K519" s="39">
        <f t="shared" si="180"/>
        <v>67575.44</v>
      </c>
      <c r="L519" s="39">
        <f t="shared" si="180"/>
        <v>0</v>
      </c>
      <c r="M519" s="28">
        <f t="shared" si="178"/>
        <v>1</v>
      </c>
      <c r="N519" s="542"/>
    </row>
    <row r="520" spans="1:14" s="6" customFormat="1" ht="75" x14ac:dyDescent="0.25">
      <c r="A520" s="637" t="s">
        <v>34</v>
      </c>
      <c r="B520" s="16" t="s">
        <v>82</v>
      </c>
      <c r="C520" s="16" t="s">
        <v>781</v>
      </c>
      <c r="D520" s="19">
        <f>SUM(D521:D524)</f>
        <v>2037.2</v>
      </c>
      <c r="E520" s="19">
        <f t="shared" ref="E520:F520" si="181">SUM(E521:E524)</f>
        <v>2037.2</v>
      </c>
      <c r="F520" s="19">
        <f t="shared" si="181"/>
        <v>780</v>
      </c>
      <c r="G520" s="100">
        <f t="shared" si="175"/>
        <v>0.38300000000000001</v>
      </c>
      <c r="H520" s="19">
        <f>SUM(H521:H524)</f>
        <v>780</v>
      </c>
      <c r="I520" s="100">
        <f t="shared" si="176"/>
        <v>0.38300000000000001</v>
      </c>
      <c r="J520" s="100">
        <f t="shared" si="177"/>
        <v>1</v>
      </c>
      <c r="K520" s="19">
        <f t="shared" ref="K520:K583" si="182">E520</f>
        <v>2037.2</v>
      </c>
      <c r="L520" s="39">
        <f t="shared" ref="L520:L583" si="183">E520-K520</f>
        <v>0</v>
      </c>
      <c r="M520" s="57">
        <f t="shared" si="178"/>
        <v>1</v>
      </c>
      <c r="N520" s="540" t="s">
        <v>854</v>
      </c>
    </row>
    <row r="521" spans="1:14" s="6" customFormat="1" outlineLevel="1" x14ac:dyDescent="0.25">
      <c r="A521" s="637"/>
      <c r="B521" s="256" t="s">
        <v>23</v>
      </c>
      <c r="C521" s="256"/>
      <c r="D521" s="39">
        <v>0</v>
      </c>
      <c r="E521" s="18">
        <v>0</v>
      </c>
      <c r="F521" s="39"/>
      <c r="G521" s="102" t="e">
        <f t="shared" si="175"/>
        <v>#DIV/0!</v>
      </c>
      <c r="H521" s="21"/>
      <c r="I521" s="73" t="e">
        <f t="shared" si="176"/>
        <v>#DIV/0!</v>
      </c>
      <c r="J521" s="73" t="e">
        <f t="shared" si="177"/>
        <v>#DIV/0!</v>
      </c>
      <c r="K521" s="39">
        <f t="shared" si="182"/>
        <v>0</v>
      </c>
      <c r="L521" s="39">
        <f t="shared" si="183"/>
        <v>0</v>
      </c>
      <c r="M521" s="29" t="e">
        <f t="shared" si="178"/>
        <v>#DIV/0!</v>
      </c>
      <c r="N521" s="540"/>
    </row>
    <row r="522" spans="1:14" s="6" customFormat="1" outlineLevel="1" x14ac:dyDescent="0.25">
      <c r="A522" s="637"/>
      <c r="B522" s="256" t="s">
        <v>22</v>
      </c>
      <c r="C522" s="256"/>
      <c r="D522" s="39">
        <v>0</v>
      </c>
      <c r="E522" s="39">
        <v>0</v>
      </c>
      <c r="F522" s="39"/>
      <c r="G522" s="102" t="e">
        <f t="shared" si="175"/>
        <v>#DIV/0!</v>
      </c>
      <c r="H522" s="21"/>
      <c r="I522" s="73" t="e">
        <f t="shared" si="176"/>
        <v>#DIV/0!</v>
      </c>
      <c r="J522" s="73" t="e">
        <f t="shared" si="177"/>
        <v>#DIV/0!</v>
      </c>
      <c r="K522" s="39">
        <f t="shared" si="182"/>
        <v>0</v>
      </c>
      <c r="L522" s="39">
        <f t="shared" si="183"/>
        <v>0</v>
      </c>
      <c r="M522" s="29" t="e">
        <f t="shared" si="178"/>
        <v>#DIV/0!</v>
      </c>
      <c r="N522" s="540"/>
    </row>
    <row r="523" spans="1:14" s="6" customFormat="1" outlineLevel="1" x14ac:dyDescent="0.25">
      <c r="A523" s="637"/>
      <c r="B523" s="256" t="s">
        <v>42</v>
      </c>
      <c r="C523" s="256"/>
      <c r="D523" s="39">
        <v>2037.2</v>
      </c>
      <c r="E523" s="39">
        <v>2037.2</v>
      </c>
      <c r="F523" s="39">
        <v>780</v>
      </c>
      <c r="G523" s="69">
        <f t="shared" si="175"/>
        <v>0.38300000000000001</v>
      </c>
      <c r="H523" s="39">
        <v>780</v>
      </c>
      <c r="I523" s="69">
        <f t="shared" si="176"/>
        <v>0.38300000000000001</v>
      </c>
      <c r="J523" s="69">
        <f t="shared" si="177"/>
        <v>1</v>
      </c>
      <c r="K523" s="39">
        <f t="shared" si="182"/>
        <v>2037.2</v>
      </c>
      <c r="L523" s="39">
        <f t="shared" si="183"/>
        <v>0</v>
      </c>
      <c r="M523" s="28">
        <f t="shared" si="178"/>
        <v>1</v>
      </c>
      <c r="N523" s="540"/>
    </row>
    <row r="524" spans="1:14" s="6" customFormat="1" outlineLevel="1" x14ac:dyDescent="0.25">
      <c r="A524" s="637"/>
      <c r="B524" s="256" t="s">
        <v>24</v>
      </c>
      <c r="C524" s="256"/>
      <c r="D524" s="39">
        <v>0</v>
      </c>
      <c r="E524" s="18">
        <v>0</v>
      </c>
      <c r="F524" s="39"/>
      <c r="G524" s="102" t="e">
        <f t="shared" si="175"/>
        <v>#DIV/0!</v>
      </c>
      <c r="H524" s="21"/>
      <c r="I524" s="73" t="e">
        <f t="shared" si="176"/>
        <v>#DIV/0!</v>
      </c>
      <c r="J524" s="73" t="e">
        <f t="shared" si="177"/>
        <v>#DIV/0!</v>
      </c>
      <c r="K524" s="39">
        <f t="shared" si="182"/>
        <v>0</v>
      </c>
      <c r="L524" s="39">
        <f t="shared" si="183"/>
        <v>0</v>
      </c>
      <c r="M524" s="29" t="e">
        <f t="shared" si="178"/>
        <v>#DIV/0!</v>
      </c>
      <c r="N524" s="540"/>
    </row>
    <row r="525" spans="1:14" s="6" customFormat="1" ht="39" x14ac:dyDescent="0.25">
      <c r="A525" s="638" t="s">
        <v>2</v>
      </c>
      <c r="B525" s="91" t="s">
        <v>66</v>
      </c>
      <c r="C525" s="91" t="s">
        <v>144</v>
      </c>
      <c r="D525" s="63">
        <f>SUM(D526:D529)</f>
        <v>137511.88</v>
      </c>
      <c r="E525" s="63">
        <f t="shared" ref="E525:F525" si="184">SUM(E526:E529)</f>
        <v>137511.88</v>
      </c>
      <c r="F525" s="63">
        <f t="shared" si="184"/>
        <v>86270.56</v>
      </c>
      <c r="G525" s="101">
        <f t="shared" si="175"/>
        <v>0.627</v>
      </c>
      <c r="H525" s="63">
        <f>SUM(H526:H529)</f>
        <v>86270.56</v>
      </c>
      <c r="I525" s="101">
        <f t="shared" si="176"/>
        <v>0.627</v>
      </c>
      <c r="J525" s="101">
        <f>H525/F525</f>
        <v>1</v>
      </c>
      <c r="K525" s="63">
        <f>SUM(K526:K529)</f>
        <v>137502.88</v>
      </c>
      <c r="L525" s="63">
        <f t="shared" si="183"/>
        <v>9</v>
      </c>
      <c r="M525" s="60">
        <f t="shared" si="178"/>
        <v>1</v>
      </c>
      <c r="N525" s="542"/>
    </row>
    <row r="526" spans="1:14" s="6" customFormat="1" ht="18.75" customHeight="1" outlineLevel="1" x14ac:dyDescent="0.25">
      <c r="A526" s="638"/>
      <c r="B526" s="256" t="s">
        <v>23</v>
      </c>
      <c r="C526" s="256"/>
      <c r="D526" s="39">
        <f>D531+D541+D536</f>
        <v>0</v>
      </c>
      <c r="E526" s="39">
        <f>E531+E541+E536</f>
        <v>0</v>
      </c>
      <c r="F526" s="39">
        <f>F531+F541+F536</f>
        <v>0</v>
      </c>
      <c r="G526" s="73" t="e">
        <f t="shared" si="175"/>
        <v>#DIV/0!</v>
      </c>
      <c r="H526" s="39">
        <f t="shared" ref="H526:K529" si="185">H531+H541+H536</f>
        <v>0</v>
      </c>
      <c r="I526" s="73" t="e">
        <f t="shared" si="176"/>
        <v>#DIV/0!</v>
      </c>
      <c r="J526" s="73" t="e">
        <f t="shared" si="177"/>
        <v>#DIV/0!</v>
      </c>
      <c r="K526" s="39">
        <f t="shared" si="185"/>
        <v>0</v>
      </c>
      <c r="L526" s="39">
        <f t="shared" si="183"/>
        <v>0</v>
      </c>
      <c r="M526" s="29" t="e">
        <f t="shared" si="178"/>
        <v>#DIV/0!</v>
      </c>
      <c r="N526" s="542"/>
    </row>
    <row r="527" spans="1:14" s="6" customFormat="1" ht="18.75" customHeight="1" outlineLevel="1" x14ac:dyDescent="0.25">
      <c r="A527" s="638"/>
      <c r="B527" s="256" t="s">
        <v>22</v>
      </c>
      <c r="C527" s="256"/>
      <c r="D527" s="39">
        <f t="shared" ref="D527:F529" si="186">D532+D542+D537</f>
        <v>2578.1999999999998</v>
      </c>
      <c r="E527" s="39">
        <f t="shared" si="186"/>
        <v>2578.1999999999998</v>
      </c>
      <c r="F527" s="39">
        <f t="shared" si="186"/>
        <v>347.48</v>
      </c>
      <c r="G527" s="69">
        <f t="shared" si="175"/>
        <v>0.13500000000000001</v>
      </c>
      <c r="H527" s="39">
        <f t="shared" si="185"/>
        <v>347.48</v>
      </c>
      <c r="I527" s="69">
        <f t="shared" si="176"/>
        <v>0.13500000000000001</v>
      </c>
      <c r="J527" s="73">
        <f t="shared" si="177"/>
        <v>1</v>
      </c>
      <c r="K527" s="39">
        <f t="shared" si="185"/>
        <v>2569.1999999999998</v>
      </c>
      <c r="L527" s="39">
        <f t="shared" si="183"/>
        <v>9</v>
      </c>
      <c r="M527" s="28">
        <f t="shared" si="178"/>
        <v>1</v>
      </c>
      <c r="N527" s="542"/>
    </row>
    <row r="528" spans="1:14" s="6" customFormat="1" ht="18.75" customHeight="1" outlineLevel="1" x14ac:dyDescent="0.25">
      <c r="A528" s="638"/>
      <c r="B528" s="256" t="s">
        <v>42</v>
      </c>
      <c r="C528" s="256"/>
      <c r="D528" s="39">
        <f t="shared" si="186"/>
        <v>134933.68</v>
      </c>
      <c r="E528" s="39">
        <f t="shared" si="186"/>
        <v>134933.68</v>
      </c>
      <c r="F528" s="39">
        <f t="shared" si="186"/>
        <v>85923.08</v>
      </c>
      <c r="G528" s="69">
        <f t="shared" si="175"/>
        <v>0.63700000000000001</v>
      </c>
      <c r="H528" s="39">
        <f t="shared" si="185"/>
        <v>85923.08</v>
      </c>
      <c r="I528" s="69">
        <f t="shared" si="176"/>
        <v>0.63700000000000001</v>
      </c>
      <c r="J528" s="69">
        <f t="shared" si="177"/>
        <v>1</v>
      </c>
      <c r="K528" s="39">
        <f t="shared" si="185"/>
        <v>134933.68</v>
      </c>
      <c r="L528" s="39">
        <f t="shared" si="183"/>
        <v>0</v>
      </c>
      <c r="M528" s="28">
        <f t="shared" si="178"/>
        <v>1</v>
      </c>
      <c r="N528" s="542"/>
    </row>
    <row r="529" spans="1:14" s="6" customFormat="1" ht="18.75" customHeight="1" outlineLevel="1" x14ac:dyDescent="0.25">
      <c r="A529" s="638"/>
      <c r="B529" s="256" t="s">
        <v>24</v>
      </c>
      <c r="C529" s="256"/>
      <c r="D529" s="39">
        <f t="shared" si="186"/>
        <v>0</v>
      </c>
      <c r="E529" s="39">
        <f t="shared" si="186"/>
        <v>0</v>
      </c>
      <c r="F529" s="39">
        <f t="shared" si="186"/>
        <v>0</v>
      </c>
      <c r="G529" s="73" t="e">
        <f t="shared" si="175"/>
        <v>#DIV/0!</v>
      </c>
      <c r="H529" s="39">
        <f t="shared" si="185"/>
        <v>0</v>
      </c>
      <c r="I529" s="73" t="e">
        <f t="shared" si="176"/>
        <v>#DIV/0!</v>
      </c>
      <c r="J529" s="73" t="e">
        <f t="shared" si="177"/>
        <v>#DIV/0!</v>
      </c>
      <c r="K529" s="39">
        <f t="shared" si="185"/>
        <v>0</v>
      </c>
      <c r="L529" s="39">
        <f t="shared" si="183"/>
        <v>0</v>
      </c>
      <c r="M529" s="29" t="e">
        <f t="shared" si="178"/>
        <v>#DIV/0!</v>
      </c>
      <c r="N529" s="542"/>
    </row>
    <row r="530" spans="1:14" s="6" customFormat="1" ht="122.25" customHeight="1" x14ac:dyDescent="0.25">
      <c r="A530" s="637" t="s">
        <v>0</v>
      </c>
      <c r="B530" s="16" t="s">
        <v>642</v>
      </c>
      <c r="C530" s="16" t="s">
        <v>215</v>
      </c>
      <c r="D530" s="19">
        <f>SUM(D531:D534)</f>
        <v>128169.47</v>
      </c>
      <c r="E530" s="19">
        <f t="shared" ref="E530:F530" si="187">SUM(E531:E534)</f>
        <v>128169.47</v>
      </c>
      <c r="F530" s="19">
        <f t="shared" si="187"/>
        <v>82192.47</v>
      </c>
      <c r="G530" s="100">
        <f t="shared" si="175"/>
        <v>0.64100000000000001</v>
      </c>
      <c r="H530" s="19">
        <f>SUM(H531:H534)</f>
        <v>82192.47</v>
      </c>
      <c r="I530" s="100">
        <f t="shared" si="176"/>
        <v>0.64100000000000001</v>
      </c>
      <c r="J530" s="100">
        <f t="shared" si="177"/>
        <v>1</v>
      </c>
      <c r="K530" s="19">
        <f t="shared" si="182"/>
        <v>128169.47</v>
      </c>
      <c r="L530" s="39">
        <f t="shared" si="183"/>
        <v>0</v>
      </c>
      <c r="M530" s="57">
        <f t="shared" si="178"/>
        <v>1</v>
      </c>
      <c r="N530" s="540" t="s">
        <v>969</v>
      </c>
    </row>
    <row r="531" spans="1:14" s="6" customFormat="1" ht="18.75" customHeight="1" outlineLevel="1" x14ac:dyDescent="0.25">
      <c r="A531" s="637"/>
      <c r="B531" s="256" t="s">
        <v>23</v>
      </c>
      <c r="C531" s="256"/>
      <c r="D531" s="39">
        <v>0</v>
      </c>
      <c r="E531" s="18">
        <v>0</v>
      </c>
      <c r="F531" s="39"/>
      <c r="G531" s="102" t="e">
        <f t="shared" si="175"/>
        <v>#DIV/0!</v>
      </c>
      <c r="H531" s="21"/>
      <c r="I531" s="73" t="e">
        <f t="shared" si="176"/>
        <v>#DIV/0!</v>
      </c>
      <c r="J531" s="73" t="e">
        <f t="shared" si="177"/>
        <v>#DIV/0!</v>
      </c>
      <c r="K531" s="39">
        <f t="shared" si="182"/>
        <v>0</v>
      </c>
      <c r="L531" s="39">
        <f t="shared" si="183"/>
        <v>0</v>
      </c>
      <c r="M531" s="29" t="e">
        <f t="shared" si="178"/>
        <v>#DIV/0!</v>
      </c>
      <c r="N531" s="540"/>
    </row>
    <row r="532" spans="1:14" s="6" customFormat="1" ht="18.75" customHeight="1" outlineLevel="1" x14ac:dyDescent="0.25">
      <c r="A532" s="637"/>
      <c r="B532" s="256" t="s">
        <v>22</v>
      </c>
      <c r="C532" s="256"/>
      <c r="D532" s="39">
        <v>287.60000000000002</v>
      </c>
      <c r="E532" s="39">
        <v>287.60000000000002</v>
      </c>
      <c r="F532" s="39"/>
      <c r="G532" s="102">
        <f t="shared" si="175"/>
        <v>0</v>
      </c>
      <c r="H532" s="39"/>
      <c r="I532" s="73">
        <f t="shared" si="176"/>
        <v>0</v>
      </c>
      <c r="J532" s="73" t="e">
        <f t="shared" si="177"/>
        <v>#DIV/0!</v>
      </c>
      <c r="K532" s="39">
        <f t="shared" si="182"/>
        <v>287.60000000000002</v>
      </c>
      <c r="L532" s="39">
        <f t="shared" si="183"/>
        <v>0</v>
      </c>
      <c r="M532" s="28">
        <f t="shared" si="178"/>
        <v>1</v>
      </c>
      <c r="N532" s="540"/>
    </row>
    <row r="533" spans="1:14" s="6" customFormat="1" ht="18.75" customHeight="1" outlineLevel="1" x14ac:dyDescent="0.25">
      <c r="A533" s="637"/>
      <c r="B533" s="256" t="s">
        <v>42</v>
      </c>
      <c r="C533" s="256"/>
      <c r="D533" s="39">
        <v>127881.87</v>
      </c>
      <c r="E533" s="39">
        <v>127881.87</v>
      </c>
      <c r="F533" s="39">
        <v>82192.47</v>
      </c>
      <c r="G533" s="69">
        <f t="shared" si="175"/>
        <v>0.64300000000000002</v>
      </c>
      <c r="H533" s="39">
        <f>F533</f>
        <v>82192.47</v>
      </c>
      <c r="I533" s="69">
        <f t="shared" si="176"/>
        <v>0.64300000000000002</v>
      </c>
      <c r="J533" s="69">
        <f t="shared" si="177"/>
        <v>1</v>
      </c>
      <c r="K533" s="39">
        <f t="shared" si="182"/>
        <v>127881.87</v>
      </c>
      <c r="L533" s="39">
        <f t="shared" si="183"/>
        <v>0</v>
      </c>
      <c r="M533" s="28">
        <f t="shared" si="178"/>
        <v>1</v>
      </c>
      <c r="N533" s="540"/>
    </row>
    <row r="534" spans="1:14" s="6" customFormat="1" ht="18.75" customHeight="1" outlineLevel="1" x14ac:dyDescent="0.25">
      <c r="A534" s="637"/>
      <c r="B534" s="256" t="s">
        <v>24</v>
      </c>
      <c r="C534" s="256"/>
      <c r="D534" s="39">
        <v>0</v>
      </c>
      <c r="E534" s="18">
        <v>0</v>
      </c>
      <c r="F534" s="39"/>
      <c r="G534" s="102" t="e">
        <f t="shared" si="175"/>
        <v>#DIV/0!</v>
      </c>
      <c r="H534" s="21"/>
      <c r="I534" s="73" t="e">
        <f t="shared" si="176"/>
        <v>#DIV/0!</v>
      </c>
      <c r="J534" s="73" t="e">
        <f t="shared" si="177"/>
        <v>#DIV/0!</v>
      </c>
      <c r="K534" s="39">
        <f t="shared" si="182"/>
        <v>0</v>
      </c>
      <c r="L534" s="39">
        <f t="shared" si="183"/>
        <v>0</v>
      </c>
      <c r="M534" s="29" t="e">
        <f t="shared" si="178"/>
        <v>#DIV/0!</v>
      </c>
      <c r="N534" s="540"/>
    </row>
    <row r="535" spans="1:14" s="6" customFormat="1" ht="120" customHeight="1" x14ac:dyDescent="0.25">
      <c r="A535" s="637" t="s">
        <v>57</v>
      </c>
      <c r="B535" s="16" t="s">
        <v>874</v>
      </c>
      <c r="C535" s="16" t="s">
        <v>215</v>
      </c>
      <c r="D535" s="19">
        <f>SUM(D536:D539)</f>
        <v>6682.81</v>
      </c>
      <c r="E535" s="19">
        <f t="shared" ref="E535:F535" si="188">SUM(E536:E539)</f>
        <v>6682.81</v>
      </c>
      <c r="F535" s="19">
        <f t="shared" si="188"/>
        <v>3676.11</v>
      </c>
      <c r="G535" s="100">
        <f t="shared" si="175"/>
        <v>0.55000000000000004</v>
      </c>
      <c r="H535" s="19">
        <f t="shared" ref="H535" si="189">SUM(H536:H539)</f>
        <v>3676.11</v>
      </c>
      <c r="I535" s="100">
        <f t="shared" si="176"/>
        <v>0.55000000000000004</v>
      </c>
      <c r="J535" s="100">
        <f t="shared" si="177"/>
        <v>1</v>
      </c>
      <c r="K535" s="19">
        <f t="shared" si="182"/>
        <v>6682.81</v>
      </c>
      <c r="L535" s="39">
        <f t="shared" si="183"/>
        <v>0</v>
      </c>
      <c r="M535" s="57">
        <f t="shared" si="178"/>
        <v>1</v>
      </c>
      <c r="N535" s="540" t="s">
        <v>1273</v>
      </c>
    </row>
    <row r="536" spans="1:14" s="6" customFormat="1" ht="27.75" customHeight="1" outlineLevel="1" x14ac:dyDescent="0.25">
      <c r="A536" s="637"/>
      <c r="B536" s="256" t="s">
        <v>23</v>
      </c>
      <c r="C536" s="256"/>
      <c r="D536" s="39"/>
      <c r="E536" s="18"/>
      <c r="F536" s="39"/>
      <c r="G536" s="102" t="e">
        <f t="shared" si="175"/>
        <v>#DIV/0!</v>
      </c>
      <c r="H536" s="21"/>
      <c r="I536" s="73" t="e">
        <f t="shared" si="176"/>
        <v>#DIV/0!</v>
      </c>
      <c r="J536" s="73" t="e">
        <f t="shared" si="177"/>
        <v>#DIV/0!</v>
      </c>
      <c r="K536" s="39">
        <f t="shared" si="182"/>
        <v>0</v>
      </c>
      <c r="L536" s="39">
        <f t="shared" si="183"/>
        <v>0</v>
      </c>
      <c r="M536" s="29" t="e">
        <f t="shared" si="178"/>
        <v>#DIV/0!</v>
      </c>
      <c r="N536" s="540"/>
    </row>
    <row r="537" spans="1:14" s="6" customFormat="1" ht="29.25" customHeight="1" outlineLevel="1" x14ac:dyDescent="0.25">
      <c r="A537" s="637"/>
      <c r="B537" s="256" t="s">
        <v>22</v>
      </c>
      <c r="C537" s="256"/>
      <c r="D537" s="39"/>
      <c r="E537" s="18"/>
      <c r="F537" s="39"/>
      <c r="G537" s="102" t="e">
        <f t="shared" si="175"/>
        <v>#DIV/0!</v>
      </c>
      <c r="H537" s="21"/>
      <c r="I537" s="73" t="e">
        <f t="shared" si="176"/>
        <v>#DIV/0!</v>
      </c>
      <c r="J537" s="73" t="e">
        <f t="shared" si="177"/>
        <v>#DIV/0!</v>
      </c>
      <c r="K537" s="39">
        <f t="shared" si="182"/>
        <v>0</v>
      </c>
      <c r="L537" s="39">
        <f t="shared" si="183"/>
        <v>0</v>
      </c>
      <c r="M537" s="29" t="e">
        <f t="shared" si="178"/>
        <v>#DIV/0!</v>
      </c>
      <c r="N537" s="540"/>
    </row>
    <row r="538" spans="1:14" s="6" customFormat="1" outlineLevel="1" x14ac:dyDescent="0.25">
      <c r="A538" s="637"/>
      <c r="B538" s="256" t="s">
        <v>42</v>
      </c>
      <c r="C538" s="256"/>
      <c r="D538" s="39">
        <v>6682.81</v>
      </c>
      <c r="E538" s="39">
        <v>6682.81</v>
      </c>
      <c r="F538" s="39">
        <v>3676.11</v>
      </c>
      <c r="G538" s="69">
        <f t="shared" si="175"/>
        <v>0.55000000000000004</v>
      </c>
      <c r="H538" s="39">
        <v>3676.11</v>
      </c>
      <c r="I538" s="69">
        <f t="shared" si="176"/>
        <v>0.55000000000000004</v>
      </c>
      <c r="J538" s="69">
        <f t="shared" si="177"/>
        <v>1</v>
      </c>
      <c r="K538" s="39">
        <f t="shared" si="182"/>
        <v>6682.81</v>
      </c>
      <c r="L538" s="39">
        <f t="shared" si="183"/>
        <v>0</v>
      </c>
      <c r="M538" s="28">
        <f t="shared" si="178"/>
        <v>1</v>
      </c>
      <c r="N538" s="540"/>
    </row>
    <row r="539" spans="1:14" s="6" customFormat="1" ht="27.75" customHeight="1" outlineLevel="1" x14ac:dyDescent="0.25">
      <c r="A539" s="637"/>
      <c r="B539" s="256" t="s">
        <v>24</v>
      </c>
      <c r="C539" s="256"/>
      <c r="D539" s="39"/>
      <c r="E539" s="18"/>
      <c r="F539" s="39"/>
      <c r="G539" s="102" t="e">
        <f t="shared" si="175"/>
        <v>#DIV/0!</v>
      </c>
      <c r="H539" s="21"/>
      <c r="I539" s="73" t="e">
        <f t="shared" si="176"/>
        <v>#DIV/0!</v>
      </c>
      <c r="J539" s="73" t="e">
        <f t="shared" si="177"/>
        <v>#DIV/0!</v>
      </c>
      <c r="K539" s="39">
        <f t="shared" si="182"/>
        <v>0</v>
      </c>
      <c r="L539" s="39">
        <f t="shared" si="183"/>
        <v>0</v>
      </c>
      <c r="M539" s="29" t="e">
        <f t="shared" si="178"/>
        <v>#DIV/0!</v>
      </c>
      <c r="N539" s="540"/>
    </row>
    <row r="540" spans="1:14" s="6" customFormat="1" ht="409.5" customHeight="1" outlineLevel="1" x14ac:dyDescent="0.25">
      <c r="A540" s="486" t="s">
        <v>224</v>
      </c>
      <c r="B540" s="16" t="s">
        <v>643</v>
      </c>
      <c r="C540" s="16" t="s">
        <v>215</v>
      </c>
      <c r="D540" s="19">
        <f>SUM(D541:D544)</f>
        <v>2659.6</v>
      </c>
      <c r="E540" s="19">
        <f t="shared" ref="E540:F540" si="190">SUM(E541:E544)</f>
        <v>2659.6</v>
      </c>
      <c r="F540" s="19">
        <f t="shared" si="190"/>
        <v>401.98</v>
      </c>
      <c r="G540" s="100">
        <f t="shared" si="175"/>
        <v>0.151</v>
      </c>
      <c r="H540" s="19">
        <f>SUM(H541:H544)</f>
        <v>401.98</v>
      </c>
      <c r="I540" s="100">
        <f t="shared" si="176"/>
        <v>0.151</v>
      </c>
      <c r="J540" s="100">
        <f t="shared" si="177"/>
        <v>1</v>
      </c>
      <c r="K540" s="19">
        <f>SUM(K541:K544)</f>
        <v>2650.6</v>
      </c>
      <c r="L540" s="39">
        <f t="shared" si="183"/>
        <v>9</v>
      </c>
      <c r="M540" s="57">
        <f t="shared" si="178"/>
        <v>1</v>
      </c>
      <c r="N540" s="571" t="s">
        <v>1182</v>
      </c>
    </row>
    <row r="541" spans="1:14" s="6" customFormat="1" ht="281.25" customHeight="1" outlineLevel="1" x14ac:dyDescent="0.25">
      <c r="A541" s="488"/>
      <c r="B541" s="256" t="s">
        <v>23</v>
      </c>
      <c r="C541" s="256"/>
      <c r="D541" s="39">
        <v>0</v>
      </c>
      <c r="E541" s="18">
        <v>0</v>
      </c>
      <c r="F541" s="39"/>
      <c r="G541" s="102" t="e">
        <f t="shared" si="175"/>
        <v>#DIV/0!</v>
      </c>
      <c r="H541" s="39"/>
      <c r="I541" s="73" t="e">
        <f t="shared" si="176"/>
        <v>#DIV/0!</v>
      </c>
      <c r="J541" s="73" t="e">
        <f t="shared" si="177"/>
        <v>#DIV/0!</v>
      </c>
      <c r="K541" s="39">
        <f t="shared" si="182"/>
        <v>0</v>
      </c>
      <c r="L541" s="39">
        <f t="shared" si="183"/>
        <v>0</v>
      </c>
      <c r="M541" s="29" t="e">
        <f t="shared" si="178"/>
        <v>#DIV/0!</v>
      </c>
      <c r="N541" s="571"/>
    </row>
    <row r="542" spans="1:14" s="6" customFormat="1" ht="74.25" customHeight="1" outlineLevel="1" x14ac:dyDescent="0.25">
      <c r="A542" s="486"/>
      <c r="B542" s="256" t="s">
        <v>22</v>
      </c>
      <c r="C542" s="256"/>
      <c r="D542" s="39">
        <v>2290.6</v>
      </c>
      <c r="E542" s="39">
        <v>2290.6</v>
      </c>
      <c r="F542" s="39">
        <v>347.48</v>
      </c>
      <c r="G542" s="69">
        <f t="shared" si="175"/>
        <v>0.152</v>
      </c>
      <c r="H542" s="39">
        <v>347.48</v>
      </c>
      <c r="I542" s="69">
        <f t="shared" si="176"/>
        <v>0.152</v>
      </c>
      <c r="J542" s="69">
        <f t="shared" si="177"/>
        <v>1</v>
      </c>
      <c r="K542" s="39">
        <f>E542-L542</f>
        <v>2281.6</v>
      </c>
      <c r="L542" s="39">
        <v>9</v>
      </c>
      <c r="M542" s="28">
        <f t="shared" si="178"/>
        <v>1</v>
      </c>
      <c r="N542" s="571"/>
    </row>
    <row r="543" spans="1:14" s="6" customFormat="1" ht="81.75" customHeight="1" outlineLevel="1" x14ac:dyDescent="0.25">
      <c r="A543" s="487"/>
      <c r="B543" s="256" t="s">
        <v>42</v>
      </c>
      <c r="C543" s="256"/>
      <c r="D543" s="39">
        <v>369</v>
      </c>
      <c r="E543" s="39">
        <v>369</v>
      </c>
      <c r="F543" s="39">
        <v>54.5</v>
      </c>
      <c r="G543" s="69">
        <f t="shared" si="175"/>
        <v>0.14799999999999999</v>
      </c>
      <c r="H543" s="39">
        <v>54.5</v>
      </c>
      <c r="I543" s="69">
        <f t="shared" si="176"/>
        <v>0.14799999999999999</v>
      </c>
      <c r="J543" s="69">
        <f t="shared" si="177"/>
        <v>1</v>
      </c>
      <c r="K543" s="39">
        <f t="shared" si="182"/>
        <v>369</v>
      </c>
      <c r="L543" s="39">
        <f t="shared" si="183"/>
        <v>0</v>
      </c>
      <c r="M543" s="28">
        <f t="shared" si="178"/>
        <v>1</v>
      </c>
      <c r="N543" s="571"/>
    </row>
    <row r="544" spans="1:14" s="6" customFormat="1" ht="81.75" customHeight="1" outlineLevel="1" x14ac:dyDescent="0.25">
      <c r="A544" s="488"/>
      <c r="B544" s="256" t="s">
        <v>24</v>
      </c>
      <c r="C544" s="256"/>
      <c r="D544" s="39">
        <v>0</v>
      </c>
      <c r="E544" s="18">
        <v>0</v>
      </c>
      <c r="F544" s="39"/>
      <c r="G544" s="102" t="e">
        <f t="shared" si="175"/>
        <v>#DIV/0!</v>
      </c>
      <c r="H544" s="39"/>
      <c r="I544" s="73" t="e">
        <f t="shared" si="176"/>
        <v>#DIV/0!</v>
      </c>
      <c r="J544" s="73" t="e">
        <f t="shared" si="177"/>
        <v>#DIV/0!</v>
      </c>
      <c r="K544" s="39">
        <f t="shared" si="182"/>
        <v>0</v>
      </c>
      <c r="L544" s="39">
        <f t="shared" si="183"/>
        <v>0</v>
      </c>
      <c r="M544" s="29" t="e">
        <f t="shared" si="178"/>
        <v>#DIV/0!</v>
      </c>
      <c r="N544" s="571"/>
    </row>
    <row r="545" spans="1:14" s="6" customFormat="1" ht="74.25" customHeight="1" x14ac:dyDescent="0.25">
      <c r="A545" s="638" t="s">
        <v>3</v>
      </c>
      <c r="B545" s="91" t="s">
        <v>882</v>
      </c>
      <c r="C545" s="91" t="s">
        <v>144</v>
      </c>
      <c r="D545" s="63">
        <f>SUM(D546:D549)</f>
        <v>113182.93</v>
      </c>
      <c r="E545" s="63">
        <f t="shared" ref="E545:F545" si="191">SUM(E546:E549)</f>
        <v>113182.93</v>
      </c>
      <c r="F545" s="63">
        <f t="shared" si="191"/>
        <v>71796.539999999994</v>
      </c>
      <c r="G545" s="101">
        <f t="shared" si="175"/>
        <v>0.63400000000000001</v>
      </c>
      <c r="H545" s="63">
        <f>SUM(H546:H549)</f>
        <v>71796.539999999994</v>
      </c>
      <c r="I545" s="101">
        <f t="shared" si="176"/>
        <v>0.63400000000000001</v>
      </c>
      <c r="J545" s="101">
        <f t="shared" si="177"/>
        <v>1</v>
      </c>
      <c r="K545" s="63">
        <f t="shared" si="182"/>
        <v>113182.93</v>
      </c>
      <c r="L545" s="39">
        <f t="shared" si="183"/>
        <v>0</v>
      </c>
      <c r="M545" s="60">
        <f t="shared" si="178"/>
        <v>1</v>
      </c>
      <c r="N545" s="542"/>
    </row>
    <row r="546" spans="1:14" s="6" customFormat="1" ht="18.75" customHeight="1" outlineLevel="1" x14ac:dyDescent="0.25">
      <c r="A546" s="638"/>
      <c r="B546" s="256" t="s">
        <v>23</v>
      </c>
      <c r="C546" s="256"/>
      <c r="D546" s="39">
        <f>D551+D561+D566+D556</f>
        <v>0</v>
      </c>
      <c r="E546" s="39">
        <f t="shared" ref="E546:H549" si="192">E551+E561+E566+E556</f>
        <v>0</v>
      </c>
      <c r="F546" s="39">
        <f t="shared" si="192"/>
        <v>0</v>
      </c>
      <c r="G546" s="102" t="e">
        <f t="shared" si="175"/>
        <v>#DIV/0!</v>
      </c>
      <c r="H546" s="39">
        <f t="shared" si="192"/>
        <v>0</v>
      </c>
      <c r="I546" s="73" t="e">
        <f t="shared" si="176"/>
        <v>#DIV/0!</v>
      </c>
      <c r="J546" s="73" t="e">
        <f t="shared" si="177"/>
        <v>#DIV/0!</v>
      </c>
      <c r="K546" s="39">
        <f t="shared" si="182"/>
        <v>0</v>
      </c>
      <c r="L546" s="39">
        <f t="shared" si="183"/>
        <v>0</v>
      </c>
      <c r="M546" s="29" t="e">
        <f t="shared" si="178"/>
        <v>#DIV/0!</v>
      </c>
      <c r="N546" s="542"/>
    </row>
    <row r="547" spans="1:14" s="6" customFormat="1" ht="18.75" customHeight="1" outlineLevel="1" x14ac:dyDescent="0.25">
      <c r="A547" s="638"/>
      <c r="B547" s="256" t="s">
        <v>22</v>
      </c>
      <c r="C547" s="256"/>
      <c r="D547" s="39">
        <f t="shared" ref="D547:F549" si="193">D552+D562+D567+D557</f>
        <v>321.3</v>
      </c>
      <c r="E547" s="39">
        <f t="shared" si="193"/>
        <v>321.3</v>
      </c>
      <c r="F547" s="39">
        <f t="shared" si="193"/>
        <v>112.4</v>
      </c>
      <c r="G547" s="69">
        <f t="shared" si="175"/>
        <v>0.35</v>
      </c>
      <c r="H547" s="39">
        <f t="shared" si="192"/>
        <v>112.4</v>
      </c>
      <c r="I547" s="69">
        <f t="shared" si="176"/>
        <v>0.35</v>
      </c>
      <c r="J547" s="69">
        <f t="shared" si="177"/>
        <v>1</v>
      </c>
      <c r="K547" s="39">
        <f t="shared" si="182"/>
        <v>321.3</v>
      </c>
      <c r="L547" s="39">
        <f t="shared" si="183"/>
        <v>0</v>
      </c>
      <c r="M547" s="28">
        <f t="shared" si="178"/>
        <v>1</v>
      </c>
      <c r="N547" s="542"/>
    </row>
    <row r="548" spans="1:14" s="6" customFormat="1" ht="18.75" customHeight="1" outlineLevel="1" x14ac:dyDescent="0.25">
      <c r="A548" s="638"/>
      <c r="B548" s="256" t="s">
        <v>42</v>
      </c>
      <c r="C548" s="256"/>
      <c r="D548" s="39">
        <f t="shared" si="193"/>
        <v>111219.43</v>
      </c>
      <c r="E548" s="39">
        <f t="shared" si="193"/>
        <v>111219.43</v>
      </c>
      <c r="F548" s="39">
        <f t="shared" si="193"/>
        <v>71684.14</v>
      </c>
      <c r="G548" s="69">
        <f t="shared" si="175"/>
        <v>0.64500000000000002</v>
      </c>
      <c r="H548" s="39">
        <f t="shared" si="192"/>
        <v>71684.14</v>
      </c>
      <c r="I548" s="69">
        <f t="shared" si="176"/>
        <v>0.64500000000000002</v>
      </c>
      <c r="J548" s="69">
        <f t="shared" si="177"/>
        <v>1</v>
      </c>
      <c r="K548" s="39">
        <f t="shared" si="182"/>
        <v>111219.43</v>
      </c>
      <c r="L548" s="39">
        <f t="shared" si="183"/>
        <v>0</v>
      </c>
      <c r="M548" s="28">
        <f t="shared" si="178"/>
        <v>1</v>
      </c>
      <c r="N548" s="542"/>
    </row>
    <row r="549" spans="1:14" s="6" customFormat="1" ht="18.75" customHeight="1" outlineLevel="1" x14ac:dyDescent="0.25">
      <c r="A549" s="638"/>
      <c r="B549" s="256" t="s">
        <v>24</v>
      </c>
      <c r="C549" s="256"/>
      <c r="D549" s="39">
        <f t="shared" si="193"/>
        <v>1642.2</v>
      </c>
      <c r="E549" s="39">
        <f t="shared" si="193"/>
        <v>1642.2</v>
      </c>
      <c r="F549" s="39">
        <f t="shared" si="193"/>
        <v>0</v>
      </c>
      <c r="G549" s="38">
        <f t="shared" si="175"/>
        <v>0</v>
      </c>
      <c r="H549" s="39">
        <f t="shared" si="192"/>
        <v>0</v>
      </c>
      <c r="I549" s="69">
        <f t="shared" si="176"/>
        <v>0</v>
      </c>
      <c r="J549" s="73" t="e">
        <f t="shared" si="177"/>
        <v>#DIV/0!</v>
      </c>
      <c r="K549" s="39">
        <f t="shared" si="182"/>
        <v>1642.2</v>
      </c>
      <c r="L549" s="39">
        <f t="shared" si="183"/>
        <v>0</v>
      </c>
      <c r="M549" s="28">
        <f t="shared" si="178"/>
        <v>1</v>
      </c>
      <c r="N549" s="542"/>
    </row>
    <row r="550" spans="1:14" s="6" customFormat="1" ht="94.5" customHeight="1" x14ac:dyDescent="0.25">
      <c r="A550" s="637" t="s">
        <v>55</v>
      </c>
      <c r="B550" s="16" t="s">
        <v>875</v>
      </c>
      <c r="C550" s="16" t="s">
        <v>215</v>
      </c>
      <c r="D550" s="19">
        <f>SUM(D551:D554)</f>
        <v>99726.6</v>
      </c>
      <c r="E550" s="19">
        <f t="shared" ref="E550:F550" si="194">SUM(E551:E554)</f>
        <v>99726.6</v>
      </c>
      <c r="F550" s="19">
        <f t="shared" si="194"/>
        <v>65886.84</v>
      </c>
      <c r="G550" s="100">
        <f t="shared" si="175"/>
        <v>0.66100000000000003</v>
      </c>
      <c r="H550" s="19">
        <f>SUM(H551:H554)</f>
        <v>65886.84</v>
      </c>
      <c r="I550" s="69">
        <f t="shared" si="176"/>
        <v>0.66100000000000003</v>
      </c>
      <c r="J550" s="100">
        <f t="shared" si="177"/>
        <v>1</v>
      </c>
      <c r="K550" s="19">
        <f t="shared" si="182"/>
        <v>99726.6</v>
      </c>
      <c r="L550" s="39">
        <f t="shared" si="183"/>
        <v>0</v>
      </c>
      <c r="M550" s="57">
        <f t="shared" si="178"/>
        <v>1</v>
      </c>
      <c r="N550" s="545" t="s">
        <v>968</v>
      </c>
    </row>
    <row r="551" spans="1:14" s="6" customFormat="1" ht="32.25" customHeight="1" outlineLevel="1" x14ac:dyDescent="0.25">
      <c r="A551" s="637"/>
      <c r="B551" s="256" t="s">
        <v>23</v>
      </c>
      <c r="C551" s="256"/>
      <c r="D551" s="39">
        <v>0</v>
      </c>
      <c r="E551" s="18">
        <v>0</v>
      </c>
      <c r="F551" s="39"/>
      <c r="G551" s="102" t="e">
        <f t="shared" si="175"/>
        <v>#DIV/0!</v>
      </c>
      <c r="H551" s="39"/>
      <c r="I551" s="73" t="e">
        <f t="shared" si="176"/>
        <v>#DIV/0!</v>
      </c>
      <c r="J551" s="73" t="e">
        <f t="shared" si="177"/>
        <v>#DIV/0!</v>
      </c>
      <c r="K551" s="39">
        <f t="shared" si="182"/>
        <v>0</v>
      </c>
      <c r="L551" s="39">
        <f t="shared" si="183"/>
        <v>0</v>
      </c>
      <c r="M551" s="29" t="e">
        <f t="shared" si="178"/>
        <v>#DIV/0!</v>
      </c>
      <c r="N551" s="545"/>
    </row>
    <row r="552" spans="1:14" s="6" customFormat="1" ht="32.25" customHeight="1" outlineLevel="1" x14ac:dyDescent="0.25">
      <c r="A552" s="637"/>
      <c r="B552" s="256" t="s">
        <v>22</v>
      </c>
      <c r="C552" s="256"/>
      <c r="D552" s="39">
        <v>0</v>
      </c>
      <c r="E552" s="39">
        <v>0</v>
      </c>
      <c r="F552" s="39"/>
      <c r="G552" s="102" t="e">
        <f t="shared" si="175"/>
        <v>#DIV/0!</v>
      </c>
      <c r="H552" s="39"/>
      <c r="I552" s="73" t="e">
        <f t="shared" si="176"/>
        <v>#DIV/0!</v>
      </c>
      <c r="J552" s="73" t="e">
        <f t="shared" si="177"/>
        <v>#DIV/0!</v>
      </c>
      <c r="K552" s="39">
        <f t="shared" si="182"/>
        <v>0</v>
      </c>
      <c r="L552" s="39">
        <f t="shared" si="183"/>
        <v>0</v>
      </c>
      <c r="M552" s="29" t="e">
        <f t="shared" si="178"/>
        <v>#DIV/0!</v>
      </c>
      <c r="N552" s="545"/>
    </row>
    <row r="553" spans="1:14" s="6" customFormat="1" ht="26.25" customHeight="1" outlineLevel="1" x14ac:dyDescent="0.25">
      <c r="A553" s="637"/>
      <c r="B553" s="256" t="s">
        <v>147</v>
      </c>
      <c r="C553" s="256"/>
      <c r="D553" s="39">
        <v>98084.4</v>
      </c>
      <c r="E553" s="39">
        <v>98084.4</v>
      </c>
      <c r="F553" s="39">
        <v>65886.84</v>
      </c>
      <c r="G553" s="69">
        <f t="shared" si="175"/>
        <v>0.67200000000000004</v>
      </c>
      <c r="H553" s="39">
        <f>F553</f>
        <v>65886.84</v>
      </c>
      <c r="I553" s="69">
        <f t="shared" si="176"/>
        <v>0.67200000000000004</v>
      </c>
      <c r="J553" s="69">
        <f t="shared" si="177"/>
        <v>1</v>
      </c>
      <c r="K553" s="39">
        <f t="shared" si="182"/>
        <v>98084.4</v>
      </c>
      <c r="L553" s="39">
        <f t="shared" si="183"/>
        <v>0</v>
      </c>
      <c r="M553" s="28">
        <f t="shared" si="178"/>
        <v>1</v>
      </c>
      <c r="N553" s="545"/>
    </row>
    <row r="554" spans="1:14" s="6" customFormat="1" ht="26.25" customHeight="1" outlineLevel="1" x14ac:dyDescent="0.25">
      <c r="A554" s="637"/>
      <c r="B554" s="256" t="s">
        <v>24</v>
      </c>
      <c r="C554" s="256"/>
      <c r="D554" s="39">
        <v>1642.2</v>
      </c>
      <c r="E554" s="39">
        <v>1642.2</v>
      </c>
      <c r="F554" s="39"/>
      <c r="G554" s="38">
        <f t="shared" si="175"/>
        <v>0</v>
      </c>
      <c r="H554" s="21"/>
      <c r="I554" s="69">
        <f t="shared" si="176"/>
        <v>0</v>
      </c>
      <c r="J554" s="73" t="e">
        <f t="shared" si="177"/>
        <v>#DIV/0!</v>
      </c>
      <c r="K554" s="39">
        <f t="shared" si="182"/>
        <v>1642.2</v>
      </c>
      <c r="L554" s="39">
        <f t="shared" si="183"/>
        <v>0</v>
      </c>
      <c r="M554" s="28">
        <f t="shared" si="178"/>
        <v>1</v>
      </c>
      <c r="N554" s="545"/>
    </row>
    <row r="555" spans="1:14" s="6" customFormat="1" ht="91.5" customHeight="1" x14ac:dyDescent="0.25">
      <c r="A555" s="637" t="s">
        <v>83</v>
      </c>
      <c r="B555" s="16" t="s">
        <v>876</v>
      </c>
      <c r="C555" s="16" t="s">
        <v>215</v>
      </c>
      <c r="D555" s="19">
        <f>SUM(D556:D559)</f>
        <v>13135.03</v>
      </c>
      <c r="E555" s="19">
        <f t="shared" ref="E555:F555" si="195">SUM(E556:E559)</f>
        <v>13135.03</v>
      </c>
      <c r="F555" s="39">
        <f t="shared" si="195"/>
        <v>5797.3</v>
      </c>
      <c r="G555" s="100">
        <f t="shared" si="175"/>
        <v>0.441</v>
      </c>
      <c r="H555" s="19">
        <f t="shared" ref="H555" si="196">SUM(H556:H559)</f>
        <v>5797.3</v>
      </c>
      <c r="I555" s="69">
        <f t="shared" si="176"/>
        <v>0.441</v>
      </c>
      <c r="J555" s="100">
        <f t="shared" si="177"/>
        <v>1</v>
      </c>
      <c r="K555" s="19">
        <f t="shared" si="182"/>
        <v>13135.03</v>
      </c>
      <c r="L555" s="39">
        <f t="shared" si="183"/>
        <v>0</v>
      </c>
      <c r="M555" s="57">
        <f t="shared" si="178"/>
        <v>1</v>
      </c>
      <c r="N555" s="540" t="s">
        <v>1274</v>
      </c>
    </row>
    <row r="556" spans="1:14" s="6" customFormat="1" ht="27.75" customHeight="1" outlineLevel="1" x14ac:dyDescent="0.25">
      <c r="A556" s="637"/>
      <c r="B556" s="256" t="s">
        <v>23</v>
      </c>
      <c r="C556" s="256"/>
      <c r="D556" s="39"/>
      <c r="E556" s="39"/>
      <c r="F556" s="39"/>
      <c r="G556" s="102" t="e">
        <f t="shared" si="175"/>
        <v>#DIV/0!</v>
      </c>
      <c r="H556" s="21"/>
      <c r="I556" s="73" t="e">
        <f t="shared" si="176"/>
        <v>#DIV/0!</v>
      </c>
      <c r="J556" s="73" t="e">
        <f t="shared" si="177"/>
        <v>#DIV/0!</v>
      </c>
      <c r="K556" s="39">
        <f t="shared" si="182"/>
        <v>0</v>
      </c>
      <c r="L556" s="39">
        <f t="shared" si="183"/>
        <v>0</v>
      </c>
      <c r="M556" s="29" t="e">
        <f t="shared" si="178"/>
        <v>#DIV/0!</v>
      </c>
      <c r="N556" s="540"/>
    </row>
    <row r="557" spans="1:14" s="6" customFormat="1" ht="30" customHeight="1" outlineLevel="1" x14ac:dyDescent="0.25">
      <c r="A557" s="637"/>
      <c r="B557" s="256" t="s">
        <v>22</v>
      </c>
      <c r="C557" s="256"/>
      <c r="D557" s="39"/>
      <c r="E557" s="39"/>
      <c r="F557" s="39"/>
      <c r="G557" s="102" t="e">
        <f t="shared" si="175"/>
        <v>#DIV/0!</v>
      </c>
      <c r="H557" s="21"/>
      <c r="I557" s="73" t="e">
        <f t="shared" si="176"/>
        <v>#DIV/0!</v>
      </c>
      <c r="J557" s="73" t="e">
        <f t="shared" si="177"/>
        <v>#DIV/0!</v>
      </c>
      <c r="K557" s="39">
        <f t="shared" si="182"/>
        <v>0</v>
      </c>
      <c r="L557" s="39">
        <f t="shared" si="183"/>
        <v>0</v>
      </c>
      <c r="M557" s="29" t="e">
        <f t="shared" si="178"/>
        <v>#DIV/0!</v>
      </c>
      <c r="N557" s="540"/>
    </row>
    <row r="558" spans="1:14" s="6" customFormat="1" ht="25.5" customHeight="1" outlineLevel="1" x14ac:dyDescent="0.25">
      <c r="A558" s="637"/>
      <c r="B558" s="256" t="s">
        <v>147</v>
      </c>
      <c r="C558" s="256"/>
      <c r="D558" s="39">
        <v>13135.03</v>
      </c>
      <c r="E558" s="39">
        <v>13135.03</v>
      </c>
      <c r="F558" s="39">
        <v>5797.3</v>
      </c>
      <c r="G558" s="69">
        <f t="shared" si="175"/>
        <v>0.441</v>
      </c>
      <c r="H558" s="39">
        <v>5797.3</v>
      </c>
      <c r="I558" s="69">
        <f t="shared" si="176"/>
        <v>0.441</v>
      </c>
      <c r="J558" s="69">
        <f t="shared" si="177"/>
        <v>1</v>
      </c>
      <c r="K558" s="39">
        <f t="shared" si="182"/>
        <v>13135.03</v>
      </c>
      <c r="L558" s="39">
        <f t="shared" si="183"/>
        <v>0</v>
      </c>
      <c r="M558" s="28">
        <f t="shared" si="178"/>
        <v>1</v>
      </c>
      <c r="N558" s="540"/>
    </row>
    <row r="559" spans="1:14" s="6" customFormat="1" ht="27.75" customHeight="1" outlineLevel="1" x14ac:dyDescent="0.25">
      <c r="A559" s="637"/>
      <c r="B559" s="256" t="s">
        <v>24</v>
      </c>
      <c r="C559" s="256"/>
      <c r="D559" s="39"/>
      <c r="E559" s="39"/>
      <c r="F559" s="39"/>
      <c r="G559" s="102" t="e">
        <f t="shared" si="175"/>
        <v>#DIV/0!</v>
      </c>
      <c r="H559" s="21"/>
      <c r="I559" s="73" t="e">
        <f t="shared" si="176"/>
        <v>#DIV/0!</v>
      </c>
      <c r="J559" s="73" t="e">
        <f t="shared" si="177"/>
        <v>#DIV/0!</v>
      </c>
      <c r="K559" s="39">
        <f t="shared" si="182"/>
        <v>0</v>
      </c>
      <c r="L559" s="39">
        <f t="shared" si="183"/>
        <v>0</v>
      </c>
      <c r="M559" s="29" t="e">
        <f t="shared" si="178"/>
        <v>#DIV/0!</v>
      </c>
      <c r="N559" s="540"/>
    </row>
    <row r="560" spans="1:14" s="6" customFormat="1" ht="120.75" customHeight="1" outlineLevel="1" x14ac:dyDescent="0.25">
      <c r="A560" s="637" t="s">
        <v>89</v>
      </c>
      <c r="B560" s="16" t="s">
        <v>644</v>
      </c>
      <c r="C560" s="16" t="s">
        <v>215</v>
      </c>
      <c r="D560" s="19">
        <f>SUM(D561:D564)</f>
        <v>221.3</v>
      </c>
      <c r="E560" s="19">
        <f t="shared" ref="E560:F560" si="197">SUM(E561:E564)</f>
        <v>221.3</v>
      </c>
      <c r="F560" s="19">
        <f t="shared" si="197"/>
        <v>40</v>
      </c>
      <c r="G560" s="100">
        <f t="shared" si="175"/>
        <v>0.18099999999999999</v>
      </c>
      <c r="H560" s="19">
        <f>SUM(H561:H564)</f>
        <v>40</v>
      </c>
      <c r="I560" s="100">
        <f t="shared" si="176"/>
        <v>0.18099999999999999</v>
      </c>
      <c r="J560" s="100">
        <f t="shared" si="177"/>
        <v>1</v>
      </c>
      <c r="K560" s="19">
        <f t="shared" si="182"/>
        <v>221.3</v>
      </c>
      <c r="L560" s="39">
        <f t="shared" si="183"/>
        <v>0</v>
      </c>
      <c r="M560" s="57">
        <f t="shared" si="178"/>
        <v>1</v>
      </c>
      <c r="N560" s="545" t="s">
        <v>967</v>
      </c>
    </row>
    <row r="561" spans="1:14" s="6" customFormat="1" ht="18.75" customHeight="1" outlineLevel="1" x14ac:dyDescent="0.25">
      <c r="A561" s="637"/>
      <c r="B561" s="256" t="s">
        <v>23</v>
      </c>
      <c r="C561" s="256"/>
      <c r="D561" s="39">
        <v>0</v>
      </c>
      <c r="E561" s="18">
        <v>0</v>
      </c>
      <c r="F561" s="39"/>
      <c r="G561" s="102" t="e">
        <f t="shared" si="175"/>
        <v>#DIV/0!</v>
      </c>
      <c r="H561" s="30"/>
      <c r="I561" s="73" t="e">
        <f t="shared" si="176"/>
        <v>#DIV/0!</v>
      </c>
      <c r="J561" s="73" t="e">
        <f t="shared" si="177"/>
        <v>#DIV/0!</v>
      </c>
      <c r="K561" s="39">
        <f t="shared" si="182"/>
        <v>0</v>
      </c>
      <c r="L561" s="39">
        <f t="shared" si="183"/>
        <v>0</v>
      </c>
      <c r="M561" s="29" t="e">
        <f t="shared" si="178"/>
        <v>#DIV/0!</v>
      </c>
      <c r="N561" s="545"/>
    </row>
    <row r="562" spans="1:14" s="6" customFormat="1" outlineLevel="1" x14ac:dyDescent="0.25">
      <c r="A562" s="637"/>
      <c r="B562" s="256" t="s">
        <v>22</v>
      </c>
      <c r="C562" s="256"/>
      <c r="D562" s="39">
        <v>221.3</v>
      </c>
      <c r="E562" s="39">
        <v>221.3</v>
      </c>
      <c r="F562" s="39">
        <v>40</v>
      </c>
      <c r="G562" s="69">
        <f t="shared" si="175"/>
        <v>0.18099999999999999</v>
      </c>
      <c r="H562" s="39">
        <v>40</v>
      </c>
      <c r="I562" s="69">
        <f t="shared" si="176"/>
        <v>0.18099999999999999</v>
      </c>
      <c r="J562" s="69">
        <f t="shared" si="177"/>
        <v>1</v>
      </c>
      <c r="K562" s="39">
        <f t="shared" si="182"/>
        <v>221.3</v>
      </c>
      <c r="L562" s="39">
        <f t="shared" si="183"/>
        <v>0</v>
      </c>
      <c r="M562" s="28">
        <f t="shared" si="178"/>
        <v>1</v>
      </c>
      <c r="N562" s="545"/>
    </row>
    <row r="563" spans="1:14" s="6" customFormat="1" outlineLevel="1" x14ac:dyDescent="0.25">
      <c r="A563" s="637"/>
      <c r="B563" s="256" t="s">
        <v>42</v>
      </c>
      <c r="C563" s="256"/>
      <c r="D563" s="39">
        <v>0</v>
      </c>
      <c r="E563" s="39">
        <v>0</v>
      </c>
      <c r="F563" s="39"/>
      <c r="G563" s="102" t="e">
        <f t="shared" si="175"/>
        <v>#DIV/0!</v>
      </c>
      <c r="H563" s="30"/>
      <c r="I563" s="73" t="e">
        <f t="shared" si="176"/>
        <v>#DIV/0!</v>
      </c>
      <c r="J563" s="73" t="e">
        <f t="shared" si="177"/>
        <v>#DIV/0!</v>
      </c>
      <c r="K563" s="39">
        <f t="shared" si="182"/>
        <v>0</v>
      </c>
      <c r="L563" s="39">
        <f t="shared" si="183"/>
        <v>0</v>
      </c>
      <c r="M563" s="29" t="e">
        <f t="shared" si="178"/>
        <v>#DIV/0!</v>
      </c>
      <c r="N563" s="545"/>
    </row>
    <row r="564" spans="1:14" s="6" customFormat="1" outlineLevel="1" x14ac:dyDescent="0.25">
      <c r="A564" s="637"/>
      <c r="B564" s="256" t="s">
        <v>24</v>
      </c>
      <c r="C564" s="256"/>
      <c r="D564" s="39">
        <v>0</v>
      </c>
      <c r="E564" s="18">
        <v>0</v>
      </c>
      <c r="F564" s="39"/>
      <c r="G564" s="102" t="e">
        <f t="shared" si="175"/>
        <v>#DIV/0!</v>
      </c>
      <c r="H564" s="30"/>
      <c r="I564" s="73" t="e">
        <f t="shared" si="176"/>
        <v>#DIV/0!</v>
      </c>
      <c r="J564" s="73" t="e">
        <f t="shared" si="177"/>
        <v>#DIV/0!</v>
      </c>
      <c r="K564" s="39">
        <f t="shared" si="182"/>
        <v>0</v>
      </c>
      <c r="L564" s="39">
        <f t="shared" si="183"/>
        <v>0</v>
      </c>
      <c r="M564" s="29" t="e">
        <f t="shared" si="178"/>
        <v>#DIV/0!</v>
      </c>
      <c r="N564" s="545"/>
    </row>
    <row r="565" spans="1:14" s="6" customFormat="1" ht="112.5" customHeight="1" x14ac:dyDescent="0.25">
      <c r="A565" s="637" t="s">
        <v>225</v>
      </c>
      <c r="B565" s="16" t="s">
        <v>645</v>
      </c>
      <c r="C565" s="16" t="s">
        <v>215</v>
      </c>
      <c r="D565" s="19">
        <f>SUM(D566:D569)</f>
        <v>100</v>
      </c>
      <c r="E565" s="19">
        <f t="shared" ref="E565:F565" si="198">SUM(E566:E569)</f>
        <v>100</v>
      </c>
      <c r="F565" s="19">
        <f t="shared" si="198"/>
        <v>72.400000000000006</v>
      </c>
      <c r="G565" s="100">
        <f t="shared" si="175"/>
        <v>0.72399999999999998</v>
      </c>
      <c r="H565" s="19">
        <f>SUM(H566:H569)</f>
        <v>72.400000000000006</v>
      </c>
      <c r="I565" s="69">
        <f t="shared" si="176"/>
        <v>0.72399999999999998</v>
      </c>
      <c r="J565" s="100">
        <f t="shared" si="177"/>
        <v>1</v>
      </c>
      <c r="K565" s="19">
        <f t="shared" si="182"/>
        <v>100</v>
      </c>
      <c r="L565" s="39">
        <f t="shared" si="183"/>
        <v>0</v>
      </c>
      <c r="M565" s="57">
        <f t="shared" si="178"/>
        <v>1</v>
      </c>
      <c r="N565" s="545" t="s">
        <v>966</v>
      </c>
    </row>
    <row r="566" spans="1:14" s="6" customFormat="1" ht="18.75" customHeight="1" outlineLevel="1" x14ac:dyDescent="0.25">
      <c r="A566" s="637"/>
      <c r="B566" s="256" t="s">
        <v>23</v>
      </c>
      <c r="C566" s="256"/>
      <c r="D566" s="39">
        <v>0</v>
      </c>
      <c r="E566" s="18">
        <v>0</v>
      </c>
      <c r="F566" s="39"/>
      <c r="G566" s="102" t="e">
        <f t="shared" si="175"/>
        <v>#DIV/0!</v>
      </c>
      <c r="H566" s="21"/>
      <c r="I566" s="73" t="e">
        <f t="shared" si="176"/>
        <v>#DIV/0!</v>
      </c>
      <c r="J566" s="73" t="e">
        <f t="shared" si="177"/>
        <v>#DIV/0!</v>
      </c>
      <c r="K566" s="39">
        <f t="shared" si="182"/>
        <v>0</v>
      </c>
      <c r="L566" s="39">
        <f t="shared" si="183"/>
        <v>0</v>
      </c>
      <c r="M566" s="29" t="e">
        <f t="shared" si="178"/>
        <v>#DIV/0!</v>
      </c>
      <c r="N566" s="545"/>
    </row>
    <row r="567" spans="1:14" s="6" customFormat="1" outlineLevel="1" x14ac:dyDescent="0.25">
      <c r="A567" s="637"/>
      <c r="B567" s="256" t="s">
        <v>22</v>
      </c>
      <c r="C567" s="256"/>
      <c r="D567" s="39">
        <v>100</v>
      </c>
      <c r="E567" s="39">
        <v>100</v>
      </c>
      <c r="F567" s="39">
        <v>72.400000000000006</v>
      </c>
      <c r="G567" s="69">
        <f t="shared" si="175"/>
        <v>0.72399999999999998</v>
      </c>
      <c r="H567" s="39">
        <v>72.400000000000006</v>
      </c>
      <c r="I567" s="69">
        <f t="shared" si="176"/>
        <v>0.72399999999999998</v>
      </c>
      <c r="J567" s="69">
        <f t="shared" si="177"/>
        <v>1</v>
      </c>
      <c r="K567" s="39">
        <f t="shared" si="182"/>
        <v>100</v>
      </c>
      <c r="L567" s="39">
        <f t="shared" si="183"/>
        <v>0</v>
      </c>
      <c r="M567" s="28">
        <f t="shared" si="178"/>
        <v>1</v>
      </c>
      <c r="N567" s="545"/>
    </row>
    <row r="568" spans="1:14" s="6" customFormat="1" outlineLevel="1" x14ac:dyDescent="0.25">
      <c r="A568" s="637"/>
      <c r="B568" s="256" t="s">
        <v>42</v>
      </c>
      <c r="C568" s="256"/>
      <c r="D568" s="39">
        <v>0</v>
      </c>
      <c r="E568" s="39">
        <v>0</v>
      </c>
      <c r="F568" s="39"/>
      <c r="G568" s="102" t="e">
        <f t="shared" si="175"/>
        <v>#DIV/0!</v>
      </c>
      <c r="H568" s="39"/>
      <c r="I568" s="73" t="e">
        <f t="shared" si="176"/>
        <v>#DIV/0!</v>
      </c>
      <c r="J568" s="73" t="e">
        <f t="shared" si="177"/>
        <v>#DIV/0!</v>
      </c>
      <c r="K568" s="39">
        <f t="shared" si="182"/>
        <v>0</v>
      </c>
      <c r="L568" s="39">
        <f t="shared" si="183"/>
        <v>0</v>
      </c>
      <c r="M568" s="29" t="e">
        <f t="shared" si="178"/>
        <v>#DIV/0!</v>
      </c>
      <c r="N568" s="545"/>
    </row>
    <row r="569" spans="1:14" s="6" customFormat="1" outlineLevel="1" x14ac:dyDescent="0.25">
      <c r="A569" s="637"/>
      <c r="B569" s="256" t="s">
        <v>24</v>
      </c>
      <c r="C569" s="256"/>
      <c r="D569" s="39">
        <v>0</v>
      </c>
      <c r="E569" s="18">
        <v>0</v>
      </c>
      <c r="F569" s="39"/>
      <c r="G569" s="102" t="e">
        <f t="shared" si="175"/>
        <v>#DIV/0!</v>
      </c>
      <c r="H569" s="21"/>
      <c r="I569" s="73" t="e">
        <f t="shared" si="176"/>
        <v>#DIV/0!</v>
      </c>
      <c r="J569" s="73" t="e">
        <f t="shared" si="177"/>
        <v>#DIV/0!</v>
      </c>
      <c r="K569" s="39">
        <f t="shared" si="182"/>
        <v>0</v>
      </c>
      <c r="L569" s="39">
        <f t="shared" si="183"/>
        <v>0</v>
      </c>
      <c r="M569" s="29" t="e">
        <f t="shared" si="178"/>
        <v>#DIV/0!</v>
      </c>
      <c r="N569" s="545"/>
    </row>
    <row r="570" spans="1:14" s="6" customFormat="1" ht="67.5" customHeight="1" x14ac:dyDescent="0.25">
      <c r="A570" s="638" t="s">
        <v>84</v>
      </c>
      <c r="B570" s="91" t="s">
        <v>67</v>
      </c>
      <c r="C570" s="91" t="s">
        <v>144</v>
      </c>
      <c r="D570" s="63">
        <f>SUM(D571:D574)</f>
        <v>337853.89</v>
      </c>
      <c r="E570" s="63">
        <f t="shared" ref="E570:F570" si="199">SUM(E571:E574)</f>
        <v>337853.89</v>
      </c>
      <c r="F570" s="63">
        <f t="shared" si="199"/>
        <v>200800.11</v>
      </c>
      <c r="G570" s="101">
        <f t="shared" si="175"/>
        <v>0.59399999999999997</v>
      </c>
      <c r="H570" s="63">
        <f>SUM(H571:H574)</f>
        <v>200800.11</v>
      </c>
      <c r="I570" s="101">
        <f t="shared" si="176"/>
        <v>0.59399999999999997</v>
      </c>
      <c r="J570" s="101">
        <f t="shared" si="177"/>
        <v>1</v>
      </c>
      <c r="K570" s="63">
        <f t="shared" si="182"/>
        <v>337853.89</v>
      </c>
      <c r="L570" s="39">
        <f t="shared" si="183"/>
        <v>0</v>
      </c>
      <c r="M570" s="60">
        <f t="shared" si="178"/>
        <v>1</v>
      </c>
      <c r="N570" s="535"/>
    </row>
    <row r="571" spans="1:14" s="6" customFormat="1" ht="18.75" customHeight="1" outlineLevel="1" x14ac:dyDescent="0.25">
      <c r="A571" s="638"/>
      <c r="B571" s="256" t="s">
        <v>23</v>
      </c>
      <c r="C571" s="256"/>
      <c r="D571" s="39">
        <f>D576+D586+D581</f>
        <v>0</v>
      </c>
      <c r="E571" s="39">
        <f t="shared" ref="E571:H574" si="200">E576+E586+E581</f>
        <v>0</v>
      </c>
      <c r="F571" s="39">
        <f t="shared" si="200"/>
        <v>0</v>
      </c>
      <c r="G571" s="73" t="e">
        <f t="shared" si="175"/>
        <v>#DIV/0!</v>
      </c>
      <c r="H571" s="39">
        <f t="shared" si="200"/>
        <v>0</v>
      </c>
      <c r="I571" s="73" t="e">
        <f t="shared" si="176"/>
        <v>#DIV/0!</v>
      </c>
      <c r="J571" s="73" t="e">
        <f t="shared" si="177"/>
        <v>#DIV/0!</v>
      </c>
      <c r="K571" s="39">
        <f t="shared" si="182"/>
        <v>0</v>
      </c>
      <c r="L571" s="39">
        <f t="shared" si="183"/>
        <v>0</v>
      </c>
      <c r="M571" s="29" t="e">
        <f t="shared" si="178"/>
        <v>#DIV/0!</v>
      </c>
      <c r="N571" s="535"/>
    </row>
    <row r="572" spans="1:14" s="6" customFormat="1" ht="18.75" customHeight="1" outlineLevel="1" x14ac:dyDescent="0.25">
      <c r="A572" s="638"/>
      <c r="B572" s="256" t="s">
        <v>22</v>
      </c>
      <c r="C572" s="256"/>
      <c r="D572" s="39">
        <f t="shared" ref="D572:F574" si="201">D577+D587+D582</f>
        <v>2263.1</v>
      </c>
      <c r="E572" s="39">
        <f t="shared" si="201"/>
        <v>2263.1</v>
      </c>
      <c r="F572" s="39">
        <f t="shared" si="201"/>
        <v>0</v>
      </c>
      <c r="G572" s="69">
        <f t="shared" si="175"/>
        <v>0</v>
      </c>
      <c r="H572" s="39">
        <f t="shared" si="200"/>
        <v>0</v>
      </c>
      <c r="I572" s="69">
        <f t="shared" si="176"/>
        <v>0</v>
      </c>
      <c r="J572" s="73" t="e">
        <f t="shared" si="177"/>
        <v>#DIV/0!</v>
      </c>
      <c r="K572" s="39">
        <f t="shared" si="182"/>
        <v>2263.1</v>
      </c>
      <c r="L572" s="39">
        <f t="shared" si="183"/>
        <v>0</v>
      </c>
      <c r="M572" s="28">
        <f t="shared" si="178"/>
        <v>1</v>
      </c>
      <c r="N572" s="535"/>
    </row>
    <row r="573" spans="1:14" s="6" customFormat="1" ht="18.75" customHeight="1" outlineLevel="1" x14ac:dyDescent="0.25">
      <c r="A573" s="638"/>
      <c r="B573" s="256" t="s">
        <v>42</v>
      </c>
      <c r="C573" s="256"/>
      <c r="D573" s="39">
        <f t="shared" si="201"/>
        <v>335590.79</v>
      </c>
      <c r="E573" s="39">
        <f t="shared" si="201"/>
        <v>335590.79</v>
      </c>
      <c r="F573" s="39">
        <f t="shared" si="201"/>
        <v>200800.11</v>
      </c>
      <c r="G573" s="69">
        <f t="shared" si="175"/>
        <v>0.59799999999999998</v>
      </c>
      <c r="H573" s="39">
        <f t="shared" si="200"/>
        <v>200800.11</v>
      </c>
      <c r="I573" s="69">
        <f t="shared" si="176"/>
        <v>0.59799999999999998</v>
      </c>
      <c r="J573" s="69">
        <f t="shared" si="177"/>
        <v>1</v>
      </c>
      <c r="K573" s="39">
        <f t="shared" si="182"/>
        <v>335590.79</v>
      </c>
      <c r="L573" s="39">
        <f t="shared" si="183"/>
        <v>0</v>
      </c>
      <c r="M573" s="28">
        <f t="shared" si="178"/>
        <v>1</v>
      </c>
      <c r="N573" s="535"/>
    </row>
    <row r="574" spans="1:14" s="6" customFormat="1" ht="18.75" customHeight="1" outlineLevel="1" x14ac:dyDescent="0.25">
      <c r="A574" s="638"/>
      <c r="B574" s="256" t="s">
        <v>24</v>
      </c>
      <c r="C574" s="256"/>
      <c r="D574" s="39">
        <f t="shared" si="201"/>
        <v>0</v>
      </c>
      <c r="E574" s="39">
        <f t="shared" si="201"/>
        <v>0</v>
      </c>
      <c r="F574" s="39">
        <f t="shared" si="201"/>
        <v>0</v>
      </c>
      <c r="G574" s="73" t="e">
        <f t="shared" si="175"/>
        <v>#DIV/0!</v>
      </c>
      <c r="H574" s="39">
        <f t="shared" si="200"/>
        <v>0</v>
      </c>
      <c r="I574" s="73" t="e">
        <f t="shared" si="176"/>
        <v>#DIV/0!</v>
      </c>
      <c r="J574" s="73" t="e">
        <f t="shared" si="177"/>
        <v>#DIV/0!</v>
      </c>
      <c r="K574" s="39">
        <f t="shared" si="182"/>
        <v>0</v>
      </c>
      <c r="L574" s="39">
        <f t="shared" si="183"/>
        <v>0</v>
      </c>
      <c r="M574" s="29" t="e">
        <f t="shared" si="178"/>
        <v>#DIV/0!</v>
      </c>
      <c r="N574" s="535"/>
    </row>
    <row r="575" spans="1:14" s="6" customFormat="1" ht="123" customHeight="1" x14ac:dyDescent="0.25">
      <c r="A575" s="637" t="s">
        <v>85</v>
      </c>
      <c r="B575" s="16" t="s">
        <v>646</v>
      </c>
      <c r="C575" s="16" t="s">
        <v>215</v>
      </c>
      <c r="D575" s="19">
        <f>SUM(D576:D579)</f>
        <v>324424.84999999998</v>
      </c>
      <c r="E575" s="19">
        <f t="shared" ref="E575:F575" si="202">SUM(E576:E579)</f>
        <v>324424.84999999998</v>
      </c>
      <c r="F575" s="19">
        <f t="shared" si="202"/>
        <v>194985.5</v>
      </c>
      <c r="G575" s="100">
        <f t="shared" si="175"/>
        <v>0.60099999999999998</v>
      </c>
      <c r="H575" s="19">
        <f>SUM(H576:H579)</f>
        <v>194985.5</v>
      </c>
      <c r="I575" s="100">
        <f t="shared" si="176"/>
        <v>0.60099999999999998</v>
      </c>
      <c r="J575" s="100">
        <f t="shared" si="177"/>
        <v>1</v>
      </c>
      <c r="K575" s="19">
        <f t="shared" si="182"/>
        <v>324424.84999999998</v>
      </c>
      <c r="L575" s="39">
        <f t="shared" si="183"/>
        <v>0</v>
      </c>
      <c r="M575" s="57">
        <f t="shared" si="178"/>
        <v>1</v>
      </c>
      <c r="N575" s="545" t="s">
        <v>965</v>
      </c>
    </row>
    <row r="576" spans="1:14" s="6" customFormat="1" ht="18.75" customHeight="1" outlineLevel="1" x14ac:dyDescent="0.25">
      <c r="A576" s="637"/>
      <c r="B576" s="256" t="s">
        <v>23</v>
      </c>
      <c r="C576" s="256"/>
      <c r="D576" s="39">
        <v>0</v>
      </c>
      <c r="E576" s="39">
        <v>0</v>
      </c>
      <c r="F576" s="39"/>
      <c r="G576" s="73" t="e">
        <f t="shared" si="175"/>
        <v>#DIV/0!</v>
      </c>
      <c r="H576" s="21"/>
      <c r="I576" s="73" t="e">
        <f t="shared" si="176"/>
        <v>#DIV/0!</v>
      </c>
      <c r="J576" s="73" t="e">
        <f t="shared" si="177"/>
        <v>#DIV/0!</v>
      </c>
      <c r="K576" s="39">
        <f t="shared" si="182"/>
        <v>0</v>
      </c>
      <c r="L576" s="39">
        <f t="shared" si="183"/>
        <v>0</v>
      </c>
      <c r="M576" s="29" t="e">
        <f t="shared" si="178"/>
        <v>#DIV/0!</v>
      </c>
      <c r="N576" s="545"/>
    </row>
    <row r="577" spans="1:14" s="6" customFormat="1" ht="18.75" customHeight="1" outlineLevel="1" x14ac:dyDescent="0.25">
      <c r="A577" s="637"/>
      <c r="B577" s="256" t="s">
        <v>22</v>
      </c>
      <c r="C577" s="256"/>
      <c r="D577" s="39">
        <v>0</v>
      </c>
      <c r="E577" s="39">
        <v>0</v>
      </c>
      <c r="F577" s="39"/>
      <c r="G577" s="73" t="e">
        <f t="shared" si="175"/>
        <v>#DIV/0!</v>
      </c>
      <c r="H577" s="21"/>
      <c r="I577" s="73" t="e">
        <f t="shared" si="176"/>
        <v>#DIV/0!</v>
      </c>
      <c r="J577" s="73" t="e">
        <f t="shared" si="177"/>
        <v>#DIV/0!</v>
      </c>
      <c r="K577" s="39">
        <f t="shared" si="182"/>
        <v>0</v>
      </c>
      <c r="L577" s="39">
        <f t="shared" si="183"/>
        <v>0</v>
      </c>
      <c r="M577" s="29" t="e">
        <f t="shared" si="178"/>
        <v>#DIV/0!</v>
      </c>
      <c r="N577" s="545"/>
    </row>
    <row r="578" spans="1:14" s="6" customFormat="1" ht="18.75" customHeight="1" outlineLevel="1" x14ac:dyDescent="0.25">
      <c r="A578" s="637"/>
      <c r="B578" s="256" t="s">
        <v>42</v>
      </c>
      <c r="C578" s="256"/>
      <c r="D578" s="39">
        <v>324424.84999999998</v>
      </c>
      <c r="E578" s="39">
        <v>324424.84999999998</v>
      </c>
      <c r="F578" s="39">
        <v>194985.5</v>
      </c>
      <c r="G578" s="69">
        <f t="shared" si="175"/>
        <v>0.60099999999999998</v>
      </c>
      <c r="H578" s="39">
        <f>F578</f>
        <v>194985.5</v>
      </c>
      <c r="I578" s="69">
        <f t="shared" si="176"/>
        <v>0.60099999999999998</v>
      </c>
      <c r="J578" s="69">
        <f t="shared" si="177"/>
        <v>1</v>
      </c>
      <c r="K578" s="39">
        <f t="shared" si="182"/>
        <v>324424.84999999998</v>
      </c>
      <c r="L578" s="39">
        <f t="shared" si="183"/>
        <v>0</v>
      </c>
      <c r="M578" s="28">
        <f t="shared" si="178"/>
        <v>1</v>
      </c>
      <c r="N578" s="545"/>
    </row>
    <row r="579" spans="1:14" s="6" customFormat="1" ht="18.75" customHeight="1" outlineLevel="1" x14ac:dyDescent="0.25">
      <c r="A579" s="637"/>
      <c r="B579" s="256" t="s">
        <v>24</v>
      </c>
      <c r="C579" s="256"/>
      <c r="D579" s="39">
        <v>0</v>
      </c>
      <c r="E579" s="39">
        <v>0</v>
      </c>
      <c r="F579" s="39"/>
      <c r="G579" s="73" t="e">
        <f t="shared" si="175"/>
        <v>#DIV/0!</v>
      </c>
      <c r="H579" s="21"/>
      <c r="I579" s="73" t="e">
        <f t="shared" ref="I579:I639" si="203">H579/E579</f>
        <v>#DIV/0!</v>
      </c>
      <c r="J579" s="73" t="e">
        <f t="shared" ref="J579:J654" si="204">H579/F579</f>
        <v>#DIV/0!</v>
      </c>
      <c r="K579" s="39">
        <f t="shared" si="182"/>
        <v>0</v>
      </c>
      <c r="L579" s="39">
        <f t="shared" si="183"/>
        <v>0</v>
      </c>
      <c r="M579" s="29" t="e">
        <f t="shared" ref="M579:M639" si="205">K579/E579</f>
        <v>#DIV/0!</v>
      </c>
      <c r="N579" s="545"/>
    </row>
    <row r="580" spans="1:14" s="6" customFormat="1" ht="89.25" customHeight="1" x14ac:dyDescent="0.25">
      <c r="A580" s="637" t="s">
        <v>86</v>
      </c>
      <c r="B580" s="16" t="s">
        <v>877</v>
      </c>
      <c r="C580" s="16" t="s">
        <v>215</v>
      </c>
      <c r="D580" s="19">
        <f>SUM(D581:D584)</f>
        <v>10764.04</v>
      </c>
      <c r="E580" s="19">
        <f t="shared" ref="E580:F580" si="206">SUM(E581:E584)</f>
        <v>10764.04</v>
      </c>
      <c r="F580" s="39">
        <f t="shared" si="206"/>
        <v>5814.61</v>
      </c>
      <c r="G580" s="69">
        <f t="shared" si="175"/>
        <v>0.54</v>
      </c>
      <c r="H580" s="39">
        <f t="shared" ref="H580" si="207">SUM(H581:H584)</f>
        <v>5814.61</v>
      </c>
      <c r="I580" s="100">
        <f t="shared" si="203"/>
        <v>0.54</v>
      </c>
      <c r="J580" s="69">
        <f t="shared" si="204"/>
        <v>1</v>
      </c>
      <c r="K580" s="19">
        <f t="shared" si="182"/>
        <v>10764.04</v>
      </c>
      <c r="L580" s="39">
        <f t="shared" si="183"/>
        <v>0</v>
      </c>
      <c r="M580" s="57">
        <f t="shared" si="205"/>
        <v>1</v>
      </c>
      <c r="N580" s="545" t="s">
        <v>1275</v>
      </c>
    </row>
    <row r="581" spans="1:14" s="6" customFormat="1" ht="27.75" customHeight="1" outlineLevel="1" x14ac:dyDescent="0.25">
      <c r="A581" s="637"/>
      <c r="B581" s="256" t="s">
        <v>23</v>
      </c>
      <c r="C581" s="256"/>
      <c r="D581" s="39"/>
      <c r="E581" s="18"/>
      <c r="F581" s="39"/>
      <c r="G581" s="102" t="e">
        <f t="shared" si="175"/>
        <v>#DIV/0!</v>
      </c>
      <c r="H581" s="21"/>
      <c r="I581" s="73" t="e">
        <f t="shared" si="203"/>
        <v>#DIV/0!</v>
      </c>
      <c r="J581" s="73" t="e">
        <f t="shared" si="204"/>
        <v>#DIV/0!</v>
      </c>
      <c r="K581" s="39">
        <f t="shared" si="182"/>
        <v>0</v>
      </c>
      <c r="L581" s="39">
        <f t="shared" si="183"/>
        <v>0</v>
      </c>
      <c r="M581" s="29" t="e">
        <f t="shared" si="205"/>
        <v>#DIV/0!</v>
      </c>
      <c r="N581" s="545"/>
    </row>
    <row r="582" spans="1:14" s="6" customFormat="1" ht="27.75" customHeight="1" outlineLevel="1" x14ac:dyDescent="0.25">
      <c r="A582" s="637"/>
      <c r="B582" s="256" t="s">
        <v>22</v>
      </c>
      <c r="C582" s="256"/>
      <c r="D582" s="39"/>
      <c r="E582" s="18"/>
      <c r="F582" s="39"/>
      <c r="G582" s="102" t="e">
        <f t="shared" si="175"/>
        <v>#DIV/0!</v>
      </c>
      <c r="H582" s="21"/>
      <c r="I582" s="73" t="e">
        <f t="shared" si="203"/>
        <v>#DIV/0!</v>
      </c>
      <c r="J582" s="73" t="e">
        <f t="shared" si="204"/>
        <v>#DIV/0!</v>
      </c>
      <c r="K582" s="39">
        <f t="shared" si="182"/>
        <v>0</v>
      </c>
      <c r="L582" s="39">
        <f t="shared" si="183"/>
        <v>0</v>
      </c>
      <c r="M582" s="29" t="e">
        <f t="shared" si="205"/>
        <v>#DIV/0!</v>
      </c>
      <c r="N582" s="545"/>
    </row>
    <row r="583" spans="1:14" s="6" customFormat="1" ht="24" customHeight="1" outlineLevel="1" x14ac:dyDescent="0.25">
      <c r="A583" s="637"/>
      <c r="B583" s="256" t="s">
        <v>42</v>
      </c>
      <c r="C583" s="256"/>
      <c r="D583" s="39">
        <v>10764.04</v>
      </c>
      <c r="E583" s="39">
        <v>10764.04</v>
      </c>
      <c r="F583" s="39">
        <v>5814.61</v>
      </c>
      <c r="G583" s="69">
        <f t="shared" si="175"/>
        <v>0.54</v>
      </c>
      <c r="H583" s="39">
        <v>5814.61</v>
      </c>
      <c r="I583" s="69">
        <f t="shared" si="203"/>
        <v>0.54</v>
      </c>
      <c r="J583" s="69">
        <f t="shared" si="204"/>
        <v>1</v>
      </c>
      <c r="K583" s="39">
        <f t="shared" si="182"/>
        <v>10764.04</v>
      </c>
      <c r="L583" s="39">
        <f t="shared" si="183"/>
        <v>0</v>
      </c>
      <c r="M583" s="28">
        <f t="shared" si="205"/>
        <v>1</v>
      </c>
      <c r="N583" s="545"/>
    </row>
    <row r="584" spans="1:14" s="6" customFormat="1" ht="24" customHeight="1" outlineLevel="1" x14ac:dyDescent="0.25">
      <c r="A584" s="637"/>
      <c r="B584" s="256" t="s">
        <v>24</v>
      </c>
      <c r="C584" s="256"/>
      <c r="D584" s="39"/>
      <c r="E584" s="18"/>
      <c r="F584" s="39"/>
      <c r="G584" s="102" t="e">
        <f t="shared" si="175"/>
        <v>#DIV/0!</v>
      </c>
      <c r="H584" s="21"/>
      <c r="I584" s="73" t="e">
        <f t="shared" si="203"/>
        <v>#DIV/0!</v>
      </c>
      <c r="J584" s="73" t="e">
        <f t="shared" si="204"/>
        <v>#DIV/0!</v>
      </c>
      <c r="K584" s="39">
        <f t="shared" ref="K584:K651" si="208">E584</f>
        <v>0</v>
      </c>
      <c r="L584" s="39">
        <f t="shared" ref="L584:L647" si="209">E584-K584</f>
        <v>0</v>
      </c>
      <c r="M584" s="29" t="e">
        <f t="shared" si="205"/>
        <v>#DIV/0!</v>
      </c>
      <c r="N584" s="545"/>
    </row>
    <row r="585" spans="1:14" s="6" customFormat="1" ht="262.5" customHeight="1" outlineLevel="1" x14ac:dyDescent="0.25">
      <c r="A585" s="637" t="s">
        <v>226</v>
      </c>
      <c r="B585" s="16" t="s">
        <v>647</v>
      </c>
      <c r="C585" s="16" t="s">
        <v>215</v>
      </c>
      <c r="D585" s="19">
        <f>SUM(D586:D589)</f>
        <v>2665</v>
      </c>
      <c r="E585" s="19">
        <f>SUM(E586:E589)</f>
        <v>2665</v>
      </c>
      <c r="F585" s="18">
        <f>SUM(F586:F589)</f>
        <v>0</v>
      </c>
      <c r="G585" s="38">
        <f t="shared" si="175"/>
        <v>0</v>
      </c>
      <c r="H585" s="18">
        <f>SUM(H586:H589)</f>
        <v>0</v>
      </c>
      <c r="I585" s="69">
        <f t="shared" si="203"/>
        <v>0</v>
      </c>
      <c r="J585" s="73" t="e">
        <f t="shared" si="204"/>
        <v>#DIV/0!</v>
      </c>
      <c r="K585" s="19">
        <f t="shared" si="208"/>
        <v>2665</v>
      </c>
      <c r="L585" s="39">
        <f t="shared" si="209"/>
        <v>0</v>
      </c>
      <c r="M585" s="57">
        <f t="shared" si="205"/>
        <v>1</v>
      </c>
      <c r="N585" s="545" t="s">
        <v>1384</v>
      </c>
    </row>
    <row r="586" spans="1:14" s="6" customFormat="1" ht="93.75" customHeight="1" outlineLevel="1" x14ac:dyDescent="0.25">
      <c r="A586" s="637"/>
      <c r="B586" s="256" t="s">
        <v>23</v>
      </c>
      <c r="C586" s="256"/>
      <c r="D586" s="39">
        <v>0</v>
      </c>
      <c r="E586" s="18">
        <v>0</v>
      </c>
      <c r="F586" s="39"/>
      <c r="G586" s="102" t="e">
        <f t="shared" si="175"/>
        <v>#DIV/0!</v>
      </c>
      <c r="H586" s="39"/>
      <c r="I586" s="73" t="e">
        <f t="shared" si="203"/>
        <v>#DIV/0!</v>
      </c>
      <c r="J586" s="73" t="e">
        <f t="shared" si="204"/>
        <v>#DIV/0!</v>
      </c>
      <c r="K586" s="39">
        <f t="shared" si="208"/>
        <v>0</v>
      </c>
      <c r="L586" s="39">
        <f t="shared" si="209"/>
        <v>0</v>
      </c>
      <c r="M586" s="29" t="e">
        <f t="shared" si="205"/>
        <v>#DIV/0!</v>
      </c>
      <c r="N586" s="545"/>
    </row>
    <row r="587" spans="1:14" s="6" customFormat="1" ht="86.25" customHeight="1" outlineLevel="1" x14ac:dyDescent="0.25">
      <c r="A587" s="637"/>
      <c r="B587" s="256" t="s">
        <v>22</v>
      </c>
      <c r="C587" s="256"/>
      <c r="D587" s="39">
        <v>2263.1</v>
      </c>
      <c r="E587" s="39">
        <v>2263.1</v>
      </c>
      <c r="F587" s="39"/>
      <c r="G587" s="38">
        <f t="shared" si="175"/>
        <v>0</v>
      </c>
      <c r="H587" s="39"/>
      <c r="I587" s="69">
        <f t="shared" si="203"/>
        <v>0</v>
      </c>
      <c r="J587" s="73" t="e">
        <f t="shared" si="204"/>
        <v>#DIV/0!</v>
      </c>
      <c r="K587" s="39">
        <f t="shared" si="208"/>
        <v>2263.1</v>
      </c>
      <c r="L587" s="39">
        <f t="shared" si="209"/>
        <v>0</v>
      </c>
      <c r="M587" s="28">
        <f t="shared" si="205"/>
        <v>1</v>
      </c>
      <c r="N587" s="545"/>
    </row>
    <row r="588" spans="1:14" s="6" customFormat="1" ht="98.25" customHeight="1" outlineLevel="1" x14ac:dyDescent="0.25">
      <c r="A588" s="637"/>
      <c r="B588" s="256" t="s">
        <v>42</v>
      </c>
      <c r="C588" s="256"/>
      <c r="D588" s="39">
        <v>401.9</v>
      </c>
      <c r="E588" s="39">
        <v>401.9</v>
      </c>
      <c r="F588" s="39"/>
      <c r="G588" s="38">
        <f t="shared" si="175"/>
        <v>0</v>
      </c>
      <c r="H588" s="39"/>
      <c r="I588" s="69">
        <f t="shared" si="203"/>
        <v>0</v>
      </c>
      <c r="J588" s="73" t="e">
        <f t="shared" si="204"/>
        <v>#DIV/0!</v>
      </c>
      <c r="K588" s="39">
        <f t="shared" si="208"/>
        <v>401.9</v>
      </c>
      <c r="L588" s="39">
        <f t="shared" si="209"/>
        <v>0</v>
      </c>
      <c r="M588" s="28">
        <f t="shared" si="205"/>
        <v>1</v>
      </c>
      <c r="N588" s="545"/>
    </row>
    <row r="589" spans="1:14" s="6" customFormat="1" ht="99.75" customHeight="1" outlineLevel="1" x14ac:dyDescent="0.25">
      <c r="A589" s="637"/>
      <c r="B589" s="256" t="s">
        <v>24</v>
      </c>
      <c r="C589" s="256"/>
      <c r="D589" s="39">
        <v>0</v>
      </c>
      <c r="E589" s="18">
        <v>0</v>
      </c>
      <c r="F589" s="39"/>
      <c r="G589" s="102" t="e">
        <f t="shared" si="175"/>
        <v>#DIV/0!</v>
      </c>
      <c r="H589" s="39"/>
      <c r="I589" s="73" t="e">
        <f t="shared" si="203"/>
        <v>#DIV/0!</v>
      </c>
      <c r="J589" s="73" t="e">
        <f t="shared" si="204"/>
        <v>#DIV/0!</v>
      </c>
      <c r="K589" s="39">
        <f t="shared" si="208"/>
        <v>0</v>
      </c>
      <c r="L589" s="39">
        <f t="shared" si="209"/>
        <v>0</v>
      </c>
      <c r="M589" s="29" t="e">
        <f t="shared" si="205"/>
        <v>#DIV/0!</v>
      </c>
      <c r="N589" s="545"/>
    </row>
    <row r="590" spans="1:14" s="6" customFormat="1" ht="63.75" customHeight="1" x14ac:dyDescent="0.25">
      <c r="A590" s="638" t="s">
        <v>87</v>
      </c>
      <c r="B590" s="91" t="s">
        <v>68</v>
      </c>
      <c r="C590" s="91" t="s">
        <v>215</v>
      </c>
      <c r="D590" s="63">
        <f>SUM(D591:D594)</f>
        <v>502276.21</v>
      </c>
      <c r="E590" s="63">
        <f t="shared" ref="E590:F590" si="210">SUM(E591:E594)</f>
        <v>502276.21</v>
      </c>
      <c r="F590" s="63">
        <f t="shared" si="210"/>
        <v>310707.63</v>
      </c>
      <c r="G590" s="101">
        <f t="shared" si="175"/>
        <v>0.61899999999999999</v>
      </c>
      <c r="H590" s="63">
        <f>SUM(H591:H593)</f>
        <v>304707.63</v>
      </c>
      <c r="I590" s="101">
        <f t="shared" si="203"/>
        <v>0.60699999999999998</v>
      </c>
      <c r="J590" s="101">
        <f t="shared" si="204"/>
        <v>0.98099999999999998</v>
      </c>
      <c r="K590" s="63">
        <f>SUM(K591:K594)</f>
        <v>502275.32</v>
      </c>
      <c r="L590" s="63">
        <f>SUM(L591:L594)</f>
        <v>0.89</v>
      </c>
      <c r="M590" s="60">
        <f t="shared" si="205"/>
        <v>1</v>
      </c>
      <c r="N590" s="535"/>
    </row>
    <row r="591" spans="1:14" s="6" customFormat="1" ht="29.25" customHeight="1" outlineLevel="1" x14ac:dyDescent="0.25">
      <c r="A591" s="638"/>
      <c r="B591" s="256" t="s">
        <v>23</v>
      </c>
      <c r="C591" s="256"/>
      <c r="D591" s="39">
        <f>D596+D601+D606+D611+D616</f>
        <v>0</v>
      </c>
      <c r="E591" s="39">
        <f>E596+E601+E606+E611+E616</f>
        <v>0</v>
      </c>
      <c r="F591" s="39">
        <f>F596+F601+F606+F611+F616</f>
        <v>0</v>
      </c>
      <c r="G591" s="73" t="e">
        <f t="shared" si="175"/>
        <v>#DIV/0!</v>
      </c>
      <c r="H591" s="39">
        <f t="shared" ref="H591:L594" si="211">H596+H601+H606+H611+H616</f>
        <v>0</v>
      </c>
      <c r="I591" s="73" t="e">
        <f t="shared" si="203"/>
        <v>#DIV/0!</v>
      </c>
      <c r="J591" s="73" t="e">
        <f t="shared" si="204"/>
        <v>#DIV/0!</v>
      </c>
      <c r="K591" s="39">
        <f t="shared" si="211"/>
        <v>0</v>
      </c>
      <c r="L591" s="39">
        <f t="shared" si="211"/>
        <v>0</v>
      </c>
      <c r="M591" s="29" t="e">
        <f t="shared" si="205"/>
        <v>#DIV/0!</v>
      </c>
      <c r="N591" s="535"/>
    </row>
    <row r="592" spans="1:14" s="6" customFormat="1" ht="28.5" customHeight="1" outlineLevel="1" x14ac:dyDescent="0.25">
      <c r="A592" s="638"/>
      <c r="B592" s="256" t="s">
        <v>22</v>
      </c>
      <c r="C592" s="256"/>
      <c r="D592" s="39">
        <f t="shared" ref="D592:F594" si="212">D597+D602+D607+D612+D617</f>
        <v>6000</v>
      </c>
      <c r="E592" s="39">
        <f t="shared" si="212"/>
        <v>6000</v>
      </c>
      <c r="F592" s="39">
        <f t="shared" si="212"/>
        <v>6000</v>
      </c>
      <c r="G592" s="69">
        <f t="shared" si="175"/>
        <v>1</v>
      </c>
      <c r="H592" s="39">
        <f t="shared" si="211"/>
        <v>0</v>
      </c>
      <c r="I592" s="69">
        <f t="shared" si="203"/>
        <v>0</v>
      </c>
      <c r="J592" s="73">
        <f t="shared" si="204"/>
        <v>0</v>
      </c>
      <c r="K592" s="39">
        <f t="shared" si="211"/>
        <v>6000</v>
      </c>
      <c r="L592" s="39">
        <f t="shared" si="211"/>
        <v>0</v>
      </c>
      <c r="M592" s="28">
        <f t="shared" si="205"/>
        <v>1</v>
      </c>
      <c r="N592" s="535"/>
    </row>
    <row r="593" spans="1:14" s="6" customFormat="1" ht="28.5" customHeight="1" outlineLevel="1" x14ac:dyDescent="0.25">
      <c r="A593" s="638"/>
      <c r="B593" s="256" t="s">
        <v>42</v>
      </c>
      <c r="C593" s="256"/>
      <c r="D593" s="39">
        <f t="shared" si="212"/>
        <v>430492.97</v>
      </c>
      <c r="E593" s="39">
        <f t="shared" si="212"/>
        <v>430492.97</v>
      </c>
      <c r="F593" s="39">
        <f t="shared" si="212"/>
        <v>304707.63</v>
      </c>
      <c r="G593" s="69">
        <f t="shared" si="175"/>
        <v>0.70799999999999996</v>
      </c>
      <c r="H593" s="39">
        <f t="shared" si="211"/>
        <v>304707.63</v>
      </c>
      <c r="I593" s="69">
        <f t="shared" si="203"/>
        <v>0.70799999999999996</v>
      </c>
      <c r="J593" s="69">
        <f t="shared" si="204"/>
        <v>1</v>
      </c>
      <c r="K593" s="39">
        <f t="shared" si="211"/>
        <v>430492.08</v>
      </c>
      <c r="L593" s="39">
        <f t="shared" si="211"/>
        <v>0.89</v>
      </c>
      <c r="M593" s="28">
        <f t="shared" si="205"/>
        <v>1</v>
      </c>
      <c r="N593" s="535"/>
    </row>
    <row r="594" spans="1:14" s="6" customFormat="1" ht="22.5" customHeight="1" outlineLevel="1" x14ac:dyDescent="0.25">
      <c r="A594" s="638"/>
      <c r="B594" s="256" t="s">
        <v>24</v>
      </c>
      <c r="C594" s="256"/>
      <c r="D594" s="39">
        <f t="shared" si="212"/>
        <v>65783.240000000005</v>
      </c>
      <c r="E594" s="39">
        <f t="shared" si="212"/>
        <v>65783.240000000005</v>
      </c>
      <c r="F594" s="39">
        <f t="shared" si="212"/>
        <v>0</v>
      </c>
      <c r="G594" s="38">
        <f t="shared" si="175"/>
        <v>0</v>
      </c>
      <c r="H594" s="39">
        <f t="shared" si="211"/>
        <v>0</v>
      </c>
      <c r="I594" s="69">
        <f t="shared" si="203"/>
        <v>0</v>
      </c>
      <c r="J594" s="73" t="e">
        <f t="shared" si="204"/>
        <v>#DIV/0!</v>
      </c>
      <c r="K594" s="39">
        <f t="shared" si="211"/>
        <v>65783.240000000005</v>
      </c>
      <c r="L594" s="39">
        <f t="shared" si="211"/>
        <v>0</v>
      </c>
      <c r="M594" s="28">
        <f t="shared" si="205"/>
        <v>1</v>
      </c>
      <c r="N594" s="535"/>
    </row>
    <row r="595" spans="1:14" s="6" customFormat="1" ht="131.25" customHeight="1" x14ac:dyDescent="0.25">
      <c r="A595" s="637" t="s">
        <v>88</v>
      </c>
      <c r="B595" s="16" t="s">
        <v>648</v>
      </c>
      <c r="C595" s="16" t="s">
        <v>215</v>
      </c>
      <c r="D595" s="19">
        <f>SUM(D596:D599)</f>
        <v>197524.55</v>
      </c>
      <c r="E595" s="19">
        <f t="shared" ref="E595:F595" si="213">SUM(E596:E599)</f>
        <v>197524.55</v>
      </c>
      <c r="F595" s="19">
        <f t="shared" si="213"/>
        <v>108716.25</v>
      </c>
      <c r="G595" s="100">
        <f t="shared" si="175"/>
        <v>0.55000000000000004</v>
      </c>
      <c r="H595" s="19">
        <f>SUM(H596:H599)</f>
        <v>108716.25</v>
      </c>
      <c r="I595" s="100">
        <f t="shared" si="203"/>
        <v>0.55000000000000004</v>
      </c>
      <c r="J595" s="100">
        <f t="shared" si="204"/>
        <v>1</v>
      </c>
      <c r="K595" s="19">
        <f t="shared" si="208"/>
        <v>197524.55</v>
      </c>
      <c r="L595" s="39">
        <f t="shared" si="209"/>
        <v>0</v>
      </c>
      <c r="M595" s="57">
        <f t="shared" si="205"/>
        <v>1</v>
      </c>
      <c r="N595" s="545" t="s">
        <v>853</v>
      </c>
    </row>
    <row r="596" spans="1:14" s="6" customFormat="1" ht="18.75" customHeight="1" outlineLevel="1" x14ac:dyDescent="0.25">
      <c r="A596" s="637"/>
      <c r="B596" s="256" t="s">
        <v>23</v>
      </c>
      <c r="C596" s="256"/>
      <c r="D596" s="39">
        <v>0</v>
      </c>
      <c r="E596" s="18">
        <v>0</v>
      </c>
      <c r="F596" s="39"/>
      <c r="G596" s="102" t="e">
        <f t="shared" si="175"/>
        <v>#DIV/0!</v>
      </c>
      <c r="H596" s="39"/>
      <c r="I596" s="73" t="e">
        <f t="shared" si="203"/>
        <v>#DIV/0!</v>
      </c>
      <c r="J596" s="73" t="e">
        <f t="shared" si="204"/>
        <v>#DIV/0!</v>
      </c>
      <c r="K596" s="39">
        <f t="shared" si="208"/>
        <v>0</v>
      </c>
      <c r="L596" s="39">
        <f t="shared" si="209"/>
        <v>0</v>
      </c>
      <c r="M596" s="29" t="e">
        <f t="shared" si="205"/>
        <v>#DIV/0!</v>
      </c>
      <c r="N596" s="545"/>
    </row>
    <row r="597" spans="1:14" s="6" customFormat="1" ht="18.75" customHeight="1" outlineLevel="1" x14ac:dyDescent="0.25">
      <c r="A597" s="637"/>
      <c r="B597" s="256" t="s">
        <v>22</v>
      </c>
      <c r="C597" s="256"/>
      <c r="D597" s="39">
        <v>0</v>
      </c>
      <c r="E597" s="39">
        <v>0</v>
      </c>
      <c r="F597" s="39"/>
      <c r="G597" s="102" t="e">
        <f t="shared" si="175"/>
        <v>#DIV/0!</v>
      </c>
      <c r="H597" s="39"/>
      <c r="I597" s="73" t="e">
        <f t="shared" si="203"/>
        <v>#DIV/0!</v>
      </c>
      <c r="J597" s="73" t="e">
        <f t="shared" si="204"/>
        <v>#DIV/0!</v>
      </c>
      <c r="K597" s="39">
        <f t="shared" si="208"/>
        <v>0</v>
      </c>
      <c r="L597" s="39">
        <f t="shared" si="209"/>
        <v>0</v>
      </c>
      <c r="M597" s="29" t="e">
        <f t="shared" si="205"/>
        <v>#DIV/0!</v>
      </c>
      <c r="N597" s="545"/>
    </row>
    <row r="598" spans="1:14" s="6" customFormat="1" ht="18.75" customHeight="1" outlineLevel="1" x14ac:dyDescent="0.25">
      <c r="A598" s="637"/>
      <c r="B598" s="256" t="s">
        <v>42</v>
      </c>
      <c r="C598" s="256"/>
      <c r="D598" s="39">
        <v>173792.39</v>
      </c>
      <c r="E598" s="39">
        <v>173792.39</v>
      </c>
      <c r="F598" s="39">
        <v>108716.25</v>
      </c>
      <c r="G598" s="69">
        <f t="shared" si="175"/>
        <v>0.626</v>
      </c>
      <c r="H598" s="39">
        <v>108716.25</v>
      </c>
      <c r="I598" s="69">
        <f t="shared" si="203"/>
        <v>0.626</v>
      </c>
      <c r="J598" s="69">
        <f t="shared" si="204"/>
        <v>1</v>
      </c>
      <c r="K598" s="39">
        <f t="shared" si="208"/>
        <v>173792.39</v>
      </c>
      <c r="L598" s="39">
        <f t="shared" si="209"/>
        <v>0</v>
      </c>
      <c r="M598" s="28">
        <f t="shared" si="205"/>
        <v>1</v>
      </c>
      <c r="N598" s="545"/>
    </row>
    <row r="599" spans="1:14" s="6" customFormat="1" ht="18.75" customHeight="1" outlineLevel="1" x14ac:dyDescent="0.25">
      <c r="A599" s="637"/>
      <c r="B599" s="256" t="s">
        <v>24</v>
      </c>
      <c r="C599" s="256"/>
      <c r="D599" s="39">
        <v>23732.16</v>
      </c>
      <c r="E599" s="39">
        <v>23732.16</v>
      </c>
      <c r="F599" s="39"/>
      <c r="G599" s="38">
        <f t="shared" si="175"/>
        <v>0</v>
      </c>
      <c r="H599" s="39"/>
      <c r="I599" s="69">
        <f t="shared" si="203"/>
        <v>0</v>
      </c>
      <c r="J599" s="73" t="e">
        <f t="shared" si="204"/>
        <v>#DIV/0!</v>
      </c>
      <c r="K599" s="39">
        <f t="shared" si="208"/>
        <v>23732.16</v>
      </c>
      <c r="L599" s="39">
        <f t="shared" si="209"/>
        <v>0</v>
      </c>
      <c r="M599" s="28">
        <f t="shared" si="205"/>
        <v>1</v>
      </c>
      <c r="N599" s="545"/>
    </row>
    <row r="600" spans="1:14" s="6" customFormat="1" ht="222" customHeight="1" x14ac:dyDescent="0.25">
      <c r="A600" s="486" t="s">
        <v>90</v>
      </c>
      <c r="B600" s="16" t="s">
        <v>649</v>
      </c>
      <c r="C600" s="16" t="s">
        <v>215</v>
      </c>
      <c r="D600" s="19">
        <f>SUM(D601:D604)</f>
        <v>6060.61</v>
      </c>
      <c r="E600" s="19">
        <f t="shared" ref="E600:F600" si="214">SUM(E601:E604)</f>
        <v>6060.61</v>
      </c>
      <c r="F600" s="19">
        <f t="shared" si="214"/>
        <v>6000</v>
      </c>
      <c r="G600" s="100">
        <f t="shared" si="175"/>
        <v>0.99</v>
      </c>
      <c r="H600" s="18">
        <f>SUM(H601:H604)</f>
        <v>0</v>
      </c>
      <c r="I600" s="69">
        <f t="shared" si="203"/>
        <v>0</v>
      </c>
      <c r="J600" s="73">
        <f t="shared" si="204"/>
        <v>0</v>
      </c>
      <c r="K600" s="19">
        <f t="shared" si="208"/>
        <v>6060.61</v>
      </c>
      <c r="L600" s="39">
        <f t="shared" si="209"/>
        <v>0</v>
      </c>
      <c r="M600" s="57">
        <f t="shared" si="205"/>
        <v>1</v>
      </c>
      <c r="N600" s="496" t="s">
        <v>1276</v>
      </c>
    </row>
    <row r="601" spans="1:14" s="6" customFormat="1" ht="18.75" customHeight="1" outlineLevel="1" x14ac:dyDescent="0.25">
      <c r="A601" s="487"/>
      <c r="B601" s="256" t="s">
        <v>23</v>
      </c>
      <c r="C601" s="256"/>
      <c r="D601" s="39">
        <v>0</v>
      </c>
      <c r="E601" s="18">
        <v>0</v>
      </c>
      <c r="F601" s="39"/>
      <c r="G601" s="102" t="e">
        <f t="shared" si="175"/>
        <v>#DIV/0!</v>
      </c>
      <c r="H601" s="39"/>
      <c r="I601" s="73" t="e">
        <f t="shared" si="203"/>
        <v>#DIV/0!</v>
      </c>
      <c r="J601" s="73" t="e">
        <f t="shared" si="204"/>
        <v>#DIV/0!</v>
      </c>
      <c r="K601" s="39">
        <f t="shared" si="208"/>
        <v>0</v>
      </c>
      <c r="L601" s="39">
        <f t="shared" si="209"/>
        <v>0</v>
      </c>
      <c r="M601" s="29" t="e">
        <f t="shared" si="205"/>
        <v>#DIV/0!</v>
      </c>
      <c r="N601" s="497"/>
    </row>
    <row r="602" spans="1:14" s="6" customFormat="1" outlineLevel="1" x14ac:dyDescent="0.25">
      <c r="A602" s="488"/>
      <c r="B602" s="256" t="s">
        <v>22</v>
      </c>
      <c r="C602" s="256"/>
      <c r="D602" s="39">
        <v>6000</v>
      </c>
      <c r="E602" s="39">
        <v>6000</v>
      </c>
      <c r="F602" s="39">
        <v>6000</v>
      </c>
      <c r="G602" s="69">
        <f t="shared" si="175"/>
        <v>1</v>
      </c>
      <c r="H602" s="39"/>
      <c r="I602" s="69">
        <f t="shared" si="203"/>
        <v>0</v>
      </c>
      <c r="J602" s="73">
        <f t="shared" si="204"/>
        <v>0</v>
      </c>
      <c r="K602" s="39">
        <f t="shared" si="208"/>
        <v>6000</v>
      </c>
      <c r="L602" s="39">
        <f t="shared" si="209"/>
        <v>0</v>
      </c>
      <c r="M602" s="28">
        <f t="shared" si="205"/>
        <v>1</v>
      </c>
      <c r="N602" s="498"/>
    </row>
    <row r="603" spans="1:14" s="6" customFormat="1" outlineLevel="1" x14ac:dyDescent="0.25">
      <c r="A603" s="486"/>
      <c r="B603" s="256" t="s">
        <v>42</v>
      </c>
      <c r="C603" s="256"/>
      <c r="D603" s="39">
        <v>60.61</v>
      </c>
      <c r="E603" s="39">
        <v>60.61</v>
      </c>
      <c r="F603" s="39"/>
      <c r="G603" s="38">
        <f t="shared" si="175"/>
        <v>0</v>
      </c>
      <c r="H603" s="39"/>
      <c r="I603" s="69">
        <f t="shared" si="203"/>
        <v>0</v>
      </c>
      <c r="J603" s="73" t="e">
        <f t="shared" si="204"/>
        <v>#DIV/0!</v>
      </c>
      <c r="K603" s="39">
        <f t="shared" si="208"/>
        <v>60.61</v>
      </c>
      <c r="L603" s="39">
        <f t="shared" si="209"/>
        <v>0</v>
      </c>
      <c r="M603" s="28">
        <f t="shared" si="205"/>
        <v>1</v>
      </c>
      <c r="N603" s="496"/>
    </row>
    <row r="604" spans="1:14" s="6" customFormat="1" outlineLevel="1" x14ac:dyDescent="0.25">
      <c r="A604" s="488"/>
      <c r="B604" s="256" t="s">
        <v>24</v>
      </c>
      <c r="C604" s="256"/>
      <c r="D604" s="39">
        <v>0</v>
      </c>
      <c r="E604" s="18">
        <v>0</v>
      </c>
      <c r="F604" s="39"/>
      <c r="G604" s="102" t="e">
        <f t="shared" si="175"/>
        <v>#DIV/0!</v>
      </c>
      <c r="H604" s="39"/>
      <c r="I604" s="73" t="e">
        <f t="shared" si="203"/>
        <v>#DIV/0!</v>
      </c>
      <c r="J604" s="73" t="e">
        <f t="shared" si="204"/>
        <v>#DIV/0!</v>
      </c>
      <c r="K604" s="39">
        <f t="shared" si="208"/>
        <v>0</v>
      </c>
      <c r="L604" s="39">
        <f t="shared" si="209"/>
        <v>0</v>
      </c>
      <c r="M604" s="29" t="e">
        <f t="shared" si="205"/>
        <v>#DIV/0!</v>
      </c>
      <c r="N604" s="498"/>
    </row>
    <row r="605" spans="1:14" s="6" customFormat="1" ht="114.75" customHeight="1" x14ac:dyDescent="0.25">
      <c r="A605" s="637" t="s">
        <v>91</v>
      </c>
      <c r="B605" s="16" t="s">
        <v>650</v>
      </c>
      <c r="C605" s="16" t="s">
        <v>215</v>
      </c>
      <c r="D605" s="19">
        <f>SUM(D606:D609)</f>
        <v>292298.61</v>
      </c>
      <c r="E605" s="19">
        <f t="shared" ref="E605:F605" si="215">SUM(E606:E609)</f>
        <v>292298.61</v>
      </c>
      <c r="F605" s="19">
        <f t="shared" si="215"/>
        <v>192587.29</v>
      </c>
      <c r="G605" s="100">
        <f t="shared" si="175"/>
        <v>0.65900000000000003</v>
      </c>
      <c r="H605" s="19">
        <f>SUM(H606:H609)</f>
        <v>192587.29</v>
      </c>
      <c r="I605" s="69">
        <f t="shared" si="203"/>
        <v>0.65900000000000003</v>
      </c>
      <c r="J605" s="100">
        <f t="shared" si="204"/>
        <v>1</v>
      </c>
      <c r="K605" s="19">
        <f t="shared" si="208"/>
        <v>292298.61</v>
      </c>
      <c r="L605" s="39">
        <f t="shared" si="209"/>
        <v>0</v>
      </c>
      <c r="M605" s="57">
        <f t="shared" si="205"/>
        <v>1</v>
      </c>
      <c r="N605" s="540" t="s">
        <v>852</v>
      </c>
    </row>
    <row r="606" spans="1:14" s="6" customFormat="1" ht="18.75" customHeight="1" outlineLevel="1" x14ac:dyDescent="0.25">
      <c r="A606" s="637"/>
      <c r="B606" s="256" t="s">
        <v>23</v>
      </c>
      <c r="C606" s="256"/>
      <c r="D606" s="39">
        <v>0</v>
      </c>
      <c r="E606" s="18">
        <v>0</v>
      </c>
      <c r="F606" s="39"/>
      <c r="G606" s="102" t="e">
        <f t="shared" si="175"/>
        <v>#DIV/0!</v>
      </c>
      <c r="H606" s="21"/>
      <c r="I606" s="73" t="e">
        <f t="shared" si="203"/>
        <v>#DIV/0!</v>
      </c>
      <c r="J606" s="69"/>
      <c r="K606" s="39">
        <f t="shared" si="208"/>
        <v>0</v>
      </c>
      <c r="L606" s="39">
        <f t="shared" si="209"/>
        <v>0</v>
      </c>
      <c r="M606" s="29" t="e">
        <f t="shared" si="205"/>
        <v>#DIV/0!</v>
      </c>
      <c r="N606" s="540"/>
    </row>
    <row r="607" spans="1:14" s="6" customFormat="1" outlineLevel="1" x14ac:dyDescent="0.25">
      <c r="A607" s="637"/>
      <c r="B607" s="256" t="s">
        <v>22</v>
      </c>
      <c r="C607" s="256"/>
      <c r="D607" s="39">
        <v>0</v>
      </c>
      <c r="E607" s="18">
        <v>0</v>
      </c>
      <c r="F607" s="39"/>
      <c r="G607" s="102" t="e">
        <f t="shared" si="175"/>
        <v>#DIV/0!</v>
      </c>
      <c r="H607" s="21"/>
      <c r="I607" s="73" t="e">
        <f t="shared" si="203"/>
        <v>#DIV/0!</v>
      </c>
      <c r="J607" s="69"/>
      <c r="K607" s="39">
        <f t="shared" si="208"/>
        <v>0</v>
      </c>
      <c r="L607" s="39">
        <f t="shared" si="209"/>
        <v>0</v>
      </c>
      <c r="M607" s="29" t="e">
        <f t="shared" si="205"/>
        <v>#DIV/0!</v>
      </c>
      <c r="N607" s="540"/>
    </row>
    <row r="608" spans="1:14" s="6" customFormat="1" outlineLevel="1" x14ac:dyDescent="0.25">
      <c r="A608" s="637"/>
      <c r="B608" s="256" t="s">
        <v>42</v>
      </c>
      <c r="C608" s="256"/>
      <c r="D608" s="39">
        <v>250247.53</v>
      </c>
      <c r="E608" s="39">
        <v>250247.53</v>
      </c>
      <c r="F608" s="39">
        <v>192587.29</v>
      </c>
      <c r="G608" s="69">
        <f t="shared" si="175"/>
        <v>0.77</v>
      </c>
      <c r="H608" s="39">
        <f>F608</f>
        <v>192587.29</v>
      </c>
      <c r="I608" s="69">
        <f t="shared" si="203"/>
        <v>0.77</v>
      </c>
      <c r="J608" s="69">
        <f t="shared" si="204"/>
        <v>1</v>
      </c>
      <c r="K608" s="39">
        <f t="shared" si="208"/>
        <v>250247.53</v>
      </c>
      <c r="L608" s="39">
        <f t="shared" si="209"/>
        <v>0</v>
      </c>
      <c r="M608" s="28">
        <f t="shared" si="205"/>
        <v>1</v>
      </c>
      <c r="N608" s="540"/>
    </row>
    <row r="609" spans="1:14" s="6" customFormat="1" outlineLevel="1" x14ac:dyDescent="0.25">
      <c r="A609" s="637"/>
      <c r="B609" s="256" t="s">
        <v>24</v>
      </c>
      <c r="C609" s="256"/>
      <c r="D609" s="39">
        <v>42051.08</v>
      </c>
      <c r="E609" s="39">
        <v>42051.08</v>
      </c>
      <c r="F609" s="39"/>
      <c r="G609" s="38">
        <f t="shared" si="175"/>
        <v>0</v>
      </c>
      <c r="H609" s="21"/>
      <c r="I609" s="69">
        <f t="shared" si="203"/>
        <v>0</v>
      </c>
      <c r="J609" s="69"/>
      <c r="K609" s="39">
        <f t="shared" si="208"/>
        <v>42051.08</v>
      </c>
      <c r="L609" s="39">
        <f t="shared" si="209"/>
        <v>0</v>
      </c>
      <c r="M609" s="28">
        <f t="shared" si="205"/>
        <v>1</v>
      </c>
      <c r="N609" s="540"/>
    </row>
    <row r="610" spans="1:14" s="6" customFormat="1" ht="182.25" customHeight="1" x14ac:dyDescent="0.25">
      <c r="A610" s="637" t="s">
        <v>227</v>
      </c>
      <c r="B610" s="16" t="s">
        <v>970</v>
      </c>
      <c r="C610" s="16" t="s">
        <v>215</v>
      </c>
      <c r="D610" s="19">
        <f>SUM(D611:D614)</f>
        <v>6211.92</v>
      </c>
      <c r="E610" s="19">
        <f t="shared" ref="E610:H610" si="216">SUM(E611:E614)</f>
        <v>6211.92</v>
      </c>
      <c r="F610" s="19">
        <f t="shared" si="216"/>
        <v>3255.43</v>
      </c>
      <c r="G610" s="100">
        <f t="shared" si="175"/>
        <v>0.52400000000000002</v>
      </c>
      <c r="H610" s="19">
        <f t="shared" si="216"/>
        <v>3255.43</v>
      </c>
      <c r="I610" s="69">
        <f t="shared" si="203"/>
        <v>0.52400000000000002</v>
      </c>
      <c r="J610" s="100">
        <f t="shared" ref="J610:J619" si="217">H610/F610</f>
        <v>1</v>
      </c>
      <c r="K610" s="19">
        <f t="shared" si="208"/>
        <v>6211.92</v>
      </c>
      <c r="L610" s="39">
        <f t="shared" si="209"/>
        <v>0</v>
      </c>
      <c r="M610" s="57">
        <f t="shared" si="205"/>
        <v>1</v>
      </c>
      <c r="N610" s="545" t="s">
        <v>1277</v>
      </c>
    </row>
    <row r="611" spans="1:14" s="6" customFormat="1" ht="18.75" customHeight="1" outlineLevel="1" x14ac:dyDescent="0.25">
      <c r="A611" s="637"/>
      <c r="B611" s="256" t="s">
        <v>23</v>
      </c>
      <c r="C611" s="256"/>
      <c r="D611" s="39"/>
      <c r="E611" s="39"/>
      <c r="F611" s="39"/>
      <c r="G611" s="73" t="e">
        <f t="shared" si="175"/>
        <v>#DIV/0!</v>
      </c>
      <c r="H611" s="21"/>
      <c r="I611" s="73" t="e">
        <f t="shared" si="203"/>
        <v>#DIV/0!</v>
      </c>
      <c r="J611" s="73" t="e">
        <f t="shared" si="217"/>
        <v>#DIV/0!</v>
      </c>
      <c r="K611" s="39">
        <f t="shared" si="208"/>
        <v>0</v>
      </c>
      <c r="L611" s="39">
        <f t="shared" si="209"/>
        <v>0</v>
      </c>
      <c r="M611" s="29" t="e">
        <f t="shared" si="205"/>
        <v>#DIV/0!</v>
      </c>
      <c r="N611" s="545"/>
    </row>
    <row r="612" spans="1:14" s="6" customFormat="1" outlineLevel="1" x14ac:dyDescent="0.25">
      <c r="A612" s="637"/>
      <c r="B612" s="256" t="s">
        <v>22</v>
      </c>
      <c r="C612" s="256"/>
      <c r="D612" s="39"/>
      <c r="E612" s="39"/>
      <c r="F612" s="39"/>
      <c r="G612" s="73" t="e">
        <f t="shared" si="175"/>
        <v>#DIV/0!</v>
      </c>
      <c r="H612" s="21"/>
      <c r="I612" s="73" t="e">
        <f t="shared" si="203"/>
        <v>#DIV/0!</v>
      </c>
      <c r="J612" s="73" t="e">
        <f t="shared" si="217"/>
        <v>#DIV/0!</v>
      </c>
      <c r="K612" s="39">
        <f t="shared" si="208"/>
        <v>0</v>
      </c>
      <c r="L612" s="39">
        <f t="shared" si="209"/>
        <v>0</v>
      </c>
      <c r="M612" s="29" t="e">
        <f t="shared" si="205"/>
        <v>#DIV/0!</v>
      </c>
      <c r="N612" s="545"/>
    </row>
    <row r="613" spans="1:14" s="6" customFormat="1" outlineLevel="1" x14ac:dyDescent="0.25">
      <c r="A613" s="637"/>
      <c r="B613" s="256" t="s">
        <v>42</v>
      </c>
      <c r="C613" s="256"/>
      <c r="D613" s="39">
        <v>6211.92</v>
      </c>
      <c r="E613" s="39">
        <v>6211.92</v>
      </c>
      <c r="F613" s="39">
        <v>3255.43</v>
      </c>
      <c r="G613" s="69">
        <f t="shared" si="175"/>
        <v>0.52400000000000002</v>
      </c>
      <c r="H613" s="39">
        <v>3255.43</v>
      </c>
      <c r="I613" s="69">
        <f t="shared" si="203"/>
        <v>0.52400000000000002</v>
      </c>
      <c r="J613" s="69">
        <f t="shared" si="217"/>
        <v>1</v>
      </c>
      <c r="K613" s="39">
        <f t="shared" si="208"/>
        <v>6211.92</v>
      </c>
      <c r="L613" s="39">
        <f t="shared" si="209"/>
        <v>0</v>
      </c>
      <c r="M613" s="28">
        <f t="shared" si="205"/>
        <v>1</v>
      </c>
      <c r="N613" s="545"/>
    </row>
    <row r="614" spans="1:14" s="6" customFormat="1" outlineLevel="1" x14ac:dyDescent="0.25">
      <c r="A614" s="637"/>
      <c r="B614" s="256" t="s">
        <v>24</v>
      </c>
      <c r="C614" s="256"/>
      <c r="D614" s="39"/>
      <c r="E614" s="39"/>
      <c r="F614" s="39"/>
      <c r="G614" s="102" t="e">
        <f t="shared" si="175"/>
        <v>#DIV/0!</v>
      </c>
      <c r="H614" s="21"/>
      <c r="I614" s="73" t="e">
        <f t="shared" si="203"/>
        <v>#DIV/0!</v>
      </c>
      <c r="J614" s="73" t="e">
        <f t="shared" si="217"/>
        <v>#DIV/0!</v>
      </c>
      <c r="K614" s="39">
        <f t="shared" si="208"/>
        <v>0</v>
      </c>
      <c r="L614" s="39">
        <f t="shared" si="209"/>
        <v>0</v>
      </c>
      <c r="M614" s="29" t="e">
        <f t="shared" si="205"/>
        <v>#DIV/0!</v>
      </c>
      <c r="N614" s="545"/>
    </row>
    <row r="615" spans="1:14" s="6" customFormat="1" ht="135.75" customHeight="1" outlineLevel="1" x14ac:dyDescent="0.25">
      <c r="A615" s="460" t="s">
        <v>1134</v>
      </c>
      <c r="B615" s="16" t="s">
        <v>971</v>
      </c>
      <c r="C615" s="16" t="s">
        <v>215</v>
      </c>
      <c r="D615" s="19">
        <f>SUM(D616:D619)</f>
        <v>180.52</v>
      </c>
      <c r="E615" s="19">
        <f t="shared" ref="E615:F615" si="218">SUM(E616:E619)</f>
        <v>180.52</v>
      </c>
      <c r="F615" s="19">
        <f t="shared" si="218"/>
        <v>148.66</v>
      </c>
      <c r="G615" s="100">
        <f t="shared" si="175"/>
        <v>0.82399999999999995</v>
      </c>
      <c r="H615" s="19">
        <f>SUM(H616:H619)</f>
        <v>148.66</v>
      </c>
      <c r="I615" s="100">
        <f t="shared" si="203"/>
        <v>0.82399999999999995</v>
      </c>
      <c r="J615" s="100">
        <f t="shared" si="217"/>
        <v>1</v>
      </c>
      <c r="K615" s="301">
        <f>SUM(K616:K619)</f>
        <v>179.63</v>
      </c>
      <c r="L615" s="301">
        <f>SUM(L616:L619)</f>
        <v>0.89</v>
      </c>
      <c r="M615" s="137"/>
      <c r="N615" s="545" t="s">
        <v>1133</v>
      </c>
    </row>
    <row r="616" spans="1:14" s="6" customFormat="1" outlineLevel="1" x14ac:dyDescent="0.25">
      <c r="A616" s="460"/>
      <c r="B616" s="256" t="s">
        <v>23</v>
      </c>
      <c r="C616" s="256"/>
      <c r="D616" s="39"/>
      <c r="E616" s="39"/>
      <c r="F616" s="39"/>
      <c r="G616" s="102" t="e">
        <f t="shared" si="175"/>
        <v>#DIV/0!</v>
      </c>
      <c r="H616" s="21"/>
      <c r="I616" s="73" t="e">
        <f t="shared" si="203"/>
        <v>#DIV/0!</v>
      </c>
      <c r="J616" s="73" t="e">
        <f t="shared" si="217"/>
        <v>#DIV/0!</v>
      </c>
      <c r="K616" s="39">
        <f>E616</f>
        <v>0</v>
      </c>
      <c r="L616" s="39"/>
      <c r="M616" s="29"/>
      <c r="N616" s="545"/>
    </row>
    <row r="617" spans="1:14" s="6" customFormat="1" outlineLevel="1" x14ac:dyDescent="0.25">
      <c r="A617" s="460"/>
      <c r="B617" s="256" t="s">
        <v>22</v>
      </c>
      <c r="C617" s="256"/>
      <c r="D617" s="39"/>
      <c r="E617" s="39"/>
      <c r="F617" s="39"/>
      <c r="G617" s="102" t="e">
        <f t="shared" si="175"/>
        <v>#DIV/0!</v>
      </c>
      <c r="H617" s="21"/>
      <c r="I617" s="73" t="e">
        <f t="shared" si="203"/>
        <v>#DIV/0!</v>
      </c>
      <c r="J617" s="73" t="e">
        <f t="shared" si="217"/>
        <v>#DIV/0!</v>
      </c>
      <c r="K617" s="39">
        <f t="shared" ref="K617:K619" si="219">E617</f>
        <v>0</v>
      </c>
      <c r="L617" s="39"/>
      <c r="M617" s="29"/>
      <c r="N617" s="545"/>
    </row>
    <row r="618" spans="1:14" s="6" customFormat="1" outlineLevel="1" x14ac:dyDescent="0.25">
      <c r="A618" s="460"/>
      <c r="B618" s="256" t="s">
        <v>42</v>
      </c>
      <c r="C618" s="256"/>
      <c r="D618" s="39">
        <v>180.52</v>
      </c>
      <c r="E618" s="39">
        <v>180.52</v>
      </c>
      <c r="F618" s="39">
        <v>148.66</v>
      </c>
      <c r="G618" s="69">
        <f t="shared" si="175"/>
        <v>0.82399999999999995</v>
      </c>
      <c r="H618" s="39">
        <v>148.66</v>
      </c>
      <c r="I618" s="69">
        <f t="shared" si="203"/>
        <v>0.82399999999999995</v>
      </c>
      <c r="J618" s="69">
        <f t="shared" si="217"/>
        <v>1</v>
      </c>
      <c r="K618" s="39">
        <v>179.63</v>
      </c>
      <c r="L618" s="39">
        <v>0.89</v>
      </c>
      <c r="M618" s="29"/>
      <c r="N618" s="545"/>
    </row>
    <row r="619" spans="1:14" s="6" customFormat="1" outlineLevel="1" x14ac:dyDescent="0.25">
      <c r="A619" s="460"/>
      <c r="B619" s="256" t="s">
        <v>24</v>
      </c>
      <c r="C619" s="256"/>
      <c r="D619" s="39"/>
      <c r="E619" s="39"/>
      <c r="F619" s="39"/>
      <c r="G619" s="102" t="e">
        <f t="shared" si="175"/>
        <v>#DIV/0!</v>
      </c>
      <c r="H619" s="21"/>
      <c r="I619" s="73" t="e">
        <f t="shared" si="203"/>
        <v>#DIV/0!</v>
      </c>
      <c r="J619" s="73" t="e">
        <f t="shared" si="217"/>
        <v>#DIV/0!</v>
      </c>
      <c r="K619" s="39">
        <f t="shared" si="219"/>
        <v>0</v>
      </c>
      <c r="L619" s="39"/>
      <c r="M619" s="29"/>
      <c r="N619" s="545"/>
    </row>
    <row r="620" spans="1:14" s="6" customFormat="1" ht="67.5" customHeight="1" outlineLevel="1" x14ac:dyDescent="0.25">
      <c r="A620" s="638" t="s">
        <v>93</v>
      </c>
      <c r="B620" s="91" t="s">
        <v>69</v>
      </c>
      <c r="C620" s="91" t="s">
        <v>144</v>
      </c>
      <c r="D620" s="63">
        <f>SUM(D621:D624)</f>
        <v>37311.61</v>
      </c>
      <c r="E620" s="63">
        <f t="shared" ref="E620:F620" si="220">SUM(E621:E624)</f>
        <v>37311.61</v>
      </c>
      <c r="F620" s="63">
        <f t="shared" si="220"/>
        <v>29735.74</v>
      </c>
      <c r="G620" s="101">
        <f t="shared" si="175"/>
        <v>0.79700000000000004</v>
      </c>
      <c r="H620" s="63">
        <f>SUM(H621:H624)</f>
        <v>29735.74</v>
      </c>
      <c r="I620" s="101">
        <f t="shared" si="203"/>
        <v>0.79700000000000004</v>
      </c>
      <c r="J620" s="101">
        <f t="shared" si="204"/>
        <v>1</v>
      </c>
      <c r="K620" s="63">
        <f t="shared" si="208"/>
        <v>37311.61</v>
      </c>
      <c r="L620" s="39">
        <f t="shared" si="209"/>
        <v>0</v>
      </c>
      <c r="M620" s="60">
        <f t="shared" si="205"/>
        <v>1</v>
      </c>
      <c r="N620" s="535"/>
    </row>
    <row r="621" spans="1:14" s="6" customFormat="1" ht="21.75" customHeight="1" outlineLevel="1" x14ac:dyDescent="0.25">
      <c r="A621" s="638"/>
      <c r="B621" s="256" t="s">
        <v>23</v>
      </c>
      <c r="C621" s="256"/>
      <c r="D621" s="39">
        <f>D626+D631</f>
        <v>0</v>
      </c>
      <c r="E621" s="39">
        <f>E626+E631</f>
        <v>0</v>
      </c>
      <c r="F621" s="39">
        <f>F626+F631</f>
        <v>0</v>
      </c>
      <c r="G621" s="73" t="e">
        <f t="shared" si="175"/>
        <v>#DIV/0!</v>
      </c>
      <c r="H621" s="39">
        <f t="shared" ref="H621:H624" si="221">H626+H631</f>
        <v>0</v>
      </c>
      <c r="I621" s="73" t="e">
        <f t="shared" si="203"/>
        <v>#DIV/0!</v>
      </c>
      <c r="J621" s="73" t="e">
        <f t="shared" si="204"/>
        <v>#DIV/0!</v>
      </c>
      <c r="K621" s="39">
        <f t="shared" si="208"/>
        <v>0</v>
      </c>
      <c r="L621" s="39">
        <f t="shared" si="209"/>
        <v>0</v>
      </c>
      <c r="M621" s="29" t="e">
        <f t="shared" si="205"/>
        <v>#DIV/0!</v>
      </c>
      <c r="N621" s="535"/>
    </row>
    <row r="622" spans="1:14" s="6" customFormat="1" ht="21.75" customHeight="1" outlineLevel="1" x14ac:dyDescent="0.25">
      <c r="A622" s="638"/>
      <c r="B622" s="256" t="s">
        <v>22</v>
      </c>
      <c r="C622" s="256"/>
      <c r="D622" s="39">
        <f t="shared" ref="D622:F624" si="222">D627+D632</f>
        <v>0</v>
      </c>
      <c r="E622" s="39">
        <f t="shared" si="222"/>
        <v>0</v>
      </c>
      <c r="F622" s="39">
        <f t="shared" si="222"/>
        <v>0</v>
      </c>
      <c r="G622" s="73" t="e">
        <f t="shared" si="175"/>
        <v>#DIV/0!</v>
      </c>
      <c r="H622" s="39">
        <f t="shared" si="221"/>
        <v>0</v>
      </c>
      <c r="I622" s="73" t="e">
        <f t="shared" si="203"/>
        <v>#DIV/0!</v>
      </c>
      <c r="J622" s="73" t="e">
        <f t="shared" si="204"/>
        <v>#DIV/0!</v>
      </c>
      <c r="K622" s="39">
        <f t="shared" si="208"/>
        <v>0</v>
      </c>
      <c r="L622" s="39">
        <f t="shared" si="209"/>
        <v>0</v>
      </c>
      <c r="M622" s="29" t="e">
        <f t="shared" si="205"/>
        <v>#DIV/0!</v>
      </c>
      <c r="N622" s="535"/>
    </row>
    <row r="623" spans="1:14" s="6" customFormat="1" ht="21.75" customHeight="1" outlineLevel="1" x14ac:dyDescent="0.25">
      <c r="A623" s="638"/>
      <c r="B623" s="256" t="s">
        <v>42</v>
      </c>
      <c r="C623" s="256"/>
      <c r="D623" s="39">
        <f t="shared" si="222"/>
        <v>37311.61</v>
      </c>
      <c r="E623" s="39">
        <f t="shared" si="222"/>
        <v>37311.61</v>
      </c>
      <c r="F623" s="39">
        <f t="shared" si="222"/>
        <v>29735.74</v>
      </c>
      <c r="G623" s="69">
        <f t="shared" si="175"/>
        <v>0.79700000000000004</v>
      </c>
      <c r="H623" s="39">
        <f t="shared" si="221"/>
        <v>29735.74</v>
      </c>
      <c r="I623" s="69">
        <f t="shared" si="203"/>
        <v>0.79700000000000004</v>
      </c>
      <c r="J623" s="69">
        <f t="shared" si="204"/>
        <v>1</v>
      </c>
      <c r="K623" s="39">
        <f t="shared" si="208"/>
        <v>37311.61</v>
      </c>
      <c r="L623" s="39">
        <f t="shared" si="209"/>
        <v>0</v>
      </c>
      <c r="M623" s="28">
        <f t="shared" si="205"/>
        <v>1</v>
      </c>
      <c r="N623" s="535"/>
    </row>
    <row r="624" spans="1:14" s="6" customFormat="1" ht="21.75" customHeight="1" outlineLevel="1" x14ac:dyDescent="0.25">
      <c r="A624" s="638"/>
      <c r="B624" s="256" t="s">
        <v>24</v>
      </c>
      <c r="C624" s="256"/>
      <c r="D624" s="39">
        <f t="shared" si="222"/>
        <v>0</v>
      </c>
      <c r="E624" s="39">
        <f t="shared" si="222"/>
        <v>0</v>
      </c>
      <c r="F624" s="39">
        <f t="shared" si="222"/>
        <v>0</v>
      </c>
      <c r="G624" s="102" t="e">
        <f t="shared" ref="G624:G654" si="223">F624/E624</f>
        <v>#DIV/0!</v>
      </c>
      <c r="H624" s="39">
        <f t="shared" si="221"/>
        <v>0</v>
      </c>
      <c r="I624" s="73" t="e">
        <f t="shared" si="203"/>
        <v>#DIV/0!</v>
      </c>
      <c r="J624" s="73" t="e">
        <f t="shared" si="204"/>
        <v>#DIV/0!</v>
      </c>
      <c r="K624" s="39">
        <f t="shared" si="208"/>
        <v>0</v>
      </c>
      <c r="L624" s="39">
        <f t="shared" si="209"/>
        <v>0</v>
      </c>
      <c r="M624" s="29" t="e">
        <f t="shared" si="205"/>
        <v>#DIV/0!</v>
      </c>
      <c r="N624" s="535"/>
    </row>
    <row r="625" spans="1:14" s="6" customFormat="1" ht="87" customHeight="1" x14ac:dyDescent="0.25">
      <c r="A625" s="637" t="s">
        <v>92</v>
      </c>
      <c r="B625" s="16" t="s">
        <v>651</v>
      </c>
      <c r="C625" s="16" t="s">
        <v>215</v>
      </c>
      <c r="D625" s="19">
        <f>SUM(D626:D629)</f>
        <v>36956.85</v>
      </c>
      <c r="E625" s="19">
        <f t="shared" ref="E625:F625" si="224">SUM(E626:E629)</f>
        <v>36956.85</v>
      </c>
      <c r="F625" s="19">
        <f t="shared" si="224"/>
        <v>29404.43</v>
      </c>
      <c r="G625" s="100">
        <f t="shared" si="223"/>
        <v>0.79600000000000004</v>
      </c>
      <c r="H625" s="19">
        <f>SUM(H626:H629)</f>
        <v>29404.43</v>
      </c>
      <c r="I625" s="69">
        <f t="shared" si="203"/>
        <v>0.79600000000000004</v>
      </c>
      <c r="J625" s="100">
        <f t="shared" si="204"/>
        <v>1</v>
      </c>
      <c r="K625" s="19">
        <f t="shared" si="208"/>
        <v>36956.85</v>
      </c>
      <c r="L625" s="39">
        <f t="shared" si="209"/>
        <v>0</v>
      </c>
      <c r="M625" s="57">
        <f t="shared" si="205"/>
        <v>1</v>
      </c>
      <c r="N625" s="540" t="s">
        <v>851</v>
      </c>
    </row>
    <row r="626" spans="1:14" s="6" customFormat="1" ht="18.75" customHeight="1" outlineLevel="1" x14ac:dyDescent="0.25">
      <c r="A626" s="637"/>
      <c r="B626" s="256" t="s">
        <v>23</v>
      </c>
      <c r="C626" s="256"/>
      <c r="D626" s="39">
        <v>0</v>
      </c>
      <c r="E626" s="18">
        <v>0</v>
      </c>
      <c r="F626" s="39"/>
      <c r="G626" s="102" t="e">
        <f t="shared" si="223"/>
        <v>#DIV/0!</v>
      </c>
      <c r="H626" s="21"/>
      <c r="I626" s="73" t="e">
        <f t="shared" si="203"/>
        <v>#DIV/0!</v>
      </c>
      <c r="J626" s="73" t="e">
        <f t="shared" si="204"/>
        <v>#DIV/0!</v>
      </c>
      <c r="K626" s="39">
        <f t="shared" si="208"/>
        <v>0</v>
      </c>
      <c r="L626" s="39">
        <f t="shared" si="209"/>
        <v>0</v>
      </c>
      <c r="M626" s="29" t="e">
        <f t="shared" si="205"/>
        <v>#DIV/0!</v>
      </c>
      <c r="N626" s="540"/>
    </row>
    <row r="627" spans="1:14" s="6" customFormat="1" ht="18.75" customHeight="1" outlineLevel="1" x14ac:dyDescent="0.25">
      <c r="A627" s="637"/>
      <c r="B627" s="256" t="s">
        <v>22</v>
      </c>
      <c r="C627" s="256"/>
      <c r="D627" s="39">
        <v>0</v>
      </c>
      <c r="E627" s="18">
        <v>0</v>
      </c>
      <c r="F627" s="39"/>
      <c r="G627" s="102" t="e">
        <f t="shared" si="223"/>
        <v>#DIV/0!</v>
      </c>
      <c r="H627" s="21"/>
      <c r="I627" s="73" t="e">
        <f t="shared" si="203"/>
        <v>#DIV/0!</v>
      </c>
      <c r="J627" s="73" t="e">
        <f t="shared" si="204"/>
        <v>#DIV/0!</v>
      </c>
      <c r="K627" s="39">
        <f t="shared" si="208"/>
        <v>0</v>
      </c>
      <c r="L627" s="39">
        <f t="shared" si="209"/>
        <v>0</v>
      </c>
      <c r="M627" s="29" t="e">
        <f t="shared" si="205"/>
        <v>#DIV/0!</v>
      </c>
      <c r="N627" s="540"/>
    </row>
    <row r="628" spans="1:14" s="6" customFormat="1" ht="18.75" customHeight="1" outlineLevel="1" x14ac:dyDescent="0.25">
      <c r="A628" s="637"/>
      <c r="B628" s="256" t="s">
        <v>42</v>
      </c>
      <c r="C628" s="256"/>
      <c r="D628" s="39">
        <v>36956.85</v>
      </c>
      <c r="E628" s="39">
        <v>36956.85</v>
      </c>
      <c r="F628" s="39">
        <v>29404.43</v>
      </c>
      <c r="G628" s="69">
        <f t="shared" si="223"/>
        <v>0.79600000000000004</v>
      </c>
      <c r="H628" s="39">
        <f>F628</f>
        <v>29404.43</v>
      </c>
      <c r="I628" s="69">
        <f t="shared" si="203"/>
        <v>0.79600000000000004</v>
      </c>
      <c r="J628" s="69">
        <f t="shared" si="204"/>
        <v>1</v>
      </c>
      <c r="K628" s="39">
        <f t="shared" si="208"/>
        <v>36956.85</v>
      </c>
      <c r="L628" s="39">
        <f t="shared" si="209"/>
        <v>0</v>
      </c>
      <c r="M628" s="28">
        <f t="shared" si="205"/>
        <v>1</v>
      </c>
      <c r="N628" s="540"/>
    </row>
    <row r="629" spans="1:14" s="6" customFormat="1" ht="18.75" customHeight="1" outlineLevel="1" x14ac:dyDescent="0.25">
      <c r="A629" s="637"/>
      <c r="B629" s="256" t="s">
        <v>24</v>
      </c>
      <c r="C629" s="256"/>
      <c r="D629" s="39">
        <v>0</v>
      </c>
      <c r="E629" s="18">
        <v>0</v>
      </c>
      <c r="F629" s="39"/>
      <c r="G629" s="102" t="e">
        <f t="shared" si="223"/>
        <v>#DIV/0!</v>
      </c>
      <c r="H629" s="21"/>
      <c r="I629" s="73" t="e">
        <f t="shared" si="203"/>
        <v>#DIV/0!</v>
      </c>
      <c r="J629" s="73" t="e">
        <f t="shared" si="204"/>
        <v>#DIV/0!</v>
      </c>
      <c r="K629" s="39">
        <f t="shared" si="208"/>
        <v>0</v>
      </c>
      <c r="L629" s="39">
        <f t="shared" si="209"/>
        <v>0</v>
      </c>
      <c r="M629" s="29" t="e">
        <f t="shared" si="205"/>
        <v>#DIV/0!</v>
      </c>
      <c r="N629" s="540"/>
    </row>
    <row r="630" spans="1:14" s="6" customFormat="1" ht="129.75" customHeight="1" x14ac:dyDescent="0.25">
      <c r="A630" s="637" t="s">
        <v>228</v>
      </c>
      <c r="B630" s="16" t="s">
        <v>922</v>
      </c>
      <c r="C630" s="16" t="s">
        <v>215</v>
      </c>
      <c r="D630" s="19">
        <f>SUM(D631:D634)</f>
        <v>354.76</v>
      </c>
      <c r="E630" s="19">
        <f t="shared" ref="E630:F630" si="225">SUM(E631:E634)</f>
        <v>354.76</v>
      </c>
      <c r="F630" s="39">
        <f t="shared" si="225"/>
        <v>331.31</v>
      </c>
      <c r="G630" s="100">
        <f t="shared" si="223"/>
        <v>0.93400000000000005</v>
      </c>
      <c r="H630" s="39">
        <f t="shared" ref="H630" si="226">SUM(H631:H634)</f>
        <v>331.31</v>
      </c>
      <c r="I630" s="69">
        <f t="shared" si="203"/>
        <v>0.93400000000000005</v>
      </c>
      <c r="J630" s="69">
        <f t="shared" si="204"/>
        <v>1</v>
      </c>
      <c r="K630" s="19">
        <f t="shared" si="208"/>
        <v>354.76</v>
      </c>
      <c r="L630" s="39">
        <f t="shared" si="209"/>
        <v>0</v>
      </c>
      <c r="M630" s="57">
        <f t="shared" si="205"/>
        <v>1</v>
      </c>
      <c r="N630" s="540" t="s">
        <v>1132</v>
      </c>
    </row>
    <row r="631" spans="1:14" s="6" customFormat="1" ht="18.75" customHeight="1" outlineLevel="1" x14ac:dyDescent="0.25">
      <c r="A631" s="637"/>
      <c r="B631" s="256" t="s">
        <v>23</v>
      </c>
      <c r="C631" s="256"/>
      <c r="D631" s="39"/>
      <c r="E631" s="18"/>
      <c r="F631" s="39"/>
      <c r="G631" s="73" t="e">
        <f t="shared" si="223"/>
        <v>#DIV/0!</v>
      </c>
      <c r="H631" s="21"/>
      <c r="I631" s="73" t="e">
        <f t="shared" si="203"/>
        <v>#DIV/0!</v>
      </c>
      <c r="J631" s="73" t="e">
        <f t="shared" si="204"/>
        <v>#DIV/0!</v>
      </c>
      <c r="K631" s="39">
        <f t="shared" si="208"/>
        <v>0</v>
      </c>
      <c r="L631" s="39">
        <f t="shared" si="209"/>
        <v>0</v>
      </c>
      <c r="M631" s="29" t="e">
        <f t="shared" si="205"/>
        <v>#DIV/0!</v>
      </c>
      <c r="N631" s="540"/>
    </row>
    <row r="632" spans="1:14" s="6" customFormat="1" outlineLevel="1" x14ac:dyDescent="0.25">
      <c r="A632" s="637"/>
      <c r="B632" s="256" t="s">
        <v>22</v>
      </c>
      <c r="C632" s="256"/>
      <c r="D632" s="39"/>
      <c r="E632" s="18"/>
      <c r="F632" s="39"/>
      <c r="G632" s="73" t="e">
        <f t="shared" si="223"/>
        <v>#DIV/0!</v>
      </c>
      <c r="H632" s="21"/>
      <c r="I632" s="73" t="e">
        <f t="shared" si="203"/>
        <v>#DIV/0!</v>
      </c>
      <c r="J632" s="73" t="e">
        <f t="shared" si="204"/>
        <v>#DIV/0!</v>
      </c>
      <c r="K632" s="39">
        <f t="shared" si="208"/>
        <v>0</v>
      </c>
      <c r="L632" s="39">
        <f t="shared" si="209"/>
        <v>0</v>
      </c>
      <c r="M632" s="29" t="e">
        <f t="shared" si="205"/>
        <v>#DIV/0!</v>
      </c>
      <c r="N632" s="540"/>
    </row>
    <row r="633" spans="1:14" s="6" customFormat="1" outlineLevel="1" x14ac:dyDescent="0.25">
      <c r="A633" s="637"/>
      <c r="B633" s="256" t="s">
        <v>42</v>
      </c>
      <c r="C633" s="256"/>
      <c r="D633" s="39">
        <v>354.76</v>
      </c>
      <c r="E633" s="39">
        <v>354.76</v>
      </c>
      <c r="F633" s="39">
        <v>331.31</v>
      </c>
      <c r="G633" s="69">
        <f t="shared" si="223"/>
        <v>0.93400000000000005</v>
      </c>
      <c r="H633" s="39">
        <v>331.31</v>
      </c>
      <c r="I633" s="69">
        <f t="shared" si="203"/>
        <v>0.93400000000000005</v>
      </c>
      <c r="J633" s="69">
        <f t="shared" si="204"/>
        <v>1</v>
      </c>
      <c r="K633" s="39">
        <v>352.99</v>
      </c>
      <c r="L633" s="39">
        <f t="shared" si="209"/>
        <v>1.77</v>
      </c>
      <c r="M633" s="28">
        <f t="shared" si="205"/>
        <v>1</v>
      </c>
      <c r="N633" s="540"/>
    </row>
    <row r="634" spans="1:14" s="6" customFormat="1" outlineLevel="1" x14ac:dyDescent="0.25">
      <c r="A634" s="637"/>
      <c r="B634" s="256" t="s">
        <v>24</v>
      </c>
      <c r="C634" s="256"/>
      <c r="D634" s="39"/>
      <c r="E634" s="18"/>
      <c r="F634" s="39"/>
      <c r="G634" s="73" t="e">
        <f t="shared" si="223"/>
        <v>#DIV/0!</v>
      </c>
      <c r="H634" s="21"/>
      <c r="I634" s="73" t="e">
        <f t="shared" si="203"/>
        <v>#DIV/0!</v>
      </c>
      <c r="J634" s="73" t="e">
        <f t="shared" si="204"/>
        <v>#DIV/0!</v>
      </c>
      <c r="K634" s="39">
        <f t="shared" si="208"/>
        <v>0</v>
      </c>
      <c r="L634" s="39">
        <f t="shared" si="209"/>
        <v>0</v>
      </c>
      <c r="M634" s="29" t="e">
        <f t="shared" si="205"/>
        <v>#DIV/0!</v>
      </c>
      <c r="N634" s="540"/>
    </row>
    <row r="635" spans="1:14" s="6" customFormat="1" ht="54" customHeight="1" outlineLevel="1" x14ac:dyDescent="0.25">
      <c r="A635" s="638" t="s">
        <v>94</v>
      </c>
      <c r="B635" s="91" t="s">
        <v>70</v>
      </c>
      <c r="C635" s="91" t="s">
        <v>144</v>
      </c>
      <c r="D635" s="63">
        <f>SUM(D636:D639)</f>
        <v>50796</v>
      </c>
      <c r="E635" s="63">
        <f t="shared" ref="E635:F635" si="227">SUM(E636:E639)</f>
        <v>50796</v>
      </c>
      <c r="F635" s="63">
        <f t="shared" si="227"/>
        <v>0</v>
      </c>
      <c r="G635" s="101">
        <f t="shared" si="223"/>
        <v>0</v>
      </c>
      <c r="H635" s="63">
        <f>SUM(H636:H639)</f>
        <v>0</v>
      </c>
      <c r="I635" s="69">
        <f t="shared" si="203"/>
        <v>0</v>
      </c>
      <c r="J635" s="73" t="e">
        <f t="shared" si="204"/>
        <v>#DIV/0!</v>
      </c>
      <c r="K635" s="63">
        <f t="shared" si="208"/>
        <v>50796</v>
      </c>
      <c r="L635" s="39">
        <f t="shared" si="209"/>
        <v>0</v>
      </c>
      <c r="M635" s="60">
        <f t="shared" si="205"/>
        <v>1</v>
      </c>
      <c r="N635" s="535"/>
    </row>
    <row r="636" spans="1:14" s="6" customFormat="1" ht="18.75" customHeight="1" outlineLevel="1" x14ac:dyDescent="0.25">
      <c r="A636" s="638"/>
      <c r="B636" s="256" t="s">
        <v>23</v>
      </c>
      <c r="C636" s="256"/>
      <c r="D636" s="39">
        <f>D641</f>
        <v>0</v>
      </c>
      <c r="E636" s="39">
        <f t="shared" ref="E636:F636" si="228">E641</f>
        <v>0</v>
      </c>
      <c r="F636" s="39">
        <f t="shared" si="228"/>
        <v>0</v>
      </c>
      <c r="G636" s="102" t="e">
        <f t="shared" si="223"/>
        <v>#DIV/0!</v>
      </c>
      <c r="H636" s="39">
        <f>H641</f>
        <v>0</v>
      </c>
      <c r="I636" s="73" t="e">
        <f t="shared" si="203"/>
        <v>#DIV/0!</v>
      </c>
      <c r="J636" s="73" t="e">
        <f t="shared" si="204"/>
        <v>#DIV/0!</v>
      </c>
      <c r="K636" s="39">
        <f t="shared" si="208"/>
        <v>0</v>
      </c>
      <c r="L636" s="39">
        <f t="shared" si="209"/>
        <v>0</v>
      </c>
      <c r="M636" s="29" t="e">
        <f t="shared" si="205"/>
        <v>#DIV/0!</v>
      </c>
      <c r="N636" s="535"/>
    </row>
    <row r="637" spans="1:14" s="6" customFormat="1" ht="18.75" customHeight="1" outlineLevel="1" x14ac:dyDescent="0.25">
      <c r="A637" s="638"/>
      <c r="B637" s="256" t="s">
        <v>22</v>
      </c>
      <c r="C637" s="256"/>
      <c r="D637" s="39">
        <f t="shared" ref="D637:F639" si="229">D642</f>
        <v>45716</v>
      </c>
      <c r="E637" s="39">
        <f t="shared" si="229"/>
        <v>45716</v>
      </c>
      <c r="F637" s="39">
        <f t="shared" si="229"/>
        <v>0</v>
      </c>
      <c r="G637" s="102">
        <f t="shared" si="223"/>
        <v>0</v>
      </c>
      <c r="H637" s="39">
        <f t="shared" ref="H637:H639" si="230">H642</f>
        <v>0</v>
      </c>
      <c r="I637" s="69">
        <f t="shared" si="203"/>
        <v>0</v>
      </c>
      <c r="J637" s="73" t="e">
        <f t="shared" si="204"/>
        <v>#DIV/0!</v>
      </c>
      <c r="K637" s="39">
        <f t="shared" si="208"/>
        <v>45716</v>
      </c>
      <c r="L637" s="39">
        <f t="shared" si="209"/>
        <v>0</v>
      </c>
      <c r="M637" s="29">
        <f t="shared" si="205"/>
        <v>1</v>
      </c>
      <c r="N637" s="535"/>
    </row>
    <row r="638" spans="1:14" s="6" customFormat="1" ht="18.75" customHeight="1" outlineLevel="1" x14ac:dyDescent="0.25">
      <c r="A638" s="638"/>
      <c r="B638" s="256" t="s">
        <v>42</v>
      </c>
      <c r="C638" s="256"/>
      <c r="D638" s="39">
        <f t="shared" si="229"/>
        <v>5080</v>
      </c>
      <c r="E638" s="39">
        <f t="shared" si="229"/>
        <v>5080</v>
      </c>
      <c r="F638" s="39">
        <f t="shared" si="229"/>
        <v>0</v>
      </c>
      <c r="G638" s="38">
        <f t="shared" si="223"/>
        <v>0</v>
      </c>
      <c r="H638" s="39">
        <f t="shared" si="230"/>
        <v>0</v>
      </c>
      <c r="I638" s="69">
        <f t="shared" si="203"/>
        <v>0</v>
      </c>
      <c r="J638" s="73" t="e">
        <f t="shared" si="204"/>
        <v>#DIV/0!</v>
      </c>
      <c r="K638" s="39">
        <f t="shared" si="208"/>
        <v>5080</v>
      </c>
      <c r="L638" s="39">
        <f t="shared" si="209"/>
        <v>0</v>
      </c>
      <c r="M638" s="28">
        <f t="shared" si="205"/>
        <v>1</v>
      </c>
      <c r="N638" s="535"/>
    </row>
    <row r="639" spans="1:14" s="6" customFormat="1" ht="18.75" customHeight="1" outlineLevel="1" x14ac:dyDescent="0.25">
      <c r="A639" s="638"/>
      <c r="B639" s="256" t="s">
        <v>24</v>
      </c>
      <c r="C639" s="256"/>
      <c r="D639" s="39">
        <f t="shared" si="229"/>
        <v>0</v>
      </c>
      <c r="E639" s="39">
        <f t="shared" si="229"/>
        <v>0</v>
      </c>
      <c r="F639" s="39">
        <f t="shared" si="229"/>
        <v>0</v>
      </c>
      <c r="G639" s="102" t="e">
        <f t="shared" si="223"/>
        <v>#DIV/0!</v>
      </c>
      <c r="H639" s="39">
        <f t="shared" si="230"/>
        <v>0</v>
      </c>
      <c r="I639" s="73" t="e">
        <f t="shared" si="203"/>
        <v>#DIV/0!</v>
      </c>
      <c r="J639" s="73" t="e">
        <f t="shared" si="204"/>
        <v>#DIV/0!</v>
      </c>
      <c r="K639" s="39">
        <f t="shared" si="208"/>
        <v>0</v>
      </c>
      <c r="L639" s="39">
        <f t="shared" si="209"/>
        <v>0</v>
      </c>
      <c r="M639" s="29" t="e">
        <f t="shared" si="205"/>
        <v>#DIV/0!</v>
      </c>
      <c r="N639" s="535"/>
    </row>
    <row r="640" spans="1:14" s="6" customFormat="1" ht="144.75" customHeight="1" x14ac:dyDescent="0.25">
      <c r="A640" s="637" t="s">
        <v>95</v>
      </c>
      <c r="B640" s="16" t="s">
        <v>229</v>
      </c>
      <c r="C640" s="16" t="s">
        <v>780</v>
      </c>
      <c r="D640" s="19">
        <f>SUM(D641:D644)</f>
        <v>50796</v>
      </c>
      <c r="E640" s="19">
        <f>SUM(E641:E644)</f>
        <v>50796</v>
      </c>
      <c r="F640" s="39"/>
      <c r="G640" s="102"/>
      <c r="H640" s="39"/>
      <c r="I640" s="69"/>
      <c r="J640" s="73"/>
      <c r="K640" s="19"/>
      <c r="L640" s="39"/>
      <c r="M640" s="57"/>
      <c r="N640" s="545"/>
    </row>
    <row r="641" spans="1:98" s="6" customFormat="1" ht="66" customHeight="1" outlineLevel="1" x14ac:dyDescent="0.25">
      <c r="A641" s="637"/>
      <c r="B641" s="256" t="s">
        <v>23</v>
      </c>
      <c r="C641" s="256"/>
      <c r="D641" s="39"/>
      <c r="E641" s="18"/>
      <c r="F641" s="39"/>
      <c r="G641" s="102"/>
      <c r="H641" s="21"/>
      <c r="I641" s="73"/>
      <c r="J641" s="73"/>
      <c r="K641" s="39"/>
      <c r="L641" s="39"/>
      <c r="M641" s="29"/>
      <c r="N641" s="545"/>
    </row>
    <row r="642" spans="1:98" s="6" customFormat="1" ht="66.75" customHeight="1" outlineLevel="1" x14ac:dyDescent="0.25">
      <c r="A642" s="637"/>
      <c r="B642" s="256" t="s">
        <v>22</v>
      </c>
      <c r="C642" s="256"/>
      <c r="D642" s="39">
        <v>45716</v>
      </c>
      <c r="E642" s="39">
        <v>45716</v>
      </c>
      <c r="F642" s="39"/>
      <c r="G642" s="102"/>
      <c r="H642" s="21"/>
      <c r="I642" s="69"/>
      <c r="J642" s="73"/>
      <c r="K642" s="39"/>
      <c r="L642" s="39"/>
      <c r="M642" s="29"/>
      <c r="N642" s="545"/>
    </row>
    <row r="643" spans="1:98" s="6" customFormat="1" ht="67.5" customHeight="1" outlineLevel="1" x14ac:dyDescent="0.25">
      <c r="A643" s="637"/>
      <c r="B643" s="256" t="s">
        <v>42</v>
      </c>
      <c r="C643" s="256"/>
      <c r="D643" s="39">
        <v>5080</v>
      </c>
      <c r="E643" s="39">
        <v>5080</v>
      </c>
      <c r="F643" s="39"/>
      <c r="G643" s="102"/>
      <c r="H643" s="21"/>
      <c r="I643" s="69"/>
      <c r="J643" s="73"/>
      <c r="K643" s="39"/>
      <c r="L643" s="39"/>
      <c r="M643" s="28"/>
      <c r="N643" s="545"/>
    </row>
    <row r="644" spans="1:98" s="6" customFormat="1" ht="63" customHeight="1" outlineLevel="1" x14ac:dyDescent="0.25">
      <c r="A644" s="637"/>
      <c r="B644" s="256" t="s">
        <v>24</v>
      </c>
      <c r="C644" s="256"/>
      <c r="D644" s="39"/>
      <c r="E644" s="18"/>
      <c r="F644" s="39"/>
      <c r="G644" s="102"/>
      <c r="H644" s="21"/>
      <c r="I644" s="73"/>
      <c r="J644" s="73"/>
      <c r="K644" s="39"/>
      <c r="L644" s="39"/>
      <c r="M644" s="29"/>
      <c r="N644" s="545"/>
    </row>
    <row r="645" spans="1:98" s="6" customFormat="1" ht="93" customHeight="1" outlineLevel="1" x14ac:dyDescent="0.25">
      <c r="A645" s="638" t="s">
        <v>96</v>
      </c>
      <c r="B645" s="91" t="s">
        <v>71</v>
      </c>
      <c r="C645" s="91" t="s">
        <v>144</v>
      </c>
      <c r="D645" s="63">
        <f>SUM(D646:D649)</f>
        <v>1103.6099999999999</v>
      </c>
      <c r="E645" s="63">
        <f t="shared" ref="E645:F645" si="231">SUM(E646:E649)</f>
        <v>1103.6099999999999</v>
      </c>
      <c r="F645" s="18">
        <f t="shared" si="231"/>
        <v>1103.6099999999999</v>
      </c>
      <c r="G645" s="38">
        <f t="shared" si="223"/>
        <v>1</v>
      </c>
      <c r="H645" s="18">
        <f>SUM(H646:H649)</f>
        <v>1103.6099999999999</v>
      </c>
      <c r="I645" s="101">
        <f t="shared" ref="I645:I654" si="232">H645/E645</f>
        <v>1</v>
      </c>
      <c r="J645" s="101">
        <f t="shared" si="204"/>
        <v>1</v>
      </c>
      <c r="K645" s="63">
        <f t="shared" si="208"/>
        <v>1103.6099999999999</v>
      </c>
      <c r="L645" s="39">
        <f t="shared" si="209"/>
        <v>0</v>
      </c>
      <c r="M645" s="60">
        <f t="shared" ref="M645:M654" si="233">K645/E645</f>
        <v>1</v>
      </c>
      <c r="N645" s="535"/>
    </row>
    <row r="646" spans="1:98" s="6" customFormat="1" ht="18.75" customHeight="1" outlineLevel="1" x14ac:dyDescent="0.25">
      <c r="A646" s="638"/>
      <c r="B646" s="256" t="s">
        <v>23</v>
      </c>
      <c r="C646" s="256"/>
      <c r="D646" s="39">
        <f>D651</f>
        <v>0</v>
      </c>
      <c r="E646" s="39">
        <f>E651</f>
        <v>0</v>
      </c>
      <c r="F646" s="39">
        <f>F651</f>
        <v>0</v>
      </c>
      <c r="G646" s="102" t="e">
        <f t="shared" si="223"/>
        <v>#DIV/0!</v>
      </c>
      <c r="H646" s="39">
        <f>H651</f>
        <v>0</v>
      </c>
      <c r="I646" s="73" t="e">
        <f t="shared" si="232"/>
        <v>#DIV/0!</v>
      </c>
      <c r="J646" s="73" t="e">
        <f t="shared" si="204"/>
        <v>#DIV/0!</v>
      </c>
      <c r="K646" s="39">
        <f t="shared" si="208"/>
        <v>0</v>
      </c>
      <c r="L646" s="39">
        <f t="shared" si="209"/>
        <v>0</v>
      </c>
      <c r="M646" s="29" t="e">
        <f t="shared" si="233"/>
        <v>#DIV/0!</v>
      </c>
      <c r="N646" s="535"/>
    </row>
    <row r="647" spans="1:98" s="6" customFormat="1" ht="18.75" customHeight="1" outlineLevel="1" x14ac:dyDescent="0.25">
      <c r="A647" s="638"/>
      <c r="B647" s="256" t="s">
        <v>22</v>
      </c>
      <c r="C647" s="256"/>
      <c r="D647" s="39">
        <f t="shared" ref="D647:F649" si="234">D652</f>
        <v>228.06</v>
      </c>
      <c r="E647" s="39">
        <f t="shared" si="234"/>
        <v>228.06</v>
      </c>
      <c r="F647" s="39">
        <f t="shared" si="234"/>
        <v>228.06</v>
      </c>
      <c r="G647" s="69">
        <f t="shared" si="223"/>
        <v>1</v>
      </c>
      <c r="H647" s="39">
        <f t="shared" ref="H647:H649" si="235">H652</f>
        <v>228.06</v>
      </c>
      <c r="I647" s="69">
        <f t="shared" si="232"/>
        <v>1</v>
      </c>
      <c r="J647" s="69">
        <f t="shared" si="204"/>
        <v>1</v>
      </c>
      <c r="K647" s="39">
        <f t="shared" si="208"/>
        <v>228.06</v>
      </c>
      <c r="L647" s="39">
        <f t="shared" si="209"/>
        <v>0</v>
      </c>
      <c r="M647" s="28">
        <f t="shared" si="233"/>
        <v>1</v>
      </c>
      <c r="N647" s="535"/>
    </row>
    <row r="648" spans="1:98" s="6" customFormat="1" ht="18.75" customHeight="1" outlineLevel="1" x14ac:dyDescent="0.25">
      <c r="A648" s="638"/>
      <c r="B648" s="256" t="s">
        <v>42</v>
      </c>
      <c r="C648" s="256"/>
      <c r="D648" s="39">
        <f t="shared" si="234"/>
        <v>725.55</v>
      </c>
      <c r="E648" s="39">
        <f t="shared" si="234"/>
        <v>725.55</v>
      </c>
      <c r="F648" s="39">
        <f t="shared" si="234"/>
        <v>725.55</v>
      </c>
      <c r="G648" s="69">
        <f t="shared" si="223"/>
        <v>1</v>
      </c>
      <c r="H648" s="39">
        <f t="shared" si="235"/>
        <v>725.55</v>
      </c>
      <c r="I648" s="69">
        <f t="shared" si="232"/>
        <v>1</v>
      </c>
      <c r="J648" s="69">
        <f t="shared" si="204"/>
        <v>1</v>
      </c>
      <c r="K648" s="39">
        <f t="shared" si="208"/>
        <v>725.55</v>
      </c>
      <c r="L648" s="39">
        <f t="shared" ref="L648:L654" si="236">E648-K648</f>
        <v>0</v>
      </c>
      <c r="M648" s="28">
        <f t="shared" si="233"/>
        <v>1</v>
      </c>
      <c r="N648" s="535"/>
    </row>
    <row r="649" spans="1:98" s="6" customFormat="1" ht="18.75" customHeight="1" outlineLevel="1" x14ac:dyDescent="0.25">
      <c r="A649" s="638"/>
      <c r="B649" s="256" t="s">
        <v>24</v>
      </c>
      <c r="C649" s="256"/>
      <c r="D649" s="39">
        <f t="shared" si="234"/>
        <v>150</v>
      </c>
      <c r="E649" s="39">
        <f t="shared" si="234"/>
        <v>150</v>
      </c>
      <c r="F649" s="39">
        <f t="shared" si="234"/>
        <v>150</v>
      </c>
      <c r="G649" s="69">
        <f t="shared" si="223"/>
        <v>1</v>
      </c>
      <c r="H649" s="39">
        <f t="shared" si="235"/>
        <v>150</v>
      </c>
      <c r="I649" s="69">
        <f t="shared" si="232"/>
        <v>1</v>
      </c>
      <c r="J649" s="69">
        <f t="shared" si="204"/>
        <v>1</v>
      </c>
      <c r="K649" s="39">
        <f t="shared" si="208"/>
        <v>150</v>
      </c>
      <c r="L649" s="39">
        <f t="shared" si="236"/>
        <v>0</v>
      </c>
      <c r="M649" s="28">
        <f t="shared" si="233"/>
        <v>1</v>
      </c>
      <c r="N649" s="535"/>
    </row>
    <row r="650" spans="1:98" s="6" customFormat="1" ht="156" customHeight="1" x14ac:dyDescent="0.25">
      <c r="A650" s="641" t="s">
        <v>114</v>
      </c>
      <c r="B650" s="16" t="s">
        <v>652</v>
      </c>
      <c r="C650" s="16" t="s">
        <v>215</v>
      </c>
      <c r="D650" s="19">
        <f>SUM(D651:D654)</f>
        <v>1103.6099999999999</v>
      </c>
      <c r="E650" s="19">
        <f t="shared" ref="E650:F650" si="237">SUM(E651:E654)</f>
        <v>1103.6099999999999</v>
      </c>
      <c r="F650" s="19">
        <f t="shared" si="237"/>
        <v>1103.6099999999999</v>
      </c>
      <c r="G650" s="100">
        <f t="shared" si="223"/>
        <v>1</v>
      </c>
      <c r="H650" s="19">
        <f>SUM(H651:H654)</f>
        <v>1103.6099999999999</v>
      </c>
      <c r="I650" s="69">
        <f t="shared" si="232"/>
        <v>1</v>
      </c>
      <c r="J650" s="100">
        <f t="shared" si="204"/>
        <v>1</v>
      </c>
      <c r="K650" s="19">
        <f t="shared" si="208"/>
        <v>1103.6099999999999</v>
      </c>
      <c r="L650" s="19">
        <f t="shared" si="236"/>
        <v>0</v>
      </c>
      <c r="M650" s="57">
        <f t="shared" si="233"/>
        <v>1</v>
      </c>
      <c r="N650" s="540" t="s">
        <v>1278</v>
      </c>
    </row>
    <row r="651" spans="1:98" s="6" customFormat="1" ht="23.25" customHeight="1" outlineLevel="1" x14ac:dyDescent="0.25">
      <c r="A651" s="641"/>
      <c r="B651" s="256" t="s">
        <v>23</v>
      </c>
      <c r="C651" s="256"/>
      <c r="D651" s="39">
        <v>0</v>
      </c>
      <c r="E651" s="18">
        <v>0</v>
      </c>
      <c r="F651" s="39"/>
      <c r="G651" s="102" t="e">
        <f t="shared" si="223"/>
        <v>#DIV/0!</v>
      </c>
      <c r="H651" s="21"/>
      <c r="I651" s="73" t="e">
        <f t="shared" si="232"/>
        <v>#DIV/0!</v>
      </c>
      <c r="J651" s="73" t="e">
        <f t="shared" si="204"/>
        <v>#DIV/0!</v>
      </c>
      <c r="K651" s="39">
        <f t="shared" si="208"/>
        <v>0</v>
      </c>
      <c r="L651" s="39">
        <f t="shared" si="236"/>
        <v>0</v>
      </c>
      <c r="M651" s="29" t="e">
        <f t="shared" si="233"/>
        <v>#DIV/0!</v>
      </c>
      <c r="N651" s="540"/>
    </row>
    <row r="652" spans="1:98" s="6" customFormat="1" ht="27.75" customHeight="1" outlineLevel="1" x14ac:dyDescent="0.25">
      <c r="A652" s="641"/>
      <c r="B652" s="256" t="s">
        <v>22</v>
      </c>
      <c r="C652" s="256"/>
      <c r="D652" s="39">
        <v>228.06</v>
      </c>
      <c r="E652" s="39">
        <v>228.06</v>
      </c>
      <c r="F652" s="39">
        <v>228.06</v>
      </c>
      <c r="G652" s="69">
        <f t="shared" si="223"/>
        <v>1</v>
      </c>
      <c r="H652" s="39">
        <f>F652</f>
        <v>228.06</v>
      </c>
      <c r="I652" s="69">
        <f t="shared" si="232"/>
        <v>1</v>
      </c>
      <c r="J652" s="69">
        <f t="shared" si="204"/>
        <v>1</v>
      </c>
      <c r="K652" s="39">
        <f t="shared" ref="K652:K654" si="238">E652</f>
        <v>228.06</v>
      </c>
      <c r="L652" s="39">
        <f t="shared" si="236"/>
        <v>0</v>
      </c>
      <c r="M652" s="28">
        <f t="shared" si="233"/>
        <v>1</v>
      </c>
      <c r="N652" s="540"/>
    </row>
    <row r="653" spans="1:98" s="6" customFormat="1" ht="23.25" customHeight="1" outlineLevel="1" x14ac:dyDescent="0.25">
      <c r="A653" s="641"/>
      <c r="B653" s="256" t="s">
        <v>42</v>
      </c>
      <c r="C653" s="256"/>
      <c r="D653" s="39">
        <v>725.54499999999996</v>
      </c>
      <c r="E653" s="39">
        <v>725.54499999999996</v>
      </c>
      <c r="F653" s="39">
        <v>725.55</v>
      </c>
      <c r="G653" s="69">
        <f t="shared" si="223"/>
        <v>1</v>
      </c>
      <c r="H653" s="39">
        <f t="shared" ref="H653:H654" si="239">F653</f>
        <v>725.55</v>
      </c>
      <c r="I653" s="69">
        <f t="shared" si="232"/>
        <v>1</v>
      </c>
      <c r="J653" s="69">
        <f t="shared" si="204"/>
        <v>1</v>
      </c>
      <c r="K653" s="39">
        <f t="shared" si="238"/>
        <v>725.55</v>
      </c>
      <c r="L653" s="39">
        <f t="shared" si="236"/>
        <v>0</v>
      </c>
      <c r="M653" s="28">
        <f t="shared" si="233"/>
        <v>1</v>
      </c>
      <c r="N653" s="540"/>
    </row>
    <row r="654" spans="1:98" s="6" customFormat="1" ht="27.75" customHeight="1" outlineLevel="1" x14ac:dyDescent="0.25">
      <c r="A654" s="641"/>
      <c r="B654" s="256" t="s">
        <v>24</v>
      </c>
      <c r="C654" s="256"/>
      <c r="D654" s="39">
        <v>150</v>
      </c>
      <c r="E654" s="39">
        <v>150</v>
      </c>
      <c r="F654" s="39">
        <v>150</v>
      </c>
      <c r="G654" s="69">
        <f t="shared" si="223"/>
        <v>1</v>
      </c>
      <c r="H654" s="39">
        <f t="shared" si="239"/>
        <v>150</v>
      </c>
      <c r="I654" s="69">
        <f t="shared" si="232"/>
        <v>1</v>
      </c>
      <c r="J654" s="69">
        <f t="shared" si="204"/>
        <v>1</v>
      </c>
      <c r="K654" s="39">
        <f t="shared" si="238"/>
        <v>150</v>
      </c>
      <c r="L654" s="39">
        <f t="shared" si="236"/>
        <v>0</v>
      </c>
      <c r="M654" s="28">
        <f t="shared" si="233"/>
        <v>1</v>
      </c>
      <c r="N654" s="540"/>
    </row>
    <row r="655" spans="1:98" s="5" customFormat="1" ht="106.5" customHeight="1" x14ac:dyDescent="0.25">
      <c r="A655" s="568" t="s">
        <v>35</v>
      </c>
      <c r="B655" s="34" t="s">
        <v>811</v>
      </c>
      <c r="C655" s="34" t="s">
        <v>141</v>
      </c>
      <c r="D655" s="31">
        <f>SUM(D656:D659)</f>
        <v>1003047.35</v>
      </c>
      <c r="E655" s="31">
        <f t="shared" ref="E655:F655" si="240">SUM(E656:E659)</f>
        <v>1003047.35</v>
      </c>
      <c r="F655" s="31">
        <f t="shared" si="240"/>
        <v>538415.24</v>
      </c>
      <c r="G655" s="110">
        <f t="shared" ref="G655:G665" si="241">F655/E655</f>
        <v>0.53700000000000003</v>
      </c>
      <c r="H655" s="31">
        <f>SUM(H656:H659)</f>
        <v>536646.73</v>
      </c>
      <c r="I655" s="110">
        <f t="shared" ref="I655:I670" si="242">H655/E655</f>
        <v>0.53500000000000003</v>
      </c>
      <c r="J655" s="110">
        <f t="shared" ref="J655:J665" si="243">H655/F655</f>
        <v>0.997</v>
      </c>
      <c r="K655" s="31">
        <f>SUM(K656:K659)</f>
        <v>1002885.94</v>
      </c>
      <c r="L655" s="31">
        <f>SUM(L656:L659)</f>
        <v>161.41</v>
      </c>
      <c r="M655" s="32">
        <f t="shared" ref="M655:M704" si="244">K655/E655</f>
        <v>1</v>
      </c>
      <c r="N655" s="535"/>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c r="CP655" s="6"/>
      <c r="CQ655" s="6"/>
      <c r="CR655" s="6"/>
      <c r="CS655" s="6"/>
      <c r="CT655" s="6"/>
    </row>
    <row r="656" spans="1:98" s="5" customFormat="1" ht="18.75" customHeight="1" outlineLevel="1" x14ac:dyDescent="0.25">
      <c r="A656" s="568"/>
      <c r="B656" s="35" t="s">
        <v>23</v>
      </c>
      <c r="C656" s="35"/>
      <c r="D656" s="33">
        <f t="shared" ref="D656:F659" si="245">D661+D691+D726+D781</f>
        <v>48.51</v>
      </c>
      <c r="E656" s="33">
        <f t="shared" si="245"/>
        <v>48.51</v>
      </c>
      <c r="F656" s="33">
        <f t="shared" si="245"/>
        <v>48.51</v>
      </c>
      <c r="G656" s="126">
        <f t="shared" si="241"/>
        <v>1</v>
      </c>
      <c r="H656" s="33">
        <f>H661+H691+H726+H781</f>
        <v>48.51</v>
      </c>
      <c r="I656" s="113">
        <f t="shared" si="242"/>
        <v>1</v>
      </c>
      <c r="J656" s="126">
        <f t="shared" si="243"/>
        <v>1</v>
      </c>
      <c r="K656" s="33">
        <f t="shared" ref="K656:L659" si="246">K661+K691+K726+K781</f>
        <v>48.51</v>
      </c>
      <c r="L656" s="33">
        <f t="shared" si="246"/>
        <v>0</v>
      </c>
      <c r="M656" s="124">
        <f t="shared" si="244"/>
        <v>1</v>
      </c>
      <c r="N656" s="535"/>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c r="CN656" s="6"/>
      <c r="CO656" s="6"/>
      <c r="CP656" s="6"/>
      <c r="CQ656" s="6"/>
      <c r="CR656" s="6"/>
      <c r="CS656" s="6"/>
      <c r="CT656" s="6"/>
    </row>
    <row r="657" spans="1:98" s="5" customFormat="1" outlineLevel="1" x14ac:dyDescent="0.25">
      <c r="A657" s="568"/>
      <c r="B657" s="35" t="s">
        <v>22</v>
      </c>
      <c r="C657" s="35"/>
      <c r="D657" s="33">
        <f t="shared" si="245"/>
        <v>118319.56</v>
      </c>
      <c r="E657" s="33">
        <f t="shared" si="245"/>
        <v>118319.56</v>
      </c>
      <c r="F657" s="33">
        <f t="shared" si="245"/>
        <v>18410.21</v>
      </c>
      <c r="G657" s="113">
        <f t="shared" si="241"/>
        <v>0.156</v>
      </c>
      <c r="H657" s="33">
        <f>H662+H692+H727+H782</f>
        <v>16641.7</v>
      </c>
      <c r="I657" s="113">
        <f t="shared" si="242"/>
        <v>0.14099999999999999</v>
      </c>
      <c r="J657" s="126">
        <f t="shared" si="243"/>
        <v>0.90400000000000003</v>
      </c>
      <c r="K657" s="33">
        <f t="shared" si="246"/>
        <v>118319.46</v>
      </c>
      <c r="L657" s="33">
        <f t="shared" si="246"/>
        <v>0.1</v>
      </c>
      <c r="M657" s="124">
        <f t="shared" si="244"/>
        <v>1</v>
      </c>
      <c r="N657" s="535"/>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6"/>
      <c r="CO657" s="6"/>
      <c r="CP657" s="6"/>
      <c r="CQ657" s="6"/>
      <c r="CR657" s="6"/>
      <c r="CS657" s="6"/>
      <c r="CT657" s="6"/>
    </row>
    <row r="658" spans="1:98" s="5" customFormat="1" outlineLevel="1" x14ac:dyDescent="0.25">
      <c r="A658" s="568"/>
      <c r="B658" s="35" t="s">
        <v>42</v>
      </c>
      <c r="C658" s="35"/>
      <c r="D658" s="33">
        <f t="shared" si="245"/>
        <v>883826.73</v>
      </c>
      <c r="E658" s="33">
        <f t="shared" si="245"/>
        <v>883826.73</v>
      </c>
      <c r="F658" s="33">
        <f t="shared" si="245"/>
        <v>519138.23</v>
      </c>
      <c r="G658" s="113">
        <f t="shared" si="241"/>
        <v>0.58699999999999997</v>
      </c>
      <c r="H658" s="33">
        <f>H663+H693+H728+H783</f>
        <v>519138.23</v>
      </c>
      <c r="I658" s="113">
        <f t="shared" si="242"/>
        <v>0.58699999999999997</v>
      </c>
      <c r="J658" s="126">
        <f t="shared" si="243"/>
        <v>1</v>
      </c>
      <c r="K658" s="33">
        <f t="shared" si="246"/>
        <v>883665.42</v>
      </c>
      <c r="L658" s="33">
        <f t="shared" si="246"/>
        <v>161.31</v>
      </c>
      <c r="M658" s="124">
        <f t="shared" si="244"/>
        <v>1</v>
      </c>
      <c r="N658" s="535"/>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6"/>
      <c r="CR658" s="6"/>
      <c r="CS658" s="6"/>
      <c r="CT658" s="6"/>
    </row>
    <row r="659" spans="1:98" s="5" customFormat="1" outlineLevel="1" x14ac:dyDescent="0.25">
      <c r="A659" s="568"/>
      <c r="B659" s="35" t="s">
        <v>24</v>
      </c>
      <c r="C659" s="35"/>
      <c r="D659" s="33">
        <f t="shared" si="245"/>
        <v>852.55</v>
      </c>
      <c r="E659" s="33">
        <f t="shared" si="245"/>
        <v>852.55</v>
      </c>
      <c r="F659" s="33">
        <f t="shared" si="245"/>
        <v>818.29</v>
      </c>
      <c r="G659" s="113">
        <f t="shared" si="241"/>
        <v>0.96</v>
      </c>
      <c r="H659" s="33">
        <f>H664+H694+H729+H784</f>
        <v>818.29</v>
      </c>
      <c r="I659" s="113">
        <f t="shared" si="242"/>
        <v>0.96</v>
      </c>
      <c r="J659" s="126">
        <f t="shared" si="243"/>
        <v>1</v>
      </c>
      <c r="K659" s="33">
        <f t="shared" si="246"/>
        <v>852.55</v>
      </c>
      <c r="L659" s="33">
        <f t="shared" si="246"/>
        <v>0</v>
      </c>
      <c r="M659" s="124">
        <f t="shared" si="244"/>
        <v>1</v>
      </c>
      <c r="N659" s="535"/>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6"/>
    </row>
    <row r="660" spans="1:98" s="5" customFormat="1" ht="68.25" customHeight="1" x14ac:dyDescent="0.25">
      <c r="A660" s="650" t="s">
        <v>36</v>
      </c>
      <c r="B660" s="91" t="s">
        <v>72</v>
      </c>
      <c r="C660" s="91" t="s">
        <v>144</v>
      </c>
      <c r="D660" s="63">
        <f>SUM(D661:D664)</f>
        <v>247553.95</v>
      </c>
      <c r="E660" s="63">
        <f t="shared" ref="E660:F660" si="247">SUM(E661:E664)</f>
        <v>247553.95</v>
      </c>
      <c r="F660" s="63">
        <f t="shared" si="247"/>
        <v>156873.88</v>
      </c>
      <c r="G660" s="101">
        <f t="shared" si="241"/>
        <v>0.63400000000000001</v>
      </c>
      <c r="H660" s="63">
        <f>SUM(H661:H664)</f>
        <v>156173.88</v>
      </c>
      <c r="I660" s="105">
        <f t="shared" si="242"/>
        <v>0.63100000000000001</v>
      </c>
      <c r="J660" s="101">
        <f t="shared" si="243"/>
        <v>0.996</v>
      </c>
      <c r="K660" s="64">
        <f t="shared" ref="K660:K714" si="248">E660</f>
        <v>247553.95</v>
      </c>
      <c r="L660" s="24">
        <f t="shared" ref="L660:L714" si="249">E660-K660</f>
        <v>0</v>
      </c>
      <c r="M660" s="60">
        <f t="shared" si="244"/>
        <v>1</v>
      </c>
      <c r="N660" s="580"/>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c r="CN660" s="6"/>
      <c r="CO660" s="6"/>
      <c r="CP660" s="6"/>
      <c r="CQ660" s="6"/>
      <c r="CR660" s="6"/>
      <c r="CS660" s="6"/>
      <c r="CT660" s="6"/>
    </row>
    <row r="661" spans="1:98" s="5" customFormat="1" ht="18.75" customHeight="1" outlineLevel="1" x14ac:dyDescent="0.25">
      <c r="A661" s="650"/>
      <c r="B661" s="256" t="s">
        <v>23</v>
      </c>
      <c r="C661" s="256"/>
      <c r="D661" s="39">
        <f>D666+D671</f>
        <v>0</v>
      </c>
      <c r="E661" s="39">
        <f>E666+E671</f>
        <v>0</v>
      </c>
      <c r="F661" s="39">
        <f>F666+F671</f>
        <v>0</v>
      </c>
      <c r="G661" s="102" t="e">
        <f t="shared" si="241"/>
        <v>#DIV/0!</v>
      </c>
      <c r="H661" s="39">
        <f>H666+H671</f>
        <v>0</v>
      </c>
      <c r="I661" s="88" t="e">
        <f t="shared" si="242"/>
        <v>#DIV/0!</v>
      </c>
      <c r="J661" s="73" t="e">
        <f t="shared" si="243"/>
        <v>#DIV/0!</v>
      </c>
      <c r="K661" s="24">
        <f t="shared" si="248"/>
        <v>0</v>
      </c>
      <c r="L661" s="24">
        <f t="shared" si="249"/>
        <v>0</v>
      </c>
      <c r="M661" s="29" t="e">
        <f t="shared" si="244"/>
        <v>#DIV/0!</v>
      </c>
      <c r="N661" s="580"/>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c r="CN661" s="6"/>
      <c r="CO661" s="6"/>
      <c r="CP661" s="6"/>
      <c r="CQ661" s="6"/>
      <c r="CR661" s="6"/>
      <c r="CS661" s="6"/>
      <c r="CT661" s="6"/>
    </row>
    <row r="662" spans="1:98" s="5" customFormat="1" ht="18.75" customHeight="1" outlineLevel="1" x14ac:dyDescent="0.25">
      <c r="A662" s="650"/>
      <c r="B662" s="256" t="s">
        <v>22</v>
      </c>
      <c r="C662" s="256"/>
      <c r="D662" s="39">
        <f t="shared" ref="D662:F664" si="250">D667+D672</f>
        <v>2307.9</v>
      </c>
      <c r="E662" s="39">
        <f t="shared" si="250"/>
        <v>2307.9</v>
      </c>
      <c r="F662" s="39">
        <f t="shared" si="250"/>
        <v>2307.9</v>
      </c>
      <c r="G662" s="69">
        <f t="shared" si="241"/>
        <v>1</v>
      </c>
      <c r="H662" s="39">
        <f t="shared" ref="H662:H664" si="251">H667+H672</f>
        <v>1607.9</v>
      </c>
      <c r="I662" s="109">
        <f t="shared" si="242"/>
        <v>0.69699999999999995</v>
      </c>
      <c r="J662" s="69">
        <f t="shared" si="243"/>
        <v>0.69699999999999995</v>
      </c>
      <c r="K662" s="24">
        <f t="shared" si="248"/>
        <v>2307.9</v>
      </c>
      <c r="L662" s="24">
        <f t="shared" si="249"/>
        <v>0</v>
      </c>
      <c r="M662" s="28">
        <f t="shared" si="244"/>
        <v>1</v>
      </c>
      <c r="N662" s="580"/>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c r="CN662" s="6"/>
      <c r="CO662" s="6"/>
      <c r="CP662" s="6"/>
      <c r="CQ662" s="6"/>
      <c r="CR662" s="6"/>
      <c r="CS662" s="6"/>
      <c r="CT662" s="6"/>
    </row>
    <row r="663" spans="1:98" s="5" customFormat="1" ht="17.25" customHeight="1" outlineLevel="1" x14ac:dyDescent="0.25">
      <c r="A663" s="650"/>
      <c r="B663" s="440" t="s">
        <v>42</v>
      </c>
      <c r="C663" s="256"/>
      <c r="D663" s="39">
        <f t="shared" si="250"/>
        <v>245246.05</v>
      </c>
      <c r="E663" s="39">
        <f t="shared" si="250"/>
        <v>245246.05</v>
      </c>
      <c r="F663" s="39">
        <f t="shared" si="250"/>
        <v>154565.98000000001</v>
      </c>
      <c r="G663" s="69">
        <f t="shared" si="241"/>
        <v>0.63</v>
      </c>
      <c r="H663" s="39">
        <f t="shared" si="251"/>
        <v>154565.98000000001</v>
      </c>
      <c r="I663" s="109">
        <f t="shared" si="242"/>
        <v>0.63</v>
      </c>
      <c r="J663" s="69">
        <f t="shared" si="243"/>
        <v>1</v>
      </c>
      <c r="K663" s="24">
        <f t="shared" si="248"/>
        <v>245246.05</v>
      </c>
      <c r="L663" s="24">
        <f t="shared" si="249"/>
        <v>0</v>
      </c>
      <c r="M663" s="28">
        <f t="shared" si="244"/>
        <v>1</v>
      </c>
      <c r="N663" s="580"/>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c r="CN663" s="6"/>
      <c r="CO663" s="6"/>
      <c r="CP663" s="6"/>
      <c r="CQ663" s="6"/>
      <c r="CR663" s="6"/>
      <c r="CS663" s="6"/>
      <c r="CT663" s="6"/>
    </row>
    <row r="664" spans="1:98" s="5" customFormat="1" ht="17.25" customHeight="1" outlineLevel="1" x14ac:dyDescent="0.25">
      <c r="A664" s="650"/>
      <c r="B664" s="256" t="s">
        <v>24</v>
      </c>
      <c r="C664" s="256"/>
      <c r="D664" s="39">
        <f t="shared" si="250"/>
        <v>0</v>
      </c>
      <c r="E664" s="39">
        <f t="shared" si="250"/>
        <v>0</v>
      </c>
      <c r="F664" s="39">
        <f t="shared" si="250"/>
        <v>0</v>
      </c>
      <c r="G664" s="102" t="e">
        <f t="shared" si="241"/>
        <v>#DIV/0!</v>
      </c>
      <c r="H664" s="39">
        <f t="shared" si="251"/>
        <v>0</v>
      </c>
      <c r="I664" s="88" t="e">
        <f t="shared" si="242"/>
        <v>#DIV/0!</v>
      </c>
      <c r="J664" s="73" t="e">
        <f t="shared" si="243"/>
        <v>#DIV/0!</v>
      </c>
      <c r="K664" s="24">
        <f t="shared" si="248"/>
        <v>0</v>
      </c>
      <c r="L664" s="24">
        <f t="shared" si="249"/>
        <v>0</v>
      </c>
      <c r="M664" s="29" t="e">
        <f t="shared" si="244"/>
        <v>#DIV/0!</v>
      </c>
      <c r="N664" s="580"/>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6"/>
      <c r="CO664" s="6"/>
      <c r="CP664" s="6"/>
      <c r="CQ664" s="6"/>
      <c r="CR664" s="6"/>
      <c r="CS664" s="6"/>
      <c r="CT664" s="6"/>
    </row>
    <row r="665" spans="1:98" s="5" customFormat="1" ht="87" customHeight="1" x14ac:dyDescent="0.25">
      <c r="A665" s="630" t="s">
        <v>37</v>
      </c>
      <c r="B665" s="16" t="s">
        <v>653</v>
      </c>
      <c r="C665" s="16" t="s">
        <v>215</v>
      </c>
      <c r="D665" s="19">
        <f>SUM(D666:D669)</f>
        <v>9544.9</v>
      </c>
      <c r="E665" s="19">
        <f t="shared" ref="E665:F665" si="252">SUM(E666:E669)</f>
        <v>9544.9</v>
      </c>
      <c r="F665" s="19">
        <f t="shared" si="252"/>
        <v>8537.4</v>
      </c>
      <c r="G665" s="100">
        <f t="shared" si="241"/>
        <v>0.89400000000000002</v>
      </c>
      <c r="H665" s="19">
        <f>SUM(H666:H669)</f>
        <v>8537.4</v>
      </c>
      <c r="I665" s="109">
        <f t="shared" si="242"/>
        <v>0.89400000000000002</v>
      </c>
      <c r="J665" s="100">
        <f t="shared" si="243"/>
        <v>1</v>
      </c>
      <c r="K665" s="56">
        <f t="shared" si="248"/>
        <v>9544.9</v>
      </c>
      <c r="L665" s="24">
        <f t="shared" si="249"/>
        <v>0</v>
      </c>
      <c r="M665" s="57">
        <f t="shared" si="244"/>
        <v>1</v>
      </c>
      <c r="N665" s="541" t="s">
        <v>850</v>
      </c>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c r="CN665" s="6"/>
      <c r="CO665" s="6"/>
      <c r="CP665" s="6"/>
      <c r="CQ665" s="6"/>
      <c r="CR665" s="6"/>
      <c r="CS665" s="6"/>
      <c r="CT665" s="6"/>
    </row>
    <row r="666" spans="1:98" s="5" customFormat="1" ht="18.75" customHeight="1" outlineLevel="1" x14ac:dyDescent="0.25">
      <c r="A666" s="630"/>
      <c r="B666" s="256" t="s">
        <v>23</v>
      </c>
      <c r="C666" s="256"/>
      <c r="D666" s="39">
        <v>0</v>
      </c>
      <c r="E666" s="18">
        <v>0</v>
      </c>
      <c r="F666" s="24"/>
      <c r="G666" s="38"/>
      <c r="H666" s="21"/>
      <c r="I666" s="88" t="e">
        <f t="shared" si="242"/>
        <v>#DIV/0!</v>
      </c>
      <c r="J666" s="69"/>
      <c r="K666" s="24">
        <f t="shared" si="248"/>
        <v>0</v>
      </c>
      <c r="L666" s="24">
        <f t="shared" si="249"/>
        <v>0</v>
      </c>
      <c r="M666" s="29" t="e">
        <f t="shared" si="244"/>
        <v>#DIV/0!</v>
      </c>
      <c r="N666" s="541"/>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c r="CN666" s="6"/>
      <c r="CO666" s="6"/>
      <c r="CP666" s="6"/>
      <c r="CQ666" s="6"/>
      <c r="CR666" s="6"/>
      <c r="CS666" s="6"/>
      <c r="CT666" s="6"/>
    </row>
    <row r="667" spans="1:98" s="5" customFormat="1" ht="18.75" customHeight="1" outlineLevel="1" x14ac:dyDescent="0.25">
      <c r="A667" s="630"/>
      <c r="B667" s="256" t="s">
        <v>22</v>
      </c>
      <c r="C667" s="256"/>
      <c r="D667" s="39">
        <v>0</v>
      </c>
      <c r="E667" s="18">
        <v>0</v>
      </c>
      <c r="F667" s="24"/>
      <c r="G667" s="38"/>
      <c r="H667" s="21"/>
      <c r="I667" s="88" t="e">
        <f t="shared" si="242"/>
        <v>#DIV/0!</v>
      </c>
      <c r="J667" s="69"/>
      <c r="K667" s="24">
        <f t="shared" si="248"/>
        <v>0</v>
      </c>
      <c r="L667" s="24">
        <f t="shared" si="249"/>
        <v>0</v>
      </c>
      <c r="M667" s="29" t="e">
        <f t="shared" si="244"/>
        <v>#DIV/0!</v>
      </c>
      <c r="N667" s="541"/>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c r="CG667" s="6"/>
      <c r="CH667" s="6"/>
      <c r="CI667" s="6"/>
      <c r="CJ667" s="6"/>
      <c r="CK667" s="6"/>
      <c r="CL667" s="6"/>
      <c r="CM667" s="6"/>
      <c r="CN667" s="6"/>
      <c r="CO667" s="6"/>
      <c r="CP667" s="6"/>
      <c r="CQ667" s="6"/>
      <c r="CR667" s="6"/>
      <c r="CS667" s="6"/>
      <c r="CT667" s="6"/>
    </row>
    <row r="668" spans="1:98" s="5" customFormat="1" ht="18.75" customHeight="1" outlineLevel="1" x14ac:dyDescent="0.25">
      <c r="A668" s="630"/>
      <c r="B668" s="440" t="s">
        <v>42</v>
      </c>
      <c r="C668" s="256"/>
      <c r="D668" s="39">
        <v>9544.9</v>
      </c>
      <c r="E668" s="39">
        <v>9544.9</v>
      </c>
      <c r="F668" s="39">
        <v>8537.4</v>
      </c>
      <c r="G668" s="69">
        <f t="shared" ref="G668:G736" si="253">F668/E668</f>
        <v>0.89400000000000002</v>
      </c>
      <c r="H668" s="39">
        <v>8537.4</v>
      </c>
      <c r="I668" s="109">
        <f t="shared" si="242"/>
        <v>0.89400000000000002</v>
      </c>
      <c r="J668" s="69">
        <f t="shared" ref="J668:J736" si="254">H668/F668</f>
        <v>1</v>
      </c>
      <c r="K668" s="24">
        <f t="shared" si="248"/>
        <v>9544.9</v>
      </c>
      <c r="L668" s="24">
        <f t="shared" si="249"/>
        <v>0</v>
      </c>
      <c r="M668" s="28">
        <f t="shared" si="244"/>
        <v>1</v>
      </c>
      <c r="N668" s="541"/>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c r="CN668" s="6"/>
      <c r="CO668" s="6"/>
      <c r="CP668" s="6"/>
      <c r="CQ668" s="6"/>
      <c r="CR668" s="6"/>
      <c r="CS668" s="6"/>
      <c r="CT668" s="6"/>
    </row>
    <row r="669" spans="1:98" s="5" customFormat="1" ht="18.75" customHeight="1" outlineLevel="1" x14ac:dyDescent="0.25">
      <c r="A669" s="630"/>
      <c r="B669" s="256" t="s">
        <v>24</v>
      </c>
      <c r="C669" s="256"/>
      <c r="D669" s="39">
        <v>0</v>
      </c>
      <c r="E669" s="18">
        <v>0</v>
      </c>
      <c r="F669" s="24"/>
      <c r="G669" s="38"/>
      <c r="H669" s="21"/>
      <c r="I669" s="88" t="e">
        <f t="shared" si="242"/>
        <v>#DIV/0!</v>
      </c>
      <c r="J669" s="69"/>
      <c r="K669" s="24">
        <f t="shared" si="248"/>
        <v>0</v>
      </c>
      <c r="L669" s="24">
        <f t="shared" si="249"/>
        <v>0</v>
      </c>
      <c r="M669" s="29" t="e">
        <f t="shared" si="244"/>
        <v>#DIV/0!</v>
      </c>
      <c r="N669" s="541"/>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c r="CN669" s="6"/>
      <c r="CO669" s="6"/>
      <c r="CP669" s="6"/>
      <c r="CQ669" s="6"/>
      <c r="CR669" s="6"/>
      <c r="CS669" s="6"/>
      <c r="CT669" s="6"/>
    </row>
    <row r="670" spans="1:98" s="5" customFormat="1" ht="85.5" customHeight="1" x14ac:dyDescent="0.25">
      <c r="A670" s="573" t="s">
        <v>97</v>
      </c>
      <c r="B670" s="16" t="s">
        <v>654</v>
      </c>
      <c r="C670" s="16" t="s">
        <v>215</v>
      </c>
      <c r="D670" s="19">
        <f>SUM(D671:D674)</f>
        <v>238009.05</v>
      </c>
      <c r="E670" s="19">
        <f t="shared" ref="E670:F670" si="255">SUM(E671:E674)</f>
        <v>238009.05</v>
      </c>
      <c r="F670" s="19">
        <f t="shared" si="255"/>
        <v>148336.48000000001</v>
      </c>
      <c r="G670" s="100">
        <f>F670/E670</f>
        <v>0.623</v>
      </c>
      <c r="H670" s="19">
        <f>SUM(H671:H674)</f>
        <v>147636.48000000001</v>
      </c>
      <c r="I670" s="109">
        <f t="shared" si="242"/>
        <v>0.62</v>
      </c>
      <c r="J670" s="100">
        <f t="shared" si="254"/>
        <v>0.995</v>
      </c>
      <c r="K670" s="56">
        <f t="shared" si="248"/>
        <v>238009.05</v>
      </c>
      <c r="L670" s="24">
        <f t="shared" si="249"/>
        <v>0</v>
      </c>
      <c r="M670" s="57">
        <f t="shared" si="244"/>
        <v>1</v>
      </c>
      <c r="N670" s="540"/>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c r="CP670" s="6"/>
      <c r="CQ670" s="6"/>
      <c r="CR670" s="6"/>
      <c r="CS670" s="6"/>
      <c r="CT670" s="6"/>
    </row>
    <row r="671" spans="1:98" s="5" customFormat="1" ht="18.75" customHeight="1" outlineLevel="1" x14ac:dyDescent="0.25">
      <c r="A671" s="573"/>
      <c r="B671" s="256" t="s">
        <v>23</v>
      </c>
      <c r="C671" s="256"/>
      <c r="D671" s="39">
        <f>D676+D681+D686</f>
        <v>0</v>
      </c>
      <c r="E671" s="39">
        <f t="shared" ref="E671:H674" si="256">E676+E681+E686</f>
        <v>0</v>
      </c>
      <c r="F671" s="39">
        <f t="shared" si="256"/>
        <v>0</v>
      </c>
      <c r="G671" s="73" t="e">
        <f t="shared" si="253"/>
        <v>#DIV/0!</v>
      </c>
      <c r="H671" s="39">
        <f t="shared" si="256"/>
        <v>0</v>
      </c>
      <c r="I671" s="88" t="e">
        <f t="shared" ref="I671:I734" si="257">H671/E671</f>
        <v>#DIV/0!</v>
      </c>
      <c r="J671" s="73" t="e">
        <f t="shared" si="254"/>
        <v>#DIV/0!</v>
      </c>
      <c r="K671" s="24">
        <f t="shared" si="248"/>
        <v>0</v>
      </c>
      <c r="L671" s="24">
        <f t="shared" si="249"/>
        <v>0</v>
      </c>
      <c r="M671" s="29" t="e">
        <f t="shared" si="244"/>
        <v>#DIV/0!</v>
      </c>
      <c r="N671" s="540"/>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c r="CP671" s="6"/>
      <c r="CQ671" s="6"/>
      <c r="CR671" s="6"/>
      <c r="CS671" s="6"/>
      <c r="CT671" s="6"/>
    </row>
    <row r="672" spans="1:98" s="5" customFormat="1" outlineLevel="1" x14ac:dyDescent="0.25">
      <c r="A672" s="573"/>
      <c r="B672" s="256" t="s">
        <v>22</v>
      </c>
      <c r="C672" s="256"/>
      <c r="D672" s="39">
        <f t="shared" ref="D672:F674" si="258">D677+D682+D687</f>
        <v>2307.9</v>
      </c>
      <c r="E672" s="39">
        <f t="shared" si="258"/>
        <v>2307.9</v>
      </c>
      <c r="F672" s="39">
        <f t="shared" si="258"/>
        <v>2307.9</v>
      </c>
      <c r="G672" s="69">
        <f t="shared" si="253"/>
        <v>1</v>
      </c>
      <c r="H672" s="39">
        <f t="shared" si="256"/>
        <v>1607.9</v>
      </c>
      <c r="I672" s="109">
        <f t="shared" si="257"/>
        <v>0.69699999999999995</v>
      </c>
      <c r="J672" s="69">
        <f t="shared" si="254"/>
        <v>0.69699999999999995</v>
      </c>
      <c r="K672" s="24">
        <f t="shared" si="248"/>
        <v>2307.9</v>
      </c>
      <c r="L672" s="24">
        <f t="shared" si="249"/>
        <v>0</v>
      </c>
      <c r="M672" s="28">
        <f t="shared" si="244"/>
        <v>1</v>
      </c>
      <c r="N672" s="540"/>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row>
    <row r="673" spans="1:98" s="5" customFormat="1" outlineLevel="1" x14ac:dyDescent="0.25">
      <c r="A673" s="573"/>
      <c r="B673" s="440" t="s">
        <v>42</v>
      </c>
      <c r="C673" s="256"/>
      <c r="D673" s="39">
        <f t="shared" si="258"/>
        <v>235701.15</v>
      </c>
      <c r="E673" s="39">
        <f t="shared" si="258"/>
        <v>235701.15</v>
      </c>
      <c r="F673" s="39">
        <f t="shared" si="258"/>
        <v>146028.57999999999</v>
      </c>
      <c r="G673" s="69">
        <f t="shared" si="253"/>
        <v>0.62</v>
      </c>
      <c r="H673" s="39">
        <f t="shared" si="256"/>
        <v>146028.57999999999</v>
      </c>
      <c r="I673" s="109">
        <f t="shared" si="257"/>
        <v>0.62</v>
      </c>
      <c r="J673" s="69">
        <f t="shared" si="254"/>
        <v>1</v>
      </c>
      <c r="K673" s="24">
        <f t="shared" si="248"/>
        <v>235701.15</v>
      </c>
      <c r="L673" s="24">
        <f t="shared" si="249"/>
        <v>0</v>
      </c>
      <c r="M673" s="28">
        <f t="shared" si="244"/>
        <v>1</v>
      </c>
      <c r="N673" s="540"/>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c r="CP673" s="6"/>
      <c r="CQ673" s="6"/>
      <c r="CR673" s="6"/>
      <c r="CS673" s="6"/>
      <c r="CT673" s="6"/>
    </row>
    <row r="674" spans="1:98" s="5" customFormat="1" outlineLevel="1" x14ac:dyDescent="0.25">
      <c r="A674" s="573"/>
      <c r="B674" s="256" t="s">
        <v>24</v>
      </c>
      <c r="C674" s="256"/>
      <c r="D674" s="39">
        <f t="shared" si="258"/>
        <v>0</v>
      </c>
      <c r="E674" s="39">
        <f t="shared" si="258"/>
        <v>0</v>
      </c>
      <c r="F674" s="39">
        <f t="shared" si="258"/>
        <v>0</v>
      </c>
      <c r="G674" s="102" t="e">
        <f t="shared" si="253"/>
        <v>#DIV/0!</v>
      </c>
      <c r="H674" s="39">
        <f t="shared" si="256"/>
        <v>0</v>
      </c>
      <c r="I674" s="88" t="e">
        <f t="shared" si="257"/>
        <v>#DIV/0!</v>
      </c>
      <c r="J674" s="73" t="e">
        <f t="shared" si="254"/>
        <v>#DIV/0!</v>
      </c>
      <c r="K674" s="24">
        <f t="shared" si="248"/>
        <v>0</v>
      </c>
      <c r="L674" s="24">
        <f t="shared" si="249"/>
        <v>0</v>
      </c>
      <c r="M674" s="29" t="e">
        <f t="shared" si="244"/>
        <v>#DIV/0!</v>
      </c>
      <c r="N674" s="540"/>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c r="CP674" s="6"/>
      <c r="CQ674" s="6"/>
      <c r="CR674" s="6"/>
      <c r="CS674" s="6"/>
      <c r="CT674" s="6"/>
    </row>
    <row r="675" spans="1:98" s="5" customFormat="1" ht="248.25" customHeight="1" x14ac:dyDescent="0.25">
      <c r="A675" s="573" t="s">
        <v>98</v>
      </c>
      <c r="B675" s="16" t="s">
        <v>73</v>
      </c>
      <c r="C675" s="16" t="s">
        <v>215</v>
      </c>
      <c r="D675" s="19">
        <f>SUM(D676:D679)</f>
        <v>223849.11</v>
      </c>
      <c r="E675" s="19">
        <f t="shared" ref="E675:F675" si="259">SUM(E676:E679)</f>
        <v>223849.11</v>
      </c>
      <c r="F675" s="19">
        <f t="shared" si="259"/>
        <v>140645.24</v>
      </c>
      <c r="G675" s="100">
        <f t="shared" si="253"/>
        <v>0.628</v>
      </c>
      <c r="H675" s="19">
        <f>SUM(H676:H679)</f>
        <v>139945.24</v>
      </c>
      <c r="I675" s="109">
        <f t="shared" si="257"/>
        <v>0.625</v>
      </c>
      <c r="J675" s="100">
        <f t="shared" si="254"/>
        <v>0.995</v>
      </c>
      <c r="K675" s="56">
        <f t="shared" si="248"/>
        <v>223849.11</v>
      </c>
      <c r="L675" s="24">
        <f t="shared" si="249"/>
        <v>0</v>
      </c>
      <c r="M675" s="57">
        <f t="shared" si="244"/>
        <v>1</v>
      </c>
      <c r="N675" s="540" t="s">
        <v>1183</v>
      </c>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row>
    <row r="676" spans="1:98" s="5" customFormat="1" ht="44.25" customHeight="1" outlineLevel="1" x14ac:dyDescent="0.25">
      <c r="A676" s="573"/>
      <c r="B676" s="256" t="s">
        <v>23</v>
      </c>
      <c r="C676" s="256"/>
      <c r="D676" s="39"/>
      <c r="E676" s="39"/>
      <c r="F676" s="24"/>
      <c r="G676" s="73" t="e">
        <f t="shared" si="253"/>
        <v>#DIV/0!</v>
      </c>
      <c r="H676" s="21"/>
      <c r="I676" s="88" t="e">
        <f t="shared" si="257"/>
        <v>#DIV/0!</v>
      </c>
      <c r="J676" s="73" t="e">
        <f t="shared" si="254"/>
        <v>#DIV/0!</v>
      </c>
      <c r="K676" s="24">
        <f t="shared" si="248"/>
        <v>0</v>
      </c>
      <c r="L676" s="24">
        <f t="shared" si="249"/>
        <v>0</v>
      </c>
      <c r="M676" s="29" t="e">
        <f t="shared" si="244"/>
        <v>#DIV/0!</v>
      </c>
      <c r="N676" s="540"/>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row>
    <row r="677" spans="1:98" s="5" customFormat="1" ht="37.5" customHeight="1" outlineLevel="1" x14ac:dyDescent="0.25">
      <c r="A677" s="573"/>
      <c r="B677" s="256" t="s">
        <v>22</v>
      </c>
      <c r="C677" s="256"/>
      <c r="D677" s="39">
        <v>2307.9</v>
      </c>
      <c r="E677" s="39">
        <v>2307.9</v>
      </c>
      <c r="F677" s="24">
        <v>2307.9</v>
      </c>
      <c r="G677" s="69">
        <f t="shared" si="253"/>
        <v>1</v>
      </c>
      <c r="H677" s="39">
        <v>1607.9</v>
      </c>
      <c r="I677" s="109">
        <f t="shared" si="257"/>
        <v>0.69699999999999995</v>
      </c>
      <c r="J677" s="69">
        <f t="shared" si="254"/>
        <v>0.69699999999999995</v>
      </c>
      <c r="K677" s="24">
        <f t="shared" si="248"/>
        <v>2307.9</v>
      </c>
      <c r="L677" s="24">
        <f t="shared" si="249"/>
        <v>0</v>
      </c>
      <c r="M677" s="28">
        <f t="shared" si="244"/>
        <v>1</v>
      </c>
      <c r="N677" s="540"/>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row>
    <row r="678" spans="1:98" s="5" customFormat="1" ht="40.5" customHeight="1" outlineLevel="1" x14ac:dyDescent="0.25">
      <c r="A678" s="573"/>
      <c r="B678" s="440" t="s">
        <v>42</v>
      </c>
      <c r="C678" s="256"/>
      <c r="D678" s="39">
        <v>221541.21</v>
      </c>
      <c r="E678" s="39">
        <v>221541.21</v>
      </c>
      <c r="F678" s="24">
        <v>138337.34</v>
      </c>
      <c r="G678" s="69">
        <f t="shared" si="253"/>
        <v>0.624</v>
      </c>
      <c r="H678" s="24">
        <f>F678</f>
        <v>138337.34</v>
      </c>
      <c r="I678" s="109">
        <f t="shared" si="257"/>
        <v>0.624</v>
      </c>
      <c r="J678" s="69">
        <f t="shared" si="254"/>
        <v>1</v>
      </c>
      <c r="K678" s="24">
        <f t="shared" si="248"/>
        <v>221541.21</v>
      </c>
      <c r="L678" s="24">
        <f t="shared" si="249"/>
        <v>0</v>
      </c>
      <c r="M678" s="28">
        <f t="shared" si="244"/>
        <v>1</v>
      </c>
      <c r="N678" s="540"/>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c r="CP678" s="6"/>
      <c r="CQ678" s="6"/>
      <c r="CR678" s="6"/>
      <c r="CS678" s="6"/>
      <c r="CT678" s="6"/>
    </row>
    <row r="679" spans="1:98" s="5" customFormat="1" ht="54.75" customHeight="1" outlineLevel="1" x14ac:dyDescent="0.25">
      <c r="A679" s="573"/>
      <c r="B679" s="256" t="s">
        <v>24</v>
      </c>
      <c r="C679" s="256"/>
      <c r="D679" s="39"/>
      <c r="E679" s="18"/>
      <c r="F679" s="24"/>
      <c r="G679" s="73" t="e">
        <f t="shared" si="253"/>
        <v>#DIV/0!</v>
      </c>
      <c r="H679" s="21"/>
      <c r="I679" s="88" t="e">
        <f t="shared" si="257"/>
        <v>#DIV/0!</v>
      </c>
      <c r="J679" s="73" t="e">
        <f t="shared" si="254"/>
        <v>#DIV/0!</v>
      </c>
      <c r="K679" s="24">
        <f t="shared" si="248"/>
        <v>0</v>
      </c>
      <c r="L679" s="24">
        <f t="shared" si="249"/>
        <v>0</v>
      </c>
      <c r="M679" s="29" t="e">
        <f t="shared" si="244"/>
        <v>#DIV/0!</v>
      </c>
      <c r="N679" s="540"/>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c r="CP679" s="6"/>
      <c r="CQ679" s="6"/>
      <c r="CR679" s="6"/>
      <c r="CS679" s="6"/>
      <c r="CT679" s="6"/>
    </row>
    <row r="680" spans="1:98" s="6" customFormat="1" ht="139.5" customHeight="1" x14ac:dyDescent="0.25">
      <c r="A680" s="637" t="s">
        <v>99</v>
      </c>
      <c r="B680" s="16" t="s">
        <v>855</v>
      </c>
      <c r="C680" s="16" t="s">
        <v>215</v>
      </c>
      <c r="D680" s="19">
        <f>SUM(D681:D684)</f>
        <v>14119.48</v>
      </c>
      <c r="E680" s="19">
        <f t="shared" ref="E680:F680" si="260">SUM(E681:E684)</f>
        <v>14119.48</v>
      </c>
      <c r="F680" s="39">
        <f t="shared" si="260"/>
        <v>7651</v>
      </c>
      <c r="G680" s="69">
        <f t="shared" si="253"/>
        <v>0.54200000000000004</v>
      </c>
      <c r="H680" s="39">
        <f>SUM(H681:H684)</f>
        <v>7651</v>
      </c>
      <c r="I680" s="69">
        <f t="shared" si="257"/>
        <v>0.54200000000000004</v>
      </c>
      <c r="J680" s="69">
        <f t="shared" si="254"/>
        <v>1</v>
      </c>
      <c r="K680" s="19">
        <f t="shared" si="248"/>
        <v>14119.48</v>
      </c>
      <c r="L680" s="39">
        <f t="shared" si="249"/>
        <v>0</v>
      </c>
      <c r="M680" s="57">
        <f t="shared" si="244"/>
        <v>1</v>
      </c>
      <c r="N680" s="540" t="s">
        <v>1279</v>
      </c>
    </row>
    <row r="681" spans="1:98" s="6" customFormat="1" ht="18.75" customHeight="1" outlineLevel="1" x14ac:dyDescent="0.25">
      <c r="A681" s="637"/>
      <c r="B681" s="256" t="s">
        <v>23</v>
      </c>
      <c r="C681" s="256"/>
      <c r="D681" s="39"/>
      <c r="E681" s="18"/>
      <c r="F681" s="39"/>
      <c r="G681" s="102" t="e">
        <f t="shared" si="253"/>
        <v>#DIV/0!</v>
      </c>
      <c r="H681" s="39"/>
      <c r="I681" s="73" t="e">
        <f t="shared" si="257"/>
        <v>#DIV/0!</v>
      </c>
      <c r="J681" s="73" t="e">
        <f t="shared" si="254"/>
        <v>#DIV/0!</v>
      </c>
      <c r="K681" s="39">
        <f t="shared" si="248"/>
        <v>0</v>
      </c>
      <c r="L681" s="39">
        <f t="shared" si="249"/>
        <v>0</v>
      </c>
      <c r="M681" s="29" t="e">
        <f t="shared" si="244"/>
        <v>#DIV/0!</v>
      </c>
      <c r="N681" s="540"/>
    </row>
    <row r="682" spans="1:98" s="6" customFormat="1" outlineLevel="1" x14ac:dyDescent="0.25">
      <c r="A682" s="637"/>
      <c r="B682" s="256" t="s">
        <v>22</v>
      </c>
      <c r="C682" s="256"/>
      <c r="D682" s="39"/>
      <c r="E682" s="18"/>
      <c r="F682" s="39"/>
      <c r="G682" s="102" t="e">
        <f t="shared" si="253"/>
        <v>#DIV/0!</v>
      </c>
      <c r="H682" s="39"/>
      <c r="I682" s="73" t="e">
        <f t="shared" si="257"/>
        <v>#DIV/0!</v>
      </c>
      <c r="J682" s="73" t="e">
        <f t="shared" si="254"/>
        <v>#DIV/0!</v>
      </c>
      <c r="K682" s="39">
        <f t="shared" si="248"/>
        <v>0</v>
      </c>
      <c r="L682" s="39">
        <f t="shared" si="249"/>
        <v>0</v>
      </c>
      <c r="M682" s="29" t="e">
        <f t="shared" si="244"/>
        <v>#DIV/0!</v>
      </c>
      <c r="N682" s="540"/>
    </row>
    <row r="683" spans="1:98" s="6" customFormat="1" outlineLevel="1" x14ac:dyDescent="0.25">
      <c r="A683" s="637"/>
      <c r="B683" s="256" t="s">
        <v>42</v>
      </c>
      <c r="C683" s="256"/>
      <c r="D683" s="39">
        <v>14119.48</v>
      </c>
      <c r="E683" s="39">
        <v>14119.48</v>
      </c>
      <c r="F683" s="39">
        <v>7651</v>
      </c>
      <c r="G683" s="69">
        <f t="shared" si="253"/>
        <v>0.54200000000000004</v>
      </c>
      <c r="H683" s="39">
        <v>7651</v>
      </c>
      <c r="I683" s="69">
        <f t="shared" si="257"/>
        <v>0.54200000000000004</v>
      </c>
      <c r="J683" s="69">
        <f t="shared" si="254"/>
        <v>1</v>
      </c>
      <c r="K683" s="39">
        <f t="shared" si="248"/>
        <v>14119.48</v>
      </c>
      <c r="L683" s="39">
        <f t="shared" si="249"/>
        <v>0</v>
      </c>
      <c r="M683" s="28">
        <f t="shared" si="244"/>
        <v>1</v>
      </c>
      <c r="N683" s="540"/>
    </row>
    <row r="684" spans="1:98" s="6" customFormat="1" outlineLevel="1" x14ac:dyDescent="0.25">
      <c r="A684" s="637"/>
      <c r="B684" s="256" t="s">
        <v>24</v>
      </c>
      <c r="C684" s="256"/>
      <c r="D684" s="39"/>
      <c r="E684" s="18"/>
      <c r="F684" s="39"/>
      <c r="G684" s="102" t="e">
        <f t="shared" si="253"/>
        <v>#DIV/0!</v>
      </c>
      <c r="H684" s="39"/>
      <c r="I684" s="73" t="e">
        <f t="shared" si="257"/>
        <v>#DIV/0!</v>
      </c>
      <c r="J684" s="73" t="e">
        <f t="shared" si="254"/>
        <v>#DIV/0!</v>
      </c>
      <c r="K684" s="39">
        <f t="shared" si="248"/>
        <v>0</v>
      </c>
      <c r="L684" s="39">
        <f t="shared" si="249"/>
        <v>0</v>
      </c>
      <c r="M684" s="29" t="e">
        <f t="shared" si="244"/>
        <v>#DIV/0!</v>
      </c>
      <c r="N684" s="540"/>
    </row>
    <row r="685" spans="1:98" s="6" customFormat="1" ht="111" customHeight="1" x14ac:dyDescent="0.25">
      <c r="A685" s="637" t="s">
        <v>923</v>
      </c>
      <c r="B685" s="16" t="s">
        <v>856</v>
      </c>
      <c r="C685" s="16" t="s">
        <v>215</v>
      </c>
      <c r="D685" s="19">
        <f>SUM(D686:D689)</f>
        <v>40.46</v>
      </c>
      <c r="E685" s="19">
        <f t="shared" ref="E685:F685" si="261">SUM(E686:E689)</f>
        <v>40.46</v>
      </c>
      <c r="F685" s="19">
        <f t="shared" si="261"/>
        <v>40.24</v>
      </c>
      <c r="G685" s="100">
        <f t="shared" si="253"/>
        <v>0.995</v>
      </c>
      <c r="H685" s="19">
        <f>SUM(H686:H689)</f>
        <v>40.24</v>
      </c>
      <c r="I685" s="100">
        <f t="shared" si="257"/>
        <v>0.995</v>
      </c>
      <c r="J685" s="100">
        <f t="shared" si="254"/>
        <v>1</v>
      </c>
      <c r="K685" s="19">
        <f>SUM(K686:K689)</f>
        <v>40.24</v>
      </c>
      <c r="L685" s="19">
        <f>SUM(L686:L689)</f>
        <v>0.22</v>
      </c>
      <c r="M685" s="57">
        <f t="shared" si="244"/>
        <v>0.99</v>
      </c>
      <c r="N685" s="540" t="s">
        <v>1135</v>
      </c>
    </row>
    <row r="686" spans="1:98" s="6" customFormat="1" ht="18.75" customHeight="1" outlineLevel="1" x14ac:dyDescent="0.25">
      <c r="A686" s="637"/>
      <c r="B686" s="256" t="s">
        <v>23</v>
      </c>
      <c r="C686" s="256"/>
      <c r="D686" s="39"/>
      <c r="E686" s="18"/>
      <c r="F686" s="39"/>
      <c r="G686" s="102" t="e">
        <f t="shared" si="253"/>
        <v>#DIV/0!</v>
      </c>
      <c r="H686" s="21"/>
      <c r="I686" s="73" t="e">
        <f t="shared" si="257"/>
        <v>#DIV/0!</v>
      </c>
      <c r="J686" s="73" t="e">
        <f t="shared" si="254"/>
        <v>#DIV/0!</v>
      </c>
      <c r="K686" s="39">
        <f t="shared" si="248"/>
        <v>0</v>
      </c>
      <c r="L686" s="39">
        <f t="shared" si="249"/>
        <v>0</v>
      </c>
      <c r="M686" s="29" t="e">
        <f t="shared" si="244"/>
        <v>#DIV/0!</v>
      </c>
      <c r="N686" s="540"/>
    </row>
    <row r="687" spans="1:98" s="6" customFormat="1" outlineLevel="1" x14ac:dyDescent="0.25">
      <c r="A687" s="637"/>
      <c r="B687" s="256" t="s">
        <v>22</v>
      </c>
      <c r="C687" s="256"/>
      <c r="D687" s="39"/>
      <c r="E687" s="18"/>
      <c r="F687" s="39"/>
      <c r="G687" s="102" t="e">
        <f t="shared" si="253"/>
        <v>#DIV/0!</v>
      </c>
      <c r="H687" s="21"/>
      <c r="I687" s="73" t="e">
        <f t="shared" si="257"/>
        <v>#DIV/0!</v>
      </c>
      <c r="J687" s="73" t="e">
        <f t="shared" si="254"/>
        <v>#DIV/0!</v>
      </c>
      <c r="K687" s="39">
        <f t="shared" si="248"/>
        <v>0</v>
      </c>
      <c r="L687" s="39">
        <f t="shared" si="249"/>
        <v>0</v>
      </c>
      <c r="M687" s="29" t="e">
        <f t="shared" si="244"/>
        <v>#DIV/0!</v>
      </c>
      <c r="N687" s="540"/>
    </row>
    <row r="688" spans="1:98" s="6" customFormat="1" outlineLevel="1" x14ac:dyDescent="0.25">
      <c r="A688" s="637"/>
      <c r="B688" s="256" t="s">
        <v>42</v>
      </c>
      <c r="C688" s="256"/>
      <c r="D688" s="39">
        <v>40.46</v>
      </c>
      <c r="E688" s="39">
        <v>40.46</v>
      </c>
      <c r="F688" s="39">
        <v>40.24</v>
      </c>
      <c r="G688" s="69">
        <f t="shared" si="253"/>
        <v>0.995</v>
      </c>
      <c r="H688" s="39">
        <v>40.24</v>
      </c>
      <c r="I688" s="69">
        <f t="shared" si="257"/>
        <v>0.995</v>
      </c>
      <c r="J688" s="69">
        <f t="shared" si="254"/>
        <v>1</v>
      </c>
      <c r="K688" s="39">
        <f>E688-L688</f>
        <v>40.24</v>
      </c>
      <c r="L688" s="39">
        <v>0.22</v>
      </c>
      <c r="M688" s="28">
        <f t="shared" si="244"/>
        <v>0.99</v>
      </c>
      <c r="N688" s="540"/>
    </row>
    <row r="689" spans="1:98" s="6" customFormat="1" outlineLevel="1" x14ac:dyDescent="0.25">
      <c r="A689" s="637"/>
      <c r="B689" s="256" t="s">
        <v>24</v>
      </c>
      <c r="C689" s="256"/>
      <c r="D689" s="39"/>
      <c r="E689" s="18"/>
      <c r="F689" s="39"/>
      <c r="G689" s="102" t="e">
        <f t="shared" si="253"/>
        <v>#DIV/0!</v>
      </c>
      <c r="H689" s="21"/>
      <c r="I689" s="73" t="e">
        <f t="shared" si="257"/>
        <v>#DIV/0!</v>
      </c>
      <c r="J689" s="73" t="e">
        <f t="shared" si="254"/>
        <v>#DIV/0!</v>
      </c>
      <c r="K689" s="39">
        <f t="shared" si="248"/>
        <v>0</v>
      </c>
      <c r="L689" s="39">
        <f t="shared" si="249"/>
        <v>0</v>
      </c>
      <c r="M689" s="29" t="e">
        <f t="shared" si="244"/>
        <v>#DIV/0!</v>
      </c>
      <c r="N689" s="540"/>
    </row>
    <row r="690" spans="1:98" s="5" customFormat="1" ht="63" customHeight="1" x14ac:dyDescent="0.25">
      <c r="A690" s="631" t="s">
        <v>13</v>
      </c>
      <c r="B690" s="91" t="s">
        <v>74</v>
      </c>
      <c r="C690" s="91" t="s">
        <v>144</v>
      </c>
      <c r="D690" s="63">
        <f>SUM(D691:D694)</f>
        <v>531081.21</v>
      </c>
      <c r="E690" s="63">
        <f t="shared" ref="E690:F690" si="262">SUM(E691:E694)</f>
        <v>531081.21</v>
      </c>
      <c r="F690" s="63">
        <f t="shared" si="262"/>
        <v>313645.01</v>
      </c>
      <c r="G690" s="101">
        <f t="shared" si="253"/>
        <v>0.59099999999999997</v>
      </c>
      <c r="H690" s="63">
        <f>SUM(H691:H694)</f>
        <v>312624.01</v>
      </c>
      <c r="I690" s="105">
        <f t="shared" si="257"/>
        <v>0.58899999999999997</v>
      </c>
      <c r="J690" s="101">
        <f t="shared" si="254"/>
        <v>0.997</v>
      </c>
      <c r="K690" s="64">
        <f t="shared" si="248"/>
        <v>531081.21</v>
      </c>
      <c r="L690" s="24">
        <f t="shared" si="249"/>
        <v>0</v>
      </c>
      <c r="M690" s="60">
        <f t="shared" si="244"/>
        <v>1</v>
      </c>
      <c r="N690" s="535"/>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c r="CN690" s="6"/>
      <c r="CO690" s="6"/>
      <c r="CP690" s="6"/>
      <c r="CQ690" s="6"/>
      <c r="CR690" s="6"/>
      <c r="CS690" s="6"/>
      <c r="CT690" s="6"/>
    </row>
    <row r="691" spans="1:98" s="5" customFormat="1" ht="18.75" customHeight="1" outlineLevel="1" x14ac:dyDescent="0.25">
      <c r="A691" s="631"/>
      <c r="B691" s="256" t="s">
        <v>23</v>
      </c>
      <c r="C691" s="256"/>
      <c r="D691" s="39">
        <f t="shared" ref="D691:F694" si="263">D696+D701+D721</f>
        <v>48.51</v>
      </c>
      <c r="E691" s="39">
        <f t="shared" si="263"/>
        <v>48.51</v>
      </c>
      <c r="F691" s="39">
        <f t="shared" si="263"/>
        <v>48.51</v>
      </c>
      <c r="G691" s="73">
        <f t="shared" si="253"/>
        <v>1</v>
      </c>
      <c r="H691" s="39">
        <f>H696+H701+H721</f>
        <v>48.51</v>
      </c>
      <c r="I691" s="109">
        <f t="shared" si="257"/>
        <v>1</v>
      </c>
      <c r="J691" s="73">
        <f t="shared" si="254"/>
        <v>1</v>
      </c>
      <c r="K691" s="24">
        <f t="shared" si="248"/>
        <v>48.51</v>
      </c>
      <c r="L691" s="24">
        <f t="shared" si="249"/>
        <v>0</v>
      </c>
      <c r="M691" s="28">
        <f t="shared" si="244"/>
        <v>1</v>
      </c>
      <c r="N691" s="535"/>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c r="CN691" s="6"/>
      <c r="CO691" s="6"/>
      <c r="CP691" s="6"/>
      <c r="CQ691" s="6"/>
      <c r="CR691" s="6"/>
      <c r="CS691" s="6"/>
      <c r="CT691" s="6"/>
    </row>
    <row r="692" spans="1:98" s="5" customFormat="1" ht="18.75" customHeight="1" outlineLevel="1" x14ac:dyDescent="0.25">
      <c r="A692" s="631"/>
      <c r="B692" s="256" t="s">
        <v>22</v>
      </c>
      <c r="C692" s="256"/>
      <c r="D692" s="39">
        <f t="shared" si="263"/>
        <v>1817.79</v>
      </c>
      <c r="E692" s="39">
        <f t="shared" si="263"/>
        <v>1817.79</v>
      </c>
      <c r="F692" s="39">
        <f t="shared" si="263"/>
        <v>1817.79</v>
      </c>
      <c r="G692" s="102">
        <f t="shared" si="253"/>
        <v>1</v>
      </c>
      <c r="H692" s="39">
        <f>H697+H702+H722</f>
        <v>796.79</v>
      </c>
      <c r="I692" s="109">
        <f t="shared" si="257"/>
        <v>0.438</v>
      </c>
      <c r="J692" s="73">
        <f t="shared" si="254"/>
        <v>0.438</v>
      </c>
      <c r="K692" s="24">
        <f t="shared" si="248"/>
        <v>1817.79</v>
      </c>
      <c r="L692" s="24">
        <f t="shared" si="249"/>
        <v>0</v>
      </c>
      <c r="M692" s="28">
        <f t="shared" si="244"/>
        <v>1</v>
      </c>
      <c r="N692" s="535"/>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c r="CN692" s="6"/>
      <c r="CO692" s="6"/>
      <c r="CP692" s="6"/>
      <c r="CQ692" s="6"/>
      <c r="CR692" s="6"/>
      <c r="CS692" s="6"/>
      <c r="CT692" s="6"/>
    </row>
    <row r="693" spans="1:98" s="5" customFormat="1" ht="18.75" customHeight="1" outlineLevel="1" x14ac:dyDescent="0.25">
      <c r="A693" s="631"/>
      <c r="B693" s="440" t="s">
        <v>42</v>
      </c>
      <c r="C693" s="256"/>
      <c r="D693" s="39">
        <f t="shared" si="263"/>
        <v>529214.91</v>
      </c>
      <c r="E693" s="39">
        <f t="shared" si="263"/>
        <v>529214.91</v>
      </c>
      <c r="F693" s="39">
        <f t="shared" si="263"/>
        <v>311778.71000000002</v>
      </c>
      <c r="G693" s="69">
        <f t="shared" si="253"/>
        <v>0.58899999999999997</v>
      </c>
      <c r="H693" s="39">
        <f>H698+H703+H723</f>
        <v>311778.71000000002</v>
      </c>
      <c r="I693" s="109">
        <f t="shared" si="257"/>
        <v>0.58899999999999997</v>
      </c>
      <c r="J693" s="69">
        <f t="shared" si="254"/>
        <v>1</v>
      </c>
      <c r="K693" s="24">
        <f t="shared" si="248"/>
        <v>529214.91</v>
      </c>
      <c r="L693" s="24">
        <f t="shared" si="249"/>
        <v>0</v>
      </c>
      <c r="M693" s="28">
        <f t="shared" si="244"/>
        <v>1</v>
      </c>
      <c r="N693" s="535"/>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6"/>
      <c r="CO693" s="6"/>
      <c r="CP693" s="6"/>
      <c r="CQ693" s="6"/>
      <c r="CR693" s="6"/>
      <c r="CS693" s="6"/>
      <c r="CT693" s="6"/>
    </row>
    <row r="694" spans="1:98" s="5" customFormat="1" ht="18.75" customHeight="1" outlineLevel="1" x14ac:dyDescent="0.25">
      <c r="A694" s="631"/>
      <c r="B694" s="256" t="s">
        <v>24</v>
      </c>
      <c r="C694" s="256"/>
      <c r="D694" s="39">
        <f t="shared" si="263"/>
        <v>0</v>
      </c>
      <c r="E694" s="39">
        <f t="shared" si="263"/>
        <v>0</v>
      </c>
      <c r="F694" s="39">
        <f t="shared" si="263"/>
        <v>0</v>
      </c>
      <c r="G694" s="102" t="e">
        <f t="shared" si="253"/>
        <v>#DIV/0!</v>
      </c>
      <c r="H694" s="39">
        <f>H699+H704+H724</f>
        <v>0</v>
      </c>
      <c r="I694" s="88" t="e">
        <f t="shared" si="257"/>
        <v>#DIV/0!</v>
      </c>
      <c r="J694" s="73" t="e">
        <f t="shared" si="254"/>
        <v>#DIV/0!</v>
      </c>
      <c r="K694" s="24">
        <f t="shared" si="248"/>
        <v>0</v>
      </c>
      <c r="L694" s="24">
        <f t="shared" si="249"/>
        <v>0</v>
      </c>
      <c r="M694" s="29" t="e">
        <f t="shared" si="244"/>
        <v>#DIV/0!</v>
      </c>
      <c r="N694" s="535"/>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c r="CF694" s="6"/>
      <c r="CG694" s="6"/>
      <c r="CH694" s="6"/>
      <c r="CI694" s="6"/>
      <c r="CJ694" s="6"/>
      <c r="CK694" s="6"/>
      <c r="CL694" s="6"/>
      <c r="CM694" s="6"/>
      <c r="CN694" s="6"/>
      <c r="CO694" s="6"/>
      <c r="CP694" s="6"/>
      <c r="CQ694" s="6"/>
      <c r="CR694" s="6"/>
      <c r="CS694" s="6"/>
      <c r="CT694" s="6"/>
    </row>
    <row r="695" spans="1:98" s="5" customFormat="1" ht="82.5" customHeight="1" x14ac:dyDescent="0.25">
      <c r="A695" s="573" t="s">
        <v>14</v>
      </c>
      <c r="B695" s="16" t="s">
        <v>655</v>
      </c>
      <c r="C695" s="16" t="s">
        <v>215</v>
      </c>
      <c r="D695" s="19">
        <f>SUM(D696:D699)</f>
        <v>8875.4</v>
      </c>
      <c r="E695" s="19">
        <f t="shared" ref="E695:F695" si="264">SUM(E696:E699)</f>
        <v>8875.4</v>
      </c>
      <c r="F695" s="147">
        <f t="shared" si="264"/>
        <v>8056.36</v>
      </c>
      <c r="G695" s="103">
        <f t="shared" si="253"/>
        <v>0.90800000000000003</v>
      </c>
      <c r="H695" s="147">
        <f>SUM(H696:H699)</f>
        <v>8056.36</v>
      </c>
      <c r="I695" s="109">
        <f t="shared" si="257"/>
        <v>0.90800000000000003</v>
      </c>
      <c r="J695" s="103">
        <f t="shared" si="254"/>
        <v>1</v>
      </c>
      <c r="K695" s="56">
        <f t="shared" si="248"/>
        <v>8875.4</v>
      </c>
      <c r="L695" s="24">
        <f t="shared" si="249"/>
        <v>0</v>
      </c>
      <c r="M695" s="57">
        <f t="shared" si="244"/>
        <v>1</v>
      </c>
      <c r="N695" s="545" t="s">
        <v>924</v>
      </c>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c r="BV695" s="6"/>
      <c r="BW695" s="6"/>
      <c r="BX695" s="6"/>
      <c r="BY695" s="6"/>
      <c r="BZ695" s="6"/>
      <c r="CA695" s="6"/>
      <c r="CB695" s="6"/>
      <c r="CC695" s="6"/>
      <c r="CD695" s="6"/>
      <c r="CE695" s="6"/>
      <c r="CF695" s="6"/>
      <c r="CG695" s="6"/>
      <c r="CH695" s="6"/>
      <c r="CI695" s="6"/>
      <c r="CJ695" s="6"/>
      <c r="CK695" s="6"/>
      <c r="CL695" s="6"/>
      <c r="CM695" s="6"/>
      <c r="CN695" s="6"/>
      <c r="CO695" s="6"/>
      <c r="CP695" s="6"/>
      <c r="CQ695" s="6"/>
      <c r="CR695" s="6"/>
      <c r="CS695" s="6"/>
      <c r="CT695" s="6"/>
    </row>
    <row r="696" spans="1:98" s="5" customFormat="1" ht="18.75" customHeight="1" outlineLevel="1" x14ac:dyDescent="0.25">
      <c r="A696" s="573"/>
      <c r="B696" s="256" t="s">
        <v>23</v>
      </c>
      <c r="C696" s="256"/>
      <c r="D696" s="39">
        <v>0</v>
      </c>
      <c r="E696" s="18">
        <v>0</v>
      </c>
      <c r="F696" s="24"/>
      <c r="G696" s="73" t="e">
        <f t="shared" si="253"/>
        <v>#DIV/0!</v>
      </c>
      <c r="H696" s="21"/>
      <c r="I696" s="88" t="e">
        <f t="shared" si="257"/>
        <v>#DIV/0!</v>
      </c>
      <c r="J696" s="73" t="e">
        <f t="shared" si="254"/>
        <v>#DIV/0!</v>
      </c>
      <c r="K696" s="24">
        <f t="shared" si="248"/>
        <v>0</v>
      </c>
      <c r="L696" s="24">
        <f t="shared" si="249"/>
        <v>0</v>
      </c>
      <c r="M696" s="29" t="e">
        <f t="shared" si="244"/>
        <v>#DIV/0!</v>
      </c>
      <c r="N696" s="545"/>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c r="BW696" s="6"/>
      <c r="BX696" s="6"/>
      <c r="BY696" s="6"/>
      <c r="BZ696" s="6"/>
      <c r="CA696" s="6"/>
      <c r="CB696" s="6"/>
      <c r="CC696" s="6"/>
      <c r="CD696" s="6"/>
      <c r="CE696" s="6"/>
      <c r="CF696" s="6"/>
      <c r="CG696" s="6"/>
      <c r="CH696" s="6"/>
      <c r="CI696" s="6"/>
      <c r="CJ696" s="6"/>
      <c r="CK696" s="6"/>
      <c r="CL696" s="6"/>
      <c r="CM696" s="6"/>
      <c r="CN696" s="6"/>
      <c r="CO696" s="6"/>
      <c r="CP696" s="6"/>
      <c r="CQ696" s="6"/>
      <c r="CR696" s="6"/>
      <c r="CS696" s="6"/>
      <c r="CT696" s="6"/>
    </row>
    <row r="697" spans="1:98" s="5" customFormat="1" ht="18.75" customHeight="1" outlineLevel="1" x14ac:dyDescent="0.25">
      <c r="A697" s="573"/>
      <c r="B697" s="256" t="s">
        <v>22</v>
      </c>
      <c r="C697" s="256"/>
      <c r="D697" s="39">
        <v>0</v>
      </c>
      <c r="E697" s="18">
        <v>0</v>
      </c>
      <c r="F697" s="24"/>
      <c r="G697" s="73" t="e">
        <f t="shared" si="253"/>
        <v>#DIV/0!</v>
      </c>
      <c r="H697" s="21"/>
      <c r="I697" s="88" t="e">
        <f t="shared" si="257"/>
        <v>#DIV/0!</v>
      </c>
      <c r="J697" s="73" t="e">
        <f t="shared" si="254"/>
        <v>#DIV/0!</v>
      </c>
      <c r="K697" s="24">
        <f t="shared" si="248"/>
        <v>0</v>
      </c>
      <c r="L697" s="24">
        <f t="shared" si="249"/>
        <v>0</v>
      </c>
      <c r="M697" s="29" t="e">
        <f t="shared" si="244"/>
        <v>#DIV/0!</v>
      </c>
      <c r="N697" s="545"/>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c r="BV697" s="6"/>
      <c r="BW697" s="6"/>
      <c r="BX697" s="6"/>
      <c r="BY697" s="6"/>
      <c r="BZ697" s="6"/>
      <c r="CA697" s="6"/>
      <c r="CB697" s="6"/>
      <c r="CC697" s="6"/>
      <c r="CD697" s="6"/>
      <c r="CE697" s="6"/>
      <c r="CF697" s="6"/>
      <c r="CG697" s="6"/>
      <c r="CH697" s="6"/>
      <c r="CI697" s="6"/>
      <c r="CJ697" s="6"/>
      <c r="CK697" s="6"/>
      <c r="CL697" s="6"/>
      <c r="CM697" s="6"/>
      <c r="CN697" s="6"/>
      <c r="CO697" s="6"/>
      <c r="CP697" s="6"/>
      <c r="CQ697" s="6"/>
      <c r="CR697" s="6"/>
      <c r="CS697" s="6"/>
      <c r="CT697" s="6"/>
    </row>
    <row r="698" spans="1:98" s="5" customFormat="1" ht="18.75" customHeight="1" outlineLevel="1" x14ac:dyDescent="0.25">
      <c r="A698" s="573"/>
      <c r="B698" s="440" t="s">
        <v>42</v>
      </c>
      <c r="C698" s="256"/>
      <c r="D698" s="24">
        <v>8875.4</v>
      </c>
      <c r="E698" s="24">
        <v>8875.4</v>
      </c>
      <c r="F698" s="24">
        <v>8056.36</v>
      </c>
      <c r="G698" s="69">
        <f t="shared" si="253"/>
        <v>0.90800000000000003</v>
      </c>
      <c r="H698" s="24">
        <v>8056.36</v>
      </c>
      <c r="I698" s="109">
        <f t="shared" si="257"/>
        <v>0.90800000000000003</v>
      </c>
      <c r="J698" s="104">
        <f t="shared" si="254"/>
        <v>1</v>
      </c>
      <c r="K698" s="24">
        <f t="shared" si="248"/>
        <v>8875.4</v>
      </c>
      <c r="L698" s="24">
        <f t="shared" si="249"/>
        <v>0</v>
      </c>
      <c r="M698" s="28">
        <f t="shared" si="244"/>
        <v>1</v>
      </c>
      <c r="N698" s="545"/>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c r="BV698" s="6"/>
      <c r="BW698" s="6"/>
      <c r="BX698" s="6"/>
      <c r="BY698" s="6"/>
      <c r="BZ698" s="6"/>
      <c r="CA698" s="6"/>
      <c r="CB698" s="6"/>
      <c r="CC698" s="6"/>
      <c r="CD698" s="6"/>
      <c r="CE698" s="6"/>
      <c r="CF698" s="6"/>
      <c r="CG698" s="6"/>
      <c r="CH698" s="6"/>
      <c r="CI698" s="6"/>
      <c r="CJ698" s="6"/>
      <c r="CK698" s="6"/>
      <c r="CL698" s="6"/>
      <c r="CM698" s="6"/>
      <c r="CN698" s="6"/>
      <c r="CO698" s="6"/>
      <c r="CP698" s="6"/>
      <c r="CQ698" s="6"/>
      <c r="CR698" s="6"/>
      <c r="CS698" s="6"/>
      <c r="CT698" s="6"/>
    </row>
    <row r="699" spans="1:98" s="5" customFormat="1" ht="18.75" customHeight="1" outlineLevel="1" x14ac:dyDescent="0.25">
      <c r="A699" s="573"/>
      <c r="B699" s="256" t="s">
        <v>24</v>
      </c>
      <c r="C699" s="256"/>
      <c r="D699" s="39">
        <v>0</v>
      </c>
      <c r="E699" s="18">
        <v>0</v>
      </c>
      <c r="F699" s="24"/>
      <c r="G699" s="102" t="e">
        <f t="shared" si="253"/>
        <v>#DIV/0!</v>
      </c>
      <c r="H699" s="21"/>
      <c r="I699" s="88" t="e">
        <f t="shared" si="257"/>
        <v>#DIV/0!</v>
      </c>
      <c r="J699" s="73" t="e">
        <f t="shared" si="254"/>
        <v>#DIV/0!</v>
      </c>
      <c r="K699" s="24">
        <f t="shared" si="248"/>
        <v>0</v>
      </c>
      <c r="L699" s="24">
        <f t="shared" si="249"/>
        <v>0</v>
      </c>
      <c r="M699" s="29" t="e">
        <f t="shared" si="244"/>
        <v>#DIV/0!</v>
      </c>
      <c r="N699" s="545"/>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c r="CA699" s="6"/>
      <c r="CB699" s="6"/>
      <c r="CC699" s="6"/>
      <c r="CD699" s="6"/>
      <c r="CE699" s="6"/>
      <c r="CF699" s="6"/>
      <c r="CG699" s="6"/>
      <c r="CH699" s="6"/>
      <c r="CI699" s="6"/>
      <c r="CJ699" s="6"/>
      <c r="CK699" s="6"/>
      <c r="CL699" s="6"/>
      <c r="CM699" s="6"/>
      <c r="CN699" s="6"/>
      <c r="CO699" s="6"/>
      <c r="CP699" s="6"/>
      <c r="CQ699" s="6"/>
      <c r="CR699" s="6"/>
      <c r="CS699" s="6"/>
      <c r="CT699" s="6"/>
    </row>
    <row r="700" spans="1:98" s="5" customFormat="1" ht="78" customHeight="1" x14ac:dyDescent="0.25">
      <c r="A700" s="573" t="s">
        <v>111</v>
      </c>
      <c r="B700" s="16" t="s">
        <v>656</v>
      </c>
      <c r="C700" s="16" t="s">
        <v>215</v>
      </c>
      <c r="D700" s="19">
        <f>SUM(D701:D704)</f>
        <v>522205.81</v>
      </c>
      <c r="E700" s="19">
        <f t="shared" ref="E700:F700" si="265">SUM(E701:E704)</f>
        <v>522205.81</v>
      </c>
      <c r="F700" s="19">
        <f t="shared" si="265"/>
        <v>305588.65000000002</v>
      </c>
      <c r="G700" s="100">
        <f t="shared" si="253"/>
        <v>0.58499999999999996</v>
      </c>
      <c r="H700" s="19">
        <f>SUM(H701:H704)</f>
        <v>304567.65000000002</v>
      </c>
      <c r="I700" s="109">
        <f t="shared" si="257"/>
        <v>0.58299999999999996</v>
      </c>
      <c r="J700" s="100">
        <f t="shared" si="254"/>
        <v>0.997</v>
      </c>
      <c r="K700" s="24">
        <f t="shared" si="248"/>
        <v>522205.81</v>
      </c>
      <c r="L700" s="24">
        <f t="shared" si="249"/>
        <v>0</v>
      </c>
      <c r="M700" s="28">
        <f t="shared" si="244"/>
        <v>1</v>
      </c>
      <c r="N700" s="535"/>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c r="CB700" s="6"/>
      <c r="CC700" s="6"/>
      <c r="CD700" s="6"/>
      <c r="CE700" s="6"/>
      <c r="CF700" s="6"/>
      <c r="CG700" s="6"/>
      <c r="CH700" s="6"/>
      <c r="CI700" s="6"/>
      <c r="CJ700" s="6"/>
      <c r="CK700" s="6"/>
      <c r="CL700" s="6"/>
      <c r="CM700" s="6"/>
      <c r="CN700" s="6"/>
      <c r="CO700" s="6"/>
      <c r="CP700" s="6"/>
      <c r="CQ700" s="6"/>
      <c r="CR700" s="6"/>
      <c r="CS700" s="6"/>
      <c r="CT700" s="6"/>
    </row>
    <row r="701" spans="1:98" s="5" customFormat="1" ht="18.75" customHeight="1" outlineLevel="1" x14ac:dyDescent="0.25">
      <c r="A701" s="573"/>
      <c r="B701" s="256" t="s">
        <v>23</v>
      </c>
      <c r="C701" s="256"/>
      <c r="D701" s="39">
        <f>D706+D711+D716</f>
        <v>48.51</v>
      </c>
      <c r="E701" s="39">
        <f>E706+E711+E716</f>
        <v>48.51</v>
      </c>
      <c r="F701" s="39">
        <f>F706+F711+F716</f>
        <v>48.51</v>
      </c>
      <c r="G701" s="69">
        <f t="shared" si="253"/>
        <v>1</v>
      </c>
      <c r="H701" s="39">
        <f t="shared" ref="H701:H704" si="266">H706+H711+H716</f>
        <v>48.51</v>
      </c>
      <c r="I701" s="109">
        <f t="shared" si="257"/>
        <v>1</v>
      </c>
      <c r="J701" s="69">
        <f t="shared" si="254"/>
        <v>1</v>
      </c>
      <c r="K701" s="24">
        <f t="shared" si="248"/>
        <v>48.51</v>
      </c>
      <c r="L701" s="24">
        <f t="shared" si="249"/>
        <v>0</v>
      </c>
      <c r="M701" s="28">
        <f t="shared" si="244"/>
        <v>1</v>
      </c>
      <c r="N701" s="535"/>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c r="CA701" s="6"/>
      <c r="CB701" s="6"/>
      <c r="CC701" s="6"/>
      <c r="CD701" s="6"/>
      <c r="CE701" s="6"/>
      <c r="CF701" s="6"/>
      <c r="CG701" s="6"/>
      <c r="CH701" s="6"/>
      <c r="CI701" s="6"/>
      <c r="CJ701" s="6"/>
      <c r="CK701" s="6"/>
      <c r="CL701" s="6"/>
      <c r="CM701" s="6"/>
      <c r="CN701" s="6"/>
      <c r="CO701" s="6"/>
      <c r="CP701" s="6"/>
      <c r="CQ701" s="6"/>
      <c r="CR701" s="6"/>
      <c r="CS701" s="6"/>
      <c r="CT701" s="6"/>
    </row>
    <row r="702" spans="1:98" s="5" customFormat="1" outlineLevel="1" x14ac:dyDescent="0.25">
      <c r="A702" s="573"/>
      <c r="B702" s="256" t="s">
        <v>22</v>
      </c>
      <c r="C702" s="256"/>
      <c r="D702" s="39">
        <f t="shared" ref="D702:F704" si="267">D707+D712+D717</f>
        <v>1817.79</v>
      </c>
      <c r="E702" s="39">
        <f t="shared" si="267"/>
        <v>1817.79</v>
      </c>
      <c r="F702" s="39">
        <f t="shared" si="267"/>
        <v>1817.79</v>
      </c>
      <c r="G702" s="69">
        <f t="shared" si="253"/>
        <v>1</v>
      </c>
      <c r="H702" s="39">
        <f t="shared" si="266"/>
        <v>796.79</v>
      </c>
      <c r="I702" s="109">
        <f t="shared" si="257"/>
        <v>0.438</v>
      </c>
      <c r="J702" s="69">
        <f t="shared" si="254"/>
        <v>0.438</v>
      </c>
      <c r="K702" s="24">
        <f t="shared" si="248"/>
        <v>1817.79</v>
      </c>
      <c r="L702" s="24">
        <f t="shared" si="249"/>
        <v>0</v>
      </c>
      <c r="M702" s="28">
        <f t="shared" si="244"/>
        <v>1</v>
      </c>
      <c r="N702" s="535"/>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c r="CA702" s="6"/>
      <c r="CB702" s="6"/>
      <c r="CC702" s="6"/>
      <c r="CD702" s="6"/>
      <c r="CE702" s="6"/>
      <c r="CF702" s="6"/>
      <c r="CG702" s="6"/>
      <c r="CH702" s="6"/>
      <c r="CI702" s="6"/>
      <c r="CJ702" s="6"/>
      <c r="CK702" s="6"/>
      <c r="CL702" s="6"/>
      <c r="CM702" s="6"/>
      <c r="CN702" s="6"/>
      <c r="CO702" s="6"/>
      <c r="CP702" s="6"/>
      <c r="CQ702" s="6"/>
      <c r="CR702" s="6"/>
      <c r="CS702" s="6"/>
      <c r="CT702" s="6"/>
    </row>
    <row r="703" spans="1:98" s="5" customFormat="1" outlineLevel="1" x14ac:dyDescent="0.25">
      <c r="A703" s="573"/>
      <c r="B703" s="440" t="s">
        <v>42</v>
      </c>
      <c r="C703" s="256"/>
      <c r="D703" s="39">
        <f t="shared" si="267"/>
        <v>520339.51</v>
      </c>
      <c r="E703" s="39">
        <f t="shared" si="267"/>
        <v>520339.51</v>
      </c>
      <c r="F703" s="39">
        <f t="shared" si="267"/>
        <v>303722.34999999998</v>
      </c>
      <c r="G703" s="69">
        <f t="shared" si="253"/>
        <v>0.58399999999999996</v>
      </c>
      <c r="H703" s="39">
        <f t="shared" si="266"/>
        <v>303722.34999999998</v>
      </c>
      <c r="I703" s="109">
        <f t="shared" si="257"/>
        <v>0.58399999999999996</v>
      </c>
      <c r="J703" s="69">
        <f t="shared" si="254"/>
        <v>1</v>
      </c>
      <c r="K703" s="24">
        <f t="shared" si="248"/>
        <v>520339.51</v>
      </c>
      <c r="L703" s="24">
        <f t="shared" si="249"/>
        <v>0</v>
      </c>
      <c r="M703" s="28">
        <f t="shared" si="244"/>
        <v>1</v>
      </c>
      <c r="N703" s="535"/>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c r="CA703" s="6"/>
      <c r="CB703" s="6"/>
      <c r="CC703" s="6"/>
      <c r="CD703" s="6"/>
      <c r="CE703" s="6"/>
      <c r="CF703" s="6"/>
      <c r="CG703" s="6"/>
      <c r="CH703" s="6"/>
      <c r="CI703" s="6"/>
      <c r="CJ703" s="6"/>
      <c r="CK703" s="6"/>
      <c r="CL703" s="6"/>
      <c r="CM703" s="6"/>
      <c r="CN703" s="6"/>
      <c r="CO703" s="6"/>
      <c r="CP703" s="6"/>
      <c r="CQ703" s="6"/>
      <c r="CR703" s="6"/>
      <c r="CS703" s="6"/>
      <c r="CT703" s="6"/>
    </row>
    <row r="704" spans="1:98" s="5" customFormat="1" outlineLevel="1" x14ac:dyDescent="0.25">
      <c r="A704" s="573"/>
      <c r="B704" s="256" t="s">
        <v>24</v>
      </c>
      <c r="C704" s="256"/>
      <c r="D704" s="39">
        <f t="shared" si="267"/>
        <v>0</v>
      </c>
      <c r="E704" s="39">
        <f t="shared" si="267"/>
        <v>0</v>
      </c>
      <c r="F704" s="39">
        <f t="shared" si="267"/>
        <v>0</v>
      </c>
      <c r="G704" s="102" t="e">
        <f t="shared" si="253"/>
        <v>#DIV/0!</v>
      </c>
      <c r="H704" s="39">
        <f t="shared" si="266"/>
        <v>0</v>
      </c>
      <c r="I704" s="88" t="e">
        <f t="shared" si="257"/>
        <v>#DIV/0!</v>
      </c>
      <c r="J704" s="73" t="e">
        <f t="shared" si="254"/>
        <v>#DIV/0!</v>
      </c>
      <c r="K704" s="24">
        <f t="shared" si="248"/>
        <v>0</v>
      </c>
      <c r="L704" s="24">
        <f t="shared" si="249"/>
        <v>0</v>
      </c>
      <c r="M704" s="29" t="e">
        <f t="shared" si="244"/>
        <v>#DIV/0!</v>
      </c>
      <c r="N704" s="535"/>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c r="BG704" s="6"/>
      <c r="BH704" s="6"/>
      <c r="BI704" s="6"/>
      <c r="BJ704" s="6"/>
      <c r="BK704" s="6"/>
      <c r="BL704" s="6"/>
      <c r="BM704" s="6"/>
      <c r="BN704" s="6"/>
      <c r="BO704" s="6"/>
      <c r="BP704" s="6"/>
      <c r="BQ704" s="6"/>
      <c r="BR704" s="6"/>
      <c r="BS704" s="6"/>
      <c r="BT704" s="6"/>
      <c r="BU704" s="6"/>
      <c r="BV704" s="6"/>
      <c r="BW704" s="6"/>
      <c r="BX704" s="6"/>
      <c r="BY704" s="6"/>
      <c r="BZ704" s="6"/>
      <c r="CA704" s="6"/>
      <c r="CB704" s="6"/>
      <c r="CC704" s="6"/>
      <c r="CD704" s="6"/>
      <c r="CE704" s="6"/>
      <c r="CF704" s="6"/>
      <c r="CG704" s="6"/>
      <c r="CH704" s="6"/>
      <c r="CI704" s="6"/>
      <c r="CJ704" s="6"/>
      <c r="CK704" s="6"/>
      <c r="CL704" s="6"/>
      <c r="CM704" s="6"/>
      <c r="CN704" s="6"/>
      <c r="CO704" s="6"/>
      <c r="CP704" s="6"/>
      <c r="CQ704" s="6"/>
      <c r="CR704" s="6"/>
      <c r="CS704" s="6"/>
      <c r="CT704" s="6"/>
    </row>
    <row r="705" spans="1:98" s="5" customFormat="1" ht="82.5" customHeight="1" x14ac:dyDescent="0.25">
      <c r="A705" s="573" t="s">
        <v>112</v>
      </c>
      <c r="B705" s="16" t="s">
        <v>75</v>
      </c>
      <c r="C705" s="16" t="s">
        <v>215</v>
      </c>
      <c r="D705" s="19">
        <f>SUM(D706:D709)</f>
        <v>484989.63</v>
      </c>
      <c r="E705" s="19">
        <f t="shared" ref="E705:F705" si="268">SUM(E706:E709)</f>
        <v>484989.63</v>
      </c>
      <c r="F705" s="19">
        <f t="shared" si="268"/>
        <v>283513.5</v>
      </c>
      <c r="G705" s="100">
        <f t="shared" si="253"/>
        <v>0.58499999999999996</v>
      </c>
      <c r="H705" s="19">
        <f>SUM(H706:H709)</f>
        <v>282492.5</v>
      </c>
      <c r="I705" s="109">
        <f t="shared" si="257"/>
        <v>0.58199999999999996</v>
      </c>
      <c r="J705" s="100">
        <f t="shared" si="254"/>
        <v>0.996</v>
      </c>
      <c r="K705" s="24">
        <f t="shared" si="248"/>
        <v>484989.63</v>
      </c>
      <c r="L705" s="24">
        <f t="shared" si="249"/>
        <v>0</v>
      </c>
      <c r="M705" s="28">
        <f t="shared" ref="M705:M769" si="269">K705/E705</f>
        <v>1</v>
      </c>
      <c r="N705" s="545" t="s">
        <v>1280</v>
      </c>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c r="BV705" s="6"/>
      <c r="BW705" s="6"/>
      <c r="BX705" s="6"/>
      <c r="BY705" s="6"/>
      <c r="BZ705" s="6"/>
      <c r="CA705" s="6"/>
      <c r="CB705" s="6"/>
      <c r="CC705" s="6"/>
      <c r="CD705" s="6"/>
      <c r="CE705" s="6"/>
      <c r="CF705" s="6"/>
      <c r="CG705" s="6"/>
      <c r="CH705" s="6"/>
      <c r="CI705" s="6"/>
      <c r="CJ705" s="6"/>
      <c r="CK705" s="6"/>
      <c r="CL705" s="6"/>
      <c r="CM705" s="6"/>
      <c r="CN705" s="6"/>
      <c r="CO705" s="6"/>
      <c r="CP705" s="6"/>
      <c r="CQ705" s="6"/>
      <c r="CR705" s="6"/>
      <c r="CS705" s="6"/>
      <c r="CT705" s="6"/>
    </row>
    <row r="706" spans="1:98" s="5" customFormat="1" ht="30.75" customHeight="1" outlineLevel="1" x14ac:dyDescent="0.25">
      <c r="A706" s="573"/>
      <c r="B706" s="256" t="s">
        <v>23</v>
      </c>
      <c r="C706" s="256"/>
      <c r="D706" s="39"/>
      <c r="E706" s="39"/>
      <c r="F706" s="39"/>
      <c r="G706" s="73" t="e">
        <f t="shared" si="253"/>
        <v>#DIV/0!</v>
      </c>
      <c r="H706" s="39"/>
      <c r="I706" s="88" t="e">
        <f t="shared" si="257"/>
        <v>#DIV/0!</v>
      </c>
      <c r="J706" s="73" t="e">
        <f t="shared" si="254"/>
        <v>#DIV/0!</v>
      </c>
      <c r="K706" s="24">
        <f t="shared" si="248"/>
        <v>0</v>
      </c>
      <c r="L706" s="24">
        <f t="shared" si="249"/>
        <v>0</v>
      </c>
      <c r="M706" s="29" t="e">
        <f t="shared" si="269"/>
        <v>#DIV/0!</v>
      </c>
      <c r="N706" s="545"/>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c r="BT706" s="6"/>
      <c r="BU706" s="6"/>
      <c r="BV706" s="6"/>
      <c r="BW706" s="6"/>
      <c r="BX706" s="6"/>
      <c r="BY706" s="6"/>
      <c r="BZ706" s="6"/>
      <c r="CA706" s="6"/>
      <c r="CB706" s="6"/>
      <c r="CC706" s="6"/>
      <c r="CD706" s="6"/>
      <c r="CE706" s="6"/>
      <c r="CF706" s="6"/>
      <c r="CG706" s="6"/>
      <c r="CH706" s="6"/>
      <c r="CI706" s="6"/>
      <c r="CJ706" s="6"/>
      <c r="CK706" s="6"/>
      <c r="CL706" s="6"/>
      <c r="CM706" s="6"/>
      <c r="CN706" s="6"/>
      <c r="CO706" s="6"/>
      <c r="CP706" s="6"/>
      <c r="CQ706" s="6"/>
      <c r="CR706" s="6"/>
      <c r="CS706" s="6"/>
      <c r="CT706" s="6"/>
    </row>
    <row r="707" spans="1:98" s="5" customFormat="1" ht="33.75" customHeight="1" outlineLevel="1" x14ac:dyDescent="0.25">
      <c r="A707" s="573"/>
      <c r="B707" s="256" t="s">
        <v>22</v>
      </c>
      <c r="C707" s="256"/>
      <c r="D707" s="39">
        <v>1797</v>
      </c>
      <c r="E707" s="39">
        <v>1797</v>
      </c>
      <c r="F707" s="39">
        <v>1797</v>
      </c>
      <c r="G707" s="69">
        <f t="shared" si="253"/>
        <v>1</v>
      </c>
      <c r="H707" s="39">
        <v>776</v>
      </c>
      <c r="I707" s="109">
        <f t="shared" si="257"/>
        <v>0.432</v>
      </c>
      <c r="J707" s="69">
        <f t="shared" si="254"/>
        <v>0.432</v>
      </c>
      <c r="K707" s="24">
        <f t="shared" si="248"/>
        <v>1797</v>
      </c>
      <c r="L707" s="24">
        <f t="shared" si="249"/>
        <v>0</v>
      </c>
      <c r="M707" s="28">
        <f t="shared" si="269"/>
        <v>1</v>
      </c>
      <c r="N707" s="545"/>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c r="BV707" s="6"/>
      <c r="BW707" s="6"/>
      <c r="BX707" s="6"/>
      <c r="BY707" s="6"/>
      <c r="BZ707" s="6"/>
      <c r="CA707" s="6"/>
      <c r="CB707" s="6"/>
      <c r="CC707" s="6"/>
      <c r="CD707" s="6"/>
      <c r="CE707" s="6"/>
      <c r="CF707" s="6"/>
      <c r="CG707" s="6"/>
      <c r="CH707" s="6"/>
      <c r="CI707" s="6"/>
      <c r="CJ707" s="6"/>
      <c r="CK707" s="6"/>
      <c r="CL707" s="6"/>
      <c r="CM707" s="6"/>
      <c r="CN707" s="6"/>
      <c r="CO707" s="6"/>
      <c r="CP707" s="6"/>
      <c r="CQ707" s="6"/>
      <c r="CR707" s="6"/>
      <c r="CS707" s="6"/>
      <c r="CT707" s="6"/>
    </row>
    <row r="708" spans="1:98" s="5" customFormat="1" ht="33.75" customHeight="1" outlineLevel="1" x14ac:dyDescent="0.25">
      <c r="A708" s="573"/>
      <c r="B708" s="256" t="s">
        <v>42</v>
      </c>
      <c r="C708" s="256"/>
      <c r="D708" s="39">
        <v>483192.63</v>
      </c>
      <c r="E708" s="39">
        <v>483192.63</v>
      </c>
      <c r="F708" s="39">
        <v>281716.5</v>
      </c>
      <c r="G708" s="69">
        <f t="shared" si="253"/>
        <v>0.58299999999999996</v>
      </c>
      <c r="H708" s="39">
        <v>281716.5</v>
      </c>
      <c r="I708" s="109">
        <f t="shared" si="257"/>
        <v>0.58299999999999996</v>
      </c>
      <c r="J708" s="69">
        <f t="shared" si="254"/>
        <v>1</v>
      </c>
      <c r="K708" s="24">
        <f t="shared" si="248"/>
        <v>483192.63</v>
      </c>
      <c r="L708" s="24">
        <f t="shared" si="249"/>
        <v>0</v>
      </c>
      <c r="M708" s="28">
        <f t="shared" si="269"/>
        <v>1</v>
      </c>
      <c r="N708" s="545"/>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c r="BV708" s="6"/>
      <c r="BW708" s="6"/>
      <c r="BX708" s="6"/>
      <c r="BY708" s="6"/>
      <c r="BZ708" s="6"/>
      <c r="CA708" s="6"/>
      <c r="CB708" s="6"/>
      <c r="CC708" s="6"/>
      <c r="CD708" s="6"/>
      <c r="CE708" s="6"/>
      <c r="CF708" s="6"/>
      <c r="CG708" s="6"/>
      <c r="CH708" s="6"/>
      <c r="CI708" s="6"/>
      <c r="CJ708" s="6"/>
      <c r="CK708" s="6"/>
      <c r="CL708" s="6"/>
      <c r="CM708" s="6"/>
      <c r="CN708" s="6"/>
      <c r="CO708" s="6"/>
      <c r="CP708" s="6"/>
      <c r="CQ708" s="6"/>
      <c r="CR708" s="6"/>
      <c r="CS708" s="6"/>
      <c r="CT708" s="6"/>
    </row>
    <row r="709" spans="1:98" s="5" customFormat="1" ht="33.75" customHeight="1" outlineLevel="1" x14ac:dyDescent="0.25">
      <c r="A709" s="573"/>
      <c r="B709" s="256" t="s">
        <v>24</v>
      </c>
      <c r="C709" s="256"/>
      <c r="D709" s="39"/>
      <c r="E709" s="39"/>
      <c r="F709" s="39"/>
      <c r="G709" s="73" t="e">
        <f t="shared" si="253"/>
        <v>#DIV/0!</v>
      </c>
      <c r="H709" s="39"/>
      <c r="I709" s="88" t="e">
        <f t="shared" si="257"/>
        <v>#DIV/0!</v>
      </c>
      <c r="J709" s="73" t="e">
        <f t="shared" si="254"/>
        <v>#DIV/0!</v>
      </c>
      <c r="K709" s="24">
        <f t="shared" si="248"/>
        <v>0</v>
      </c>
      <c r="L709" s="24">
        <f t="shared" si="249"/>
        <v>0</v>
      </c>
      <c r="M709" s="29" t="e">
        <f t="shared" si="269"/>
        <v>#DIV/0!</v>
      </c>
      <c r="N709" s="545"/>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c r="BV709" s="6"/>
      <c r="BW709" s="6"/>
      <c r="BX709" s="6"/>
      <c r="BY709" s="6"/>
      <c r="BZ709" s="6"/>
      <c r="CA709" s="6"/>
      <c r="CB709" s="6"/>
      <c r="CC709" s="6"/>
      <c r="CD709" s="6"/>
      <c r="CE709" s="6"/>
      <c r="CF709" s="6"/>
      <c r="CG709" s="6"/>
      <c r="CH709" s="6"/>
      <c r="CI709" s="6"/>
      <c r="CJ709" s="6"/>
      <c r="CK709" s="6"/>
      <c r="CL709" s="6"/>
      <c r="CM709" s="6"/>
      <c r="CN709" s="6"/>
      <c r="CO709" s="6"/>
      <c r="CP709" s="6"/>
      <c r="CQ709" s="6"/>
      <c r="CR709" s="6"/>
      <c r="CS709" s="6"/>
      <c r="CT709" s="6"/>
    </row>
    <row r="710" spans="1:98" s="6" customFormat="1" ht="135.75" customHeight="1" x14ac:dyDescent="0.25">
      <c r="A710" s="637" t="s">
        <v>113</v>
      </c>
      <c r="B710" s="48" t="s">
        <v>802</v>
      </c>
      <c r="C710" s="16" t="s">
        <v>215</v>
      </c>
      <c r="D710" s="19">
        <f>SUM(D711:D714)</f>
        <v>37146.879999999997</v>
      </c>
      <c r="E710" s="19">
        <f t="shared" ref="E710:F710" si="270">SUM(E711:E714)</f>
        <v>37146.879999999997</v>
      </c>
      <c r="F710" s="39">
        <f t="shared" si="270"/>
        <v>22005.85</v>
      </c>
      <c r="G710" s="69">
        <f t="shared" si="253"/>
        <v>0.59199999999999997</v>
      </c>
      <c r="H710" s="39">
        <f>SUM(H711:H714)</f>
        <v>22005.85</v>
      </c>
      <c r="I710" s="69">
        <f t="shared" si="257"/>
        <v>0.59199999999999997</v>
      </c>
      <c r="J710" s="69">
        <f t="shared" si="254"/>
        <v>1</v>
      </c>
      <c r="K710" s="39">
        <f t="shared" si="248"/>
        <v>37146.879999999997</v>
      </c>
      <c r="L710" s="39">
        <f t="shared" si="249"/>
        <v>0</v>
      </c>
      <c r="M710" s="28">
        <f t="shared" si="269"/>
        <v>1</v>
      </c>
      <c r="N710" s="540" t="s">
        <v>1281</v>
      </c>
    </row>
    <row r="711" spans="1:98" s="6" customFormat="1" outlineLevel="1" x14ac:dyDescent="0.25">
      <c r="A711" s="637"/>
      <c r="B711" s="256" t="s">
        <v>23</v>
      </c>
      <c r="C711" s="256"/>
      <c r="D711" s="39"/>
      <c r="E711" s="39"/>
      <c r="F711" s="39"/>
      <c r="G711" s="102" t="e">
        <f t="shared" si="253"/>
        <v>#DIV/0!</v>
      </c>
      <c r="H711" s="39"/>
      <c r="I711" s="73" t="e">
        <f t="shared" si="257"/>
        <v>#DIV/0!</v>
      </c>
      <c r="J711" s="73" t="e">
        <f t="shared" si="254"/>
        <v>#DIV/0!</v>
      </c>
      <c r="K711" s="39">
        <f t="shared" si="248"/>
        <v>0</v>
      </c>
      <c r="L711" s="39">
        <f t="shared" si="249"/>
        <v>0</v>
      </c>
      <c r="M711" s="29" t="e">
        <f t="shared" si="269"/>
        <v>#DIV/0!</v>
      </c>
      <c r="N711" s="540"/>
    </row>
    <row r="712" spans="1:98" s="6" customFormat="1" outlineLevel="1" x14ac:dyDescent="0.25">
      <c r="A712" s="637"/>
      <c r="B712" s="256" t="s">
        <v>22</v>
      </c>
      <c r="C712" s="256"/>
      <c r="D712" s="39"/>
      <c r="E712" s="39"/>
      <c r="F712" s="39"/>
      <c r="G712" s="102" t="e">
        <f t="shared" si="253"/>
        <v>#DIV/0!</v>
      </c>
      <c r="H712" s="39"/>
      <c r="I712" s="73" t="e">
        <f t="shared" si="257"/>
        <v>#DIV/0!</v>
      </c>
      <c r="J712" s="73" t="e">
        <f t="shared" si="254"/>
        <v>#DIV/0!</v>
      </c>
      <c r="K712" s="39">
        <f t="shared" si="248"/>
        <v>0</v>
      </c>
      <c r="L712" s="39">
        <f t="shared" si="249"/>
        <v>0</v>
      </c>
      <c r="M712" s="29" t="e">
        <f t="shared" si="269"/>
        <v>#DIV/0!</v>
      </c>
      <c r="N712" s="540"/>
    </row>
    <row r="713" spans="1:98" s="6" customFormat="1" outlineLevel="1" x14ac:dyDescent="0.25">
      <c r="A713" s="637"/>
      <c r="B713" s="256" t="s">
        <v>42</v>
      </c>
      <c r="C713" s="256"/>
      <c r="D713" s="39">
        <v>37146.879999999997</v>
      </c>
      <c r="E713" s="39">
        <v>37146.879999999997</v>
      </c>
      <c r="F713" s="39">
        <v>22005.85</v>
      </c>
      <c r="G713" s="69">
        <f t="shared" si="253"/>
        <v>0.59199999999999997</v>
      </c>
      <c r="H713" s="39">
        <v>22005.85</v>
      </c>
      <c r="I713" s="69">
        <f t="shared" si="257"/>
        <v>0.59199999999999997</v>
      </c>
      <c r="J713" s="69">
        <f t="shared" si="254"/>
        <v>1</v>
      </c>
      <c r="K713" s="39">
        <f t="shared" si="248"/>
        <v>37146.879999999997</v>
      </c>
      <c r="L713" s="39">
        <f t="shared" si="249"/>
        <v>0</v>
      </c>
      <c r="M713" s="28">
        <f t="shared" si="269"/>
        <v>1</v>
      </c>
      <c r="N713" s="540"/>
    </row>
    <row r="714" spans="1:98" s="6" customFormat="1" outlineLevel="1" x14ac:dyDescent="0.25">
      <c r="A714" s="637"/>
      <c r="B714" s="256" t="s">
        <v>24</v>
      </c>
      <c r="C714" s="256"/>
      <c r="D714" s="39"/>
      <c r="E714" s="39"/>
      <c r="F714" s="39"/>
      <c r="G714" s="102" t="e">
        <f t="shared" si="253"/>
        <v>#DIV/0!</v>
      </c>
      <c r="H714" s="39"/>
      <c r="I714" s="73" t="e">
        <f t="shared" si="257"/>
        <v>#DIV/0!</v>
      </c>
      <c r="J714" s="73" t="e">
        <f t="shared" si="254"/>
        <v>#DIV/0!</v>
      </c>
      <c r="K714" s="39">
        <f t="shared" si="248"/>
        <v>0</v>
      </c>
      <c r="L714" s="39">
        <f t="shared" si="249"/>
        <v>0</v>
      </c>
      <c r="M714" s="29" t="e">
        <f t="shared" si="269"/>
        <v>#DIV/0!</v>
      </c>
      <c r="N714" s="540"/>
    </row>
    <row r="715" spans="1:98" s="5" customFormat="1" ht="108.75" customHeight="1" x14ac:dyDescent="0.25">
      <c r="A715" s="461" t="s">
        <v>945</v>
      </c>
      <c r="B715" s="16" t="s">
        <v>959</v>
      </c>
      <c r="C715" s="16" t="s">
        <v>215</v>
      </c>
      <c r="D715" s="19">
        <f>SUM(D716:D719)</f>
        <v>69.3</v>
      </c>
      <c r="E715" s="19">
        <f>SUM(E716:E719)</f>
        <v>69.3</v>
      </c>
      <c r="F715" s="19">
        <f>SUM(F716:F719)</f>
        <v>69.3</v>
      </c>
      <c r="G715" s="114">
        <f t="shared" si="253"/>
        <v>1</v>
      </c>
      <c r="H715" s="19">
        <f>SUM(H716:H719)</f>
        <v>69.3</v>
      </c>
      <c r="I715" s="114">
        <f t="shared" si="257"/>
        <v>1</v>
      </c>
      <c r="J715" s="114">
        <f t="shared" si="254"/>
        <v>1</v>
      </c>
      <c r="K715" s="56">
        <f>SUM(K716:K719)</f>
        <v>69.3</v>
      </c>
      <c r="L715" s="56"/>
      <c r="M715" s="155">
        <f t="shared" si="269"/>
        <v>1</v>
      </c>
      <c r="N715" s="540" t="s">
        <v>946</v>
      </c>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c r="BV715" s="6"/>
      <c r="BW715" s="6"/>
      <c r="BX715" s="6"/>
      <c r="BY715" s="6"/>
      <c r="BZ715" s="6"/>
      <c r="CA715" s="6"/>
      <c r="CB715" s="6"/>
      <c r="CC715" s="6"/>
      <c r="CD715" s="6"/>
      <c r="CE715" s="6"/>
      <c r="CF715" s="6"/>
      <c r="CG715" s="6"/>
      <c r="CH715" s="6"/>
      <c r="CI715" s="6"/>
      <c r="CJ715" s="6"/>
      <c r="CK715" s="6"/>
      <c r="CL715" s="6"/>
      <c r="CM715" s="6"/>
      <c r="CN715" s="6"/>
      <c r="CO715" s="6"/>
      <c r="CP715" s="6"/>
      <c r="CQ715" s="6"/>
      <c r="CR715" s="6"/>
      <c r="CS715" s="6"/>
      <c r="CT715" s="6"/>
    </row>
    <row r="716" spans="1:98" s="5" customFormat="1" outlineLevel="1" x14ac:dyDescent="0.25">
      <c r="A716" s="461"/>
      <c r="B716" s="256" t="s">
        <v>23</v>
      </c>
      <c r="C716" s="256"/>
      <c r="D716" s="39">
        <v>48.51</v>
      </c>
      <c r="E716" s="39">
        <v>48.51</v>
      </c>
      <c r="F716" s="39">
        <v>48.51</v>
      </c>
      <c r="G716" s="109">
        <f t="shared" si="253"/>
        <v>1</v>
      </c>
      <c r="H716" s="39">
        <v>48.51</v>
      </c>
      <c r="I716" s="109">
        <f t="shared" si="257"/>
        <v>1</v>
      </c>
      <c r="J716" s="109">
        <f t="shared" si="254"/>
        <v>1</v>
      </c>
      <c r="K716" s="24">
        <f>E716</f>
        <v>48.51</v>
      </c>
      <c r="L716" s="24"/>
      <c r="M716" s="52">
        <f t="shared" si="269"/>
        <v>1</v>
      </c>
      <c r="N716" s="540"/>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c r="BW716" s="6"/>
      <c r="BX716" s="6"/>
      <c r="BY716" s="6"/>
      <c r="BZ716" s="6"/>
      <c r="CA716" s="6"/>
      <c r="CB716" s="6"/>
      <c r="CC716" s="6"/>
      <c r="CD716" s="6"/>
      <c r="CE716" s="6"/>
      <c r="CF716" s="6"/>
      <c r="CG716" s="6"/>
      <c r="CH716" s="6"/>
      <c r="CI716" s="6"/>
      <c r="CJ716" s="6"/>
      <c r="CK716" s="6"/>
      <c r="CL716" s="6"/>
      <c r="CM716" s="6"/>
      <c r="CN716" s="6"/>
      <c r="CO716" s="6"/>
      <c r="CP716" s="6"/>
      <c r="CQ716" s="6"/>
      <c r="CR716" s="6"/>
      <c r="CS716" s="6"/>
      <c r="CT716" s="6"/>
    </row>
    <row r="717" spans="1:98" s="5" customFormat="1" outlineLevel="1" x14ac:dyDescent="0.25">
      <c r="A717" s="461"/>
      <c r="B717" s="256" t="s">
        <v>22</v>
      </c>
      <c r="C717" s="256"/>
      <c r="D717" s="39">
        <v>20.79</v>
      </c>
      <c r="E717" s="39">
        <v>20.79</v>
      </c>
      <c r="F717" s="39">
        <v>20.79</v>
      </c>
      <c r="G717" s="109">
        <f t="shared" si="253"/>
        <v>1</v>
      </c>
      <c r="H717" s="39">
        <v>20.79</v>
      </c>
      <c r="I717" s="109">
        <f t="shared" si="257"/>
        <v>1</v>
      </c>
      <c r="J717" s="109">
        <f t="shared" si="254"/>
        <v>1</v>
      </c>
      <c r="K717" s="24">
        <f t="shared" ref="K717:K754" si="271">E717</f>
        <v>20.79</v>
      </c>
      <c r="L717" s="24"/>
      <c r="M717" s="52">
        <f t="shared" si="269"/>
        <v>1</v>
      </c>
      <c r="N717" s="540"/>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c r="CN717" s="6"/>
      <c r="CO717" s="6"/>
      <c r="CP717" s="6"/>
      <c r="CQ717" s="6"/>
      <c r="CR717" s="6"/>
      <c r="CS717" s="6"/>
      <c r="CT717" s="6"/>
    </row>
    <row r="718" spans="1:98" s="5" customFormat="1" outlineLevel="1" x14ac:dyDescent="0.25">
      <c r="A718" s="461"/>
      <c r="B718" s="256" t="s">
        <v>42</v>
      </c>
      <c r="C718" s="256"/>
      <c r="D718" s="39"/>
      <c r="E718" s="39"/>
      <c r="F718" s="39"/>
      <c r="G718" s="102"/>
      <c r="H718" s="39"/>
      <c r="I718" s="88" t="e">
        <f t="shared" si="257"/>
        <v>#DIV/0!</v>
      </c>
      <c r="J718" s="88" t="e">
        <f t="shared" si="254"/>
        <v>#DIV/0!</v>
      </c>
      <c r="K718" s="24">
        <f t="shared" si="271"/>
        <v>0</v>
      </c>
      <c r="L718" s="24"/>
      <c r="M718" s="129" t="e">
        <f t="shared" si="269"/>
        <v>#DIV/0!</v>
      </c>
      <c r="N718" s="540"/>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6"/>
      <c r="BW718" s="6"/>
      <c r="BX718" s="6"/>
      <c r="BY718" s="6"/>
      <c r="BZ718" s="6"/>
      <c r="CA718" s="6"/>
      <c r="CB718" s="6"/>
      <c r="CC718" s="6"/>
      <c r="CD718" s="6"/>
      <c r="CE718" s="6"/>
      <c r="CF718" s="6"/>
      <c r="CG718" s="6"/>
      <c r="CH718" s="6"/>
      <c r="CI718" s="6"/>
      <c r="CJ718" s="6"/>
      <c r="CK718" s="6"/>
      <c r="CL718" s="6"/>
      <c r="CM718" s="6"/>
      <c r="CN718" s="6"/>
      <c r="CO718" s="6"/>
      <c r="CP718" s="6"/>
      <c r="CQ718" s="6"/>
      <c r="CR718" s="6"/>
      <c r="CS718" s="6"/>
      <c r="CT718" s="6"/>
    </row>
    <row r="719" spans="1:98" s="5" customFormat="1" outlineLevel="1" x14ac:dyDescent="0.25">
      <c r="A719" s="461"/>
      <c r="B719" s="256" t="s">
        <v>24</v>
      </c>
      <c r="C719" s="256"/>
      <c r="D719" s="39"/>
      <c r="E719" s="39"/>
      <c r="F719" s="39"/>
      <c r="G719" s="102"/>
      <c r="H719" s="39"/>
      <c r="I719" s="88" t="e">
        <f t="shared" si="257"/>
        <v>#DIV/0!</v>
      </c>
      <c r="J719" s="88" t="e">
        <f t="shared" si="254"/>
        <v>#DIV/0!</v>
      </c>
      <c r="K719" s="24">
        <f t="shared" si="271"/>
        <v>0</v>
      </c>
      <c r="L719" s="24"/>
      <c r="M719" s="129" t="e">
        <f t="shared" si="269"/>
        <v>#DIV/0!</v>
      </c>
      <c r="N719" s="540"/>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c r="BV719" s="6"/>
      <c r="BW719" s="6"/>
      <c r="BX719" s="6"/>
      <c r="BY719" s="6"/>
      <c r="BZ719" s="6"/>
      <c r="CA719" s="6"/>
      <c r="CB719" s="6"/>
      <c r="CC719" s="6"/>
      <c r="CD719" s="6"/>
      <c r="CE719" s="6"/>
      <c r="CF719" s="6"/>
      <c r="CG719" s="6"/>
      <c r="CH719" s="6"/>
      <c r="CI719" s="6"/>
      <c r="CJ719" s="6"/>
      <c r="CK719" s="6"/>
      <c r="CL719" s="6"/>
      <c r="CM719" s="6"/>
      <c r="CN719" s="6"/>
      <c r="CO719" s="6"/>
      <c r="CP719" s="6"/>
      <c r="CQ719" s="6"/>
      <c r="CR719" s="6"/>
      <c r="CS719" s="6"/>
      <c r="CT719" s="6"/>
    </row>
    <row r="720" spans="1:98" s="5" customFormat="1" ht="75" hidden="1" customHeight="1" outlineLevel="1" x14ac:dyDescent="0.25">
      <c r="A720" s="573" t="s">
        <v>15</v>
      </c>
      <c r="B720" s="22" t="s">
        <v>657</v>
      </c>
      <c r="C720" s="16" t="s">
        <v>215</v>
      </c>
      <c r="D720" s="56">
        <f>SUM(D721:D724)</f>
        <v>0</v>
      </c>
      <c r="E720" s="56">
        <f t="shared" ref="E720:F720" si="272">SUM(E721:E724)</f>
        <v>0</v>
      </c>
      <c r="F720" s="18">
        <f t="shared" si="272"/>
        <v>0</v>
      </c>
      <c r="G720" s="38" t="e">
        <f t="shared" si="253"/>
        <v>#DIV/0!</v>
      </c>
      <c r="H720" s="18">
        <f>SUM(H721:H724)</f>
        <v>0</v>
      </c>
      <c r="I720" s="109" t="e">
        <f t="shared" si="257"/>
        <v>#DIV/0!</v>
      </c>
      <c r="J720" s="73" t="e">
        <f t="shared" si="254"/>
        <v>#DIV/0!</v>
      </c>
      <c r="K720" s="24">
        <f t="shared" si="271"/>
        <v>0</v>
      </c>
      <c r="L720" s="24">
        <f t="shared" ref="L720:L788" si="273">E720-K720</f>
        <v>0</v>
      </c>
      <c r="M720" s="28" t="e">
        <f t="shared" si="269"/>
        <v>#DIV/0!</v>
      </c>
      <c r="N720" s="540" t="s">
        <v>960</v>
      </c>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c r="BV720" s="6"/>
      <c r="BW720" s="6"/>
      <c r="BX720" s="6"/>
      <c r="BY720" s="6"/>
      <c r="BZ720" s="6"/>
      <c r="CA720" s="6"/>
      <c r="CB720" s="6"/>
      <c r="CC720" s="6"/>
      <c r="CD720" s="6"/>
      <c r="CE720" s="6"/>
      <c r="CF720" s="6"/>
      <c r="CG720" s="6"/>
      <c r="CH720" s="6"/>
      <c r="CI720" s="6"/>
      <c r="CJ720" s="6"/>
      <c r="CK720" s="6"/>
      <c r="CL720" s="6"/>
      <c r="CM720" s="6"/>
      <c r="CN720" s="6"/>
      <c r="CO720" s="6"/>
      <c r="CP720" s="6"/>
      <c r="CQ720" s="6"/>
      <c r="CR720" s="6"/>
      <c r="CS720" s="6"/>
      <c r="CT720" s="6"/>
    </row>
    <row r="721" spans="1:98" s="5" customFormat="1" hidden="1" outlineLevel="1" x14ac:dyDescent="0.25">
      <c r="A721" s="573"/>
      <c r="B721" s="256" t="s">
        <v>23</v>
      </c>
      <c r="C721" s="256"/>
      <c r="D721" s="24">
        <v>0</v>
      </c>
      <c r="E721" s="24">
        <v>0</v>
      </c>
      <c r="F721" s="39"/>
      <c r="G721" s="102" t="e">
        <f t="shared" si="253"/>
        <v>#DIV/0!</v>
      </c>
      <c r="H721" s="39"/>
      <c r="I721" s="88" t="e">
        <f t="shared" si="257"/>
        <v>#DIV/0!</v>
      </c>
      <c r="J721" s="73" t="e">
        <f t="shared" si="254"/>
        <v>#DIV/0!</v>
      </c>
      <c r="K721" s="24">
        <f t="shared" si="271"/>
        <v>0</v>
      </c>
      <c r="L721" s="24">
        <f t="shared" si="273"/>
        <v>0</v>
      </c>
      <c r="M721" s="29" t="e">
        <f t="shared" si="269"/>
        <v>#DIV/0!</v>
      </c>
      <c r="N721" s="540"/>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c r="CB721" s="6"/>
      <c r="CC721" s="6"/>
      <c r="CD721" s="6"/>
      <c r="CE721" s="6"/>
      <c r="CF721" s="6"/>
      <c r="CG721" s="6"/>
      <c r="CH721" s="6"/>
      <c r="CI721" s="6"/>
      <c r="CJ721" s="6"/>
      <c r="CK721" s="6"/>
      <c r="CL721" s="6"/>
      <c r="CM721" s="6"/>
      <c r="CN721" s="6"/>
      <c r="CO721" s="6"/>
      <c r="CP721" s="6"/>
      <c r="CQ721" s="6"/>
      <c r="CR721" s="6"/>
      <c r="CS721" s="6"/>
      <c r="CT721" s="6"/>
    </row>
    <row r="722" spans="1:98" s="5" customFormat="1" hidden="1" outlineLevel="1" x14ac:dyDescent="0.25">
      <c r="A722" s="573"/>
      <c r="B722" s="256" t="s">
        <v>22</v>
      </c>
      <c r="C722" s="256"/>
      <c r="D722" s="24">
        <v>0</v>
      </c>
      <c r="E722" s="24">
        <v>0</v>
      </c>
      <c r="F722" s="39"/>
      <c r="G722" s="102" t="e">
        <f t="shared" si="253"/>
        <v>#DIV/0!</v>
      </c>
      <c r="H722" s="39"/>
      <c r="I722" s="88" t="e">
        <f t="shared" si="257"/>
        <v>#DIV/0!</v>
      </c>
      <c r="J722" s="73" t="e">
        <f t="shared" si="254"/>
        <v>#DIV/0!</v>
      </c>
      <c r="K722" s="24">
        <f t="shared" si="271"/>
        <v>0</v>
      </c>
      <c r="L722" s="24">
        <f t="shared" si="273"/>
        <v>0</v>
      </c>
      <c r="M722" s="29" t="e">
        <f t="shared" si="269"/>
        <v>#DIV/0!</v>
      </c>
      <c r="N722" s="540"/>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c r="CB722" s="6"/>
      <c r="CC722" s="6"/>
      <c r="CD722" s="6"/>
      <c r="CE722" s="6"/>
      <c r="CF722" s="6"/>
      <c r="CG722" s="6"/>
      <c r="CH722" s="6"/>
      <c r="CI722" s="6"/>
      <c r="CJ722" s="6"/>
      <c r="CK722" s="6"/>
      <c r="CL722" s="6"/>
      <c r="CM722" s="6"/>
      <c r="CN722" s="6"/>
      <c r="CO722" s="6"/>
      <c r="CP722" s="6"/>
      <c r="CQ722" s="6"/>
      <c r="CR722" s="6"/>
      <c r="CS722" s="6"/>
      <c r="CT722" s="6"/>
    </row>
    <row r="723" spans="1:98" s="5" customFormat="1" hidden="1" outlineLevel="1" x14ac:dyDescent="0.25">
      <c r="A723" s="573"/>
      <c r="B723" s="256" t="s">
        <v>42</v>
      </c>
      <c r="C723" s="256"/>
      <c r="D723" s="24">
        <v>0</v>
      </c>
      <c r="E723" s="24">
        <v>0</v>
      </c>
      <c r="F723" s="39"/>
      <c r="G723" s="38" t="e">
        <f t="shared" si="253"/>
        <v>#DIV/0!</v>
      </c>
      <c r="H723" s="39"/>
      <c r="I723" s="109" t="e">
        <f t="shared" si="257"/>
        <v>#DIV/0!</v>
      </c>
      <c r="J723" s="73" t="e">
        <f t="shared" si="254"/>
        <v>#DIV/0!</v>
      </c>
      <c r="K723" s="24">
        <f t="shared" si="271"/>
        <v>0</v>
      </c>
      <c r="L723" s="24">
        <f t="shared" si="273"/>
        <v>0</v>
      </c>
      <c r="M723" s="28" t="e">
        <f t="shared" si="269"/>
        <v>#DIV/0!</v>
      </c>
      <c r="N723" s="540"/>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c r="CA723" s="6"/>
      <c r="CB723" s="6"/>
      <c r="CC723" s="6"/>
      <c r="CD723" s="6"/>
      <c r="CE723" s="6"/>
      <c r="CF723" s="6"/>
      <c r="CG723" s="6"/>
      <c r="CH723" s="6"/>
      <c r="CI723" s="6"/>
      <c r="CJ723" s="6"/>
      <c r="CK723" s="6"/>
      <c r="CL723" s="6"/>
      <c r="CM723" s="6"/>
      <c r="CN723" s="6"/>
      <c r="CO723" s="6"/>
      <c r="CP723" s="6"/>
      <c r="CQ723" s="6"/>
      <c r="CR723" s="6"/>
      <c r="CS723" s="6"/>
      <c r="CT723" s="6"/>
    </row>
    <row r="724" spans="1:98" s="5" customFormat="1" hidden="1" outlineLevel="1" x14ac:dyDescent="0.25">
      <c r="A724" s="573"/>
      <c r="B724" s="256" t="s">
        <v>24</v>
      </c>
      <c r="C724" s="256"/>
      <c r="D724" s="24">
        <v>0</v>
      </c>
      <c r="E724" s="24">
        <v>0</v>
      </c>
      <c r="F724" s="39"/>
      <c r="G724" s="102" t="e">
        <f t="shared" si="253"/>
        <v>#DIV/0!</v>
      </c>
      <c r="H724" s="39"/>
      <c r="I724" s="88" t="e">
        <f t="shared" si="257"/>
        <v>#DIV/0!</v>
      </c>
      <c r="J724" s="73" t="e">
        <f t="shared" si="254"/>
        <v>#DIV/0!</v>
      </c>
      <c r="K724" s="24">
        <f t="shared" si="271"/>
        <v>0</v>
      </c>
      <c r="L724" s="24">
        <f t="shared" si="273"/>
        <v>0</v>
      </c>
      <c r="M724" s="29" t="e">
        <f t="shared" si="269"/>
        <v>#DIV/0!</v>
      </c>
      <c r="N724" s="540"/>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c r="CA724" s="6"/>
      <c r="CB724" s="6"/>
      <c r="CC724" s="6"/>
      <c r="CD724" s="6"/>
      <c r="CE724" s="6"/>
      <c r="CF724" s="6"/>
      <c r="CG724" s="6"/>
      <c r="CH724" s="6"/>
      <c r="CI724" s="6"/>
      <c r="CJ724" s="6"/>
      <c r="CK724" s="6"/>
      <c r="CL724" s="6"/>
      <c r="CM724" s="6"/>
      <c r="CN724" s="6"/>
      <c r="CO724" s="6"/>
      <c r="CP724" s="6"/>
      <c r="CQ724" s="6"/>
      <c r="CR724" s="6"/>
      <c r="CS724" s="6"/>
      <c r="CT724" s="6"/>
    </row>
    <row r="725" spans="1:98" s="5" customFormat="1" ht="98.25" customHeight="1" x14ac:dyDescent="0.25">
      <c r="A725" s="631" t="s">
        <v>4</v>
      </c>
      <c r="B725" s="141" t="s">
        <v>76</v>
      </c>
      <c r="C725" s="91" t="s">
        <v>144</v>
      </c>
      <c r="D725" s="63">
        <f>SUM(D726:D729)</f>
        <v>219689.9</v>
      </c>
      <c r="E725" s="63">
        <f>SUM(E726:E729)</f>
        <v>219689.9</v>
      </c>
      <c r="F725" s="63">
        <f>SUM(F726:F729)</f>
        <v>63255.839999999997</v>
      </c>
      <c r="G725" s="154">
        <f t="shared" si="253"/>
        <v>0.28789999999999999</v>
      </c>
      <c r="H725" s="63">
        <f>SUM(H726:H729)</f>
        <v>63255.839999999997</v>
      </c>
      <c r="I725" s="105">
        <f t="shared" si="257"/>
        <v>0.28799999999999998</v>
      </c>
      <c r="J725" s="101">
        <f t="shared" si="254"/>
        <v>1</v>
      </c>
      <c r="K725" s="64">
        <f>SUM(K726:K729)</f>
        <v>219528.49</v>
      </c>
      <c r="L725" s="64">
        <f>SUM(L726:L729)</f>
        <v>161.41</v>
      </c>
      <c r="M725" s="60">
        <f t="shared" si="269"/>
        <v>1</v>
      </c>
      <c r="N725" s="535"/>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c r="BT725" s="6"/>
      <c r="BU725" s="6"/>
      <c r="BV725" s="6"/>
      <c r="BW725" s="6"/>
      <c r="BX725" s="6"/>
      <c r="BY725" s="6"/>
      <c r="BZ725" s="6"/>
      <c r="CA725" s="6"/>
      <c r="CB725" s="6"/>
      <c r="CC725" s="6"/>
      <c r="CD725" s="6"/>
      <c r="CE725" s="6"/>
      <c r="CF725" s="6"/>
      <c r="CG725" s="6"/>
      <c r="CH725" s="6"/>
      <c r="CI725" s="6"/>
      <c r="CJ725" s="6"/>
      <c r="CK725" s="6"/>
      <c r="CL725" s="6"/>
      <c r="CM725" s="6"/>
      <c r="CN725" s="6"/>
      <c r="CO725" s="6"/>
      <c r="CP725" s="6"/>
      <c r="CQ725" s="6"/>
      <c r="CR725" s="6"/>
      <c r="CS725" s="6"/>
      <c r="CT725" s="6"/>
    </row>
    <row r="726" spans="1:98" s="5" customFormat="1" ht="18.75" customHeight="1" outlineLevel="1" x14ac:dyDescent="0.25">
      <c r="A726" s="631"/>
      <c r="B726" s="256" t="s">
        <v>23</v>
      </c>
      <c r="C726" s="256"/>
      <c r="D726" s="39">
        <f t="shared" ref="D726:F729" si="274">D731+D756</f>
        <v>0</v>
      </c>
      <c r="E726" s="39">
        <f t="shared" si="274"/>
        <v>0</v>
      </c>
      <c r="F726" s="39">
        <f t="shared" si="274"/>
        <v>0</v>
      </c>
      <c r="G726" s="73" t="e">
        <f t="shared" si="253"/>
        <v>#DIV/0!</v>
      </c>
      <c r="H726" s="39">
        <f>H731+H756</f>
        <v>0</v>
      </c>
      <c r="I726" s="88" t="e">
        <f t="shared" si="257"/>
        <v>#DIV/0!</v>
      </c>
      <c r="J726" s="73" t="e">
        <f t="shared" si="254"/>
        <v>#DIV/0!</v>
      </c>
      <c r="K726" s="24">
        <f>E726-L726</f>
        <v>0</v>
      </c>
      <c r="L726" s="24">
        <f>L756</f>
        <v>0</v>
      </c>
      <c r="M726" s="29" t="e">
        <f t="shared" si="269"/>
        <v>#DIV/0!</v>
      </c>
      <c r="N726" s="535"/>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c r="CA726" s="6"/>
      <c r="CB726" s="6"/>
      <c r="CC726" s="6"/>
      <c r="CD726" s="6"/>
      <c r="CE726" s="6"/>
      <c r="CF726" s="6"/>
      <c r="CG726" s="6"/>
      <c r="CH726" s="6"/>
      <c r="CI726" s="6"/>
      <c r="CJ726" s="6"/>
      <c r="CK726" s="6"/>
      <c r="CL726" s="6"/>
      <c r="CM726" s="6"/>
      <c r="CN726" s="6"/>
      <c r="CO726" s="6"/>
      <c r="CP726" s="6"/>
      <c r="CQ726" s="6"/>
      <c r="CR726" s="6"/>
      <c r="CS726" s="6"/>
      <c r="CT726" s="6"/>
    </row>
    <row r="727" spans="1:98" s="5" customFormat="1" ht="18.75" customHeight="1" outlineLevel="1" x14ac:dyDescent="0.25">
      <c r="A727" s="631"/>
      <c r="B727" s="256" t="s">
        <v>22</v>
      </c>
      <c r="C727" s="256"/>
      <c r="D727" s="39">
        <f t="shared" si="274"/>
        <v>112415</v>
      </c>
      <c r="E727" s="39">
        <f t="shared" si="274"/>
        <v>112415</v>
      </c>
      <c r="F727" s="39">
        <f t="shared" si="274"/>
        <v>12505.65</v>
      </c>
      <c r="G727" s="69">
        <f t="shared" si="253"/>
        <v>0.111</v>
      </c>
      <c r="H727" s="39">
        <f>H732+H757</f>
        <v>12505.65</v>
      </c>
      <c r="I727" s="109">
        <f t="shared" si="257"/>
        <v>0.111</v>
      </c>
      <c r="J727" s="69">
        <f t="shared" si="254"/>
        <v>1</v>
      </c>
      <c r="K727" s="24">
        <f t="shared" ref="K727:K729" si="275">E727-L727</f>
        <v>112414.9</v>
      </c>
      <c r="L727" s="24">
        <f t="shared" ref="L727:L729" si="276">L757</f>
        <v>0.1</v>
      </c>
      <c r="M727" s="28">
        <f t="shared" si="269"/>
        <v>1</v>
      </c>
      <c r="N727" s="535"/>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c r="BV727" s="6"/>
      <c r="BW727" s="6"/>
      <c r="BX727" s="6"/>
      <c r="BY727" s="6"/>
      <c r="BZ727" s="6"/>
      <c r="CA727" s="6"/>
      <c r="CB727" s="6"/>
      <c r="CC727" s="6"/>
      <c r="CD727" s="6"/>
      <c r="CE727" s="6"/>
      <c r="CF727" s="6"/>
      <c r="CG727" s="6"/>
      <c r="CH727" s="6"/>
      <c r="CI727" s="6"/>
      <c r="CJ727" s="6"/>
      <c r="CK727" s="6"/>
      <c r="CL727" s="6"/>
      <c r="CM727" s="6"/>
      <c r="CN727" s="6"/>
      <c r="CO727" s="6"/>
      <c r="CP727" s="6"/>
      <c r="CQ727" s="6"/>
      <c r="CR727" s="6"/>
      <c r="CS727" s="6"/>
      <c r="CT727" s="6"/>
    </row>
    <row r="728" spans="1:98" s="5" customFormat="1" ht="18.75" customHeight="1" outlineLevel="1" x14ac:dyDescent="0.25">
      <c r="A728" s="631"/>
      <c r="B728" s="256" t="s">
        <v>42</v>
      </c>
      <c r="C728" s="256"/>
      <c r="D728" s="39">
        <f t="shared" si="274"/>
        <v>107274.9</v>
      </c>
      <c r="E728" s="39">
        <f t="shared" si="274"/>
        <v>107274.9</v>
      </c>
      <c r="F728" s="39">
        <f t="shared" si="274"/>
        <v>50750.19</v>
      </c>
      <c r="G728" s="69">
        <f t="shared" si="253"/>
        <v>0.47299999999999998</v>
      </c>
      <c r="H728" s="39">
        <f>H733+H758</f>
        <v>50750.19</v>
      </c>
      <c r="I728" s="109">
        <f t="shared" si="257"/>
        <v>0.47299999999999998</v>
      </c>
      <c r="J728" s="69">
        <f t="shared" si="254"/>
        <v>1</v>
      </c>
      <c r="K728" s="24">
        <f t="shared" si="275"/>
        <v>107113.59</v>
      </c>
      <c r="L728" s="24">
        <f t="shared" si="276"/>
        <v>161.31</v>
      </c>
      <c r="M728" s="28">
        <f t="shared" si="269"/>
        <v>1</v>
      </c>
      <c r="N728" s="535"/>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c r="BV728" s="6"/>
      <c r="BW728" s="6"/>
      <c r="BX728" s="6"/>
      <c r="BY728" s="6"/>
      <c r="BZ728" s="6"/>
      <c r="CA728" s="6"/>
      <c r="CB728" s="6"/>
      <c r="CC728" s="6"/>
      <c r="CD728" s="6"/>
      <c r="CE728" s="6"/>
      <c r="CF728" s="6"/>
      <c r="CG728" s="6"/>
      <c r="CH728" s="6"/>
      <c r="CI728" s="6"/>
      <c r="CJ728" s="6"/>
      <c r="CK728" s="6"/>
      <c r="CL728" s="6"/>
      <c r="CM728" s="6"/>
      <c r="CN728" s="6"/>
      <c r="CO728" s="6"/>
      <c r="CP728" s="6"/>
      <c r="CQ728" s="6"/>
      <c r="CR728" s="6"/>
      <c r="CS728" s="6"/>
      <c r="CT728" s="6"/>
    </row>
    <row r="729" spans="1:98" s="5" customFormat="1" ht="18.75" customHeight="1" outlineLevel="1" x14ac:dyDescent="0.25">
      <c r="A729" s="631"/>
      <c r="B729" s="256" t="s">
        <v>24</v>
      </c>
      <c r="C729" s="256"/>
      <c r="D729" s="39">
        <f t="shared" si="274"/>
        <v>0</v>
      </c>
      <c r="E729" s="39">
        <f t="shared" si="274"/>
        <v>0</v>
      </c>
      <c r="F729" s="39">
        <f t="shared" si="274"/>
        <v>0</v>
      </c>
      <c r="G729" s="102" t="e">
        <f t="shared" si="253"/>
        <v>#DIV/0!</v>
      </c>
      <c r="H729" s="39">
        <f>H734+H759</f>
        <v>0</v>
      </c>
      <c r="I729" s="88" t="e">
        <f t="shared" si="257"/>
        <v>#DIV/0!</v>
      </c>
      <c r="J729" s="73" t="e">
        <f t="shared" si="254"/>
        <v>#DIV/0!</v>
      </c>
      <c r="K729" s="24">
        <f t="shared" si="275"/>
        <v>0</v>
      </c>
      <c r="L729" s="24">
        <f t="shared" si="276"/>
        <v>0</v>
      </c>
      <c r="M729" s="29" t="e">
        <f t="shared" si="269"/>
        <v>#DIV/0!</v>
      </c>
      <c r="N729" s="535"/>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6"/>
      <c r="BR729" s="6"/>
      <c r="BS729" s="6"/>
      <c r="BT729" s="6"/>
      <c r="BU729" s="6"/>
      <c r="BV729" s="6"/>
      <c r="BW729" s="6"/>
      <c r="BX729" s="6"/>
      <c r="BY729" s="6"/>
      <c r="BZ729" s="6"/>
      <c r="CA729" s="6"/>
      <c r="CB729" s="6"/>
      <c r="CC729" s="6"/>
      <c r="CD729" s="6"/>
      <c r="CE729" s="6"/>
      <c r="CF729" s="6"/>
      <c r="CG729" s="6"/>
      <c r="CH729" s="6"/>
      <c r="CI729" s="6"/>
      <c r="CJ729" s="6"/>
      <c r="CK729" s="6"/>
      <c r="CL729" s="6"/>
      <c r="CM729" s="6"/>
      <c r="CN729" s="6"/>
      <c r="CO729" s="6"/>
      <c r="CP729" s="6"/>
      <c r="CQ729" s="6"/>
      <c r="CR729" s="6"/>
      <c r="CS729" s="6"/>
      <c r="CT729" s="6"/>
    </row>
    <row r="730" spans="1:98" s="5" customFormat="1" ht="72.75" customHeight="1" x14ac:dyDescent="0.25">
      <c r="A730" s="573" t="s">
        <v>5</v>
      </c>
      <c r="B730" s="22" t="s">
        <v>658</v>
      </c>
      <c r="C730" s="16" t="s">
        <v>215</v>
      </c>
      <c r="D730" s="19">
        <f>SUM(D731:D734)</f>
        <v>9825.7099999999991</v>
      </c>
      <c r="E730" s="19">
        <f t="shared" ref="E730:F730" si="277">SUM(E731:E734)</f>
        <v>9825.7099999999991</v>
      </c>
      <c r="F730" s="18">
        <f t="shared" si="277"/>
        <v>0</v>
      </c>
      <c r="G730" s="38">
        <f t="shared" si="253"/>
        <v>0</v>
      </c>
      <c r="H730" s="18">
        <f>SUM(H731:H734)</f>
        <v>0</v>
      </c>
      <c r="I730" s="109">
        <f t="shared" si="257"/>
        <v>0</v>
      </c>
      <c r="J730" s="73" t="e">
        <f t="shared" si="254"/>
        <v>#DIV/0!</v>
      </c>
      <c r="K730" s="24">
        <f t="shared" si="271"/>
        <v>9825.7099999999991</v>
      </c>
      <c r="L730" s="24">
        <f t="shared" si="273"/>
        <v>0</v>
      </c>
      <c r="M730" s="28">
        <f t="shared" si="269"/>
        <v>1</v>
      </c>
      <c r="N730" s="535"/>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c r="BV730" s="6"/>
      <c r="BW730" s="6"/>
      <c r="BX730" s="6"/>
      <c r="BY730" s="6"/>
      <c r="BZ730" s="6"/>
      <c r="CA730" s="6"/>
      <c r="CB730" s="6"/>
      <c r="CC730" s="6"/>
      <c r="CD730" s="6"/>
      <c r="CE730" s="6"/>
      <c r="CF730" s="6"/>
      <c r="CG730" s="6"/>
      <c r="CH730" s="6"/>
      <c r="CI730" s="6"/>
      <c r="CJ730" s="6"/>
      <c r="CK730" s="6"/>
      <c r="CL730" s="6"/>
      <c r="CM730" s="6"/>
      <c r="CN730" s="6"/>
      <c r="CO730" s="6"/>
      <c r="CP730" s="6"/>
      <c r="CQ730" s="6"/>
      <c r="CR730" s="6"/>
      <c r="CS730" s="6"/>
      <c r="CT730" s="6"/>
    </row>
    <row r="731" spans="1:98" s="5" customFormat="1" ht="18.75" customHeight="1" outlineLevel="1" x14ac:dyDescent="0.25">
      <c r="A731" s="573"/>
      <c r="B731" s="256" t="s">
        <v>23</v>
      </c>
      <c r="C731" s="256"/>
      <c r="D731" s="39">
        <f>D736+D741+D746+D751</f>
        <v>0</v>
      </c>
      <c r="E731" s="39">
        <f>E736+E741+E746+E751</f>
        <v>0</v>
      </c>
      <c r="F731" s="39"/>
      <c r="G731" s="102" t="e">
        <f t="shared" si="253"/>
        <v>#DIV/0!</v>
      </c>
      <c r="H731" s="21"/>
      <c r="I731" s="88" t="e">
        <f t="shared" si="257"/>
        <v>#DIV/0!</v>
      </c>
      <c r="J731" s="73" t="e">
        <f t="shared" si="254"/>
        <v>#DIV/0!</v>
      </c>
      <c r="K731" s="24">
        <f t="shared" si="271"/>
        <v>0</v>
      </c>
      <c r="L731" s="24">
        <f t="shared" si="273"/>
        <v>0</v>
      </c>
      <c r="M731" s="29" t="e">
        <f t="shared" si="269"/>
        <v>#DIV/0!</v>
      </c>
      <c r="N731" s="535"/>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c r="BV731" s="6"/>
      <c r="BW731" s="6"/>
      <c r="BX731" s="6"/>
      <c r="BY731" s="6"/>
      <c r="BZ731" s="6"/>
      <c r="CA731" s="6"/>
      <c r="CB731" s="6"/>
      <c r="CC731" s="6"/>
      <c r="CD731" s="6"/>
      <c r="CE731" s="6"/>
      <c r="CF731" s="6"/>
      <c r="CG731" s="6"/>
      <c r="CH731" s="6"/>
      <c r="CI731" s="6"/>
      <c r="CJ731" s="6"/>
      <c r="CK731" s="6"/>
      <c r="CL731" s="6"/>
      <c r="CM731" s="6"/>
      <c r="CN731" s="6"/>
      <c r="CO731" s="6"/>
      <c r="CP731" s="6"/>
      <c r="CQ731" s="6"/>
      <c r="CR731" s="6"/>
      <c r="CS731" s="6"/>
      <c r="CT731" s="6"/>
    </row>
    <row r="732" spans="1:98" s="5" customFormat="1" ht="18.75" customHeight="1" outlineLevel="1" x14ac:dyDescent="0.25">
      <c r="A732" s="573"/>
      <c r="B732" s="256" t="s">
        <v>22</v>
      </c>
      <c r="C732" s="256"/>
      <c r="D732" s="39">
        <f t="shared" ref="D732:E734" si="278">D737+D742+D747+D752</f>
        <v>0</v>
      </c>
      <c r="E732" s="39">
        <f t="shared" si="278"/>
        <v>0</v>
      </c>
      <c r="F732" s="39"/>
      <c r="G732" s="102" t="e">
        <f t="shared" si="253"/>
        <v>#DIV/0!</v>
      </c>
      <c r="H732" s="21"/>
      <c r="I732" s="88" t="e">
        <f t="shared" si="257"/>
        <v>#DIV/0!</v>
      </c>
      <c r="J732" s="73" t="e">
        <f t="shared" si="254"/>
        <v>#DIV/0!</v>
      </c>
      <c r="K732" s="24">
        <f t="shared" si="271"/>
        <v>0</v>
      </c>
      <c r="L732" s="24">
        <f t="shared" si="273"/>
        <v>0</v>
      </c>
      <c r="M732" s="29" t="e">
        <f t="shared" si="269"/>
        <v>#DIV/0!</v>
      </c>
      <c r="N732" s="535"/>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c r="BV732" s="6"/>
      <c r="BW732" s="6"/>
      <c r="BX732" s="6"/>
      <c r="BY732" s="6"/>
      <c r="BZ732" s="6"/>
      <c r="CA732" s="6"/>
      <c r="CB732" s="6"/>
      <c r="CC732" s="6"/>
      <c r="CD732" s="6"/>
      <c r="CE732" s="6"/>
      <c r="CF732" s="6"/>
      <c r="CG732" s="6"/>
      <c r="CH732" s="6"/>
      <c r="CI732" s="6"/>
      <c r="CJ732" s="6"/>
      <c r="CK732" s="6"/>
      <c r="CL732" s="6"/>
      <c r="CM732" s="6"/>
      <c r="CN732" s="6"/>
      <c r="CO732" s="6"/>
      <c r="CP732" s="6"/>
      <c r="CQ732" s="6"/>
      <c r="CR732" s="6"/>
      <c r="CS732" s="6"/>
      <c r="CT732" s="6"/>
    </row>
    <row r="733" spans="1:98" s="5" customFormat="1" ht="18.75" customHeight="1" outlineLevel="1" x14ac:dyDescent="0.25">
      <c r="A733" s="573"/>
      <c r="B733" s="256" t="s">
        <v>42</v>
      </c>
      <c r="C733" s="256"/>
      <c r="D733" s="39">
        <f t="shared" si="278"/>
        <v>9825.7099999999991</v>
      </c>
      <c r="E733" s="39">
        <f t="shared" si="278"/>
        <v>9825.7099999999991</v>
      </c>
      <c r="F733" s="39"/>
      <c r="G733" s="38">
        <f t="shared" si="253"/>
        <v>0</v>
      </c>
      <c r="H733" s="39"/>
      <c r="I733" s="109">
        <f t="shared" si="257"/>
        <v>0</v>
      </c>
      <c r="J733" s="73" t="e">
        <f t="shared" si="254"/>
        <v>#DIV/0!</v>
      </c>
      <c r="K733" s="24">
        <f t="shared" si="271"/>
        <v>9825.7099999999991</v>
      </c>
      <c r="L733" s="24">
        <f t="shared" si="273"/>
        <v>0</v>
      </c>
      <c r="M733" s="28">
        <f t="shared" si="269"/>
        <v>1</v>
      </c>
      <c r="N733" s="535"/>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c r="BV733" s="6"/>
      <c r="BW733" s="6"/>
      <c r="BX733" s="6"/>
      <c r="BY733" s="6"/>
      <c r="BZ733" s="6"/>
      <c r="CA733" s="6"/>
      <c r="CB733" s="6"/>
      <c r="CC733" s="6"/>
      <c r="CD733" s="6"/>
      <c r="CE733" s="6"/>
      <c r="CF733" s="6"/>
      <c r="CG733" s="6"/>
      <c r="CH733" s="6"/>
      <c r="CI733" s="6"/>
      <c r="CJ733" s="6"/>
      <c r="CK733" s="6"/>
      <c r="CL733" s="6"/>
      <c r="CM733" s="6"/>
      <c r="CN733" s="6"/>
      <c r="CO733" s="6"/>
      <c r="CP733" s="6"/>
      <c r="CQ733" s="6"/>
      <c r="CR733" s="6"/>
      <c r="CS733" s="6"/>
      <c r="CT733" s="6"/>
    </row>
    <row r="734" spans="1:98" s="5" customFormat="1" ht="18.75" customHeight="1" outlineLevel="1" x14ac:dyDescent="0.25">
      <c r="A734" s="573"/>
      <c r="B734" s="256" t="s">
        <v>24</v>
      </c>
      <c r="C734" s="256"/>
      <c r="D734" s="39">
        <f t="shared" si="278"/>
        <v>0</v>
      </c>
      <c r="E734" s="39">
        <f t="shared" si="278"/>
        <v>0</v>
      </c>
      <c r="F734" s="39"/>
      <c r="G734" s="102" t="e">
        <f t="shared" si="253"/>
        <v>#DIV/0!</v>
      </c>
      <c r="H734" s="21"/>
      <c r="I734" s="88" t="e">
        <f t="shared" si="257"/>
        <v>#DIV/0!</v>
      </c>
      <c r="J734" s="73" t="e">
        <f t="shared" si="254"/>
        <v>#DIV/0!</v>
      </c>
      <c r="K734" s="24">
        <f t="shared" si="271"/>
        <v>0</v>
      </c>
      <c r="L734" s="24">
        <f t="shared" si="273"/>
        <v>0</v>
      </c>
      <c r="M734" s="29" t="e">
        <f t="shared" si="269"/>
        <v>#DIV/0!</v>
      </c>
      <c r="N734" s="535"/>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c r="BV734" s="6"/>
      <c r="BW734" s="6"/>
      <c r="BX734" s="6"/>
      <c r="BY734" s="6"/>
      <c r="BZ734" s="6"/>
      <c r="CA734" s="6"/>
      <c r="CB734" s="6"/>
      <c r="CC734" s="6"/>
      <c r="CD734" s="6"/>
      <c r="CE734" s="6"/>
      <c r="CF734" s="6"/>
      <c r="CG734" s="6"/>
      <c r="CH734" s="6"/>
      <c r="CI734" s="6"/>
      <c r="CJ734" s="6"/>
      <c r="CK734" s="6"/>
      <c r="CL734" s="6"/>
      <c r="CM734" s="6"/>
      <c r="CN734" s="6"/>
      <c r="CO734" s="6"/>
      <c r="CP734" s="6"/>
      <c r="CQ734" s="6"/>
      <c r="CR734" s="6"/>
      <c r="CS734" s="6"/>
      <c r="CT734" s="6"/>
    </row>
    <row r="735" spans="1:98" s="5" customFormat="1" ht="60.75" customHeight="1" x14ac:dyDescent="0.25">
      <c r="A735" s="573" t="s">
        <v>713</v>
      </c>
      <c r="B735" s="22" t="s">
        <v>77</v>
      </c>
      <c r="C735" s="16" t="s">
        <v>780</v>
      </c>
      <c r="D735" s="19">
        <f>SUM(D736:D739)</f>
        <v>5771.72</v>
      </c>
      <c r="E735" s="19">
        <f t="shared" ref="E735:F735" si="279">SUM(E736:E739)</f>
        <v>5771.72</v>
      </c>
      <c r="F735" s="39">
        <f t="shared" si="279"/>
        <v>0</v>
      </c>
      <c r="G735" s="73">
        <f t="shared" si="253"/>
        <v>0</v>
      </c>
      <c r="H735" s="39">
        <f>SUM(H736:H739)</f>
        <v>0</v>
      </c>
      <c r="I735" s="109">
        <f t="shared" ref="I735:I789" si="280">H735/E735</f>
        <v>0</v>
      </c>
      <c r="J735" s="73" t="e">
        <f t="shared" si="254"/>
        <v>#DIV/0!</v>
      </c>
      <c r="K735" s="24">
        <f t="shared" si="271"/>
        <v>5771.72</v>
      </c>
      <c r="L735" s="24">
        <f t="shared" si="273"/>
        <v>0</v>
      </c>
      <c r="M735" s="28">
        <f t="shared" si="269"/>
        <v>1</v>
      </c>
      <c r="N735" s="540" t="s">
        <v>848</v>
      </c>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6"/>
      <c r="BH735" s="6"/>
      <c r="BI735" s="6"/>
      <c r="BJ735" s="6"/>
      <c r="BK735" s="6"/>
      <c r="BL735" s="6"/>
      <c r="BM735" s="6"/>
      <c r="BN735" s="6"/>
      <c r="BO735" s="6"/>
      <c r="BP735" s="6"/>
      <c r="BQ735" s="6"/>
      <c r="BR735" s="6"/>
      <c r="BS735" s="6"/>
      <c r="BT735" s="6"/>
      <c r="BU735" s="6"/>
      <c r="BV735" s="6"/>
      <c r="BW735" s="6"/>
      <c r="BX735" s="6"/>
      <c r="BY735" s="6"/>
      <c r="BZ735" s="6"/>
      <c r="CA735" s="6"/>
      <c r="CB735" s="6"/>
      <c r="CC735" s="6"/>
      <c r="CD735" s="6"/>
      <c r="CE735" s="6"/>
      <c r="CF735" s="6"/>
      <c r="CG735" s="6"/>
      <c r="CH735" s="6"/>
      <c r="CI735" s="6"/>
      <c r="CJ735" s="6"/>
      <c r="CK735" s="6"/>
      <c r="CL735" s="6"/>
      <c r="CM735" s="6"/>
      <c r="CN735" s="6"/>
      <c r="CO735" s="6"/>
      <c r="CP735" s="6"/>
      <c r="CQ735" s="6"/>
      <c r="CR735" s="6"/>
      <c r="CS735" s="6"/>
      <c r="CT735" s="6"/>
    </row>
    <row r="736" spans="1:98" s="5" customFormat="1" outlineLevel="1" x14ac:dyDescent="0.25">
      <c r="A736" s="573"/>
      <c r="B736" s="256" t="s">
        <v>23</v>
      </c>
      <c r="C736" s="256"/>
      <c r="D736" s="39"/>
      <c r="E736" s="39"/>
      <c r="F736" s="39"/>
      <c r="G736" s="102" t="e">
        <f t="shared" si="253"/>
        <v>#DIV/0!</v>
      </c>
      <c r="H736" s="39"/>
      <c r="I736" s="88" t="e">
        <f t="shared" si="280"/>
        <v>#DIV/0!</v>
      </c>
      <c r="J736" s="73" t="e">
        <f t="shared" si="254"/>
        <v>#DIV/0!</v>
      </c>
      <c r="K736" s="24">
        <f t="shared" si="271"/>
        <v>0</v>
      </c>
      <c r="L736" s="24">
        <f t="shared" si="273"/>
        <v>0</v>
      </c>
      <c r="M736" s="29" t="e">
        <f t="shared" si="269"/>
        <v>#DIV/0!</v>
      </c>
      <c r="N736" s="540"/>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c r="BV736" s="6"/>
      <c r="BW736" s="6"/>
      <c r="BX736" s="6"/>
      <c r="BY736" s="6"/>
      <c r="BZ736" s="6"/>
      <c r="CA736" s="6"/>
      <c r="CB736" s="6"/>
      <c r="CC736" s="6"/>
      <c r="CD736" s="6"/>
      <c r="CE736" s="6"/>
      <c r="CF736" s="6"/>
      <c r="CG736" s="6"/>
      <c r="CH736" s="6"/>
      <c r="CI736" s="6"/>
      <c r="CJ736" s="6"/>
      <c r="CK736" s="6"/>
      <c r="CL736" s="6"/>
      <c r="CM736" s="6"/>
      <c r="CN736" s="6"/>
      <c r="CO736" s="6"/>
      <c r="CP736" s="6"/>
      <c r="CQ736" s="6"/>
      <c r="CR736" s="6"/>
      <c r="CS736" s="6"/>
      <c r="CT736" s="6"/>
    </row>
    <row r="737" spans="1:98" s="5" customFormat="1" outlineLevel="1" x14ac:dyDescent="0.25">
      <c r="A737" s="573"/>
      <c r="B737" s="256" t="s">
        <v>22</v>
      </c>
      <c r="C737" s="256"/>
      <c r="D737" s="39"/>
      <c r="E737" s="39"/>
      <c r="F737" s="39"/>
      <c r="G737" s="102" t="e">
        <f t="shared" ref="G737:G789" si="281">F737/E737</f>
        <v>#DIV/0!</v>
      </c>
      <c r="H737" s="39"/>
      <c r="I737" s="88" t="e">
        <f t="shared" si="280"/>
        <v>#DIV/0!</v>
      </c>
      <c r="J737" s="73" t="e">
        <f t="shared" ref="J737:J789" si="282">H737/F737</f>
        <v>#DIV/0!</v>
      </c>
      <c r="K737" s="24">
        <f t="shared" si="271"/>
        <v>0</v>
      </c>
      <c r="L737" s="24">
        <f t="shared" si="273"/>
        <v>0</v>
      </c>
      <c r="M737" s="29" t="e">
        <f t="shared" si="269"/>
        <v>#DIV/0!</v>
      </c>
      <c r="N737" s="540"/>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c r="BW737" s="6"/>
      <c r="BX737" s="6"/>
      <c r="BY737" s="6"/>
      <c r="BZ737" s="6"/>
      <c r="CA737" s="6"/>
      <c r="CB737" s="6"/>
      <c r="CC737" s="6"/>
      <c r="CD737" s="6"/>
      <c r="CE737" s="6"/>
      <c r="CF737" s="6"/>
      <c r="CG737" s="6"/>
      <c r="CH737" s="6"/>
      <c r="CI737" s="6"/>
      <c r="CJ737" s="6"/>
      <c r="CK737" s="6"/>
      <c r="CL737" s="6"/>
      <c r="CM737" s="6"/>
      <c r="CN737" s="6"/>
      <c r="CO737" s="6"/>
      <c r="CP737" s="6"/>
      <c r="CQ737" s="6"/>
      <c r="CR737" s="6"/>
      <c r="CS737" s="6"/>
      <c r="CT737" s="6"/>
    </row>
    <row r="738" spans="1:98" s="5" customFormat="1" outlineLevel="1" x14ac:dyDescent="0.25">
      <c r="A738" s="573"/>
      <c r="B738" s="256" t="s">
        <v>42</v>
      </c>
      <c r="C738" s="256"/>
      <c r="D738" s="39">
        <v>5771.72</v>
      </c>
      <c r="E738" s="39">
        <v>5771.72</v>
      </c>
      <c r="F738" s="39"/>
      <c r="G738" s="102">
        <f t="shared" si="281"/>
        <v>0</v>
      </c>
      <c r="H738" s="39"/>
      <c r="I738" s="109">
        <f t="shared" si="280"/>
        <v>0</v>
      </c>
      <c r="J738" s="73" t="e">
        <f t="shared" si="282"/>
        <v>#DIV/0!</v>
      </c>
      <c r="K738" s="24">
        <f t="shared" si="271"/>
        <v>5771.72</v>
      </c>
      <c r="L738" s="24">
        <f t="shared" si="273"/>
        <v>0</v>
      </c>
      <c r="M738" s="28">
        <f t="shared" si="269"/>
        <v>1</v>
      </c>
      <c r="N738" s="540"/>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c r="BV738" s="6"/>
      <c r="BW738" s="6"/>
      <c r="BX738" s="6"/>
      <c r="BY738" s="6"/>
      <c r="BZ738" s="6"/>
      <c r="CA738" s="6"/>
      <c r="CB738" s="6"/>
      <c r="CC738" s="6"/>
      <c r="CD738" s="6"/>
      <c r="CE738" s="6"/>
      <c r="CF738" s="6"/>
      <c r="CG738" s="6"/>
      <c r="CH738" s="6"/>
      <c r="CI738" s="6"/>
      <c r="CJ738" s="6"/>
      <c r="CK738" s="6"/>
      <c r="CL738" s="6"/>
      <c r="CM738" s="6"/>
      <c r="CN738" s="6"/>
      <c r="CO738" s="6"/>
      <c r="CP738" s="6"/>
      <c r="CQ738" s="6"/>
      <c r="CR738" s="6"/>
      <c r="CS738" s="6"/>
      <c r="CT738" s="6"/>
    </row>
    <row r="739" spans="1:98" s="5" customFormat="1" outlineLevel="1" x14ac:dyDescent="0.25">
      <c r="A739" s="573"/>
      <c r="B739" s="256" t="s">
        <v>24</v>
      </c>
      <c r="C739" s="256"/>
      <c r="D739" s="39"/>
      <c r="E739" s="39"/>
      <c r="F739" s="39"/>
      <c r="G739" s="102" t="e">
        <f t="shared" si="281"/>
        <v>#DIV/0!</v>
      </c>
      <c r="H739" s="39"/>
      <c r="I739" s="88" t="e">
        <f t="shared" si="280"/>
        <v>#DIV/0!</v>
      </c>
      <c r="J739" s="73" t="e">
        <f t="shared" si="282"/>
        <v>#DIV/0!</v>
      </c>
      <c r="K739" s="24">
        <f t="shared" si="271"/>
        <v>0</v>
      </c>
      <c r="L739" s="24">
        <f t="shared" si="273"/>
        <v>0</v>
      </c>
      <c r="M739" s="29" t="e">
        <f t="shared" si="269"/>
        <v>#DIV/0!</v>
      </c>
      <c r="N739" s="540"/>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c r="BV739" s="6"/>
      <c r="BW739" s="6"/>
      <c r="BX739" s="6"/>
      <c r="BY739" s="6"/>
      <c r="BZ739" s="6"/>
      <c r="CA739" s="6"/>
      <c r="CB739" s="6"/>
      <c r="CC739" s="6"/>
      <c r="CD739" s="6"/>
      <c r="CE739" s="6"/>
      <c r="CF739" s="6"/>
      <c r="CG739" s="6"/>
      <c r="CH739" s="6"/>
      <c r="CI739" s="6"/>
      <c r="CJ739" s="6"/>
      <c r="CK739" s="6"/>
      <c r="CL739" s="6"/>
      <c r="CM739" s="6"/>
      <c r="CN739" s="6"/>
      <c r="CO739" s="6"/>
      <c r="CP739" s="6"/>
      <c r="CQ739" s="6"/>
      <c r="CR739" s="6"/>
      <c r="CS739" s="6"/>
      <c r="CT739" s="6"/>
    </row>
    <row r="740" spans="1:98" s="5" customFormat="1" ht="81" customHeight="1" outlineLevel="1" x14ac:dyDescent="0.25">
      <c r="A740" s="573" t="s">
        <v>714</v>
      </c>
      <c r="B740" s="22" t="s">
        <v>78</v>
      </c>
      <c r="C740" s="16" t="s">
        <v>780</v>
      </c>
      <c r="D740" s="19">
        <f>SUM(D741:D744)</f>
        <v>667.98</v>
      </c>
      <c r="E740" s="19">
        <f t="shared" ref="E740:F740" si="283">SUM(E741:E744)</f>
        <v>667.98</v>
      </c>
      <c r="F740" s="39">
        <f t="shared" si="283"/>
        <v>0</v>
      </c>
      <c r="G740" s="73">
        <f t="shared" si="281"/>
        <v>0</v>
      </c>
      <c r="H740" s="39">
        <f>SUM(H741:H744)</f>
        <v>0</v>
      </c>
      <c r="I740" s="109">
        <f t="shared" si="280"/>
        <v>0</v>
      </c>
      <c r="J740" s="73" t="e">
        <f t="shared" si="282"/>
        <v>#DIV/0!</v>
      </c>
      <c r="K740" s="24">
        <f t="shared" si="271"/>
        <v>667.98</v>
      </c>
      <c r="L740" s="24">
        <f t="shared" si="273"/>
        <v>0</v>
      </c>
      <c r="M740" s="28">
        <f t="shared" si="269"/>
        <v>1</v>
      </c>
      <c r="N740" s="540" t="s">
        <v>849</v>
      </c>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c r="BV740" s="6"/>
      <c r="BW740" s="6"/>
      <c r="BX740" s="6"/>
      <c r="BY740" s="6"/>
      <c r="BZ740" s="6"/>
      <c r="CA740" s="6"/>
      <c r="CB740" s="6"/>
      <c r="CC740" s="6"/>
      <c r="CD740" s="6"/>
      <c r="CE740" s="6"/>
      <c r="CF740" s="6"/>
      <c r="CG740" s="6"/>
      <c r="CH740" s="6"/>
      <c r="CI740" s="6"/>
      <c r="CJ740" s="6"/>
      <c r="CK740" s="6"/>
      <c r="CL740" s="6"/>
      <c r="CM740" s="6"/>
      <c r="CN740" s="6"/>
      <c r="CO740" s="6"/>
      <c r="CP740" s="6"/>
      <c r="CQ740" s="6"/>
      <c r="CR740" s="6"/>
      <c r="CS740" s="6"/>
      <c r="CT740" s="6"/>
    </row>
    <row r="741" spans="1:98" s="5" customFormat="1" outlineLevel="2" x14ac:dyDescent="0.25">
      <c r="A741" s="573"/>
      <c r="B741" s="256" t="s">
        <v>23</v>
      </c>
      <c r="C741" s="256"/>
      <c r="D741" s="39"/>
      <c r="E741" s="39"/>
      <c r="F741" s="39"/>
      <c r="G741" s="102" t="e">
        <f t="shared" si="281"/>
        <v>#DIV/0!</v>
      </c>
      <c r="H741" s="39"/>
      <c r="I741" s="88" t="e">
        <f t="shared" si="280"/>
        <v>#DIV/0!</v>
      </c>
      <c r="J741" s="73" t="e">
        <f t="shared" si="282"/>
        <v>#DIV/0!</v>
      </c>
      <c r="K741" s="24">
        <f t="shared" si="271"/>
        <v>0</v>
      </c>
      <c r="L741" s="24">
        <f t="shared" si="273"/>
        <v>0</v>
      </c>
      <c r="M741" s="29" t="e">
        <f t="shared" si="269"/>
        <v>#DIV/0!</v>
      </c>
      <c r="N741" s="540"/>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c r="BV741" s="6"/>
      <c r="BW741" s="6"/>
      <c r="BX741" s="6"/>
      <c r="BY741" s="6"/>
      <c r="BZ741" s="6"/>
      <c r="CA741" s="6"/>
      <c r="CB741" s="6"/>
      <c r="CC741" s="6"/>
      <c r="CD741" s="6"/>
      <c r="CE741" s="6"/>
      <c r="CF741" s="6"/>
      <c r="CG741" s="6"/>
      <c r="CH741" s="6"/>
      <c r="CI741" s="6"/>
      <c r="CJ741" s="6"/>
      <c r="CK741" s="6"/>
      <c r="CL741" s="6"/>
      <c r="CM741" s="6"/>
      <c r="CN741" s="6"/>
      <c r="CO741" s="6"/>
      <c r="CP741" s="6"/>
      <c r="CQ741" s="6"/>
      <c r="CR741" s="6"/>
      <c r="CS741" s="6"/>
      <c r="CT741" s="6"/>
    </row>
    <row r="742" spans="1:98" s="5" customFormat="1" outlineLevel="2" x14ac:dyDescent="0.25">
      <c r="A742" s="573"/>
      <c r="B742" s="256" t="s">
        <v>22</v>
      </c>
      <c r="C742" s="256"/>
      <c r="D742" s="39"/>
      <c r="E742" s="39"/>
      <c r="F742" s="39"/>
      <c r="G742" s="102" t="e">
        <f t="shared" si="281"/>
        <v>#DIV/0!</v>
      </c>
      <c r="H742" s="39"/>
      <c r="I742" s="88" t="e">
        <f t="shared" si="280"/>
        <v>#DIV/0!</v>
      </c>
      <c r="J742" s="73" t="e">
        <f t="shared" si="282"/>
        <v>#DIV/0!</v>
      </c>
      <c r="K742" s="24">
        <f t="shared" si="271"/>
        <v>0</v>
      </c>
      <c r="L742" s="24">
        <f t="shared" si="273"/>
        <v>0</v>
      </c>
      <c r="M742" s="29" t="e">
        <f t="shared" si="269"/>
        <v>#DIV/0!</v>
      </c>
      <c r="N742" s="540"/>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c r="BV742" s="6"/>
      <c r="BW742" s="6"/>
      <c r="BX742" s="6"/>
      <c r="BY742" s="6"/>
      <c r="BZ742" s="6"/>
      <c r="CA742" s="6"/>
      <c r="CB742" s="6"/>
      <c r="CC742" s="6"/>
      <c r="CD742" s="6"/>
      <c r="CE742" s="6"/>
      <c r="CF742" s="6"/>
      <c r="CG742" s="6"/>
      <c r="CH742" s="6"/>
      <c r="CI742" s="6"/>
      <c r="CJ742" s="6"/>
      <c r="CK742" s="6"/>
      <c r="CL742" s="6"/>
      <c r="CM742" s="6"/>
      <c r="CN742" s="6"/>
      <c r="CO742" s="6"/>
      <c r="CP742" s="6"/>
      <c r="CQ742" s="6"/>
      <c r="CR742" s="6"/>
      <c r="CS742" s="6"/>
      <c r="CT742" s="6"/>
    </row>
    <row r="743" spans="1:98" s="5" customFormat="1" outlineLevel="2" x14ac:dyDescent="0.25">
      <c r="A743" s="573"/>
      <c r="B743" s="256" t="s">
        <v>42</v>
      </c>
      <c r="C743" s="256"/>
      <c r="D743" s="39">
        <v>667.98</v>
      </c>
      <c r="E743" s="39">
        <v>667.98</v>
      </c>
      <c r="F743" s="39"/>
      <c r="G743" s="102">
        <f t="shared" si="281"/>
        <v>0</v>
      </c>
      <c r="H743" s="39"/>
      <c r="I743" s="109">
        <f t="shared" si="280"/>
        <v>0</v>
      </c>
      <c r="J743" s="73" t="e">
        <f t="shared" si="282"/>
        <v>#DIV/0!</v>
      </c>
      <c r="K743" s="24">
        <f t="shared" si="271"/>
        <v>667.98</v>
      </c>
      <c r="L743" s="24">
        <f t="shared" si="273"/>
        <v>0</v>
      </c>
      <c r="M743" s="28">
        <f t="shared" si="269"/>
        <v>1</v>
      </c>
      <c r="N743" s="540"/>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c r="BV743" s="6"/>
      <c r="BW743" s="6"/>
      <c r="BX743" s="6"/>
      <c r="BY743" s="6"/>
      <c r="BZ743" s="6"/>
      <c r="CA743" s="6"/>
      <c r="CB743" s="6"/>
      <c r="CC743" s="6"/>
      <c r="CD743" s="6"/>
      <c r="CE743" s="6"/>
      <c r="CF743" s="6"/>
      <c r="CG743" s="6"/>
      <c r="CH743" s="6"/>
      <c r="CI743" s="6"/>
      <c r="CJ743" s="6"/>
      <c r="CK743" s="6"/>
      <c r="CL743" s="6"/>
      <c r="CM743" s="6"/>
      <c r="CN743" s="6"/>
      <c r="CO743" s="6"/>
      <c r="CP743" s="6"/>
      <c r="CQ743" s="6"/>
      <c r="CR743" s="6"/>
      <c r="CS743" s="6"/>
      <c r="CT743" s="6"/>
    </row>
    <row r="744" spans="1:98" s="5" customFormat="1" outlineLevel="2" x14ac:dyDescent="0.25">
      <c r="A744" s="573"/>
      <c r="B744" s="256" t="s">
        <v>24</v>
      </c>
      <c r="C744" s="256"/>
      <c r="D744" s="39"/>
      <c r="E744" s="39"/>
      <c r="F744" s="39"/>
      <c r="G744" s="102" t="e">
        <f t="shared" si="281"/>
        <v>#DIV/0!</v>
      </c>
      <c r="H744" s="39"/>
      <c r="I744" s="88" t="e">
        <f t="shared" si="280"/>
        <v>#DIV/0!</v>
      </c>
      <c r="J744" s="73" t="e">
        <f t="shared" si="282"/>
        <v>#DIV/0!</v>
      </c>
      <c r="K744" s="24">
        <f t="shared" si="271"/>
        <v>0</v>
      </c>
      <c r="L744" s="24">
        <f t="shared" si="273"/>
        <v>0</v>
      </c>
      <c r="M744" s="29" t="e">
        <f t="shared" si="269"/>
        <v>#DIV/0!</v>
      </c>
      <c r="N744" s="540"/>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c r="BF744" s="6"/>
      <c r="BG744" s="6"/>
      <c r="BH744" s="6"/>
      <c r="BI744" s="6"/>
      <c r="BJ744" s="6"/>
      <c r="BK744" s="6"/>
      <c r="BL744" s="6"/>
      <c r="BM744" s="6"/>
      <c r="BN744" s="6"/>
      <c r="BO744" s="6"/>
      <c r="BP744" s="6"/>
      <c r="BQ744" s="6"/>
      <c r="BR744" s="6"/>
      <c r="BS744" s="6"/>
      <c r="BT744" s="6"/>
      <c r="BU744" s="6"/>
      <c r="BV744" s="6"/>
      <c r="BW744" s="6"/>
      <c r="BX744" s="6"/>
      <c r="BY744" s="6"/>
      <c r="BZ744" s="6"/>
      <c r="CA744" s="6"/>
      <c r="CB744" s="6"/>
      <c r="CC744" s="6"/>
      <c r="CD744" s="6"/>
      <c r="CE744" s="6"/>
      <c r="CF744" s="6"/>
      <c r="CG744" s="6"/>
      <c r="CH744" s="6"/>
      <c r="CI744" s="6"/>
      <c r="CJ744" s="6"/>
      <c r="CK744" s="6"/>
      <c r="CL744" s="6"/>
      <c r="CM744" s="6"/>
      <c r="CN744" s="6"/>
      <c r="CO744" s="6"/>
      <c r="CP744" s="6"/>
      <c r="CQ744" s="6"/>
      <c r="CR744" s="6"/>
      <c r="CS744" s="6"/>
      <c r="CT744" s="6"/>
    </row>
    <row r="745" spans="1:98" s="5" customFormat="1" ht="62.25" customHeight="1" outlineLevel="1" x14ac:dyDescent="0.25">
      <c r="A745" s="573" t="s">
        <v>739</v>
      </c>
      <c r="B745" s="48" t="s">
        <v>741</v>
      </c>
      <c r="C745" s="16" t="s">
        <v>780</v>
      </c>
      <c r="D745" s="19">
        <f>SUM(D746:D749)</f>
        <v>2186.87</v>
      </c>
      <c r="E745" s="19">
        <f t="shared" ref="E745:F745" si="284">SUM(E746:E749)</f>
        <v>2186.87</v>
      </c>
      <c r="F745" s="19">
        <f t="shared" si="284"/>
        <v>0</v>
      </c>
      <c r="G745" s="102">
        <f t="shared" si="281"/>
        <v>0</v>
      </c>
      <c r="H745" s="39"/>
      <c r="I745" s="109">
        <f t="shared" si="280"/>
        <v>0</v>
      </c>
      <c r="J745" s="73" t="e">
        <f t="shared" si="282"/>
        <v>#DIV/0!</v>
      </c>
      <c r="K745" s="24">
        <f t="shared" si="271"/>
        <v>2186.87</v>
      </c>
      <c r="L745" s="24">
        <f t="shared" si="273"/>
        <v>0</v>
      </c>
      <c r="M745" s="28">
        <f t="shared" si="269"/>
        <v>1</v>
      </c>
      <c r="N745" s="540" t="s">
        <v>849</v>
      </c>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c r="BV745" s="6"/>
      <c r="BW745" s="6"/>
      <c r="BX745" s="6"/>
      <c r="BY745" s="6"/>
      <c r="BZ745" s="6"/>
      <c r="CA745" s="6"/>
      <c r="CB745" s="6"/>
      <c r="CC745" s="6"/>
      <c r="CD745" s="6"/>
      <c r="CE745" s="6"/>
      <c r="CF745" s="6"/>
      <c r="CG745" s="6"/>
      <c r="CH745" s="6"/>
      <c r="CI745" s="6"/>
      <c r="CJ745" s="6"/>
      <c r="CK745" s="6"/>
      <c r="CL745" s="6"/>
      <c r="CM745" s="6"/>
      <c r="CN745" s="6"/>
      <c r="CO745" s="6"/>
      <c r="CP745" s="6"/>
      <c r="CQ745" s="6"/>
      <c r="CR745" s="6"/>
      <c r="CS745" s="6"/>
      <c r="CT745" s="6"/>
    </row>
    <row r="746" spans="1:98" s="5" customFormat="1" outlineLevel="2" x14ac:dyDescent="0.25">
      <c r="A746" s="573"/>
      <c r="B746" s="256" t="s">
        <v>23</v>
      </c>
      <c r="C746" s="256"/>
      <c r="D746" s="39"/>
      <c r="E746" s="39"/>
      <c r="F746" s="39"/>
      <c r="G746" s="102" t="e">
        <f t="shared" si="281"/>
        <v>#DIV/0!</v>
      </c>
      <c r="H746" s="39"/>
      <c r="I746" s="88" t="e">
        <f t="shared" si="280"/>
        <v>#DIV/0!</v>
      </c>
      <c r="J746" s="73" t="e">
        <f t="shared" si="282"/>
        <v>#DIV/0!</v>
      </c>
      <c r="K746" s="24">
        <f t="shared" si="271"/>
        <v>0</v>
      </c>
      <c r="L746" s="24">
        <f t="shared" si="273"/>
        <v>0</v>
      </c>
      <c r="M746" s="29" t="e">
        <f t="shared" si="269"/>
        <v>#DIV/0!</v>
      </c>
      <c r="N746" s="540"/>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c r="BV746" s="6"/>
      <c r="BW746" s="6"/>
      <c r="BX746" s="6"/>
      <c r="BY746" s="6"/>
      <c r="BZ746" s="6"/>
      <c r="CA746" s="6"/>
      <c r="CB746" s="6"/>
      <c r="CC746" s="6"/>
      <c r="CD746" s="6"/>
      <c r="CE746" s="6"/>
      <c r="CF746" s="6"/>
      <c r="CG746" s="6"/>
      <c r="CH746" s="6"/>
      <c r="CI746" s="6"/>
      <c r="CJ746" s="6"/>
      <c r="CK746" s="6"/>
      <c r="CL746" s="6"/>
      <c r="CM746" s="6"/>
      <c r="CN746" s="6"/>
      <c r="CO746" s="6"/>
      <c r="CP746" s="6"/>
      <c r="CQ746" s="6"/>
      <c r="CR746" s="6"/>
      <c r="CS746" s="6"/>
      <c r="CT746" s="6"/>
    </row>
    <row r="747" spans="1:98" s="12" customFormat="1" outlineLevel="2" x14ac:dyDescent="0.25">
      <c r="A747" s="573"/>
      <c r="B747" s="256" t="s">
        <v>22</v>
      </c>
      <c r="C747" s="256"/>
      <c r="D747" s="39"/>
      <c r="E747" s="39"/>
      <c r="F747" s="39"/>
      <c r="G747" s="102" t="e">
        <f t="shared" si="281"/>
        <v>#DIV/0!</v>
      </c>
      <c r="H747" s="39"/>
      <c r="I747" s="88" t="e">
        <f t="shared" si="280"/>
        <v>#DIV/0!</v>
      </c>
      <c r="J747" s="73" t="e">
        <f t="shared" si="282"/>
        <v>#DIV/0!</v>
      </c>
      <c r="K747" s="24">
        <f t="shared" si="271"/>
        <v>0</v>
      </c>
      <c r="L747" s="24">
        <f t="shared" si="273"/>
        <v>0</v>
      </c>
      <c r="M747" s="29" t="e">
        <f t="shared" si="269"/>
        <v>#DIV/0!</v>
      </c>
      <c r="N747" s="540"/>
    </row>
    <row r="748" spans="1:98" s="13" customFormat="1" outlineLevel="2" x14ac:dyDescent="0.25">
      <c r="A748" s="573"/>
      <c r="B748" s="256" t="s">
        <v>42</v>
      </c>
      <c r="C748" s="256"/>
      <c r="D748" s="39">
        <v>2186.87</v>
      </c>
      <c r="E748" s="39">
        <v>2186.87</v>
      </c>
      <c r="F748" s="39"/>
      <c r="G748" s="102">
        <f t="shared" si="281"/>
        <v>0</v>
      </c>
      <c r="H748" s="39"/>
      <c r="I748" s="109">
        <f t="shared" si="280"/>
        <v>0</v>
      </c>
      <c r="J748" s="73" t="e">
        <f t="shared" si="282"/>
        <v>#DIV/0!</v>
      </c>
      <c r="K748" s="24">
        <f t="shared" si="271"/>
        <v>2186.87</v>
      </c>
      <c r="L748" s="24">
        <f t="shared" si="273"/>
        <v>0</v>
      </c>
      <c r="M748" s="28">
        <f t="shared" si="269"/>
        <v>1</v>
      </c>
      <c r="N748" s="540"/>
    </row>
    <row r="749" spans="1:98" s="13" customFormat="1" outlineLevel="2" x14ac:dyDescent="0.25">
      <c r="A749" s="573"/>
      <c r="B749" s="256" t="s">
        <v>24</v>
      </c>
      <c r="C749" s="256"/>
      <c r="D749" s="39"/>
      <c r="E749" s="39"/>
      <c r="F749" s="39"/>
      <c r="G749" s="102" t="e">
        <f t="shared" si="281"/>
        <v>#DIV/0!</v>
      </c>
      <c r="H749" s="39"/>
      <c r="I749" s="88" t="e">
        <f t="shared" si="280"/>
        <v>#DIV/0!</v>
      </c>
      <c r="J749" s="73" t="e">
        <f t="shared" si="282"/>
        <v>#DIV/0!</v>
      </c>
      <c r="K749" s="24">
        <f t="shared" si="271"/>
        <v>0</v>
      </c>
      <c r="L749" s="24">
        <f t="shared" si="273"/>
        <v>0</v>
      </c>
      <c r="M749" s="29" t="e">
        <f t="shared" si="269"/>
        <v>#DIV/0!</v>
      </c>
      <c r="N749" s="540"/>
    </row>
    <row r="750" spans="1:98" s="13" customFormat="1" ht="42" customHeight="1" outlineLevel="2" x14ac:dyDescent="0.25">
      <c r="A750" s="573" t="s">
        <v>740</v>
      </c>
      <c r="B750" s="48" t="s">
        <v>742</v>
      </c>
      <c r="C750" s="16" t="s">
        <v>780</v>
      </c>
      <c r="D750" s="19">
        <f>SUM(D751:D754)</f>
        <v>1199.1400000000001</v>
      </c>
      <c r="E750" s="19">
        <f t="shared" ref="E750:F750" si="285">SUM(E751:E754)</f>
        <v>1199.1400000000001</v>
      </c>
      <c r="F750" s="19">
        <f t="shared" si="285"/>
        <v>0</v>
      </c>
      <c r="G750" s="102">
        <f t="shared" si="281"/>
        <v>0</v>
      </c>
      <c r="H750" s="39">
        <f>SUM(H751:H754)</f>
        <v>0</v>
      </c>
      <c r="I750" s="109">
        <f t="shared" si="280"/>
        <v>0</v>
      </c>
      <c r="J750" s="73" t="e">
        <f t="shared" si="282"/>
        <v>#DIV/0!</v>
      </c>
      <c r="K750" s="24">
        <f t="shared" si="271"/>
        <v>1199.1400000000001</v>
      </c>
      <c r="L750" s="24">
        <f t="shared" si="273"/>
        <v>0</v>
      </c>
      <c r="M750" s="28">
        <f t="shared" si="269"/>
        <v>1</v>
      </c>
      <c r="N750" s="540" t="s">
        <v>849</v>
      </c>
    </row>
    <row r="751" spans="1:98" s="13" customFormat="1" outlineLevel="2" x14ac:dyDescent="0.25">
      <c r="A751" s="573"/>
      <c r="B751" s="256" t="s">
        <v>23</v>
      </c>
      <c r="C751" s="256"/>
      <c r="D751" s="39"/>
      <c r="E751" s="39"/>
      <c r="F751" s="39"/>
      <c r="G751" s="102" t="e">
        <f t="shared" si="281"/>
        <v>#DIV/0!</v>
      </c>
      <c r="H751" s="39"/>
      <c r="I751" s="88" t="e">
        <f t="shared" si="280"/>
        <v>#DIV/0!</v>
      </c>
      <c r="J751" s="73" t="e">
        <f t="shared" si="282"/>
        <v>#DIV/0!</v>
      </c>
      <c r="K751" s="24">
        <f t="shared" si="271"/>
        <v>0</v>
      </c>
      <c r="L751" s="24">
        <f t="shared" si="273"/>
        <v>0</v>
      </c>
      <c r="M751" s="29" t="e">
        <f t="shared" si="269"/>
        <v>#DIV/0!</v>
      </c>
      <c r="N751" s="540"/>
    </row>
    <row r="752" spans="1:98" s="13" customFormat="1" outlineLevel="2" x14ac:dyDescent="0.25">
      <c r="A752" s="573"/>
      <c r="B752" s="256" t="s">
        <v>22</v>
      </c>
      <c r="C752" s="256"/>
      <c r="D752" s="39"/>
      <c r="E752" s="39"/>
      <c r="F752" s="39"/>
      <c r="G752" s="102" t="e">
        <f t="shared" si="281"/>
        <v>#DIV/0!</v>
      </c>
      <c r="H752" s="39"/>
      <c r="I752" s="88" t="e">
        <f t="shared" si="280"/>
        <v>#DIV/0!</v>
      </c>
      <c r="J752" s="73" t="e">
        <f t="shared" si="282"/>
        <v>#DIV/0!</v>
      </c>
      <c r="K752" s="24">
        <f t="shared" si="271"/>
        <v>0</v>
      </c>
      <c r="L752" s="24">
        <f t="shared" si="273"/>
        <v>0</v>
      </c>
      <c r="M752" s="29" t="e">
        <f t="shared" si="269"/>
        <v>#DIV/0!</v>
      </c>
      <c r="N752" s="540"/>
    </row>
    <row r="753" spans="1:14" s="13" customFormat="1" outlineLevel="2" x14ac:dyDescent="0.25">
      <c r="A753" s="573"/>
      <c r="B753" s="256" t="s">
        <v>42</v>
      </c>
      <c r="C753" s="256"/>
      <c r="D753" s="39">
        <v>1199.1400000000001</v>
      </c>
      <c r="E753" s="39">
        <v>1199.1400000000001</v>
      </c>
      <c r="F753" s="39"/>
      <c r="G753" s="102">
        <f t="shared" si="281"/>
        <v>0</v>
      </c>
      <c r="H753" s="39"/>
      <c r="I753" s="109">
        <f t="shared" si="280"/>
        <v>0</v>
      </c>
      <c r="J753" s="73" t="e">
        <f t="shared" si="282"/>
        <v>#DIV/0!</v>
      </c>
      <c r="K753" s="24">
        <f t="shared" si="271"/>
        <v>1199.1400000000001</v>
      </c>
      <c r="L753" s="24">
        <f t="shared" si="273"/>
        <v>0</v>
      </c>
      <c r="M753" s="28">
        <f t="shared" si="269"/>
        <v>1</v>
      </c>
      <c r="N753" s="540"/>
    </row>
    <row r="754" spans="1:14" s="13" customFormat="1" outlineLevel="2" x14ac:dyDescent="0.25">
      <c r="A754" s="573"/>
      <c r="B754" s="256" t="s">
        <v>24</v>
      </c>
      <c r="C754" s="256"/>
      <c r="D754" s="39"/>
      <c r="E754" s="39"/>
      <c r="F754" s="39"/>
      <c r="G754" s="102"/>
      <c r="H754" s="39"/>
      <c r="I754" s="88" t="e">
        <f t="shared" si="280"/>
        <v>#DIV/0!</v>
      </c>
      <c r="J754" s="73" t="e">
        <f t="shared" si="282"/>
        <v>#DIV/0!</v>
      </c>
      <c r="K754" s="24">
        <f t="shared" si="271"/>
        <v>0</v>
      </c>
      <c r="L754" s="24">
        <f t="shared" si="273"/>
        <v>0</v>
      </c>
      <c r="M754" s="29" t="e">
        <f t="shared" si="269"/>
        <v>#DIV/0!</v>
      </c>
      <c r="N754" s="540"/>
    </row>
    <row r="755" spans="1:14" s="4" customFormat="1" ht="64.5" customHeight="1" outlineLevel="2" x14ac:dyDescent="0.25">
      <c r="A755" s="644" t="s">
        <v>6</v>
      </c>
      <c r="B755" s="22" t="s">
        <v>230</v>
      </c>
      <c r="C755" s="16" t="s">
        <v>215</v>
      </c>
      <c r="D755" s="19">
        <f>SUM(D756:D759)</f>
        <v>209864.19</v>
      </c>
      <c r="E755" s="19">
        <f>SUM(E756:E759)</f>
        <v>209864.19</v>
      </c>
      <c r="F755" s="19">
        <f>SUM(F756:F759)</f>
        <v>63255.839999999997</v>
      </c>
      <c r="G755" s="100">
        <f t="shared" si="281"/>
        <v>0.30099999999999999</v>
      </c>
      <c r="H755" s="19">
        <f>SUM(H756:H759)</f>
        <v>63255.839999999997</v>
      </c>
      <c r="I755" s="100">
        <f t="shared" si="280"/>
        <v>0.30099999999999999</v>
      </c>
      <c r="J755" s="438">
        <f t="shared" si="282"/>
        <v>1</v>
      </c>
      <c r="K755" s="19">
        <f>SUM(K756:K759)</f>
        <v>209702.78</v>
      </c>
      <c r="L755" s="19">
        <f t="shared" si="273"/>
        <v>161.41</v>
      </c>
      <c r="M755" s="57"/>
      <c r="N755" s="535"/>
    </row>
    <row r="756" spans="1:14" s="4" customFormat="1" outlineLevel="2" x14ac:dyDescent="0.25">
      <c r="A756" s="644"/>
      <c r="B756" s="256" t="s">
        <v>23</v>
      </c>
      <c r="C756" s="256"/>
      <c r="D756" s="39">
        <f>D761+D766+D771+D776</f>
        <v>0</v>
      </c>
      <c r="E756" s="39">
        <f>E761+E766+E771+E776</f>
        <v>0</v>
      </c>
      <c r="F756" s="39">
        <f>F761+F766+F771+F776</f>
        <v>0</v>
      </c>
      <c r="G756" s="69"/>
      <c r="H756" s="39">
        <f>H761+H766+H771+H776</f>
        <v>0</v>
      </c>
      <c r="I756" s="69"/>
      <c r="J756" s="439"/>
      <c r="K756" s="39"/>
      <c r="L756" s="39">
        <f t="shared" si="273"/>
        <v>0</v>
      </c>
      <c r="M756" s="29"/>
      <c r="N756" s="535"/>
    </row>
    <row r="757" spans="1:14" s="4" customFormat="1" outlineLevel="2" x14ac:dyDescent="0.25">
      <c r="A757" s="644"/>
      <c r="B757" s="256" t="s">
        <v>22</v>
      </c>
      <c r="C757" s="256"/>
      <c r="D757" s="39">
        <f t="shared" ref="D757:F759" si="286">D762+D767+D772+D777</f>
        <v>112415</v>
      </c>
      <c r="E757" s="39">
        <f t="shared" si="286"/>
        <v>112415</v>
      </c>
      <c r="F757" s="39">
        <f t="shared" si="286"/>
        <v>12505.65</v>
      </c>
      <c r="G757" s="69">
        <f t="shared" si="281"/>
        <v>0.111</v>
      </c>
      <c r="H757" s="39">
        <f t="shared" ref="H757:H759" si="287">H762+H767+H772+H777</f>
        <v>12505.65</v>
      </c>
      <c r="I757" s="69">
        <f t="shared" si="280"/>
        <v>0.111</v>
      </c>
      <c r="J757" s="439">
        <f t="shared" si="282"/>
        <v>1</v>
      </c>
      <c r="K757" s="39">
        <f t="shared" ref="K757:K758" si="288">K762+K767+K772+K777</f>
        <v>112414.9</v>
      </c>
      <c r="L757" s="39">
        <f t="shared" si="273"/>
        <v>0.1</v>
      </c>
      <c r="M757" s="28"/>
      <c r="N757" s="535"/>
    </row>
    <row r="758" spans="1:14" s="4" customFormat="1" outlineLevel="2" x14ac:dyDescent="0.25">
      <c r="A758" s="644"/>
      <c r="B758" s="256" t="s">
        <v>42</v>
      </c>
      <c r="C758" s="256"/>
      <c r="D758" s="39">
        <f t="shared" si="286"/>
        <v>97449.19</v>
      </c>
      <c r="E758" s="39">
        <f t="shared" si="286"/>
        <v>97449.19</v>
      </c>
      <c r="F758" s="39">
        <f t="shared" si="286"/>
        <v>50750.19</v>
      </c>
      <c r="G758" s="69">
        <f t="shared" si="281"/>
        <v>0.52100000000000002</v>
      </c>
      <c r="H758" s="39">
        <f t="shared" si="287"/>
        <v>50750.19</v>
      </c>
      <c r="I758" s="69">
        <f t="shared" si="280"/>
        <v>0.52100000000000002</v>
      </c>
      <c r="J758" s="439">
        <f t="shared" si="282"/>
        <v>1</v>
      </c>
      <c r="K758" s="39">
        <f t="shared" si="288"/>
        <v>97287.88</v>
      </c>
      <c r="L758" s="39">
        <f t="shared" si="273"/>
        <v>161.31</v>
      </c>
      <c r="M758" s="28"/>
      <c r="N758" s="535"/>
    </row>
    <row r="759" spans="1:14" s="4" customFormat="1" outlineLevel="2" x14ac:dyDescent="0.25">
      <c r="A759" s="644"/>
      <c r="B759" s="256" t="s">
        <v>24</v>
      </c>
      <c r="C759" s="256"/>
      <c r="D759" s="39">
        <f t="shared" si="286"/>
        <v>0</v>
      </c>
      <c r="E759" s="39">
        <f t="shared" si="286"/>
        <v>0</v>
      </c>
      <c r="F759" s="39">
        <f t="shared" si="286"/>
        <v>0</v>
      </c>
      <c r="G759" s="69"/>
      <c r="H759" s="39">
        <f t="shared" si="287"/>
        <v>0</v>
      </c>
      <c r="I759" s="69"/>
      <c r="J759" s="439"/>
      <c r="K759" s="39"/>
      <c r="L759" s="39">
        <f t="shared" si="273"/>
        <v>0</v>
      </c>
      <c r="M759" s="29"/>
      <c r="N759" s="535"/>
    </row>
    <row r="760" spans="1:14" s="4" customFormat="1" ht="113.25" customHeight="1" outlineLevel="1" x14ac:dyDescent="0.25">
      <c r="A760" s="637" t="s">
        <v>100</v>
      </c>
      <c r="B760" s="22" t="s">
        <v>976</v>
      </c>
      <c r="C760" s="16" t="s">
        <v>780</v>
      </c>
      <c r="D760" s="19">
        <f>SUM(D761:D764)</f>
        <v>6016.66</v>
      </c>
      <c r="E760" s="19">
        <f>SUM(E761:E764)</f>
        <v>6016.66</v>
      </c>
      <c r="F760" s="19">
        <f>SUM(F761:F764)</f>
        <v>3008.29</v>
      </c>
      <c r="G760" s="100">
        <f t="shared" si="281"/>
        <v>0.5</v>
      </c>
      <c r="H760" s="19">
        <f>SUM(H761:H764)</f>
        <v>3008.29</v>
      </c>
      <c r="I760" s="69">
        <f t="shared" si="280"/>
        <v>0.5</v>
      </c>
      <c r="J760" s="100">
        <f t="shared" si="282"/>
        <v>1</v>
      </c>
      <c r="K760" s="19">
        <f>SUM(K761:K764)</f>
        <v>6016.56</v>
      </c>
      <c r="L760" s="19">
        <f>SUM(L761:L764)</f>
        <v>0.1</v>
      </c>
      <c r="M760" s="57">
        <f t="shared" si="269"/>
        <v>1</v>
      </c>
      <c r="N760" s="545" t="s">
        <v>1188</v>
      </c>
    </row>
    <row r="761" spans="1:14" s="4" customFormat="1" outlineLevel="2" x14ac:dyDescent="0.25">
      <c r="A761" s="637"/>
      <c r="B761" s="256" t="s">
        <v>23</v>
      </c>
      <c r="C761" s="256"/>
      <c r="D761" s="39"/>
      <c r="E761" s="39"/>
      <c r="F761" s="39"/>
      <c r="G761" s="102" t="e">
        <f t="shared" si="281"/>
        <v>#DIV/0!</v>
      </c>
      <c r="H761" s="21"/>
      <c r="I761" s="73" t="e">
        <f t="shared" si="280"/>
        <v>#DIV/0!</v>
      </c>
      <c r="J761" s="73" t="e">
        <f t="shared" si="282"/>
        <v>#DIV/0!</v>
      </c>
      <c r="K761" s="39"/>
      <c r="L761" s="39">
        <f>E761-K761</f>
        <v>0</v>
      </c>
      <c r="M761" s="29" t="e">
        <f t="shared" si="269"/>
        <v>#DIV/0!</v>
      </c>
      <c r="N761" s="545"/>
    </row>
    <row r="762" spans="1:14" s="7" customFormat="1" outlineLevel="2" x14ac:dyDescent="0.25">
      <c r="A762" s="637"/>
      <c r="B762" s="256" t="s">
        <v>22</v>
      </c>
      <c r="C762" s="256"/>
      <c r="D762" s="39">
        <v>5415</v>
      </c>
      <c r="E762" s="39">
        <v>5415</v>
      </c>
      <c r="F762" s="39">
        <v>2904.95</v>
      </c>
      <c r="G762" s="69">
        <f t="shared" si="281"/>
        <v>0.53600000000000003</v>
      </c>
      <c r="H762" s="39">
        <v>2904.95</v>
      </c>
      <c r="I762" s="69">
        <f t="shared" si="280"/>
        <v>0.53600000000000003</v>
      </c>
      <c r="J762" s="69">
        <f t="shared" si="282"/>
        <v>1</v>
      </c>
      <c r="K762" s="39">
        <v>5414.9</v>
      </c>
      <c r="L762" s="39">
        <f t="shared" ref="L762:L779" si="289">E762-K762</f>
        <v>0.1</v>
      </c>
      <c r="M762" s="28">
        <f t="shared" si="269"/>
        <v>1</v>
      </c>
      <c r="N762" s="545"/>
    </row>
    <row r="763" spans="1:14" s="4" customFormat="1" outlineLevel="2" x14ac:dyDescent="0.25">
      <c r="A763" s="637"/>
      <c r="B763" s="256" t="s">
        <v>42</v>
      </c>
      <c r="C763" s="256"/>
      <c r="D763" s="39">
        <v>601.66</v>
      </c>
      <c r="E763" s="39">
        <v>601.66</v>
      </c>
      <c r="F763" s="39">
        <v>103.33499999999999</v>
      </c>
      <c r="G763" s="69">
        <f t="shared" si="281"/>
        <v>0.17199999999999999</v>
      </c>
      <c r="H763" s="39">
        <v>103.33499999999999</v>
      </c>
      <c r="I763" s="69">
        <f t="shared" si="280"/>
        <v>0.17199999999999999</v>
      </c>
      <c r="J763" s="69">
        <f t="shared" si="282"/>
        <v>1</v>
      </c>
      <c r="K763" s="39">
        <v>601.66</v>
      </c>
      <c r="L763" s="39">
        <f t="shared" si="289"/>
        <v>0</v>
      </c>
      <c r="M763" s="28">
        <f t="shared" si="269"/>
        <v>1</v>
      </c>
      <c r="N763" s="545"/>
    </row>
    <row r="764" spans="1:14" s="4" customFormat="1" outlineLevel="2" x14ac:dyDescent="0.25">
      <c r="A764" s="637"/>
      <c r="B764" s="256" t="s">
        <v>24</v>
      </c>
      <c r="C764" s="256"/>
      <c r="D764" s="39"/>
      <c r="E764" s="39"/>
      <c r="F764" s="39"/>
      <c r="G764" s="102" t="e">
        <f t="shared" si="281"/>
        <v>#DIV/0!</v>
      </c>
      <c r="H764" s="39"/>
      <c r="I764" s="73" t="e">
        <f t="shared" si="280"/>
        <v>#DIV/0!</v>
      </c>
      <c r="J764" s="73" t="e">
        <f t="shared" si="282"/>
        <v>#DIV/0!</v>
      </c>
      <c r="K764" s="39"/>
      <c r="L764" s="39">
        <f t="shared" si="289"/>
        <v>0</v>
      </c>
      <c r="M764" s="29" t="e">
        <f t="shared" si="269"/>
        <v>#DIV/0!</v>
      </c>
      <c r="N764" s="545"/>
    </row>
    <row r="765" spans="1:14" s="4" customFormat="1" ht="186" customHeight="1" outlineLevel="1" collapsed="1" x14ac:dyDescent="0.25">
      <c r="A765" s="637" t="s">
        <v>101</v>
      </c>
      <c r="B765" s="22" t="s">
        <v>231</v>
      </c>
      <c r="C765" s="16" t="s">
        <v>780</v>
      </c>
      <c r="D765" s="19">
        <f>SUM(D766:D769)</f>
        <v>946.29</v>
      </c>
      <c r="E765" s="19">
        <f t="shared" ref="E765:F765" si="290">SUM(E766:E769)</f>
        <v>946.29</v>
      </c>
      <c r="F765" s="18">
        <f t="shared" si="290"/>
        <v>0</v>
      </c>
      <c r="G765" s="102">
        <f t="shared" si="281"/>
        <v>0</v>
      </c>
      <c r="H765" s="18">
        <f>SUM(H766:H769)</f>
        <v>0</v>
      </c>
      <c r="I765" s="69">
        <f t="shared" si="280"/>
        <v>0</v>
      </c>
      <c r="J765" s="73" t="e">
        <f t="shared" si="282"/>
        <v>#DIV/0!</v>
      </c>
      <c r="K765" s="39">
        <f>SUM(K766:K769)</f>
        <v>785</v>
      </c>
      <c r="L765" s="39">
        <f>SUM(L766:L769)</f>
        <v>161.29</v>
      </c>
      <c r="M765" s="28">
        <f t="shared" si="269"/>
        <v>0.83</v>
      </c>
      <c r="N765" s="540" t="s">
        <v>1282</v>
      </c>
    </row>
    <row r="766" spans="1:14" s="4" customFormat="1" ht="41.25" customHeight="1" outlineLevel="1" x14ac:dyDescent="0.25">
      <c r="A766" s="637"/>
      <c r="B766" s="256" t="s">
        <v>23</v>
      </c>
      <c r="C766" s="256"/>
      <c r="D766" s="39"/>
      <c r="E766" s="39"/>
      <c r="F766" s="39"/>
      <c r="G766" s="102" t="e">
        <f t="shared" si="281"/>
        <v>#DIV/0!</v>
      </c>
      <c r="H766" s="21"/>
      <c r="I766" s="73" t="e">
        <f t="shared" si="280"/>
        <v>#DIV/0!</v>
      </c>
      <c r="J766" s="73" t="e">
        <f t="shared" si="282"/>
        <v>#DIV/0!</v>
      </c>
      <c r="K766" s="39">
        <f t="shared" ref="K766:K789" si="291">E766</f>
        <v>0</v>
      </c>
      <c r="L766" s="39">
        <f t="shared" si="289"/>
        <v>0</v>
      </c>
      <c r="M766" s="29" t="e">
        <f t="shared" si="269"/>
        <v>#DIV/0!</v>
      </c>
      <c r="N766" s="540"/>
    </row>
    <row r="767" spans="1:14" s="4" customFormat="1" ht="41.25" customHeight="1" outlineLevel="1" x14ac:dyDescent="0.25">
      <c r="A767" s="637"/>
      <c r="B767" s="256" t="s">
        <v>22</v>
      </c>
      <c r="C767" s="256"/>
      <c r="D767" s="39"/>
      <c r="E767" s="39"/>
      <c r="F767" s="39"/>
      <c r="G767" s="102" t="e">
        <f t="shared" si="281"/>
        <v>#DIV/0!</v>
      </c>
      <c r="H767" s="21"/>
      <c r="I767" s="73" t="e">
        <f t="shared" si="280"/>
        <v>#DIV/0!</v>
      </c>
      <c r="J767" s="73" t="e">
        <f t="shared" si="282"/>
        <v>#DIV/0!</v>
      </c>
      <c r="K767" s="39">
        <f t="shared" si="291"/>
        <v>0</v>
      </c>
      <c r="L767" s="39">
        <f t="shared" si="289"/>
        <v>0</v>
      </c>
      <c r="M767" s="29" t="e">
        <f t="shared" si="269"/>
        <v>#DIV/0!</v>
      </c>
      <c r="N767" s="540"/>
    </row>
    <row r="768" spans="1:14" s="4" customFormat="1" ht="44.25" customHeight="1" outlineLevel="1" x14ac:dyDescent="0.25">
      <c r="A768" s="637"/>
      <c r="B768" s="256" t="s">
        <v>42</v>
      </c>
      <c r="C768" s="256"/>
      <c r="D768" s="39">
        <v>946.29</v>
      </c>
      <c r="E768" s="39">
        <v>946.29</v>
      </c>
      <c r="F768" s="39"/>
      <c r="G768" s="102">
        <f t="shared" si="281"/>
        <v>0</v>
      </c>
      <c r="H768" s="21"/>
      <c r="I768" s="69">
        <f t="shared" si="280"/>
        <v>0</v>
      </c>
      <c r="J768" s="73" t="e">
        <f t="shared" si="282"/>
        <v>#DIV/0!</v>
      </c>
      <c r="K768" s="39">
        <v>785</v>
      </c>
      <c r="L768" s="39">
        <v>161.29</v>
      </c>
      <c r="M768" s="28">
        <f t="shared" si="269"/>
        <v>0.83</v>
      </c>
      <c r="N768" s="540"/>
    </row>
    <row r="769" spans="1:14" s="4" customFormat="1" ht="38.25" customHeight="1" x14ac:dyDescent="0.25">
      <c r="A769" s="637"/>
      <c r="B769" s="256" t="s">
        <v>24</v>
      </c>
      <c r="C769" s="256"/>
      <c r="D769" s="39"/>
      <c r="E769" s="39"/>
      <c r="F769" s="39"/>
      <c r="G769" s="102" t="e">
        <f t="shared" si="281"/>
        <v>#DIV/0!</v>
      </c>
      <c r="H769" s="39"/>
      <c r="I769" s="73" t="e">
        <f t="shared" si="280"/>
        <v>#DIV/0!</v>
      </c>
      <c r="J769" s="73" t="e">
        <f t="shared" si="282"/>
        <v>#DIV/0!</v>
      </c>
      <c r="K769" s="39">
        <f t="shared" si="291"/>
        <v>0</v>
      </c>
      <c r="L769" s="39">
        <f t="shared" si="289"/>
        <v>0</v>
      </c>
      <c r="M769" s="29" t="e">
        <f t="shared" si="269"/>
        <v>#DIV/0!</v>
      </c>
      <c r="N769" s="540"/>
    </row>
    <row r="770" spans="1:14" s="302" customFormat="1" ht="135" customHeight="1" outlineLevel="2" x14ac:dyDescent="0.25">
      <c r="A770" s="573" t="s">
        <v>102</v>
      </c>
      <c r="B770" s="55" t="s">
        <v>889</v>
      </c>
      <c r="C770" s="37" t="s">
        <v>780</v>
      </c>
      <c r="D770" s="56">
        <f>SUM(D771:D774)</f>
        <v>84012.24</v>
      </c>
      <c r="E770" s="56">
        <f t="shared" ref="E770:F770" si="292">SUM(E771:E774)</f>
        <v>84012.24</v>
      </c>
      <c r="F770" s="56">
        <f t="shared" si="292"/>
        <v>46713.85</v>
      </c>
      <c r="G770" s="114">
        <f t="shared" si="281"/>
        <v>0.55600000000000005</v>
      </c>
      <c r="H770" s="56">
        <f>SUM(H771:H774)</f>
        <v>46713.85</v>
      </c>
      <c r="I770" s="109">
        <f t="shared" si="280"/>
        <v>0.55600000000000005</v>
      </c>
      <c r="J770" s="114">
        <f t="shared" si="282"/>
        <v>1</v>
      </c>
      <c r="K770" s="56">
        <f t="shared" si="291"/>
        <v>84012.24</v>
      </c>
      <c r="L770" s="56">
        <f>SUM(L771:L774)</f>
        <v>0.02</v>
      </c>
      <c r="M770" s="155">
        <f t="shared" ref="M770:M789" si="293">K770/E770</f>
        <v>1</v>
      </c>
      <c r="N770" s="518" t="s">
        <v>1385</v>
      </c>
    </row>
    <row r="771" spans="1:14" s="302" customFormat="1" outlineLevel="2" x14ac:dyDescent="0.25">
      <c r="A771" s="573"/>
      <c r="B771" s="440" t="s">
        <v>23</v>
      </c>
      <c r="C771" s="440"/>
      <c r="D771" s="24"/>
      <c r="E771" s="24"/>
      <c r="F771" s="24"/>
      <c r="G771" s="107" t="e">
        <f t="shared" si="281"/>
        <v>#DIV/0!</v>
      </c>
      <c r="H771" s="36"/>
      <c r="I771" s="88" t="e">
        <f t="shared" si="280"/>
        <v>#DIV/0!</v>
      </c>
      <c r="J771" s="88" t="e">
        <f t="shared" si="282"/>
        <v>#DIV/0!</v>
      </c>
      <c r="K771" s="24">
        <f t="shared" si="291"/>
        <v>0</v>
      </c>
      <c r="L771" s="24">
        <f t="shared" ref="L771:L774" si="294">E771-K771</f>
        <v>0</v>
      </c>
      <c r="M771" s="129" t="e">
        <f t="shared" si="293"/>
        <v>#DIV/0!</v>
      </c>
      <c r="N771" s="518"/>
    </row>
    <row r="772" spans="1:14" s="302" customFormat="1" outlineLevel="2" x14ac:dyDescent="0.25">
      <c r="A772" s="573"/>
      <c r="B772" s="440" t="s">
        <v>22</v>
      </c>
      <c r="C772" s="440"/>
      <c r="D772" s="24"/>
      <c r="E772" s="24"/>
      <c r="F772" s="24"/>
      <c r="G772" s="107" t="e">
        <f t="shared" si="281"/>
        <v>#DIV/0!</v>
      </c>
      <c r="H772" s="36"/>
      <c r="I772" s="88" t="e">
        <f t="shared" si="280"/>
        <v>#DIV/0!</v>
      </c>
      <c r="J772" s="88" t="e">
        <f t="shared" si="282"/>
        <v>#DIV/0!</v>
      </c>
      <c r="K772" s="24">
        <f t="shared" si="291"/>
        <v>0</v>
      </c>
      <c r="L772" s="24">
        <f t="shared" si="294"/>
        <v>0</v>
      </c>
      <c r="M772" s="129" t="e">
        <f t="shared" si="293"/>
        <v>#DIV/0!</v>
      </c>
      <c r="N772" s="518"/>
    </row>
    <row r="773" spans="1:14" s="302" customFormat="1" outlineLevel="2" x14ac:dyDescent="0.25">
      <c r="A773" s="573"/>
      <c r="B773" s="440" t="s">
        <v>42</v>
      </c>
      <c r="C773" s="440"/>
      <c r="D773" s="24">
        <v>84012.24</v>
      </c>
      <c r="E773" s="24">
        <v>84012.24</v>
      </c>
      <c r="F773" s="24">
        <v>46713.85</v>
      </c>
      <c r="G773" s="109">
        <f t="shared" si="281"/>
        <v>0.55600000000000005</v>
      </c>
      <c r="H773" s="24">
        <v>46713.85</v>
      </c>
      <c r="I773" s="109">
        <f t="shared" si="280"/>
        <v>0.55600000000000005</v>
      </c>
      <c r="J773" s="109">
        <f t="shared" si="282"/>
        <v>1</v>
      </c>
      <c r="K773" s="24">
        <v>84012.22</v>
      </c>
      <c r="L773" s="24">
        <f t="shared" si="294"/>
        <v>0.02</v>
      </c>
      <c r="M773" s="52">
        <f t="shared" si="293"/>
        <v>1</v>
      </c>
      <c r="N773" s="518"/>
    </row>
    <row r="774" spans="1:14" s="302" customFormat="1" outlineLevel="1" x14ac:dyDescent="0.25">
      <c r="A774" s="573"/>
      <c r="B774" s="440" t="s">
        <v>24</v>
      </c>
      <c r="C774" s="440"/>
      <c r="D774" s="24"/>
      <c r="E774" s="24"/>
      <c r="F774" s="24"/>
      <c r="G774" s="107" t="e">
        <f t="shared" si="281"/>
        <v>#DIV/0!</v>
      </c>
      <c r="H774" s="24"/>
      <c r="I774" s="88" t="e">
        <f t="shared" si="280"/>
        <v>#DIV/0!</v>
      </c>
      <c r="J774" s="88" t="e">
        <f t="shared" si="282"/>
        <v>#DIV/0!</v>
      </c>
      <c r="K774" s="24">
        <f t="shared" ref="K774" si="295">E774</f>
        <v>0</v>
      </c>
      <c r="L774" s="24">
        <f t="shared" si="294"/>
        <v>0</v>
      </c>
      <c r="M774" s="129" t="e">
        <f t="shared" si="293"/>
        <v>#DIV/0!</v>
      </c>
      <c r="N774" s="518"/>
    </row>
    <row r="775" spans="1:14" s="302" customFormat="1" ht="189.75" customHeight="1" outlineLevel="2" x14ac:dyDescent="0.25">
      <c r="A775" s="573" t="s">
        <v>103</v>
      </c>
      <c r="B775" s="55" t="s">
        <v>79</v>
      </c>
      <c r="C775" s="37" t="s">
        <v>780</v>
      </c>
      <c r="D775" s="56">
        <f>SUM(D776:D779)</f>
        <v>118889</v>
      </c>
      <c r="E775" s="56">
        <f t="shared" ref="E775:F775" si="296">SUM(E776:E779)</f>
        <v>118889</v>
      </c>
      <c r="F775" s="56">
        <f t="shared" si="296"/>
        <v>13533.7</v>
      </c>
      <c r="G775" s="114">
        <f t="shared" si="281"/>
        <v>0.114</v>
      </c>
      <c r="H775" s="56">
        <f>SUM(H776:H779)</f>
        <v>13533.7</v>
      </c>
      <c r="I775" s="114">
        <f t="shared" si="280"/>
        <v>0.114</v>
      </c>
      <c r="J775" s="114">
        <f t="shared" si="282"/>
        <v>1</v>
      </c>
      <c r="K775" s="56">
        <f t="shared" si="291"/>
        <v>118889</v>
      </c>
      <c r="L775" s="56">
        <f t="shared" si="289"/>
        <v>0</v>
      </c>
      <c r="M775" s="155">
        <f t="shared" si="293"/>
        <v>1</v>
      </c>
      <c r="N775" s="518" t="s">
        <v>1386</v>
      </c>
    </row>
    <row r="776" spans="1:14" s="302" customFormat="1" ht="36.75" customHeight="1" outlineLevel="2" x14ac:dyDescent="0.25">
      <c r="A776" s="573"/>
      <c r="B776" s="440" t="s">
        <v>23</v>
      </c>
      <c r="C776" s="440"/>
      <c r="D776" s="24"/>
      <c r="E776" s="24"/>
      <c r="F776" s="24"/>
      <c r="G776" s="107" t="e">
        <f t="shared" si="281"/>
        <v>#DIV/0!</v>
      </c>
      <c r="H776" s="36"/>
      <c r="I776" s="88" t="e">
        <f t="shared" si="280"/>
        <v>#DIV/0!</v>
      </c>
      <c r="J776" s="88" t="e">
        <f t="shared" si="282"/>
        <v>#DIV/0!</v>
      </c>
      <c r="K776" s="24">
        <f t="shared" si="291"/>
        <v>0</v>
      </c>
      <c r="L776" s="24">
        <f t="shared" si="289"/>
        <v>0</v>
      </c>
      <c r="M776" s="129" t="e">
        <f t="shared" si="293"/>
        <v>#DIV/0!</v>
      </c>
      <c r="N776" s="518"/>
    </row>
    <row r="777" spans="1:14" s="302" customFormat="1" ht="38.25" customHeight="1" outlineLevel="2" x14ac:dyDescent="0.25">
      <c r="A777" s="573"/>
      <c r="B777" s="440" t="s">
        <v>22</v>
      </c>
      <c r="C777" s="440"/>
      <c r="D777" s="24">
        <v>107000</v>
      </c>
      <c r="E777" s="24">
        <v>107000</v>
      </c>
      <c r="F777" s="24">
        <v>9600.7000000000007</v>
      </c>
      <c r="G777" s="107">
        <f t="shared" si="281"/>
        <v>0.09</v>
      </c>
      <c r="H777" s="36">
        <v>9600.7000000000007</v>
      </c>
      <c r="I777" s="109">
        <f t="shared" si="280"/>
        <v>0.09</v>
      </c>
      <c r="J777" s="88">
        <f t="shared" si="282"/>
        <v>1</v>
      </c>
      <c r="K777" s="24">
        <f t="shared" si="291"/>
        <v>107000</v>
      </c>
      <c r="L777" s="24">
        <f t="shared" si="289"/>
        <v>0</v>
      </c>
      <c r="M777" s="52">
        <f t="shared" si="293"/>
        <v>1</v>
      </c>
      <c r="N777" s="518"/>
    </row>
    <row r="778" spans="1:14" s="302" customFormat="1" ht="35.25" customHeight="1" outlineLevel="2" x14ac:dyDescent="0.25">
      <c r="A778" s="573"/>
      <c r="B778" s="440" t="s">
        <v>42</v>
      </c>
      <c r="C778" s="440"/>
      <c r="D778" s="24">
        <v>11889</v>
      </c>
      <c r="E778" s="24">
        <v>11889</v>
      </c>
      <c r="F778" s="24">
        <v>3933</v>
      </c>
      <c r="G778" s="109">
        <f t="shared" si="281"/>
        <v>0.33100000000000002</v>
      </c>
      <c r="H778" s="24">
        <v>3933</v>
      </c>
      <c r="I778" s="109">
        <f t="shared" si="280"/>
        <v>0.33100000000000002</v>
      </c>
      <c r="J778" s="109">
        <f t="shared" si="282"/>
        <v>1</v>
      </c>
      <c r="K778" s="24">
        <f t="shared" si="291"/>
        <v>11889</v>
      </c>
      <c r="L778" s="24">
        <f t="shared" si="289"/>
        <v>0</v>
      </c>
      <c r="M778" s="52">
        <f t="shared" si="293"/>
        <v>1</v>
      </c>
      <c r="N778" s="518"/>
    </row>
    <row r="779" spans="1:14" s="302" customFormat="1" ht="41.25" customHeight="1" x14ac:dyDescent="0.25">
      <c r="A779" s="573"/>
      <c r="B779" s="440" t="s">
        <v>24</v>
      </c>
      <c r="C779" s="440"/>
      <c r="D779" s="24"/>
      <c r="E779" s="24"/>
      <c r="F779" s="24"/>
      <c r="G779" s="107" t="e">
        <f t="shared" si="281"/>
        <v>#DIV/0!</v>
      </c>
      <c r="H779" s="24"/>
      <c r="I779" s="88" t="e">
        <f t="shared" si="280"/>
        <v>#DIV/0!</v>
      </c>
      <c r="J779" s="88" t="e">
        <f t="shared" si="282"/>
        <v>#DIV/0!</v>
      </c>
      <c r="K779" s="24">
        <f t="shared" si="291"/>
        <v>0</v>
      </c>
      <c r="L779" s="24">
        <f t="shared" si="289"/>
        <v>0</v>
      </c>
      <c r="M779" s="129" t="e">
        <f t="shared" si="293"/>
        <v>#DIV/0!</v>
      </c>
      <c r="N779" s="518"/>
    </row>
    <row r="780" spans="1:14" s="4" customFormat="1" ht="78" customHeight="1" x14ac:dyDescent="0.25">
      <c r="A780" s="638" t="s">
        <v>7</v>
      </c>
      <c r="B780" s="91" t="s">
        <v>80</v>
      </c>
      <c r="C780" s="91" t="s">
        <v>144</v>
      </c>
      <c r="D780" s="63">
        <f>SUM(D781:D784)</f>
        <v>4722.29</v>
      </c>
      <c r="E780" s="63">
        <f t="shared" ref="E780:F780" si="297">SUM(E781:E784)</f>
        <v>4722.29</v>
      </c>
      <c r="F780" s="63">
        <f t="shared" si="297"/>
        <v>4640.51</v>
      </c>
      <c r="G780" s="101">
        <f t="shared" si="281"/>
        <v>0.98299999999999998</v>
      </c>
      <c r="H780" s="63">
        <f>SUM(H781:H784)</f>
        <v>4593</v>
      </c>
      <c r="I780" s="105">
        <f t="shared" si="280"/>
        <v>0.97299999999999998</v>
      </c>
      <c r="J780" s="101">
        <f t="shared" si="282"/>
        <v>0.99</v>
      </c>
      <c r="K780" s="64">
        <f t="shared" si="291"/>
        <v>4722.29</v>
      </c>
      <c r="L780" s="24">
        <f t="shared" si="273"/>
        <v>0</v>
      </c>
      <c r="M780" s="60">
        <f t="shared" si="293"/>
        <v>1</v>
      </c>
      <c r="N780" s="535"/>
    </row>
    <row r="781" spans="1:14" s="4" customFormat="1" ht="18.75" customHeight="1" x14ac:dyDescent="0.25">
      <c r="A781" s="638"/>
      <c r="B781" s="256" t="s">
        <v>23</v>
      </c>
      <c r="C781" s="256"/>
      <c r="D781" s="39">
        <f>D786</f>
        <v>0</v>
      </c>
      <c r="E781" s="39">
        <f>E786</f>
        <v>0</v>
      </c>
      <c r="F781" s="39">
        <f>F786</f>
        <v>0</v>
      </c>
      <c r="G781" s="73" t="e">
        <f t="shared" si="281"/>
        <v>#DIV/0!</v>
      </c>
      <c r="H781" s="39">
        <f t="shared" ref="H781:H784" si="298">H786</f>
        <v>0</v>
      </c>
      <c r="I781" s="88" t="e">
        <f t="shared" si="280"/>
        <v>#DIV/0!</v>
      </c>
      <c r="J781" s="73" t="e">
        <f t="shared" si="282"/>
        <v>#DIV/0!</v>
      </c>
      <c r="K781" s="24">
        <f t="shared" si="291"/>
        <v>0</v>
      </c>
      <c r="L781" s="24">
        <f t="shared" si="273"/>
        <v>0</v>
      </c>
      <c r="M781" s="29" t="e">
        <f t="shared" si="293"/>
        <v>#DIV/0!</v>
      </c>
      <c r="N781" s="535"/>
    </row>
    <row r="782" spans="1:14" s="4" customFormat="1" ht="18.75" customHeight="1" x14ac:dyDescent="0.25">
      <c r="A782" s="638"/>
      <c r="B782" s="256" t="s">
        <v>22</v>
      </c>
      <c r="C782" s="256"/>
      <c r="D782" s="39">
        <f t="shared" ref="D782:F784" si="299">D787</f>
        <v>1778.87</v>
      </c>
      <c r="E782" s="39">
        <f t="shared" si="299"/>
        <v>1778.87</v>
      </c>
      <c r="F782" s="39">
        <f t="shared" si="299"/>
        <v>1778.87</v>
      </c>
      <c r="G782" s="69">
        <f t="shared" si="281"/>
        <v>1</v>
      </c>
      <c r="H782" s="39">
        <f t="shared" si="298"/>
        <v>1731.36</v>
      </c>
      <c r="I782" s="109">
        <f t="shared" si="280"/>
        <v>0.97299999999999998</v>
      </c>
      <c r="J782" s="69">
        <f t="shared" si="282"/>
        <v>0.97299999999999998</v>
      </c>
      <c r="K782" s="24">
        <f t="shared" si="291"/>
        <v>1778.87</v>
      </c>
      <c r="L782" s="24">
        <f t="shared" si="273"/>
        <v>0</v>
      </c>
      <c r="M782" s="28">
        <f t="shared" si="293"/>
        <v>1</v>
      </c>
      <c r="N782" s="535"/>
    </row>
    <row r="783" spans="1:14" s="4" customFormat="1" ht="18.75" customHeight="1" x14ac:dyDescent="0.25">
      <c r="A783" s="638"/>
      <c r="B783" s="256" t="s">
        <v>42</v>
      </c>
      <c r="C783" s="256"/>
      <c r="D783" s="39">
        <f t="shared" si="299"/>
        <v>2090.87</v>
      </c>
      <c r="E783" s="39">
        <f t="shared" si="299"/>
        <v>2090.87</v>
      </c>
      <c r="F783" s="39">
        <f t="shared" si="299"/>
        <v>2043.35</v>
      </c>
      <c r="G783" s="69">
        <f t="shared" si="281"/>
        <v>0.97699999999999998</v>
      </c>
      <c r="H783" s="39">
        <f t="shared" si="298"/>
        <v>2043.35</v>
      </c>
      <c r="I783" s="109">
        <f t="shared" si="280"/>
        <v>0.97699999999999998</v>
      </c>
      <c r="J783" s="69">
        <f t="shared" si="282"/>
        <v>1</v>
      </c>
      <c r="K783" s="24">
        <f t="shared" si="291"/>
        <v>2090.87</v>
      </c>
      <c r="L783" s="24">
        <f t="shared" si="273"/>
        <v>0</v>
      </c>
      <c r="M783" s="28">
        <f t="shared" si="293"/>
        <v>1</v>
      </c>
      <c r="N783" s="535"/>
    </row>
    <row r="784" spans="1:14" s="4" customFormat="1" ht="18.75" customHeight="1" x14ac:dyDescent="0.25">
      <c r="A784" s="638"/>
      <c r="B784" s="256" t="s">
        <v>24</v>
      </c>
      <c r="C784" s="256"/>
      <c r="D784" s="39">
        <f>D789</f>
        <v>852.55</v>
      </c>
      <c r="E784" s="39">
        <f>E789</f>
        <v>852.55</v>
      </c>
      <c r="F784" s="39">
        <f t="shared" si="299"/>
        <v>818.29</v>
      </c>
      <c r="G784" s="38">
        <f t="shared" si="281"/>
        <v>0.96</v>
      </c>
      <c r="H784" s="39">
        <f t="shared" si="298"/>
        <v>818.29</v>
      </c>
      <c r="I784" s="109">
        <f t="shared" si="280"/>
        <v>0.96</v>
      </c>
      <c r="J784" s="69">
        <f t="shared" si="282"/>
        <v>1</v>
      </c>
      <c r="K784" s="24">
        <f t="shared" si="291"/>
        <v>852.55</v>
      </c>
      <c r="L784" s="24">
        <f t="shared" si="273"/>
        <v>0</v>
      </c>
      <c r="M784" s="28">
        <f t="shared" si="293"/>
        <v>1</v>
      </c>
      <c r="N784" s="535"/>
    </row>
    <row r="785" spans="1:14" s="4" customFormat="1" ht="127.5" customHeight="1" x14ac:dyDescent="0.25">
      <c r="A785" s="637" t="s">
        <v>8</v>
      </c>
      <c r="B785" s="22" t="s">
        <v>81</v>
      </c>
      <c r="C785" s="16" t="s">
        <v>215</v>
      </c>
      <c r="D785" s="19">
        <f>SUM(D786:D789)</f>
        <v>4722.29</v>
      </c>
      <c r="E785" s="19">
        <f>SUM(E786:E789)</f>
        <v>4722.29</v>
      </c>
      <c r="F785" s="19">
        <f>SUM(F786:F789)</f>
        <v>4640.51</v>
      </c>
      <c r="G785" s="100">
        <f t="shared" si="281"/>
        <v>0.98299999999999998</v>
      </c>
      <c r="H785" s="19">
        <f>SUM(H786:H789)</f>
        <v>4593</v>
      </c>
      <c r="I785" s="109">
        <f t="shared" si="280"/>
        <v>0.97299999999999998</v>
      </c>
      <c r="J785" s="100">
        <f t="shared" si="282"/>
        <v>0.99</v>
      </c>
      <c r="K785" s="56">
        <f t="shared" si="291"/>
        <v>4722.29</v>
      </c>
      <c r="L785" s="56">
        <f t="shared" si="273"/>
        <v>0</v>
      </c>
      <c r="M785" s="57">
        <f t="shared" si="293"/>
        <v>1</v>
      </c>
      <c r="N785" s="545" t="s">
        <v>1283</v>
      </c>
    </row>
    <row r="786" spans="1:14" s="4" customFormat="1" ht="18.75" customHeight="1" x14ac:dyDescent="0.25">
      <c r="A786" s="637"/>
      <c r="B786" s="256" t="s">
        <v>23</v>
      </c>
      <c r="C786" s="256"/>
      <c r="D786" s="39">
        <v>0</v>
      </c>
      <c r="E786" s="39">
        <v>0</v>
      </c>
      <c r="F786" s="39"/>
      <c r="G786" s="73" t="e">
        <f t="shared" si="281"/>
        <v>#DIV/0!</v>
      </c>
      <c r="H786" s="39"/>
      <c r="I786" s="88" t="e">
        <f t="shared" si="280"/>
        <v>#DIV/0!</v>
      </c>
      <c r="J786" s="73" t="e">
        <f t="shared" si="282"/>
        <v>#DIV/0!</v>
      </c>
      <c r="K786" s="24">
        <f t="shared" si="291"/>
        <v>0</v>
      </c>
      <c r="L786" s="24">
        <f t="shared" si="273"/>
        <v>0</v>
      </c>
      <c r="M786" s="29" t="e">
        <f t="shared" si="293"/>
        <v>#DIV/0!</v>
      </c>
      <c r="N786" s="545"/>
    </row>
    <row r="787" spans="1:14" s="4" customFormat="1" ht="18.75" customHeight="1" x14ac:dyDescent="0.25">
      <c r="A787" s="637"/>
      <c r="B787" s="256" t="s">
        <v>22</v>
      </c>
      <c r="C787" s="256"/>
      <c r="D787" s="39">
        <v>1778.87</v>
      </c>
      <c r="E787" s="39">
        <v>1778.87</v>
      </c>
      <c r="F787" s="39">
        <v>1778.87</v>
      </c>
      <c r="G787" s="69">
        <f t="shared" si="281"/>
        <v>1</v>
      </c>
      <c r="H787" s="39">
        <v>1731.36</v>
      </c>
      <c r="I787" s="109">
        <f t="shared" si="280"/>
        <v>0.97299999999999998</v>
      </c>
      <c r="J787" s="69">
        <f t="shared" si="282"/>
        <v>0.97299999999999998</v>
      </c>
      <c r="K787" s="24">
        <f t="shared" si="291"/>
        <v>1778.87</v>
      </c>
      <c r="L787" s="24">
        <f t="shared" si="273"/>
        <v>0</v>
      </c>
      <c r="M787" s="28">
        <f t="shared" si="293"/>
        <v>1</v>
      </c>
      <c r="N787" s="545"/>
    </row>
    <row r="788" spans="1:14" s="4" customFormat="1" ht="18.75" customHeight="1" x14ac:dyDescent="0.25">
      <c r="A788" s="637"/>
      <c r="B788" s="256" t="s">
        <v>42</v>
      </c>
      <c r="C788" s="256"/>
      <c r="D788" s="39">
        <v>2090.87</v>
      </c>
      <c r="E788" s="39">
        <v>2090.87</v>
      </c>
      <c r="F788" s="39">
        <v>2043.35</v>
      </c>
      <c r="G788" s="69">
        <f t="shared" si="281"/>
        <v>0.97699999999999998</v>
      </c>
      <c r="H788" s="39">
        <v>2043.35</v>
      </c>
      <c r="I788" s="109">
        <f t="shared" si="280"/>
        <v>0.97699999999999998</v>
      </c>
      <c r="J788" s="69">
        <f t="shared" si="282"/>
        <v>1</v>
      </c>
      <c r="K788" s="24">
        <f t="shared" si="291"/>
        <v>2090.87</v>
      </c>
      <c r="L788" s="24">
        <f t="shared" si="273"/>
        <v>0</v>
      </c>
      <c r="M788" s="28">
        <f t="shared" si="293"/>
        <v>1</v>
      </c>
      <c r="N788" s="545"/>
    </row>
    <row r="789" spans="1:14" s="4" customFormat="1" ht="18.75" customHeight="1" x14ac:dyDescent="0.25">
      <c r="A789" s="637"/>
      <c r="B789" s="256" t="s">
        <v>24</v>
      </c>
      <c r="C789" s="256"/>
      <c r="D789" s="39">
        <v>852.55</v>
      </c>
      <c r="E789" s="39">
        <v>852.55</v>
      </c>
      <c r="F789" s="39">
        <v>818.29</v>
      </c>
      <c r="G789" s="69">
        <f t="shared" si="281"/>
        <v>0.96</v>
      </c>
      <c r="H789" s="39">
        <f>F789</f>
        <v>818.29</v>
      </c>
      <c r="I789" s="109">
        <f t="shared" si="280"/>
        <v>0.96</v>
      </c>
      <c r="J789" s="69">
        <f t="shared" si="282"/>
        <v>1</v>
      </c>
      <c r="K789" s="24">
        <f t="shared" si="291"/>
        <v>852.55</v>
      </c>
      <c r="L789" s="24">
        <f t="shared" ref="L789" si="300">E789-K789</f>
        <v>0</v>
      </c>
      <c r="M789" s="28">
        <f t="shared" si="293"/>
        <v>1</v>
      </c>
      <c r="N789" s="545"/>
    </row>
    <row r="790" spans="1:14" s="4" customFormat="1" ht="105.75" customHeight="1" x14ac:dyDescent="0.25">
      <c r="A790" s="568" t="s">
        <v>38</v>
      </c>
      <c r="B790" s="34" t="s">
        <v>812</v>
      </c>
      <c r="C790" s="34" t="s">
        <v>141</v>
      </c>
      <c r="D790" s="31">
        <f>SUM(D791:D794)</f>
        <v>282583.45</v>
      </c>
      <c r="E790" s="31">
        <f>SUM(E791:E794)</f>
        <v>282638.24</v>
      </c>
      <c r="F790" s="31">
        <f>SUM(F791:F794)</f>
        <v>176046.13</v>
      </c>
      <c r="G790" s="110">
        <f t="shared" ref="G790:G802" si="301">F790/E790</f>
        <v>0.623</v>
      </c>
      <c r="H790" s="31">
        <f>SUM(H791:H794)</f>
        <v>176046.13</v>
      </c>
      <c r="I790" s="110">
        <f t="shared" ref="I790:I798" si="302">H790/E790</f>
        <v>0.623</v>
      </c>
      <c r="J790" s="110">
        <f t="shared" ref="J790:J802" si="303">H790/F790</f>
        <v>1</v>
      </c>
      <c r="K790" s="31">
        <f>SUM(K791:K794)</f>
        <v>279812.47999999998</v>
      </c>
      <c r="L790" s="31">
        <f>SUM(L791:L794)</f>
        <v>2825.76</v>
      </c>
      <c r="M790" s="32">
        <f t="shared" ref="M790:M837" si="304">K790/E790</f>
        <v>0.99</v>
      </c>
      <c r="N790" s="535"/>
    </row>
    <row r="791" spans="1:14" s="4" customFormat="1" ht="19.5" customHeight="1" x14ac:dyDescent="0.25">
      <c r="A791" s="568"/>
      <c r="B791" s="35" t="s">
        <v>23</v>
      </c>
      <c r="C791" s="35"/>
      <c r="D791" s="31">
        <f t="shared" ref="D791:F794" si="305">D796+D821+D846</f>
        <v>0</v>
      </c>
      <c r="E791" s="31">
        <f t="shared" si="305"/>
        <v>0</v>
      </c>
      <c r="F791" s="31">
        <f t="shared" si="305"/>
        <v>0</v>
      </c>
      <c r="G791" s="111" t="e">
        <f t="shared" si="301"/>
        <v>#DIV/0!</v>
      </c>
      <c r="H791" s="31">
        <f>H796+H821+H846</f>
        <v>0</v>
      </c>
      <c r="I791" s="112" t="e">
        <f t="shared" si="302"/>
        <v>#DIV/0!</v>
      </c>
      <c r="J791" s="112" t="e">
        <f t="shared" si="303"/>
        <v>#DIV/0!</v>
      </c>
      <c r="K791" s="33">
        <f t="shared" ref="K791:L794" si="306">K796+K821+K846</f>
        <v>0</v>
      </c>
      <c r="L791" s="33">
        <f t="shared" si="306"/>
        <v>0</v>
      </c>
      <c r="M791" s="125" t="e">
        <f t="shared" si="304"/>
        <v>#DIV/0!</v>
      </c>
      <c r="N791" s="535"/>
    </row>
    <row r="792" spans="1:14" s="4" customFormat="1" ht="19.5" customHeight="1" x14ac:dyDescent="0.25">
      <c r="A792" s="568"/>
      <c r="B792" s="35" t="s">
        <v>22</v>
      </c>
      <c r="C792" s="35"/>
      <c r="D792" s="33">
        <f t="shared" si="305"/>
        <v>8858.2099999999991</v>
      </c>
      <c r="E792" s="33">
        <f t="shared" si="305"/>
        <v>8913</v>
      </c>
      <c r="F792" s="33">
        <f t="shared" si="305"/>
        <v>5278.27</v>
      </c>
      <c r="G792" s="113">
        <f t="shared" si="301"/>
        <v>0.59199999999999997</v>
      </c>
      <c r="H792" s="33">
        <f>H797+H822+H847</f>
        <v>5278.27</v>
      </c>
      <c r="I792" s="113">
        <f t="shared" si="302"/>
        <v>0.59199999999999997</v>
      </c>
      <c r="J792" s="113">
        <f t="shared" si="303"/>
        <v>1</v>
      </c>
      <c r="K792" s="33">
        <f t="shared" si="306"/>
        <v>8913</v>
      </c>
      <c r="L792" s="33">
        <f t="shared" si="306"/>
        <v>0</v>
      </c>
      <c r="M792" s="124">
        <f t="shared" si="304"/>
        <v>1</v>
      </c>
      <c r="N792" s="535"/>
    </row>
    <row r="793" spans="1:14" s="4" customFormat="1" ht="19.5" customHeight="1" x14ac:dyDescent="0.25">
      <c r="A793" s="568"/>
      <c r="B793" s="35" t="s">
        <v>42</v>
      </c>
      <c r="C793" s="35"/>
      <c r="D793" s="33">
        <f t="shared" si="305"/>
        <v>273200.24</v>
      </c>
      <c r="E793" s="33">
        <f t="shared" si="305"/>
        <v>273200.24</v>
      </c>
      <c r="F793" s="33">
        <f t="shared" si="305"/>
        <v>170293.66</v>
      </c>
      <c r="G793" s="113">
        <f t="shared" si="301"/>
        <v>0.623</v>
      </c>
      <c r="H793" s="33">
        <f>H798+H823+H848</f>
        <v>170293.66</v>
      </c>
      <c r="I793" s="113">
        <f t="shared" si="302"/>
        <v>0.623</v>
      </c>
      <c r="J793" s="113">
        <f t="shared" si="303"/>
        <v>1</v>
      </c>
      <c r="K793" s="33">
        <f t="shared" si="306"/>
        <v>270374.48</v>
      </c>
      <c r="L793" s="33">
        <f t="shared" si="306"/>
        <v>2825.76</v>
      </c>
      <c r="M793" s="124">
        <f t="shared" si="304"/>
        <v>0.99</v>
      </c>
      <c r="N793" s="535"/>
    </row>
    <row r="794" spans="1:14" s="4" customFormat="1" ht="19.5" customHeight="1" x14ac:dyDescent="0.25">
      <c r="A794" s="568"/>
      <c r="B794" s="35" t="s">
        <v>24</v>
      </c>
      <c r="C794" s="35"/>
      <c r="D794" s="33">
        <f t="shared" si="305"/>
        <v>525</v>
      </c>
      <c r="E794" s="33">
        <f t="shared" si="305"/>
        <v>525</v>
      </c>
      <c r="F794" s="33">
        <f t="shared" si="305"/>
        <v>474.2</v>
      </c>
      <c r="G794" s="113">
        <f t="shared" si="301"/>
        <v>0.90300000000000002</v>
      </c>
      <c r="H794" s="33">
        <f>H799+H824+H849</f>
        <v>474.2</v>
      </c>
      <c r="I794" s="113">
        <f t="shared" si="302"/>
        <v>0.90300000000000002</v>
      </c>
      <c r="J794" s="113">
        <f t="shared" si="303"/>
        <v>1</v>
      </c>
      <c r="K794" s="33">
        <f t="shared" si="306"/>
        <v>525</v>
      </c>
      <c r="L794" s="33">
        <f t="shared" si="306"/>
        <v>0</v>
      </c>
      <c r="M794" s="124">
        <f t="shared" si="304"/>
        <v>1</v>
      </c>
      <c r="N794" s="535"/>
    </row>
    <row r="795" spans="1:14" s="4" customFormat="1" ht="45" customHeight="1" x14ac:dyDescent="0.25">
      <c r="A795" s="650" t="s">
        <v>39</v>
      </c>
      <c r="B795" s="91" t="s">
        <v>731</v>
      </c>
      <c r="C795" s="91" t="s">
        <v>144</v>
      </c>
      <c r="D795" s="63">
        <f>SUM(D796:D799)</f>
        <v>259096.59</v>
      </c>
      <c r="E795" s="63">
        <f t="shared" ref="E795:F795" si="307">SUM(E796:E799)</f>
        <v>259151.38</v>
      </c>
      <c r="F795" s="63">
        <f t="shared" si="307"/>
        <v>168974.21</v>
      </c>
      <c r="G795" s="101">
        <f t="shared" si="301"/>
        <v>0.65200000000000002</v>
      </c>
      <c r="H795" s="63">
        <f>SUM(H796:H799)</f>
        <v>168974.21</v>
      </c>
      <c r="I795" s="105">
        <f t="shared" si="302"/>
        <v>0.65200000000000002</v>
      </c>
      <c r="J795" s="101">
        <f t="shared" si="303"/>
        <v>1</v>
      </c>
      <c r="K795" s="64">
        <f t="shared" ref="K795:K804" si="308">E795</f>
        <v>259151.38</v>
      </c>
      <c r="L795" s="24">
        <f t="shared" ref="L795:L854" si="309">E795-K795</f>
        <v>0</v>
      </c>
      <c r="M795" s="60">
        <f t="shared" si="304"/>
        <v>1</v>
      </c>
      <c r="N795" s="580"/>
    </row>
    <row r="796" spans="1:14" s="4" customFormat="1" ht="18.75" customHeight="1" x14ac:dyDescent="0.25">
      <c r="A796" s="650"/>
      <c r="B796" s="256" t="s">
        <v>23</v>
      </c>
      <c r="C796" s="256"/>
      <c r="D796" s="39">
        <f>D801+D806+D811+D816</f>
        <v>0</v>
      </c>
      <c r="E796" s="39">
        <f t="shared" ref="E796:F796" si="310">E801+E806+E811+E816</f>
        <v>0</v>
      </c>
      <c r="F796" s="39">
        <f t="shared" si="310"/>
        <v>0</v>
      </c>
      <c r="G796" s="73" t="e">
        <f t="shared" si="301"/>
        <v>#DIV/0!</v>
      </c>
      <c r="H796" s="39">
        <f t="shared" ref="H796:K799" si="311">H801+H806+H811+H816</f>
        <v>0</v>
      </c>
      <c r="I796" s="88" t="e">
        <f t="shared" si="302"/>
        <v>#DIV/0!</v>
      </c>
      <c r="J796" s="73" t="e">
        <f t="shared" si="303"/>
        <v>#DIV/0!</v>
      </c>
      <c r="K796" s="39">
        <f t="shared" si="311"/>
        <v>0</v>
      </c>
      <c r="L796" s="24">
        <f t="shared" si="309"/>
        <v>0</v>
      </c>
      <c r="M796" s="29" t="e">
        <f t="shared" si="304"/>
        <v>#DIV/0!</v>
      </c>
      <c r="N796" s="580"/>
    </row>
    <row r="797" spans="1:14" s="4" customFormat="1" ht="18.75" customHeight="1" x14ac:dyDescent="0.25">
      <c r="A797" s="650"/>
      <c r="B797" s="256" t="s">
        <v>22</v>
      </c>
      <c r="C797" s="256"/>
      <c r="D797" s="39">
        <f t="shared" ref="D797:F799" si="312">D802+D807+D812+D817</f>
        <v>230</v>
      </c>
      <c r="E797" s="39">
        <f t="shared" si="312"/>
        <v>284.79000000000002</v>
      </c>
      <c r="F797" s="39">
        <f t="shared" si="312"/>
        <v>284.79000000000002</v>
      </c>
      <c r="G797" s="69">
        <f t="shared" si="301"/>
        <v>1</v>
      </c>
      <c r="H797" s="39">
        <f t="shared" si="311"/>
        <v>284.79000000000002</v>
      </c>
      <c r="I797" s="109">
        <f t="shared" si="302"/>
        <v>1</v>
      </c>
      <c r="J797" s="69">
        <f t="shared" si="303"/>
        <v>1</v>
      </c>
      <c r="K797" s="39">
        <f t="shared" si="311"/>
        <v>284.79000000000002</v>
      </c>
      <c r="L797" s="24">
        <f t="shared" si="309"/>
        <v>0</v>
      </c>
      <c r="M797" s="28">
        <f t="shared" si="304"/>
        <v>1</v>
      </c>
      <c r="N797" s="580"/>
    </row>
    <row r="798" spans="1:14" s="4" customFormat="1" ht="18.75" customHeight="1" x14ac:dyDescent="0.25">
      <c r="A798" s="650"/>
      <c r="B798" s="256" t="s">
        <v>42</v>
      </c>
      <c r="C798" s="256"/>
      <c r="D798" s="39">
        <f t="shared" si="312"/>
        <v>258866.59</v>
      </c>
      <c r="E798" s="39">
        <f t="shared" si="312"/>
        <v>258866.59</v>
      </c>
      <c r="F798" s="39">
        <f t="shared" si="312"/>
        <v>168689.42</v>
      </c>
      <c r="G798" s="69">
        <f t="shared" si="301"/>
        <v>0.65200000000000002</v>
      </c>
      <c r="H798" s="39">
        <f t="shared" si="311"/>
        <v>168689.42</v>
      </c>
      <c r="I798" s="109">
        <f t="shared" si="302"/>
        <v>0.65200000000000002</v>
      </c>
      <c r="J798" s="69">
        <f t="shared" si="303"/>
        <v>1</v>
      </c>
      <c r="K798" s="39">
        <f t="shared" si="311"/>
        <v>258866.59</v>
      </c>
      <c r="L798" s="24">
        <f t="shared" si="309"/>
        <v>0</v>
      </c>
      <c r="M798" s="28">
        <f t="shared" si="304"/>
        <v>1</v>
      </c>
      <c r="N798" s="580"/>
    </row>
    <row r="799" spans="1:14" s="4" customFormat="1" ht="29.25" customHeight="1" x14ac:dyDescent="0.25">
      <c r="A799" s="650"/>
      <c r="B799" s="256" t="s">
        <v>24</v>
      </c>
      <c r="C799" s="256"/>
      <c r="D799" s="39">
        <f t="shared" si="312"/>
        <v>0</v>
      </c>
      <c r="E799" s="39">
        <f t="shared" si="312"/>
        <v>0</v>
      </c>
      <c r="F799" s="39">
        <f t="shared" si="312"/>
        <v>0</v>
      </c>
      <c r="G799" s="73" t="e">
        <f t="shared" si="301"/>
        <v>#DIV/0!</v>
      </c>
      <c r="H799" s="39">
        <f t="shared" si="311"/>
        <v>0</v>
      </c>
      <c r="I799" s="88" t="e">
        <f t="shared" ref="I799:I854" si="313">H799/E799</f>
        <v>#DIV/0!</v>
      </c>
      <c r="J799" s="73" t="e">
        <f t="shared" si="303"/>
        <v>#DIV/0!</v>
      </c>
      <c r="K799" s="39">
        <f t="shared" si="311"/>
        <v>0</v>
      </c>
      <c r="L799" s="24">
        <f t="shared" si="309"/>
        <v>0</v>
      </c>
      <c r="M799" s="29" t="e">
        <f t="shared" si="304"/>
        <v>#DIV/0!</v>
      </c>
      <c r="N799" s="580"/>
    </row>
    <row r="800" spans="1:14" s="4" customFormat="1" ht="108" customHeight="1" x14ac:dyDescent="0.25">
      <c r="A800" s="630" t="s">
        <v>19</v>
      </c>
      <c r="B800" s="16" t="s">
        <v>659</v>
      </c>
      <c r="C800" s="16" t="s">
        <v>215</v>
      </c>
      <c r="D800" s="19">
        <f>SUM(D801:D804)</f>
        <v>247846.53</v>
      </c>
      <c r="E800" s="19">
        <f t="shared" ref="E800:F800" si="314">SUM(E801:E804)</f>
        <v>247846.53</v>
      </c>
      <c r="F800" s="19">
        <f t="shared" si="314"/>
        <v>162795.95000000001</v>
      </c>
      <c r="G800" s="69">
        <f t="shared" si="301"/>
        <v>0.65700000000000003</v>
      </c>
      <c r="H800" s="19">
        <f>SUM(H801:H804)</f>
        <v>162795.95000000001</v>
      </c>
      <c r="I800" s="109">
        <f t="shared" si="313"/>
        <v>0.65700000000000003</v>
      </c>
      <c r="J800" s="69">
        <f t="shared" si="303"/>
        <v>1</v>
      </c>
      <c r="K800" s="24">
        <f t="shared" si="308"/>
        <v>247846.53</v>
      </c>
      <c r="L800" s="24">
        <f t="shared" si="309"/>
        <v>0</v>
      </c>
      <c r="M800" s="28">
        <f t="shared" si="304"/>
        <v>1</v>
      </c>
      <c r="N800" s="537" t="s">
        <v>1284</v>
      </c>
    </row>
    <row r="801" spans="1:14" s="4" customFormat="1" ht="18.75" customHeight="1" x14ac:dyDescent="0.25">
      <c r="A801" s="630"/>
      <c r="B801" s="256" t="s">
        <v>23</v>
      </c>
      <c r="C801" s="256"/>
      <c r="D801" s="39">
        <f>D846</f>
        <v>0</v>
      </c>
      <c r="E801" s="39">
        <v>0</v>
      </c>
      <c r="F801" s="39"/>
      <c r="G801" s="73" t="e">
        <f t="shared" si="301"/>
        <v>#DIV/0!</v>
      </c>
      <c r="H801" s="21"/>
      <c r="I801" s="88" t="e">
        <f t="shared" si="313"/>
        <v>#DIV/0!</v>
      </c>
      <c r="J801" s="73" t="e">
        <f t="shared" si="303"/>
        <v>#DIV/0!</v>
      </c>
      <c r="K801" s="24">
        <f t="shared" si="308"/>
        <v>0</v>
      </c>
      <c r="L801" s="24">
        <f t="shared" si="309"/>
        <v>0</v>
      </c>
      <c r="M801" s="29" t="e">
        <f t="shared" si="304"/>
        <v>#DIV/0!</v>
      </c>
      <c r="N801" s="537"/>
    </row>
    <row r="802" spans="1:14" s="4" customFormat="1" ht="18.75" customHeight="1" x14ac:dyDescent="0.25">
      <c r="A802" s="630"/>
      <c r="B802" s="256" t="s">
        <v>22</v>
      </c>
      <c r="C802" s="256"/>
      <c r="D802" s="39">
        <v>230</v>
      </c>
      <c r="E802" s="39">
        <v>230</v>
      </c>
      <c r="F802" s="39">
        <v>230</v>
      </c>
      <c r="G802" s="69">
        <f t="shared" si="301"/>
        <v>1</v>
      </c>
      <c r="H802" s="39">
        <v>230</v>
      </c>
      <c r="I802" s="109">
        <f t="shared" si="313"/>
        <v>1</v>
      </c>
      <c r="J802" s="73">
        <f t="shared" si="303"/>
        <v>1</v>
      </c>
      <c r="K802" s="24">
        <f t="shared" si="308"/>
        <v>230</v>
      </c>
      <c r="L802" s="24">
        <f t="shared" si="309"/>
        <v>0</v>
      </c>
      <c r="M802" s="28">
        <f t="shared" si="304"/>
        <v>1</v>
      </c>
      <c r="N802" s="537"/>
    </row>
    <row r="803" spans="1:14" s="4" customFormat="1" ht="18.75" customHeight="1" x14ac:dyDescent="0.25">
      <c r="A803" s="630"/>
      <c r="B803" s="256" t="s">
        <v>42</v>
      </c>
      <c r="C803" s="256"/>
      <c r="D803" s="39">
        <v>247616.53</v>
      </c>
      <c r="E803" s="39">
        <v>247616.53</v>
      </c>
      <c r="F803" s="39">
        <v>162565.95000000001</v>
      </c>
      <c r="G803" s="69">
        <f t="shared" ref="G803:G854" si="315">F803/E803</f>
        <v>0.65700000000000003</v>
      </c>
      <c r="H803" s="39">
        <v>162565.95000000001</v>
      </c>
      <c r="I803" s="109">
        <f t="shared" si="313"/>
        <v>0.65700000000000003</v>
      </c>
      <c r="J803" s="69">
        <f t="shared" ref="J803:J854" si="316">H803/F803</f>
        <v>1</v>
      </c>
      <c r="K803" s="24">
        <f t="shared" si="308"/>
        <v>247616.53</v>
      </c>
      <c r="L803" s="24">
        <f t="shared" si="309"/>
        <v>0</v>
      </c>
      <c r="M803" s="28">
        <f t="shared" si="304"/>
        <v>1</v>
      </c>
      <c r="N803" s="537"/>
    </row>
    <row r="804" spans="1:14" s="4" customFormat="1" ht="18.75" customHeight="1" x14ac:dyDescent="0.25">
      <c r="A804" s="630"/>
      <c r="B804" s="256" t="s">
        <v>24</v>
      </c>
      <c r="C804" s="256"/>
      <c r="D804" s="39">
        <v>0</v>
      </c>
      <c r="E804" s="39">
        <v>0</v>
      </c>
      <c r="F804" s="39"/>
      <c r="G804" s="102" t="e">
        <f t="shared" si="315"/>
        <v>#DIV/0!</v>
      </c>
      <c r="H804" s="21"/>
      <c r="I804" s="88" t="e">
        <f t="shared" si="313"/>
        <v>#DIV/0!</v>
      </c>
      <c r="J804" s="73" t="e">
        <f t="shared" si="316"/>
        <v>#DIV/0!</v>
      </c>
      <c r="K804" s="24">
        <f t="shared" si="308"/>
        <v>0</v>
      </c>
      <c r="L804" s="24">
        <f t="shared" si="309"/>
        <v>0</v>
      </c>
      <c r="M804" s="29" t="e">
        <f t="shared" si="304"/>
        <v>#DIV/0!</v>
      </c>
      <c r="N804" s="537"/>
    </row>
    <row r="805" spans="1:14" s="4" customFormat="1" ht="102.75" customHeight="1" x14ac:dyDescent="0.25">
      <c r="A805" s="573" t="s">
        <v>232</v>
      </c>
      <c r="B805" s="16" t="s">
        <v>925</v>
      </c>
      <c r="C805" s="16" t="s">
        <v>215</v>
      </c>
      <c r="D805" s="150">
        <f>SUM(D806:D809)</f>
        <v>0</v>
      </c>
      <c r="E805" s="19">
        <f>SUM(E806:E809)</f>
        <v>54.79</v>
      </c>
      <c r="F805" s="19">
        <f>SUM(F806:F809)</f>
        <v>54.79</v>
      </c>
      <c r="G805" s="100">
        <f t="shared" si="315"/>
        <v>1</v>
      </c>
      <c r="H805" s="19">
        <f>SUM(H806:H809)</f>
        <v>54.79</v>
      </c>
      <c r="I805" s="114">
        <f t="shared" si="313"/>
        <v>1</v>
      </c>
      <c r="J805" s="100">
        <f t="shared" si="316"/>
        <v>1</v>
      </c>
      <c r="K805" s="56">
        <f>SUM(K806:K809)</f>
        <v>54.79</v>
      </c>
      <c r="L805" s="56"/>
      <c r="M805" s="57">
        <f t="shared" si="304"/>
        <v>1</v>
      </c>
      <c r="N805" s="545" t="s">
        <v>926</v>
      </c>
    </row>
    <row r="806" spans="1:14" s="4" customFormat="1" ht="36" customHeight="1" x14ac:dyDescent="0.25">
      <c r="A806" s="573"/>
      <c r="B806" s="256" t="s">
        <v>23</v>
      </c>
      <c r="C806" s="256"/>
      <c r="D806" s="151">
        <f>D821</f>
        <v>0</v>
      </c>
      <c r="E806" s="151">
        <v>0</v>
      </c>
      <c r="F806" s="39"/>
      <c r="G806" s="102" t="e">
        <f t="shared" si="315"/>
        <v>#DIV/0!</v>
      </c>
      <c r="H806" s="21"/>
      <c r="I806" s="88" t="e">
        <f t="shared" si="313"/>
        <v>#DIV/0!</v>
      </c>
      <c r="J806" s="73" t="e">
        <f t="shared" si="316"/>
        <v>#DIV/0!</v>
      </c>
      <c r="K806" s="24"/>
      <c r="L806" s="24"/>
      <c r="M806" s="29" t="e">
        <f t="shared" si="304"/>
        <v>#DIV/0!</v>
      </c>
      <c r="N806" s="545"/>
    </row>
    <row r="807" spans="1:14" s="4" customFormat="1" ht="45" customHeight="1" x14ac:dyDescent="0.25">
      <c r="A807" s="573"/>
      <c r="B807" s="256" t="s">
        <v>22</v>
      </c>
      <c r="C807" s="256"/>
      <c r="D807" s="151">
        <v>0</v>
      </c>
      <c r="E807" s="39">
        <v>54.79</v>
      </c>
      <c r="F807" s="39">
        <v>54.79</v>
      </c>
      <c r="G807" s="69">
        <f t="shared" si="315"/>
        <v>1</v>
      </c>
      <c r="H807" s="39">
        <v>54.79</v>
      </c>
      <c r="I807" s="109">
        <f t="shared" si="313"/>
        <v>1</v>
      </c>
      <c r="J807" s="69">
        <f t="shared" si="316"/>
        <v>1</v>
      </c>
      <c r="K807" s="24">
        <v>54.79</v>
      </c>
      <c r="L807" s="24"/>
      <c r="M807" s="28">
        <f t="shared" si="304"/>
        <v>1</v>
      </c>
      <c r="N807" s="545"/>
    </row>
    <row r="808" spans="1:14" s="4" customFormat="1" ht="42.75" customHeight="1" x14ac:dyDescent="0.25">
      <c r="A808" s="573"/>
      <c r="B808" s="256" t="s">
        <v>42</v>
      </c>
      <c r="C808" s="256"/>
      <c r="D808" s="151"/>
      <c r="E808" s="151"/>
      <c r="F808" s="39"/>
      <c r="G808" s="102" t="e">
        <f t="shared" si="315"/>
        <v>#DIV/0!</v>
      </c>
      <c r="H808" s="21"/>
      <c r="I808" s="88" t="e">
        <f t="shared" si="313"/>
        <v>#DIV/0!</v>
      </c>
      <c r="J808" s="73" t="e">
        <f t="shared" si="316"/>
        <v>#DIV/0!</v>
      </c>
      <c r="K808" s="24"/>
      <c r="L808" s="24"/>
      <c r="M808" s="29" t="e">
        <f t="shared" si="304"/>
        <v>#DIV/0!</v>
      </c>
      <c r="N808" s="545"/>
    </row>
    <row r="809" spans="1:14" s="4" customFormat="1" ht="45" customHeight="1" x14ac:dyDescent="0.25">
      <c r="A809" s="573"/>
      <c r="B809" s="256" t="s">
        <v>24</v>
      </c>
      <c r="C809" s="256"/>
      <c r="D809" s="151">
        <v>0</v>
      </c>
      <c r="E809" s="151">
        <v>0</v>
      </c>
      <c r="F809" s="39"/>
      <c r="G809" s="102" t="e">
        <f t="shared" si="315"/>
        <v>#DIV/0!</v>
      </c>
      <c r="H809" s="21"/>
      <c r="I809" s="88" t="e">
        <f t="shared" si="313"/>
        <v>#DIV/0!</v>
      </c>
      <c r="J809" s="73" t="e">
        <f t="shared" si="316"/>
        <v>#DIV/0!</v>
      </c>
      <c r="K809" s="24"/>
      <c r="L809" s="24"/>
      <c r="M809" s="29" t="e">
        <f t="shared" si="304"/>
        <v>#DIV/0!</v>
      </c>
      <c r="N809" s="545"/>
    </row>
    <row r="810" spans="1:14" s="4" customFormat="1" ht="117.75" customHeight="1" x14ac:dyDescent="0.25">
      <c r="A810" s="637" t="s">
        <v>927</v>
      </c>
      <c r="B810" s="16" t="s">
        <v>732</v>
      </c>
      <c r="C810" s="16" t="s">
        <v>215</v>
      </c>
      <c r="D810" s="19">
        <f>SUM(D811:D814)</f>
        <v>11187.81</v>
      </c>
      <c r="E810" s="19">
        <f t="shared" ref="E810:F810" si="317">SUM(E811:E814)</f>
        <v>11187.81</v>
      </c>
      <c r="F810" s="39">
        <f t="shared" si="317"/>
        <v>6107.98</v>
      </c>
      <c r="G810" s="69">
        <f t="shared" si="315"/>
        <v>0.54600000000000004</v>
      </c>
      <c r="H810" s="39">
        <f t="shared" ref="H810" si="318">SUM(H811:H814)</f>
        <v>6107.98</v>
      </c>
      <c r="I810" s="69">
        <f t="shared" si="313"/>
        <v>0.54600000000000004</v>
      </c>
      <c r="J810" s="69">
        <f t="shared" si="316"/>
        <v>1</v>
      </c>
      <c r="K810" s="39">
        <f t="shared" ref="K810:K814" si="319">E810</f>
        <v>11187.81</v>
      </c>
      <c r="L810" s="39">
        <f t="shared" ref="L810:L814" si="320">E810-K810</f>
        <v>0</v>
      </c>
      <c r="M810" s="28">
        <f t="shared" si="304"/>
        <v>1</v>
      </c>
      <c r="N810" s="545" t="s">
        <v>1285</v>
      </c>
    </row>
    <row r="811" spans="1:14" s="4" customFormat="1" x14ac:dyDescent="0.25">
      <c r="A811" s="637"/>
      <c r="B811" s="256" t="s">
        <v>23</v>
      </c>
      <c r="C811" s="256"/>
      <c r="D811" s="39"/>
      <c r="E811" s="39"/>
      <c r="F811" s="39"/>
      <c r="G811" s="88" t="e">
        <f t="shared" si="315"/>
        <v>#DIV/0!</v>
      </c>
      <c r="H811" s="36"/>
      <c r="I811" s="88" t="e">
        <f t="shared" si="313"/>
        <v>#DIV/0!</v>
      </c>
      <c r="J811" s="88" t="e">
        <f t="shared" si="316"/>
        <v>#DIV/0!</v>
      </c>
      <c r="K811" s="39">
        <f t="shared" si="319"/>
        <v>0</v>
      </c>
      <c r="L811" s="39">
        <f t="shared" si="320"/>
        <v>0</v>
      </c>
      <c r="M811" s="28" t="e">
        <f t="shared" si="304"/>
        <v>#DIV/0!</v>
      </c>
      <c r="N811" s="545"/>
    </row>
    <row r="812" spans="1:14" s="4" customFormat="1" x14ac:dyDescent="0.25">
      <c r="A812" s="637"/>
      <c r="B812" s="256" t="s">
        <v>22</v>
      </c>
      <c r="C812" s="256"/>
      <c r="D812" s="39"/>
      <c r="E812" s="39"/>
      <c r="F812" s="39"/>
      <c r="G812" s="88" t="e">
        <f t="shared" si="315"/>
        <v>#DIV/0!</v>
      </c>
      <c r="H812" s="36"/>
      <c r="I812" s="88" t="e">
        <f t="shared" si="313"/>
        <v>#DIV/0!</v>
      </c>
      <c r="J812" s="88" t="e">
        <f t="shared" si="316"/>
        <v>#DIV/0!</v>
      </c>
      <c r="K812" s="39">
        <f t="shared" si="319"/>
        <v>0</v>
      </c>
      <c r="L812" s="39">
        <f t="shared" si="320"/>
        <v>0</v>
      </c>
      <c r="M812" s="28" t="e">
        <f t="shared" si="304"/>
        <v>#DIV/0!</v>
      </c>
      <c r="N812" s="545"/>
    </row>
    <row r="813" spans="1:14" s="4" customFormat="1" x14ac:dyDescent="0.25">
      <c r="A813" s="637"/>
      <c r="B813" s="256" t="s">
        <v>42</v>
      </c>
      <c r="C813" s="256"/>
      <c r="D813" s="39">
        <v>11187.81</v>
      </c>
      <c r="E813" s="39">
        <v>11187.81</v>
      </c>
      <c r="F813" s="39">
        <v>6107.98</v>
      </c>
      <c r="G813" s="69">
        <f t="shared" si="315"/>
        <v>0.54600000000000004</v>
      </c>
      <c r="H813" s="39">
        <v>6107.98</v>
      </c>
      <c r="I813" s="69">
        <f t="shared" si="313"/>
        <v>0.54600000000000004</v>
      </c>
      <c r="J813" s="69">
        <f t="shared" si="316"/>
        <v>1</v>
      </c>
      <c r="K813" s="39">
        <f t="shared" si="319"/>
        <v>11187.81</v>
      </c>
      <c r="L813" s="39">
        <f t="shared" si="320"/>
        <v>0</v>
      </c>
      <c r="M813" s="28">
        <f t="shared" si="304"/>
        <v>1</v>
      </c>
      <c r="N813" s="545"/>
    </row>
    <row r="814" spans="1:14" s="4" customFormat="1" x14ac:dyDescent="0.25">
      <c r="A814" s="637"/>
      <c r="B814" s="256" t="s">
        <v>24</v>
      </c>
      <c r="C814" s="256"/>
      <c r="D814" s="39"/>
      <c r="E814" s="39"/>
      <c r="F814" s="39"/>
      <c r="G814" s="102" t="e">
        <f t="shared" si="315"/>
        <v>#DIV/0!</v>
      </c>
      <c r="H814" s="21"/>
      <c r="I814" s="73" t="e">
        <f t="shared" si="313"/>
        <v>#DIV/0!</v>
      </c>
      <c r="J814" s="73" t="e">
        <f t="shared" si="316"/>
        <v>#DIV/0!</v>
      </c>
      <c r="K814" s="39">
        <f t="shared" si="319"/>
        <v>0</v>
      </c>
      <c r="L814" s="39">
        <f t="shared" si="320"/>
        <v>0</v>
      </c>
      <c r="M814" s="29" t="e">
        <f t="shared" si="304"/>
        <v>#DIV/0!</v>
      </c>
      <c r="N814" s="545"/>
    </row>
    <row r="815" spans="1:14" s="4" customFormat="1" ht="81" customHeight="1" x14ac:dyDescent="0.25">
      <c r="A815" s="637" t="s">
        <v>957</v>
      </c>
      <c r="B815" s="16" t="s">
        <v>1017</v>
      </c>
      <c r="C815" s="16" t="s">
        <v>215</v>
      </c>
      <c r="D815" s="19">
        <f>SUM(D816:D819)</f>
        <v>62.25</v>
      </c>
      <c r="E815" s="19">
        <f t="shared" ref="E815:F815" si="321">SUM(E816:E819)</f>
        <v>62.25</v>
      </c>
      <c r="F815" s="19">
        <f t="shared" si="321"/>
        <v>15.49</v>
      </c>
      <c r="G815" s="100">
        <f t="shared" si="315"/>
        <v>0.249</v>
      </c>
      <c r="H815" s="19">
        <f>SUM(H816:H819)</f>
        <v>15.49</v>
      </c>
      <c r="I815" s="100">
        <f t="shared" si="313"/>
        <v>0.249</v>
      </c>
      <c r="J815" s="100">
        <f t="shared" si="316"/>
        <v>1</v>
      </c>
      <c r="K815" s="19">
        <f>SUM(K816:K819)</f>
        <v>62.25</v>
      </c>
      <c r="L815" s="19"/>
      <c r="M815" s="57">
        <f t="shared" si="304"/>
        <v>1</v>
      </c>
      <c r="N815" s="545" t="s">
        <v>1131</v>
      </c>
    </row>
    <row r="816" spans="1:14" s="4" customFormat="1" ht="25.5" customHeight="1" x14ac:dyDescent="0.25">
      <c r="A816" s="637"/>
      <c r="B816" s="256" t="s">
        <v>23</v>
      </c>
      <c r="C816" s="256"/>
      <c r="D816" s="39"/>
      <c r="E816" s="39"/>
      <c r="F816" s="39"/>
      <c r="G816" s="102" t="e">
        <f t="shared" si="315"/>
        <v>#DIV/0!</v>
      </c>
      <c r="H816" s="21"/>
      <c r="I816" s="73" t="e">
        <f t="shared" si="313"/>
        <v>#DIV/0!</v>
      </c>
      <c r="J816" s="73" t="e">
        <f t="shared" si="316"/>
        <v>#DIV/0!</v>
      </c>
      <c r="K816" s="39"/>
      <c r="L816" s="39"/>
      <c r="M816" s="29" t="e">
        <f t="shared" si="304"/>
        <v>#DIV/0!</v>
      </c>
      <c r="N816" s="545"/>
    </row>
    <row r="817" spans="1:14" s="4" customFormat="1" ht="25.5" customHeight="1" x14ac:dyDescent="0.25">
      <c r="A817" s="637"/>
      <c r="B817" s="256" t="s">
        <v>22</v>
      </c>
      <c r="C817" s="256"/>
      <c r="D817" s="39"/>
      <c r="E817" s="39"/>
      <c r="F817" s="39"/>
      <c r="G817" s="102" t="e">
        <f t="shared" si="315"/>
        <v>#DIV/0!</v>
      </c>
      <c r="H817" s="21"/>
      <c r="I817" s="73" t="e">
        <f t="shared" si="313"/>
        <v>#DIV/0!</v>
      </c>
      <c r="J817" s="73" t="e">
        <f t="shared" si="316"/>
        <v>#DIV/0!</v>
      </c>
      <c r="K817" s="39"/>
      <c r="L817" s="39"/>
      <c r="M817" s="29" t="e">
        <f t="shared" si="304"/>
        <v>#DIV/0!</v>
      </c>
      <c r="N817" s="545"/>
    </row>
    <row r="818" spans="1:14" s="4" customFormat="1" ht="24" customHeight="1" x14ac:dyDescent="0.25">
      <c r="A818" s="637"/>
      <c r="B818" s="256" t="s">
        <v>42</v>
      </c>
      <c r="C818" s="256"/>
      <c r="D818" s="39">
        <v>62.25</v>
      </c>
      <c r="E818" s="39">
        <v>62.25</v>
      </c>
      <c r="F818" s="39">
        <v>15.49</v>
      </c>
      <c r="G818" s="69">
        <f t="shared" si="315"/>
        <v>0.249</v>
      </c>
      <c r="H818" s="39">
        <v>15.49</v>
      </c>
      <c r="I818" s="69">
        <f t="shared" si="313"/>
        <v>0.249</v>
      </c>
      <c r="J818" s="69">
        <f t="shared" si="316"/>
        <v>1</v>
      </c>
      <c r="K818" s="39">
        <v>62.25</v>
      </c>
      <c r="L818" s="39"/>
      <c r="M818" s="28">
        <f t="shared" si="304"/>
        <v>1</v>
      </c>
      <c r="N818" s="545"/>
    </row>
    <row r="819" spans="1:14" s="4" customFormat="1" ht="27.75" customHeight="1" x14ac:dyDescent="0.25">
      <c r="A819" s="637"/>
      <c r="B819" s="256" t="s">
        <v>24</v>
      </c>
      <c r="C819" s="256"/>
      <c r="D819" s="39"/>
      <c r="E819" s="39"/>
      <c r="F819" s="39"/>
      <c r="G819" s="102" t="e">
        <f t="shared" si="315"/>
        <v>#DIV/0!</v>
      </c>
      <c r="H819" s="21"/>
      <c r="I819" s="73" t="e">
        <f t="shared" si="313"/>
        <v>#DIV/0!</v>
      </c>
      <c r="J819" s="73" t="e">
        <f t="shared" si="316"/>
        <v>#DIV/0!</v>
      </c>
      <c r="K819" s="39"/>
      <c r="L819" s="39"/>
      <c r="M819" s="29" t="e">
        <f t="shared" si="304"/>
        <v>#DIV/0!</v>
      </c>
      <c r="N819" s="545"/>
    </row>
    <row r="820" spans="1:14" s="4" customFormat="1" ht="39" x14ac:dyDescent="0.25">
      <c r="A820" s="638" t="s">
        <v>40</v>
      </c>
      <c r="B820" s="91" t="s">
        <v>733</v>
      </c>
      <c r="C820" s="91" t="s">
        <v>144</v>
      </c>
      <c r="D820" s="63">
        <f>SUM(D821:D824)</f>
        <v>20677.27</v>
      </c>
      <c r="E820" s="63">
        <f>SUM(E821:E824)</f>
        <v>20677.27</v>
      </c>
      <c r="F820" s="63">
        <f>SUM(F821:F824)</f>
        <v>4442.72</v>
      </c>
      <c r="G820" s="154">
        <f t="shared" si="315"/>
        <v>0.21490000000000001</v>
      </c>
      <c r="H820" s="63">
        <f>SUM(H821:H824)</f>
        <v>4442.72</v>
      </c>
      <c r="I820" s="101">
        <f t="shared" si="313"/>
        <v>0.215</v>
      </c>
      <c r="J820" s="101">
        <f t="shared" si="316"/>
        <v>1</v>
      </c>
      <c r="K820" s="63">
        <f>SUM(K821:K824)</f>
        <v>17851.509999999998</v>
      </c>
      <c r="L820" s="63">
        <f>SUM(L821:L824)</f>
        <v>2825.76</v>
      </c>
      <c r="M820" s="60">
        <f t="shared" si="304"/>
        <v>0.86</v>
      </c>
      <c r="N820" s="535"/>
    </row>
    <row r="821" spans="1:14" s="4" customFormat="1" ht="18.75" customHeight="1" x14ac:dyDescent="0.25">
      <c r="A821" s="638"/>
      <c r="B821" s="256" t="s">
        <v>23</v>
      </c>
      <c r="C821" s="16"/>
      <c r="D821" s="39">
        <f t="shared" ref="D821:H824" si="322">D826+D831+D836+D841</f>
        <v>0</v>
      </c>
      <c r="E821" s="39">
        <f t="shared" si="322"/>
        <v>0</v>
      </c>
      <c r="F821" s="39">
        <f t="shared" si="322"/>
        <v>0</v>
      </c>
      <c r="G821" s="73" t="e">
        <f t="shared" si="315"/>
        <v>#DIV/0!</v>
      </c>
      <c r="H821" s="39">
        <f>H826+H831+H836+H841</f>
        <v>0</v>
      </c>
      <c r="I821" s="73" t="e">
        <f t="shared" si="313"/>
        <v>#DIV/0!</v>
      </c>
      <c r="J821" s="73" t="e">
        <f t="shared" si="316"/>
        <v>#DIV/0!</v>
      </c>
      <c r="K821" s="39">
        <f t="shared" ref="K821:L824" si="323">K826+K831+K836+K841</f>
        <v>0</v>
      </c>
      <c r="L821" s="39">
        <f t="shared" si="323"/>
        <v>0</v>
      </c>
      <c r="M821" s="29" t="e">
        <f t="shared" si="304"/>
        <v>#DIV/0!</v>
      </c>
      <c r="N821" s="535"/>
    </row>
    <row r="822" spans="1:14" s="4" customFormat="1" ht="18.75" customHeight="1" x14ac:dyDescent="0.25">
      <c r="A822" s="638"/>
      <c r="B822" s="256" t="s">
        <v>22</v>
      </c>
      <c r="C822" s="16"/>
      <c r="D822" s="39">
        <f t="shared" si="322"/>
        <v>7830</v>
      </c>
      <c r="E822" s="39">
        <f t="shared" si="322"/>
        <v>7830</v>
      </c>
      <c r="F822" s="39">
        <f t="shared" si="322"/>
        <v>4195.2700000000004</v>
      </c>
      <c r="G822" s="73">
        <f t="shared" si="315"/>
        <v>0.53600000000000003</v>
      </c>
      <c r="H822" s="39">
        <f>H827+H832+H837+H842</f>
        <v>4195.2700000000004</v>
      </c>
      <c r="I822" s="69">
        <f t="shared" si="313"/>
        <v>0.53600000000000003</v>
      </c>
      <c r="J822" s="73">
        <f t="shared" si="316"/>
        <v>1</v>
      </c>
      <c r="K822" s="39">
        <f t="shared" si="323"/>
        <v>7830</v>
      </c>
      <c r="L822" s="39">
        <f t="shared" si="323"/>
        <v>0</v>
      </c>
      <c r="M822" s="28">
        <f t="shared" si="304"/>
        <v>1</v>
      </c>
      <c r="N822" s="535"/>
    </row>
    <row r="823" spans="1:14" s="4" customFormat="1" ht="18.75" customHeight="1" x14ac:dyDescent="0.25">
      <c r="A823" s="638"/>
      <c r="B823" s="256" t="s">
        <v>42</v>
      </c>
      <c r="C823" s="16"/>
      <c r="D823" s="39">
        <f t="shared" si="322"/>
        <v>12847.27</v>
      </c>
      <c r="E823" s="39">
        <f t="shared" si="322"/>
        <v>12847.27</v>
      </c>
      <c r="F823" s="39">
        <f t="shared" si="322"/>
        <v>247.45</v>
      </c>
      <c r="G823" s="69">
        <f t="shared" si="315"/>
        <v>1.9E-2</v>
      </c>
      <c r="H823" s="39">
        <f>H828+H833+H838+H843</f>
        <v>247.45</v>
      </c>
      <c r="I823" s="69">
        <f t="shared" si="313"/>
        <v>1.9E-2</v>
      </c>
      <c r="J823" s="69">
        <f t="shared" si="316"/>
        <v>1</v>
      </c>
      <c r="K823" s="39">
        <f t="shared" si="323"/>
        <v>10021.51</v>
      </c>
      <c r="L823" s="39">
        <f t="shared" si="323"/>
        <v>2825.76</v>
      </c>
      <c r="M823" s="28">
        <f t="shared" si="304"/>
        <v>0.78</v>
      </c>
      <c r="N823" s="535"/>
    </row>
    <row r="824" spans="1:14" s="4" customFormat="1" ht="18.75" customHeight="1" x14ac:dyDescent="0.25">
      <c r="A824" s="638"/>
      <c r="B824" s="256" t="s">
        <v>24</v>
      </c>
      <c r="C824" s="16"/>
      <c r="D824" s="39">
        <f>D829+D834+D839+D844</f>
        <v>0</v>
      </c>
      <c r="E824" s="39">
        <f>E829+E834+E839+E844</f>
        <v>0</v>
      </c>
      <c r="F824" s="39">
        <f t="shared" si="322"/>
        <v>0</v>
      </c>
      <c r="G824" s="73" t="e">
        <f t="shared" si="315"/>
        <v>#DIV/0!</v>
      </c>
      <c r="H824" s="39">
        <f t="shared" si="322"/>
        <v>0</v>
      </c>
      <c r="I824" s="73" t="e">
        <f t="shared" si="313"/>
        <v>#DIV/0!</v>
      </c>
      <c r="J824" s="73" t="e">
        <f t="shared" si="316"/>
        <v>#DIV/0!</v>
      </c>
      <c r="K824" s="39">
        <f t="shared" si="323"/>
        <v>0</v>
      </c>
      <c r="L824" s="39">
        <f t="shared" si="323"/>
        <v>0</v>
      </c>
      <c r="M824" s="29" t="e">
        <f t="shared" si="304"/>
        <v>#DIV/0!</v>
      </c>
      <c r="N824" s="535"/>
    </row>
    <row r="825" spans="1:14" s="4" customFormat="1" ht="130.5" customHeight="1" x14ac:dyDescent="0.25">
      <c r="A825" s="637" t="s">
        <v>56</v>
      </c>
      <c r="B825" s="16" t="s">
        <v>233</v>
      </c>
      <c r="C825" s="16" t="s">
        <v>780</v>
      </c>
      <c r="D825" s="19">
        <f>SUM(D826:D829)</f>
        <v>9491.91</v>
      </c>
      <c r="E825" s="19">
        <f>SUM(E826:E829)</f>
        <v>9491.91</v>
      </c>
      <c r="F825" s="19">
        <f>SUM(F826:F829)</f>
        <v>4350</v>
      </c>
      <c r="G825" s="103">
        <f t="shared" si="315"/>
        <v>0.45800000000000002</v>
      </c>
      <c r="H825" s="19">
        <f>SUM(H826:H829)</f>
        <v>4350</v>
      </c>
      <c r="I825" s="100">
        <f t="shared" si="313"/>
        <v>0.45800000000000002</v>
      </c>
      <c r="J825" s="103">
        <f t="shared" si="316"/>
        <v>1</v>
      </c>
      <c r="K825" s="19">
        <f>SUM(K826:K829)</f>
        <v>8700</v>
      </c>
      <c r="L825" s="19">
        <f>SUM(L826:L829)</f>
        <v>791.91</v>
      </c>
      <c r="M825" s="57">
        <f t="shared" si="304"/>
        <v>0.92</v>
      </c>
      <c r="N825" s="545" t="s">
        <v>1286</v>
      </c>
    </row>
    <row r="826" spans="1:14" s="4" customFormat="1" ht="39.75" customHeight="1" x14ac:dyDescent="0.25">
      <c r="A826" s="637"/>
      <c r="B826" s="256" t="s">
        <v>23</v>
      </c>
      <c r="C826" s="256"/>
      <c r="D826" s="39"/>
      <c r="E826" s="39"/>
      <c r="F826" s="39"/>
      <c r="G826" s="102" t="e">
        <f t="shared" si="315"/>
        <v>#DIV/0!</v>
      </c>
      <c r="H826" s="21"/>
      <c r="I826" s="73" t="e">
        <f t="shared" si="313"/>
        <v>#DIV/0!</v>
      </c>
      <c r="J826" s="73" t="e">
        <f t="shared" si="316"/>
        <v>#DIV/0!</v>
      </c>
      <c r="K826" s="39"/>
      <c r="L826" s="39">
        <f>E826-K826</f>
        <v>0</v>
      </c>
      <c r="M826" s="29" t="e">
        <f t="shared" si="304"/>
        <v>#DIV/0!</v>
      </c>
      <c r="N826" s="545"/>
    </row>
    <row r="827" spans="1:14" s="4" customFormat="1" ht="36.75" customHeight="1" x14ac:dyDescent="0.25">
      <c r="A827" s="637"/>
      <c r="B827" s="256" t="s">
        <v>22</v>
      </c>
      <c r="C827" s="256"/>
      <c r="D827" s="39">
        <v>7830</v>
      </c>
      <c r="E827" s="39">
        <v>7830</v>
      </c>
      <c r="F827" s="39">
        <v>4195.2700000000004</v>
      </c>
      <c r="G827" s="69">
        <f t="shared" si="315"/>
        <v>0.53600000000000003</v>
      </c>
      <c r="H827" s="39">
        <v>4195.2700000000004</v>
      </c>
      <c r="I827" s="69">
        <f t="shared" si="313"/>
        <v>0.53600000000000003</v>
      </c>
      <c r="J827" s="69">
        <f t="shared" si="316"/>
        <v>1</v>
      </c>
      <c r="K827" s="39">
        <v>7830</v>
      </c>
      <c r="L827" s="39">
        <f t="shared" ref="L827:L844" si="324">E827-K827</f>
        <v>0</v>
      </c>
      <c r="M827" s="28">
        <f t="shared" si="304"/>
        <v>1</v>
      </c>
      <c r="N827" s="545"/>
    </row>
    <row r="828" spans="1:14" s="4" customFormat="1" ht="30.75" customHeight="1" x14ac:dyDescent="0.25">
      <c r="A828" s="637"/>
      <c r="B828" s="256" t="s">
        <v>42</v>
      </c>
      <c r="C828" s="256"/>
      <c r="D828" s="39">
        <v>1661.91</v>
      </c>
      <c r="E828" s="39">
        <v>1661.91</v>
      </c>
      <c r="F828" s="39">
        <v>154.72999999999999</v>
      </c>
      <c r="G828" s="104">
        <f t="shared" si="315"/>
        <v>9.2999999999999999E-2</v>
      </c>
      <c r="H828" s="30">
        <v>154.72999999999999</v>
      </c>
      <c r="I828" s="69">
        <f t="shared" si="313"/>
        <v>9.2999999999999999E-2</v>
      </c>
      <c r="J828" s="104">
        <f t="shared" si="316"/>
        <v>1</v>
      </c>
      <c r="K828" s="39">
        <v>870</v>
      </c>
      <c r="L828" s="39">
        <f t="shared" si="324"/>
        <v>791.91</v>
      </c>
      <c r="M828" s="28">
        <f t="shared" si="304"/>
        <v>0.52</v>
      </c>
      <c r="N828" s="545"/>
    </row>
    <row r="829" spans="1:14" s="4" customFormat="1" ht="39.75" customHeight="1" x14ac:dyDescent="0.25">
      <c r="A829" s="637"/>
      <c r="B829" s="256" t="s">
        <v>24</v>
      </c>
      <c r="C829" s="256"/>
      <c r="D829" s="39"/>
      <c r="E829" s="39"/>
      <c r="F829" s="39"/>
      <c r="G829" s="102" t="e">
        <f t="shared" si="315"/>
        <v>#DIV/0!</v>
      </c>
      <c r="H829" s="21"/>
      <c r="I829" s="73" t="e">
        <f t="shared" si="313"/>
        <v>#DIV/0!</v>
      </c>
      <c r="J829" s="73" t="e">
        <f t="shared" si="316"/>
        <v>#DIV/0!</v>
      </c>
      <c r="K829" s="39"/>
      <c r="L829" s="39">
        <f t="shared" si="324"/>
        <v>0</v>
      </c>
      <c r="M829" s="29" t="e">
        <f t="shared" si="304"/>
        <v>#DIV/0!</v>
      </c>
      <c r="N829" s="545"/>
    </row>
    <row r="830" spans="1:14" s="4" customFormat="1" ht="66.75" customHeight="1" x14ac:dyDescent="0.25">
      <c r="A830" s="637" t="s">
        <v>234</v>
      </c>
      <c r="B830" s="16" t="s">
        <v>890</v>
      </c>
      <c r="C830" s="16" t="s">
        <v>780</v>
      </c>
      <c r="D830" s="19">
        <f>SUM(D831:D834)</f>
        <v>788.23</v>
      </c>
      <c r="E830" s="19">
        <f t="shared" ref="E830:F830" si="325">SUM(E831:E834)</f>
        <v>788.23</v>
      </c>
      <c r="F830" s="19">
        <f t="shared" si="325"/>
        <v>81.87</v>
      </c>
      <c r="G830" s="100">
        <f t="shared" si="315"/>
        <v>0.104</v>
      </c>
      <c r="H830" s="19">
        <f t="shared" ref="H830" si="326">SUM(H831:H834)</f>
        <v>81.87</v>
      </c>
      <c r="I830" s="100">
        <f t="shared" si="313"/>
        <v>0.104</v>
      </c>
      <c r="J830" s="100">
        <f t="shared" si="316"/>
        <v>1</v>
      </c>
      <c r="K830" s="19">
        <f>SUM(K831:K834)</f>
        <v>81.87</v>
      </c>
      <c r="L830" s="19">
        <f>SUM(L831:L834)</f>
        <v>706.36</v>
      </c>
      <c r="M830" s="57">
        <f>K830/E830</f>
        <v>0.1</v>
      </c>
      <c r="N830" s="540" t="s">
        <v>1038</v>
      </c>
    </row>
    <row r="831" spans="1:14" s="4" customFormat="1" x14ac:dyDescent="0.25">
      <c r="A831" s="637"/>
      <c r="B831" s="256" t="s">
        <v>23</v>
      </c>
      <c r="C831" s="256"/>
      <c r="D831" s="39"/>
      <c r="E831" s="39"/>
      <c r="F831" s="39"/>
      <c r="G831" s="102" t="e">
        <f t="shared" si="315"/>
        <v>#DIV/0!</v>
      </c>
      <c r="H831" s="21"/>
      <c r="I831" s="73" t="e">
        <f t="shared" si="313"/>
        <v>#DIV/0!</v>
      </c>
      <c r="J831" s="73" t="e">
        <f t="shared" si="316"/>
        <v>#DIV/0!</v>
      </c>
      <c r="K831" s="39">
        <f t="shared" ref="K831:K854" si="327">E831</f>
        <v>0</v>
      </c>
      <c r="L831" s="39">
        <f t="shared" si="324"/>
        <v>0</v>
      </c>
      <c r="M831" s="29" t="e">
        <f t="shared" si="304"/>
        <v>#DIV/0!</v>
      </c>
      <c r="N831" s="540"/>
    </row>
    <row r="832" spans="1:14" s="4" customFormat="1" x14ac:dyDescent="0.25">
      <c r="A832" s="637"/>
      <c r="B832" s="256" t="s">
        <v>22</v>
      </c>
      <c r="C832" s="256"/>
      <c r="D832" s="39"/>
      <c r="E832" s="39"/>
      <c r="F832" s="39"/>
      <c r="G832" s="102" t="e">
        <f t="shared" si="315"/>
        <v>#DIV/0!</v>
      </c>
      <c r="H832" s="21"/>
      <c r="I832" s="73" t="e">
        <f t="shared" si="313"/>
        <v>#DIV/0!</v>
      </c>
      <c r="J832" s="73" t="e">
        <f t="shared" si="316"/>
        <v>#DIV/0!</v>
      </c>
      <c r="K832" s="39">
        <f t="shared" si="327"/>
        <v>0</v>
      </c>
      <c r="L832" s="39">
        <f t="shared" si="324"/>
        <v>0</v>
      </c>
      <c r="M832" s="29" t="e">
        <f t="shared" si="304"/>
        <v>#DIV/0!</v>
      </c>
      <c r="N832" s="540"/>
    </row>
    <row r="833" spans="1:14" s="4" customFormat="1" x14ac:dyDescent="0.25">
      <c r="A833" s="637"/>
      <c r="B833" s="256" t="s">
        <v>42</v>
      </c>
      <c r="C833" s="256"/>
      <c r="D833" s="39">
        <v>788.23</v>
      </c>
      <c r="E833" s="39">
        <v>788.23</v>
      </c>
      <c r="F833" s="39">
        <v>81.87</v>
      </c>
      <c r="G833" s="69">
        <f t="shared" si="315"/>
        <v>0.104</v>
      </c>
      <c r="H833" s="39">
        <v>81.87</v>
      </c>
      <c r="I833" s="69">
        <f t="shared" si="313"/>
        <v>0.104</v>
      </c>
      <c r="J833" s="69">
        <f t="shared" si="316"/>
        <v>1</v>
      </c>
      <c r="K833" s="39">
        <v>81.87</v>
      </c>
      <c r="L833" s="39">
        <f t="shared" si="324"/>
        <v>706.36</v>
      </c>
      <c r="M833" s="28">
        <f t="shared" si="304"/>
        <v>0.1</v>
      </c>
      <c r="N833" s="540"/>
    </row>
    <row r="834" spans="1:14" s="4" customFormat="1" x14ac:dyDescent="0.25">
      <c r="A834" s="637"/>
      <c r="B834" s="256" t="s">
        <v>24</v>
      </c>
      <c r="C834" s="256"/>
      <c r="D834" s="39"/>
      <c r="E834" s="39"/>
      <c r="F834" s="39"/>
      <c r="G834" s="102" t="e">
        <f t="shared" si="315"/>
        <v>#DIV/0!</v>
      </c>
      <c r="H834" s="21"/>
      <c r="I834" s="73" t="e">
        <f t="shared" si="313"/>
        <v>#DIV/0!</v>
      </c>
      <c r="J834" s="73" t="e">
        <f t="shared" si="316"/>
        <v>#DIV/0!</v>
      </c>
      <c r="K834" s="39">
        <f t="shared" si="327"/>
        <v>0</v>
      </c>
      <c r="L834" s="39">
        <f t="shared" si="324"/>
        <v>0</v>
      </c>
      <c r="M834" s="29" t="e">
        <f t="shared" si="304"/>
        <v>#DIV/0!</v>
      </c>
      <c r="N834" s="540"/>
    </row>
    <row r="835" spans="1:14" s="4" customFormat="1" ht="84" customHeight="1" x14ac:dyDescent="0.25">
      <c r="A835" s="637" t="s">
        <v>235</v>
      </c>
      <c r="B835" s="16" t="s">
        <v>728</v>
      </c>
      <c r="C835" s="16" t="s">
        <v>780</v>
      </c>
      <c r="D835" s="19">
        <f>SUM(D836:D839)</f>
        <v>6896.75</v>
      </c>
      <c r="E835" s="19">
        <f t="shared" ref="E835:F835" si="328">SUM(E836:E839)</f>
        <v>6896.75</v>
      </c>
      <c r="F835" s="39">
        <f t="shared" si="328"/>
        <v>0</v>
      </c>
      <c r="G835" s="102">
        <f t="shared" si="315"/>
        <v>0</v>
      </c>
      <c r="H835" s="39">
        <f t="shared" ref="H835" si="329">SUM(H836:H839)</f>
        <v>0</v>
      </c>
      <c r="I835" s="69">
        <f t="shared" si="313"/>
        <v>0</v>
      </c>
      <c r="J835" s="73" t="e">
        <f t="shared" si="316"/>
        <v>#DIV/0!</v>
      </c>
      <c r="K835" s="19">
        <f t="shared" si="327"/>
        <v>6896.75</v>
      </c>
      <c r="L835" s="19">
        <f t="shared" si="324"/>
        <v>0</v>
      </c>
      <c r="M835" s="57">
        <f t="shared" si="304"/>
        <v>1</v>
      </c>
      <c r="N835" s="540" t="s">
        <v>1191</v>
      </c>
    </row>
    <row r="836" spans="1:14" s="4" customFormat="1" x14ac:dyDescent="0.25">
      <c r="A836" s="637"/>
      <c r="B836" s="256" t="s">
        <v>23</v>
      </c>
      <c r="C836" s="256"/>
      <c r="D836" s="39"/>
      <c r="E836" s="39"/>
      <c r="F836" s="39"/>
      <c r="G836" s="102" t="e">
        <f t="shared" si="315"/>
        <v>#DIV/0!</v>
      </c>
      <c r="H836" s="21"/>
      <c r="I836" s="73" t="e">
        <f t="shared" si="313"/>
        <v>#DIV/0!</v>
      </c>
      <c r="J836" s="73" t="e">
        <f t="shared" si="316"/>
        <v>#DIV/0!</v>
      </c>
      <c r="K836" s="39">
        <f t="shared" si="327"/>
        <v>0</v>
      </c>
      <c r="L836" s="39">
        <f t="shared" si="324"/>
        <v>0</v>
      </c>
      <c r="M836" s="29" t="e">
        <f t="shared" si="304"/>
        <v>#DIV/0!</v>
      </c>
      <c r="N836" s="540"/>
    </row>
    <row r="837" spans="1:14" s="4" customFormat="1" x14ac:dyDescent="0.25">
      <c r="A837" s="637"/>
      <c r="B837" s="256" t="s">
        <v>22</v>
      </c>
      <c r="C837" s="256"/>
      <c r="D837" s="39"/>
      <c r="E837" s="39"/>
      <c r="F837" s="39"/>
      <c r="G837" s="102" t="e">
        <f t="shared" si="315"/>
        <v>#DIV/0!</v>
      </c>
      <c r="H837" s="21"/>
      <c r="I837" s="73" t="e">
        <f t="shared" si="313"/>
        <v>#DIV/0!</v>
      </c>
      <c r="J837" s="73" t="e">
        <f t="shared" si="316"/>
        <v>#DIV/0!</v>
      </c>
      <c r="K837" s="39">
        <f t="shared" si="327"/>
        <v>0</v>
      </c>
      <c r="L837" s="39">
        <f t="shared" si="324"/>
        <v>0</v>
      </c>
      <c r="M837" s="29" t="e">
        <f t="shared" si="304"/>
        <v>#DIV/0!</v>
      </c>
      <c r="N837" s="540"/>
    </row>
    <row r="838" spans="1:14" s="4" customFormat="1" x14ac:dyDescent="0.25">
      <c r="A838" s="637"/>
      <c r="B838" s="256" t="s">
        <v>42</v>
      </c>
      <c r="C838" s="256"/>
      <c r="D838" s="39">
        <f>6896.75</f>
        <v>6896.75</v>
      </c>
      <c r="E838" s="39">
        <f>6896.75</f>
        <v>6896.75</v>
      </c>
      <c r="F838" s="39"/>
      <c r="G838" s="102">
        <f t="shared" si="315"/>
        <v>0</v>
      </c>
      <c r="H838" s="21"/>
      <c r="I838" s="69">
        <f t="shared" si="313"/>
        <v>0</v>
      </c>
      <c r="J838" s="73" t="e">
        <f t="shared" si="316"/>
        <v>#DIV/0!</v>
      </c>
      <c r="K838" s="39">
        <f t="shared" si="327"/>
        <v>6896.75</v>
      </c>
      <c r="L838" s="39">
        <f t="shared" si="324"/>
        <v>0</v>
      </c>
      <c r="M838" s="28">
        <f t="shared" ref="M838:M854" si="330">K838/E838</f>
        <v>1</v>
      </c>
      <c r="N838" s="540"/>
    </row>
    <row r="839" spans="1:14" s="4" customFormat="1" x14ac:dyDescent="0.25">
      <c r="A839" s="637"/>
      <c r="B839" s="256" t="s">
        <v>24</v>
      </c>
      <c r="C839" s="256"/>
      <c r="D839" s="39"/>
      <c r="E839" s="39"/>
      <c r="F839" s="39"/>
      <c r="G839" s="102" t="e">
        <f t="shared" si="315"/>
        <v>#DIV/0!</v>
      </c>
      <c r="H839" s="21"/>
      <c r="I839" s="73" t="e">
        <f t="shared" si="313"/>
        <v>#DIV/0!</v>
      </c>
      <c r="J839" s="73" t="e">
        <f t="shared" si="316"/>
        <v>#DIV/0!</v>
      </c>
      <c r="K839" s="39">
        <f t="shared" si="327"/>
        <v>0</v>
      </c>
      <c r="L839" s="39">
        <f t="shared" si="324"/>
        <v>0</v>
      </c>
      <c r="M839" s="29" t="e">
        <f t="shared" si="330"/>
        <v>#DIV/0!</v>
      </c>
      <c r="N839" s="540"/>
    </row>
    <row r="840" spans="1:14" s="4" customFormat="1" ht="140.25" customHeight="1" x14ac:dyDescent="0.25">
      <c r="A840" s="644" t="s">
        <v>236</v>
      </c>
      <c r="B840" s="16" t="s">
        <v>237</v>
      </c>
      <c r="C840" s="16" t="s">
        <v>780</v>
      </c>
      <c r="D840" s="19">
        <f>SUM(D841:D844)</f>
        <v>3500.38</v>
      </c>
      <c r="E840" s="19">
        <f t="shared" ref="E840:F840" si="331">SUM(E841:E844)</f>
        <v>3500.38</v>
      </c>
      <c r="F840" s="19">
        <f t="shared" si="331"/>
        <v>10.85</v>
      </c>
      <c r="G840" s="100">
        <f t="shared" si="315"/>
        <v>3.0000000000000001E-3</v>
      </c>
      <c r="H840" s="19">
        <f t="shared" ref="H840" si="332">SUM(H841:H844)</f>
        <v>10.85</v>
      </c>
      <c r="I840" s="69">
        <f t="shared" si="313"/>
        <v>3.0000000000000001E-3</v>
      </c>
      <c r="J840" s="100">
        <f t="shared" si="316"/>
        <v>1</v>
      </c>
      <c r="K840" s="19">
        <f>SUM(K841:K844)</f>
        <v>2172.89</v>
      </c>
      <c r="L840" s="19">
        <f>SUM(L841:L844)</f>
        <v>1327.49</v>
      </c>
      <c r="M840" s="57">
        <f t="shared" si="330"/>
        <v>0.62</v>
      </c>
      <c r="N840" s="540" t="s">
        <v>1192</v>
      </c>
    </row>
    <row r="841" spans="1:14" s="4" customFormat="1" x14ac:dyDescent="0.25">
      <c r="A841" s="644"/>
      <c r="B841" s="256" t="s">
        <v>23</v>
      </c>
      <c r="C841" s="256"/>
      <c r="D841" s="39"/>
      <c r="E841" s="39"/>
      <c r="F841" s="39"/>
      <c r="G841" s="73" t="e">
        <f t="shared" si="315"/>
        <v>#DIV/0!</v>
      </c>
      <c r="H841" s="21"/>
      <c r="I841" s="73" t="e">
        <f t="shared" si="313"/>
        <v>#DIV/0!</v>
      </c>
      <c r="J841" s="73" t="e">
        <f t="shared" si="316"/>
        <v>#DIV/0!</v>
      </c>
      <c r="K841" s="39">
        <f t="shared" si="327"/>
        <v>0</v>
      </c>
      <c r="L841" s="39">
        <f t="shared" si="324"/>
        <v>0</v>
      </c>
      <c r="M841" s="29" t="e">
        <f t="shared" si="330"/>
        <v>#DIV/0!</v>
      </c>
      <c r="N841" s="540"/>
    </row>
    <row r="842" spans="1:14" s="4" customFormat="1" x14ac:dyDescent="0.25">
      <c r="A842" s="644"/>
      <c r="B842" s="256" t="s">
        <v>22</v>
      </c>
      <c r="C842" s="256"/>
      <c r="D842" s="39"/>
      <c r="E842" s="39"/>
      <c r="F842" s="39"/>
      <c r="G842" s="73" t="e">
        <f t="shared" si="315"/>
        <v>#DIV/0!</v>
      </c>
      <c r="H842" s="21"/>
      <c r="I842" s="73" t="e">
        <f t="shared" si="313"/>
        <v>#DIV/0!</v>
      </c>
      <c r="J842" s="73" t="e">
        <f t="shared" si="316"/>
        <v>#DIV/0!</v>
      </c>
      <c r="K842" s="39">
        <f t="shared" si="327"/>
        <v>0</v>
      </c>
      <c r="L842" s="39">
        <f t="shared" si="324"/>
        <v>0</v>
      </c>
      <c r="M842" s="29" t="e">
        <f t="shared" si="330"/>
        <v>#DIV/0!</v>
      </c>
      <c r="N842" s="540"/>
    </row>
    <row r="843" spans="1:14" s="4" customFormat="1" x14ac:dyDescent="0.25">
      <c r="A843" s="644"/>
      <c r="B843" s="256" t="s">
        <v>42</v>
      </c>
      <c r="C843" s="256"/>
      <c r="D843" s="39">
        <v>3500.38</v>
      </c>
      <c r="E843" s="39">
        <v>3500.38</v>
      </c>
      <c r="F843" s="39">
        <v>10.85</v>
      </c>
      <c r="G843" s="69">
        <f t="shared" si="315"/>
        <v>3.0000000000000001E-3</v>
      </c>
      <c r="H843" s="39">
        <v>10.85</v>
      </c>
      <c r="I843" s="69">
        <f t="shared" si="313"/>
        <v>3.0000000000000001E-3</v>
      </c>
      <c r="J843" s="69">
        <f t="shared" si="316"/>
        <v>1</v>
      </c>
      <c r="K843" s="39">
        <f>E843-L843</f>
        <v>2172.89</v>
      </c>
      <c r="L843" s="39">
        <v>1327.49</v>
      </c>
      <c r="M843" s="28">
        <f t="shared" si="330"/>
        <v>0.62</v>
      </c>
      <c r="N843" s="540"/>
    </row>
    <row r="844" spans="1:14" s="4" customFormat="1" x14ac:dyDescent="0.25">
      <c r="A844" s="644"/>
      <c r="B844" s="256" t="s">
        <v>24</v>
      </c>
      <c r="C844" s="256"/>
      <c r="D844" s="39"/>
      <c r="E844" s="39"/>
      <c r="F844" s="39"/>
      <c r="G844" s="102" t="e">
        <f t="shared" si="315"/>
        <v>#DIV/0!</v>
      </c>
      <c r="H844" s="21"/>
      <c r="I844" s="73" t="e">
        <f t="shared" si="313"/>
        <v>#DIV/0!</v>
      </c>
      <c r="J844" s="73" t="e">
        <f t="shared" si="316"/>
        <v>#DIV/0!</v>
      </c>
      <c r="K844" s="39">
        <f t="shared" si="327"/>
        <v>0</v>
      </c>
      <c r="L844" s="39">
        <f t="shared" si="324"/>
        <v>0</v>
      </c>
      <c r="M844" s="29" t="e">
        <f t="shared" si="330"/>
        <v>#DIV/0!</v>
      </c>
      <c r="N844" s="540"/>
    </row>
    <row r="845" spans="1:14" s="4" customFormat="1" ht="79.5" customHeight="1" x14ac:dyDescent="0.25">
      <c r="A845" s="631" t="s">
        <v>238</v>
      </c>
      <c r="B845" s="91" t="s">
        <v>734</v>
      </c>
      <c r="C845" s="91" t="s">
        <v>144</v>
      </c>
      <c r="D845" s="63">
        <f>SUM(D846:D849)</f>
        <v>2809.59</v>
      </c>
      <c r="E845" s="63">
        <f t="shared" ref="E845:F845" si="333">SUM(E846:E849)</f>
        <v>2809.59</v>
      </c>
      <c r="F845" s="63">
        <f t="shared" si="333"/>
        <v>2629.2</v>
      </c>
      <c r="G845" s="101">
        <f t="shared" si="315"/>
        <v>0.93600000000000005</v>
      </c>
      <c r="H845" s="63">
        <f>SUM(H846:H849)</f>
        <v>2629.2</v>
      </c>
      <c r="I845" s="105">
        <f t="shared" si="313"/>
        <v>0.93600000000000005</v>
      </c>
      <c r="J845" s="118">
        <f t="shared" si="316"/>
        <v>1</v>
      </c>
      <c r="K845" s="64">
        <f t="shared" si="327"/>
        <v>2809.59</v>
      </c>
      <c r="L845" s="24">
        <f t="shared" si="309"/>
        <v>0</v>
      </c>
      <c r="M845" s="60">
        <f t="shared" si="330"/>
        <v>1</v>
      </c>
      <c r="N845" s="530"/>
    </row>
    <row r="846" spans="1:14" s="4" customFormat="1" ht="18.75" customHeight="1" x14ac:dyDescent="0.25">
      <c r="A846" s="631"/>
      <c r="B846" s="256" t="s">
        <v>23</v>
      </c>
      <c r="C846" s="256"/>
      <c r="D846" s="39">
        <f>D851</f>
        <v>0</v>
      </c>
      <c r="E846" s="39">
        <f>E851</f>
        <v>0</v>
      </c>
      <c r="F846" s="39">
        <f>F851</f>
        <v>0</v>
      </c>
      <c r="G846" s="73" t="e">
        <f t="shared" si="315"/>
        <v>#DIV/0!</v>
      </c>
      <c r="H846" s="39">
        <f t="shared" ref="H846:H849" si="334">H851</f>
        <v>0</v>
      </c>
      <c r="I846" s="88" t="e">
        <f t="shared" si="313"/>
        <v>#DIV/0!</v>
      </c>
      <c r="J846" s="73" t="e">
        <f t="shared" si="316"/>
        <v>#DIV/0!</v>
      </c>
      <c r="K846" s="24">
        <f t="shared" si="327"/>
        <v>0</v>
      </c>
      <c r="L846" s="24">
        <f t="shared" si="309"/>
        <v>0</v>
      </c>
      <c r="M846" s="29" t="e">
        <f t="shared" si="330"/>
        <v>#DIV/0!</v>
      </c>
      <c r="N846" s="530"/>
    </row>
    <row r="847" spans="1:14" s="4" customFormat="1" ht="18.75" customHeight="1" x14ac:dyDescent="0.25">
      <c r="A847" s="631"/>
      <c r="B847" s="256" t="s">
        <v>22</v>
      </c>
      <c r="C847" s="256"/>
      <c r="D847" s="39">
        <f t="shared" ref="D847:F849" si="335">D852</f>
        <v>798.21</v>
      </c>
      <c r="E847" s="39">
        <f t="shared" si="335"/>
        <v>798.21</v>
      </c>
      <c r="F847" s="39">
        <f t="shared" si="335"/>
        <v>798.21</v>
      </c>
      <c r="G847" s="69">
        <f t="shared" si="315"/>
        <v>1</v>
      </c>
      <c r="H847" s="39">
        <f t="shared" si="334"/>
        <v>798.21</v>
      </c>
      <c r="I847" s="109">
        <f t="shared" si="313"/>
        <v>1</v>
      </c>
      <c r="J847" s="104">
        <f t="shared" si="316"/>
        <v>1</v>
      </c>
      <c r="K847" s="24">
        <f t="shared" si="327"/>
        <v>798.21</v>
      </c>
      <c r="L847" s="24">
        <f t="shared" si="309"/>
        <v>0</v>
      </c>
      <c r="M847" s="28">
        <f t="shared" si="330"/>
        <v>1</v>
      </c>
      <c r="N847" s="530"/>
    </row>
    <row r="848" spans="1:14" s="4" customFormat="1" ht="18.75" customHeight="1" x14ac:dyDescent="0.25">
      <c r="A848" s="631"/>
      <c r="B848" s="256" t="s">
        <v>42</v>
      </c>
      <c r="C848" s="256"/>
      <c r="D848" s="39">
        <f t="shared" si="335"/>
        <v>1486.38</v>
      </c>
      <c r="E848" s="39">
        <f t="shared" si="335"/>
        <v>1486.38</v>
      </c>
      <c r="F848" s="39">
        <f t="shared" si="335"/>
        <v>1356.79</v>
      </c>
      <c r="G848" s="69">
        <f t="shared" si="315"/>
        <v>0.91300000000000003</v>
      </c>
      <c r="H848" s="39">
        <f t="shared" si="334"/>
        <v>1356.79</v>
      </c>
      <c r="I848" s="109">
        <f t="shared" si="313"/>
        <v>0.91300000000000003</v>
      </c>
      <c r="J848" s="104">
        <f t="shared" si="316"/>
        <v>1</v>
      </c>
      <c r="K848" s="24">
        <f t="shared" si="327"/>
        <v>1486.38</v>
      </c>
      <c r="L848" s="24">
        <f t="shared" si="309"/>
        <v>0</v>
      </c>
      <c r="M848" s="28">
        <f t="shared" si="330"/>
        <v>1</v>
      </c>
      <c r="N848" s="530"/>
    </row>
    <row r="849" spans="1:14" s="4" customFormat="1" ht="18.75" customHeight="1" x14ac:dyDescent="0.25">
      <c r="A849" s="631"/>
      <c r="B849" s="256" t="s">
        <v>24</v>
      </c>
      <c r="C849" s="256"/>
      <c r="D849" s="39">
        <f t="shared" si="335"/>
        <v>525</v>
      </c>
      <c r="E849" s="39">
        <f t="shared" si="335"/>
        <v>525</v>
      </c>
      <c r="F849" s="39">
        <f t="shared" si="335"/>
        <v>474.2</v>
      </c>
      <c r="G849" s="38">
        <f t="shared" si="315"/>
        <v>0.90300000000000002</v>
      </c>
      <c r="H849" s="39">
        <f t="shared" si="334"/>
        <v>474.2</v>
      </c>
      <c r="I849" s="109">
        <f t="shared" si="313"/>
        <v>0.90300000000000002</v>
      </c>
      <c r="J849" s="73">
        <f t="shared" si="316"/>
        <v>1</v>
      </c>
      <c r="K849" s="24">
        <f t="shared" si="327"/>
        <v>525</v>
      </c>
      <c r="L849" s="24">
        <f t="shared" si="309"/>
        <v>0</v>
      </c>
      <c r="M849" s="28">
        <f t="shared" si="330"/>
        <v>1</v>
      </c>
      <c r="N849" s="530"/>
    </row>
    <row r="850" spans="1:14" s="4" customFormat="1" ht="85.5" customHeight="1" x14ac:dyDescent="0.25">
      <c r="A850" s="573" t="s">
        <v>239</v>
      </c>
      <c r="B850" s="16" t="s">
        <v>660</v>
      </c>
      <c r="C850" s="16" t="s">
        <v>215</v>
      </c>
      <c r="D850" s="19">
        <f>SUM(D851:D854)</f>
        <v>2809.59</v>
      </c>
      <c r="E850" s="19">
        <f t="shared" ref="E850:F850" si="336">SUM(E851:E854)</f>
        <v>2809.59</v>
      </c>
      <c r="F850" s="39">
        <f t="shared" si="336"/>
        <v>2629.2</v>
      </c>
      <c r="G850" s="69">
        <f t="shared" si="315"/>
        <v>0.93600000000000005</v>
      </c>
      <c r="H850" s="39">
        <f>SUM(H851:H854)</f>
        <v>2629.2</v>
      </c>
      <c r="I850" s="109">
        <f t="shared" si="313"/>
        <v>0.93600000000000005</v>
      </c>
      <c r="J850" s="69">
        <f t="shared" si="316"/>
        <v>1</v>
      </c>
      <c r="K850" s="56">
        <f t="shared" si="327"/>
        <v>2809.59</v>
      </c>
      <c r="L850" s="56">
        <f t="shared" si="309"/>
        <v>0</v>
      </c>
      <c r="M850" s="57">
        <f t="shared" si="330"/>
        <v>1</v>
      </c>
      <c r="N850" s="540" t="s">
        <v>1287</v>
      </c>
    </row>
    <row r="851" spans="1:14" s="4" customFormat="1" ht="18.75" customHeight="1" x14ac:dyDescent="0.25">
      <c r="A851" s="573"/>
      <c r="B851" s="256" t="s">
        <v>23</v>
      </c>
      <c r="C851" s="256"/>
      <c r="D851" s="39">
        <v>0</v>
      </c>
      <c r="E851" s="18">
        <v>0</v>
      </c>
      <c r="F851" s="39"/>
      <c r="G851" s="73" t="e">
        <f t="shared" si="315"/>
        <v>#DIV/0!</v>
      </c>
      <c r="H851" s="21"/>
      <c r="I851" s="88" t="e">
        <f t="shared" si="313"/>
        <v>#DIV/0!</v>
      </c>
      <c r="J851" s="73" t="e">
        <f t="shared" si="316"/>
        <v>#DIV/0!</v>
      </c>
      <c r="K851" s="24">
        <f t="shared" si="327"/>
        <v>0</v>
      </c>
      <c r="L851" s="24">
        <f t="shared" si="309"/>
        <v>0</v>
      </c>
      <c r="M851" s="29" t="e">
        <f t="shared" si="330"/>
        <v>#DIV/0!</v>
      </c>
      <c r="N851" s="540"/>
    </row>
    <row r="852" spans="1:14" s="4" customFormat="1" x14ac:dyDescent="0.25">
      <c r="A852" s="573"/>
      <c r="B852" s="256" t="s">
        <v>22</v>
      </c>
      <c r="C852" s="256"/>
      <c r="D852" s="39">
        <v>798.21</v>
      </c>
      <c r="E852" s="39">
        <v>798.21</v>
      </c>
      <c r="F852" s="39">
        <v>798.21</v>
      </c>
      <c r="G852" s="69">
        <f t="shared" si="315"/>
        <v>1</v>
      </c>
      <c r="H852" s="39">
        <f>F852</f>
        <v>798.21</v>
      </c>
      <c r="I852" s="109">
        <f t="shared" si="313"/>
        <v>1</v>
      </c>
      <c r="J852" s="69">
        <f t="shared" si="316"/>
        <v>1</v>
      </c>
      <c r="K852" s="24">
        <f t="shared" si="327"/>
        <v>798.21</v>
      </c>
      <c r="L852" s="24">
        <f t="shared" si="309"/>
        <v>0</v>
      </c>
      <c r="M852" s="28">
        <f t="shared" si="330"/>
        <v>1</v>
      </c>
      <c r="N852" s="540"/>
    </row>
    <row r="853" spans="1:14" s="4" customFormat="1" x14ac:dyDescent="0.25">
      <c r="A853" s="573"/>
      <c r="B853" s="256" t="s">
        <v>42</v>
      </c>
      <c r="C853" s="256"/>
      <c r="D853" s="39">
        <v>1486.38</v>
      </c>
      <c r="E853" s="39">
        <v>1486.38</v>
      </c>
      <c r="F853" s="39">
        <v>1356.79</v>
      </c>
      <c r="G853" s="69">
        <f t="shared" si="315"/>
        <v>0.91300000000000003</v>
      </c>
      <c r="H853" s="39">
        <f t="shared" ref="H853:H854" si="337">F853</f>
        <v>1356.79</v>
      </c>
      <c r="I853" s="109">
        <f t="shared" si="313"/>
        <v>0.91300000000000003</v>
      </c>
      <c r="J853" s="69">
        <f t="shared" si="316"/>
        <v>1</v>
      </c>
      <c r="K853" s="24">
        <f t="shared" si="327"/>
        <v>1486.38</v>
      </c>
      <c r="L853" s="24">
        <f t="shared" si="309"/>
        <v>0</v>
      </c>
      <c r="M853" s="28">
        <f t="shared" si="330"/>
        <v>1</v>
      </c>
      <c r="N853" s="540"/>
    </row>
    <row r="854" spans="1:14" s="4" customFormat="1" x14ac:dyDescent="0.25">
      <c r="A854" s="573"/>
      <c r="B854" s="256" t="s">
        <v>24</v>
      </c>
      <c r="C854" s="256"/>
      <c r="D854" s="39">
        <v>525</v>
      </c>
      <c r="E854" s="39">
        <v>525</v>
      </c>
      <c r="F854" s="39">
        <v>474.2</v>
      </c>
      <c r="G854" s="69">
        <f t="shared" si="315"/>
        <v>0.90300000000000002</v>
      </c>
      <c r="H854" s="39">
        <f t="shared" si="337"/>
        <v>474.2</v>
      </c>
      <c r="I854" s="109">
        <f t="shared" si="313"/>
        <v>0.90300000000000002</v>
      </c>
      <c r="J854" s="69">
        <f t="shared" si="316"/>
        <v>1</v>
      </c>
      <c r="K854" s="24">
        <f t="shared" si="327"/>
        <v>525</v>
      </c>
      <c r="L854" s="24">
        <f t="shared" si="309"/>
        <v>0</v>
      </c>
      <c r="M854" s="28">
        <f t="shared" si="330"/>
        <v>1</v>
      </c>
      <c r="N854" s="540"/>
    </row>
    <row r="855" spans="1:14" s="4" customFormat="1" ht="82.5" customHeight="1" x14ac:dyDescent="0.25">
      <c r="A855" s="568" t="s">
        <v>41</v>
      </c>
      <c r="B855" s="34" t="s">
        <v>813</v>
      </c>
      <c r="C855" s="34" t="s">
        <v>141</v>
      </c>
      <c r="D855" s="31">
        <f>SUM(D856:D859)</f>
        <v>101840.36</v>
      </c>
      <c r="E855" s="31">
        <f t="shared" ref="E855:F855" si="338">SUM(E856:E859)</f>
        <v>101840.36</v>
      </c>
      <c r="F855" s="31">
        <f t="shared" si="338"/>
        <v>56976.34</v>
      </c>
      <c r="G855" s="110">
        <f t="shared" ref="G855:G872" si="339">F855/E855</f>
        <v>0.55900000000000005</v>
      </c>
      <c r="H855" s="31">
        <f>SUM(H856:H859)</f>
        <v>56976.34</v>
      </c>
      <c r="I855" s="110">
        <f t="shared" ref="I855:I862" si="340">H855/E855</f>
        <v>0.55900000000000005</v>
      </c>
      <c r="J855" s="110">
        <f t="shared" ref="J855:J869" si="341">H855/F855</f>
        <v>1</v>
      </c>
      <c r="K855" s="31">
        <f t="shared" ref="K855:K864" si="342">E855</f>
        <v>101840.36</v>
      </c>
      <c r="L855" s="31">
        <f t="shared" ref="L855:L862" si="343">E855-K855</f>
        <v>0</v>
      </c>
      <c r="M855" s="32">
        <f t="shared" ref="M855:M918" si="344">K855/E855</f>
        <v>1</v>
      </c>
      <c r="N855" s="535"/>
    </row>
    <row r="856" spans="1:14" s="4" customFormat="1" x14ac:dyDescent="0.25">
      <c r="A856" s="568"/>
      <c r="B856" s="35" t="s">
        <v>23</v>
      </c>
      <c r="C856" s="35"/>
      <c r="D856" s="33">
        <f>D861</f>
        <v>0</v>
      </c>
      <c r="E856" s="33">
        <f>E861</f>
        <v>0</v>
      </c>
      <c r="F856" s="33">
        <f>F861</f>
        <v>0</v>
      </c>
      <c r="G856" s="112" t="e">
        <f t="shared" si="339"/>
        <v>#DIV/0!</v>
      </c>
      <c r="H856" s="33">
        <f>H861</f>
        <v>0</v>
      </c>
      <c r="I856" s="112" t="e">
        <f t="shared" si="340"/>
        <v>#DIV/0!</v>
      </c>
      <c r="J856" s="112" t="e">
        <f t="shared" si="341"/>
        <v>#DIV/0!</v>
      </c>
      <c r="K856" s="33">
        <f t="shared" si="342"/>
        <v>0</v>
      </c>
      <c r="L856" s="33">
        <f t="shared" si="343"/>
        <v>0</v>
      </c>
      <c r="M856" s="125" t="e">
        <f t="shared" si="344"/>
        <v>#DIV/0!</v>
      </c>
      <c r="N856" s="535"/>
    </row>
    <row r="857" spans="1:14" s="4" customFormat="1" x14ac:dyDescent="0.25">
      <c r="A857" s="568"/>
      <c r="B857" s="35" t="s">
        <v>22</v>
      </c>
      <c r="C857" s="35"/>
      <c r="D857" s="33">
        <f t="shared" ref="D857:F859" si="345">D862</f>
        <v>0</v>
      </c>
      <c r="E857" s="33">
        <f t="shared" si="345"/>
        <v>0</v>
      </c>
      <c r="F857" s="33">
        <f t="shared" si="345"/>
        <v>0</v>
      </c>
      <c r="G857" s="112" t="e">
        <f t="shared" si="339"/>
        <v>#DIV/0!</v>
      </c>
      <c r="H857" s="33">
        <f t="shared" ref="H857:H859" si="346">H862</f>
        <v>0</v>
      </c>
      <c r="I857" s="112" t="e">
        <f t="shared" si="340"/>
        <v>#DIV/0!</v>
      </c>
      <c r="J857" s="112" t="e">
        <f t="shared" si="341"/>
        <v>#DIV/0!</v>
      </c>
      <c r="K857" s="33">
        <f t="shared" si="342"/>
        <v>0</v>
      </c>
      <c r="L857" s="33">
        <f t="shared" si="343"/>
        <v>0</v>
      </c>
      <c r="M857" s="125" t="e">
        <f t="shared" si="344"/>
        <v>#DIV/0!</v>
      </c>
      <c r="N857" s="535"/>
    </row>
    <row r="858" spans="1:14" s="4" customFormat="1" x14ac:dyDescent="0.25">
      <c r="A858" s="568"/>
      <c r="B858" s="35" t="s">
        <v>42</v>
      </c>
      <c r="C858" s="35"/>
      <c r="D858" s="33">
        <f t="shared" si="345"/>
        <v>101840.36</v>
      </c>
      <c r="E858" s="33">
        <f t="shared" si="345"/>
        <v>101840.36</v>
      </c>
      <c r="F858" s="33">
        <f t="shared" si="345"/>
        <v>56976.34</v>
      </c>
      <c r="G858" s="113">
        <f t="shared" si="339"/>
        <v>0.55900000000000005</v>
      </c>
      <c r="H858" s="33">
        <f t="shared" si="346"/>
        <v>56976.34</v>
      </c>
      <c r="I858" s="113">
        <f t="shared" si="340"/>
        <v>0.55900000000000005</v>
      </c>
      <c r="J858" s="113">
        <f>H858/F858</f>
        <v>1</v>
      </c>
      <c r="K858" s="33">
        <f t="shared" si="342"/>
        <v>101840.36</v>
      </c>
      <c r="L858" s="33">
        <f t="shared" si="343"/>
        <v>0</v>
      </c>
      <c r="M858" s="124">
        <f t="shared" si="344"/>
        <v>1</v>
      </c>
      <c r="N858" s="535"/>
    </row>
    <row r="859" spans="1:14" s="4" customFormat="1" x14ac:dyDescent="0.25">
      <c r="A859" s="568"/>
      <c r="B859" s="35" t="s">
        <v>24</v>
      </c>
      <c r="C859" s="35"/>
      <c r="D859" s="33">
        <f t="shared" si="345"/>
        <v>0</v>
      </c>
      <c r="E859" s="33">
        <f t="shared" si="345"/>
        <v>0</v>
      </c>
      <c r="F859" s="33">
        <f t="shared" si="345"/>
        <v>0</v>
      </c>
      <c r="G859" s="112" t="e">
        <f t="shared" si="339"/>
        <v>#DIV/0!</v>
      </c>
      <c r="H859" s="33">
        <f t="shared" si="346"/>
        <v>0</v>
      </c>
      <c r="I859" s="112" t="e">
        <f t="shared" si="340"/>
        <v>#DIV/0!</v>
      </c>
      <c r="J859" s="112" t="e">
        <f t="shared" si="341"/>
        <v>#DIV/0!</v>
      </c>
      <c r="K859" s="33">
        <f t="shared" si="342"/>
        <v>0</v>
      </c>
      <c r="L859" s="33">
        <f t="shared" si="343"/>
        <v>0</v>
      </c>
      <c r="M859" s="125" t="e">
        <f t="shared" si="344"/>
        <v>#DIV/0!</v>
      </c>
      <c r="N859" s="535"/>
    </row>
    <row r="860" spans="1:14" s="4" customFormat="1" ht="54" customHeight="1" x14ac:dyDescent="0.25">
      <c r="A860" s="637" t="s">
        <v>1</v>
      </c>
      <c r="B860" s="16" t="s">
        <v>661</v>
      </c>
      <c r="C860" s="16" t="s">
        <v>215</v>
      </c>
      <c r="D860" s="19">
        <f>SUM(D861:D864)</f>
        <v>101840.36</v>
      </c>
      <c r="E860" s="19">
        <f t="shared" ref="E860:F860" si="347">SUM(E861:E864)</f>
        <v>101840.36</v>
      </c>
      <c r="F860" s="19">
        <f t="shared" si="347"/>
        <v>56976.34</v>
      </c>
      <c r="G860" s="100">
        <f t="shared" si="339"/>
        <v>0.55900000000000005</v>
      </c>
      <c r="H860" s="19">
        <f>SUM(H861:H864)</f>
        <v>56976.34</v>
      </c>
      <c r="I860" s="109">
        <f t="shared" si="340"/>
        <v>0.55900000000000005</v>
      </c>
      <c r="J860" s="100">
        <f t="shared" si="341"/>
        <v>1</v>
      </c>
      <c r="K860" s="56">
        <f t="shared" si="342"/>
        <v>101840.36</v>
      </c>
      <c r="L860" s="24">
        <f t="shared" si="343"/>
        <v>0</v>
      </c>
      <c r="M860" s="57">
        <f t="shared" si="344"/>
        <v>1</v>
      </c>
      <c r="N860" s="540" t="s">
        <v>928</v>
      </c>
    </row>
    <row r="861" spans="1:14" s="4" customFormat="1" ht="20.25" customHeight="1" x14ac:dyDescent="0.25">
      <c r="A861" s="637"/>
      <c r="B861" s="256" t="s">
        <v>23</v>
      </c>
      <c r="C861" s="256"/>
      <c r="D861" s="39">
        <v>0</v>
      </c>
      <c r="E861" s="18">
        <v>0</v>
      </c>
      <c r="F861" s="39"/>
      <c r="G861" s="73" t="e">
        <f t="shared" si="339"/>
        <v>#DIV/0!</v>
      </c>
      <c r="H861" s="39"/>
      <c r="I861" s="88" t="e">
        <f t="shared" si="340"/>
        <v>#DIV/0!</v>
      </c>
      <c r="J861" s="73" t="e">
        <f t="shared" si="341"/>
        <v>#DIV/0!</v>
      </c>
      <c r="K861" s="24">
        <f t="shared" si="342"/>
        <v>0</v>
      </c>
      <c r="L861" s="24">
        <f t="shared" si="343"/>
        <v>0</v>
      </c>
      <c r="M861" s="29" t="e">
        <f t="shared" si="344"/>
        <v>#DIV/0!</v>
      </c>
      <c r="N861" s="540"/>
    </row>
    <row r="862" spans="1:14" s="4" customFormat="1" x14ac:dyDescent="0.25">
      <c r="A862" s="637"/>
      <c r="B862" s="256" t="s">
        <v>22</v>
      </c>
      <c r="C862" s="256"/>
      <c r="D862" s="39">
        <v>0</v>
      </c>
      <c r="E862" s="18">
        <v>0</v>
      </c>
      <c r="F862" s="39"/>
      <c r="G862" s="73" t="e">
        <f t="shared" si="339"/>
        <v>#DIV/0!</v>
      </c>
      <c r="H862" s="39"/>
      <c r="I862" s="88" t="e">
        <f t="shared" si="340"/>
        <v>#DIV/0!</v>
      </c>
      <c r="J862" s="73" t="e">
        <f t="shared" si="341"/>
        <v>#DIV/0!</v>
      </c>
      <c r="K862" s="24">
        <f t="shared" si="342"/>
        <v>0</v>
      </c>
      <c r="L862" s="24">
        <f t="shared" si="343"/>
        <v>0</v>
      </c>
      <c r="M862" s="29" t="e">
        <f t="shared" si="344"/>
        <v>#DIV/0!</v>
      </c>
      <c r="N862" s="540"/>
    </row>
    <row r="863" spans="1:14" s="4" customFormat="1" x14ac:dyDescent="0.25">
      <c r="A863" s="637"/>
      <c r="B863" s="256" t="s">
        <v>42</v>
      </c>
      <c r="C863" s="256"/>
      <c r="D863" s="39">
        <v>101840.36</v>
      </c>
      <c r="E863" s="39">
        <v>101840.36</v>
      </c>
      <c r="F863" s="39">
        <v>56976.34</v>
      </c>
      <c r="G863" s="69">
        <f t="shared" si="339"/>
        <v>0.55900000000000005</v>
      </c>
      <c r="H863" s="39">
        <f>F863</f>
        <v>56976.34</v>
      </c>
      <c r="I863" s="109">
        <f t="shared" ref="I863:I926" si="348">H863/E863</f>
        <v>0.55900000000000005</v>
      </c>
      <c r="J863" s="69">
        <f t="shared" si="341"/>
        <v>1</v>
      </c>
      <c r="K863" s="24">
        <f t="shared" si="342"/>
        <v>101840.36</v>
      </c>
      <c r="L863" s="24">
        <f t="shared" ref="L863:L864" si="349">E863-K863</f>
        <v>0</v>
      </c>
      <c r="M863" s="28">
        <f t="shared" si="344"/>
        <v>1</v>
      </c>
      <c r="N863" s="540"/>
    </row>
    <row r="864" spans="1:14" s="4" customFormat="1" x14ac:dyDescent="0.25">
      <c r="A864" s="637"/>
      <c r="B864" s="256" t="s">
        <v>24</v>
      </c>
      <c r="C864" s="256"/>
      <c r="D864" s="39">
        <v>0</v>
      </c>
      <c r="E864" s="18">
        <v>0</v>
      </c>
      <c r="F864" s="39"/>
      <c r="G864" s="102" t="e">
        <f t="shared" si="339"/>
        <v>#DIV/0!</v>
      </c>
      <c r="H864" s="39"/>
      <c r="I864" s="88" t="e">
        <f t="shared" si="348"/>
        <v>#DIV/0!</v>
      </c>
      <c r="J864" s="73" t="e">
        <f t="shared" si="341"/>
        <v>#DIV/0!</v>
      </c>
      <c r="K864" s="24">
        <f t="shared" si="342"/>
        <v>0</v>
      </c>
      <c r="L864" s="24">
        <f t="shared" si="349"/>
        <v>0</v>
      </c>
      <c r="M864" s="29" t="e">
        <f t="shared" si="344"/>
        <v>#DIV/0!</v>
      </c>
      <c r="N864" s="540"/>
    </row>
    <row r="865" spans="1:14" s="50" customFormat="1" ht="65.25" customHeight="1" x14ac:dyDescent="0.25">
      <c r="A865" s="663" t="s">
        <v>43</v>
      </c>
      <c r="B865" s="34" t="s">
        <v>936</v>
      </c>
      <c r="C865" s="34" t="s">
        <v>141</v>
      </c>
      <c r="D865" s="31">
        <f>SUM(D866:D869)</f>
        <v>153970.17000000001</v>
      </c>
      <c r="E865" s="31">
        <f t="shared" ref="E865:F865" si="350">SUM(E866:E869)</f>
        <v>165917.17000000001</v>
      </c>
      <c r="F865" s="31">
        <f t="shared" si="350"/>
        <v>72282.559999999998</v>
      </c>
      <c r="G865" s="110">
        <f t="shared" si="339"/>
        <v>0.436</v>
      </c>
      <c r="H865" s="31">
        <f>SUM(H866:H869)</f>
        <v>70911.61</v>
      </c>
      <c r="I865" s="110">
        <f t="shared" si="348"/>
        <v>0.42699999999999999</v>
      </c>
      <c r="J865" s="110">
        <f t="shared" si="341"/>
        <v>0.98099999999999998</v>
      </c>
      <c r="K865" s="31">
        <f>SUM(K866:K869)</f>
        <v>165906.59</v>
      </c>
      <c r="L865" s="31">
        <f>SUM(L866:L869)</f>
        <v>10378.969999999999</v>
      </c>
      <c r="M865" s="241">
        <f t="shared" si="344"/>
        <v>1</v>
      </c>
      <c r="N865" s="649"/>
    </row>
    <row r="866" spans="1:14" s="49" customFormat="1" x14ac:dyDescent="0.25">
      <c r="A866" s="663"/>
      <c r="B866" s="35" t="s">
        <v>23</v>
      </c>
      <c r="C866" s="35"/>
      <c r="D866" s="33">
        <f t="shared" ref="D866:F869" si="351">D871+D971</f>
        <v>0</v>
      </c>
      <c r="E866" s="33">
        <f t="shared" si="351"/>
        <v>0</v>
      </c>
      <c r="F866" s="33">
        <f t="shared" si="351"/>
        <v>0</v>
      </c>
      <c r="G866" s="111" t="e">
        <f t="shared" si="339"/>
        <v>#DIV/0!</v>
      </c>
      <c r="H866" s="33">
        <f>H871+H971</f>
        <v>0</v>
      </c>
      <c r="I866" s="112" t="e">
        <f t="shared" si="348"/>
        <v>#DIV/0!</v>
      </c>
      <c r="J866" s="112" t="e">
        <f t="shared" si="341"/>
        <v>#DIV/0!</v>
      </c>
      <c r="K866" s="33">
        <f>K871+K971</f>
        <v>0</v>
      </c>
      <c r="L866" s="33">
        <f t="shared" ref="K866:L869" si="352">L871+L971</f>
        <v>0</v>
      </c>
      <c r="M866" s="125" t="e">
        <f t="shared" si="344"/>
        <v>#DIV/0!</v>
      </c>
      <c r="N866" s="649"/>
    </row>
    <row r="867" spans="1:14" s="49" customFormat="1" x14ac:dyDescent="0.25">
      <c r="A867" s="663"/>
      <c r="B867" s="35" t="s">
        <v>22</v>
      </c>
      <c r="C867" s="35"/>
      <c r="D867" s="33">
        <f t="shared" si="351"/>
        <v>97720</v>
      </c>
      <c r="E867" s="33">
        <f t="shared" si="351"/>
        <v>109667</v>
      </c>
      <c r="F867" s="33">
        <f t="shared" si="351"/>
        <v>65823.38</v>
      </c>
      <c r="G867" s="113">
        <f t="shared" si="339"/>
        <v>0.6</v>
      </c>
      <c r="H867" s="33">
        <f>H872+H972</f>
        <v>64452.43</v>
      </c>
      <c r="I867" s="113">
        <f t="shared" si="348"/>
        <v>0.58799999999999997</v>
      </c>
      <c r="J867" s="113">
        <f t="shared" si="341"/>
        <v>0.97899999999999998</v>
      </c>
      <c r="K867" s="33">
        <f t="shared" si="352"/>
        <v>109656.42</v>
      </c>
      <c r="L867" s="33">
        <f t="shared" si="352"/>
        <v>10369.59</v>
      </c>
      <c r="M867" s="242">
        <f t="shared" si="344"/>
        <v>1</v>
      </c>
      <c r="N867" s="649"/>
    </row>
    <row r="868" spans="1:14" s="49" customFormat="1" ht="14.25" customHeight="1" x14ac:dyDescent="0.25">
      <c r="A868" s="663"/>
      <c r="B868" s="35" t="s">
        <v>42</v>
      </c>
      <c r="C868" s="35"/>
      <c r="D868" s="33">
        <f>D873+D973</f>
        <v>56250.17</v>
      </c>
      <c r="E868" s="33">
        <f t="shared" si="351"/>
        <v>56250.17</v>
      </c>
      <c r="F868" s="33">
        <f t="shared" si="351"/>
        <v>6459.18</v>
      </c>
      <c r="G868" s="113">
        <f t="shared" si="339"/>
        <v>0.115</v>
      </c>
      <c r="H868" s="33">
        <f>H873+H973</f>
        <v>6459.18</v>
      </c>
      <c r="I868" s="113">
        <f t="shared" si="348"/>
        <v>0.115</v>
      </c>
      <c r="J868" s="113">
        <f t="shared" si="341"/>
        <v>1</v>
      </c>
      <c r="K868" s="33">
        <f>K873+K973</f>
        <v>56250.17</v>
      </c>
      <c r="L868" s="33">
        <f t="shared" si="352"/>
        <v>9.3800000000000008</v>
      </c>
      <c r="M868" s="242">
        <f t="shared" si="344"/>
        <v>1</v>
      </c>
      <c r="N868" s="649"/>
    </row>
    <row r="869" spans="1:14" s="49" customFormat="1" x14ac:dyDescent="0.25">
      <c r="A869" s="663"/>
      <c r="B869" s="35" t="s">
        <v>24</v>
      </c>
      <c r="C869" s="35"/>
      <c r="D869" s="33">
        <f t="shared" si="351"/>
        <v>0</v>
      </c>
      <c r="E869" s="33">
        <f t="shared" si="351"/>
        <v>0</v>
      </c>
      <c r="F869" s="33">
        <f t="shared" si="351"/>
        <v>0</v>
      </c>
      <c r="G869" s="111" t="e">
        <f t="shared" si="339"/>
        <v>#DIV/0!</v>
      </c>
      <c r="H869" s="33">
        <f>H874+H974</f>
        <v>0</v>
      </c>
      <c r="I869" s="112" t="e">
        <f t="shared" si="348"/>
        <v>#DIV/0!</v>
      </c>
      <c r="J869" s="112" t="e">
        <f t="shared" si="341"/>
        <v>#DIV/0!</v>
      </c>
      <c r="K869" s="33">
        <f t="shared" si="352"/>
        <v>0</v>
      </c>
      <c r="L869" s="33">
        <f t="shared" si="352"/>
        <v>0</v>
      </c>
      <c r="M869" s="125" t="e">
        <f t="shared" si="344"/>
        <v>#DIV/0!</v>
      </c>
      <c r="N869" s="649"/>
    </row>
    <row r="870" spans="1:14" s="49" customFormat="1" ht="60.75" customHeight="1" x14ac:dyDescent="0.25">
      <c r="A870" s="660" t="s">
        <v>270</v>
      </c>
      <c r="B870" s="187" t="s">
        <v>271</v>
      </c>
      <c r="C870" s="175" t="s">
        <v>469</v>
      </c>
      <c r="D870" s="64">
        <f>SUM(D871:D874)</f>
        <v>115869.62</v>
      </c>
      <c r="E870" s="64">
        <f t="shared" ref="E870:F870" si="353">SUM(E871:E874)</f>
        <v>126060.92</v>
      </c>
      <c r="F870" s="64">
        <f t="shared" si="353"/>
        <v>62067.06</v>
      </c>
      <c r="G870" s="105">
        <f t="shared" si="339"/>
        <v>0.49199999999999999</v>
      </c>
      <c r="H870" s="64">
        <f>H875+H890+H925+H935+H965</f>
        <v>62067.06</v>
      </c>
      <c r="I870" s="105">
        <f t="shared" si="348"/>
        <v>0.49199999999999999</v>
      </c>
      <c r="J870" s="105">
        <f>H870/F870</f>
        <v>1</v>
      </c>
      <c r="K870" s="64">
        <f>SUM(K871:K874)</f>
        <v>126060.8</v>
      </c>
      <c r="L870" s="64">
        <f>SUM(L871:L874)</f>
        <v>10378.969999999999</v>
      </c>
      <c r="M870" s="62">
        <f t="shared" si="344"/>
        <v>1</v>
      </c>
      <c r="N870" s="582"/>
    </row>
    <row r="871" spans="1:14" s="49" customFormat="1" x14ac:dyDescent="0.25">
      <c r="A871" s="660"/>
      <c r="B871" s="177" t="s">
        <v>23</v>
      </c>
      <c r="C871" s="177"/>
      <c r="D871" s="24">
        <f>D876+D891+D926+D936+D966</f>
        <v>0</v>
      </c>
      <c r="E871" s="24">
        <f t="shared" ref="D871:F873" si="354">E876+E891+E926+E936+E966</f>
        <v>0</v>
      </c>
      <c r="F871" s="24">
        <f t="shared" si="354"/>
        <v>0</v>
      </c>
      <c r="G871" s="88" t="e">
        <f t="shared" si="339"/>
        <v>#DIV/0!</v>
      </c>
      <c r="H871" s="24">
        <f>H876+H891+H926+H936+H966</f>
        <v>0</v>
      </c>
      <c r="I871" s="88" t="e">
        <f t="shared" si="348"/>
        <v>#DIV/0!</v>
      </c>
      <c r="J871" s="88" t="e">
        <f>H871/F871</f>
        <v>#DIV/0!</v>
      </c>
      <c r="K871" s="24">
        <f t="shared" ref="K871:L873" si="355">K876+K891+K926+K936+K966</f>
        <v>0</v>
      </c>
      <c r="L871" s="24">
        <f t="shared" si="355"/>
        <v>0</v>
      </c>
      <c r="M871" s="129" t="e">
        <f t="shared" si="344"/>
        <v>#DIV/0!</v>
      </c>
      <c r="N871" s="582"/>
    </row>
    <row r="872" spans="1:14" s="49" customFormat="1" x14ac:dyDescent="0.25">
      <c r="A872" s="660"/>
      <c r="B872" s="177" t="s">
        <v>22</v>
      </c>
      <c r="C872" s="177"/>
      <c r="D872" s="24">
        <f t="shared" si="354"/>
        <v>59705.7</v>
      </c>
      <c r="E872" s="24">
        <f t="shared" si="354"/>
        <v>69897</v>
      </c>
      <c r="F872" s="24">
        <f t="shared" si="354"/>
        <v>55607.88</v>
      </c>
      <c r="G872" s="109">
        <f t="shared" si="339"/>
        <v>0.79600000000000004</v>
      </c>
      <c r="H872" s="24">
        <f>H877+H892+H927+H937+H967</f>
        <v>55607.88</v>
      </c>
      <c r="I872" s="109">
        <f t="shared" si="348"/>
        <v>0.79600000000000004</v>
      </c>
      <c r="J872" s="109">
        <f>H872/F872</f>
        <v>1</v>
      </c>
      <c r="K872" s="24">
        <f t="shared" si="355"/>
        <v>69896.88</v>
      </c>
      <c r="L872" s="24">
        <f t="shared" si="355"/>
        <v>10369.59</v>
      </c>
      <c r="M872" s="52">
        <f t="shared" si="344"/>
        <v>1</v>
      </c>
      <c r="N872" s="582"/>
    </row>
    <row r="873" spans="1:14" s="49" customFormat="1" x14ac:dyDescent="0.25">
      <c r="A873" s="660"/>
      <c r="B873" s="177" t="s">
        <v>42</v>
      </c>
      <c r="C873" s="177"/>
      <c r="D873" s="24">
        <f t="shared" si="354"/>
        <v>56163.92</v>
      </c>
      <c r="E873" s="24">
        <f t="shared" si="354"/>
        <v>56163.92</v>
      </c>
      <c r="F873" s="24">
        <f t="shared" si="354"/>
        <v>6459.18</v>
      </c>
      <c r="G873" s="109">
        <f>F873/E873</f>
        <v>0.115</v>
      </c>
      <c r="H873" s="24">
        <f>H878+H893+H928+H938+H968</f>
        <v>6459.18</v>
      </c>
      <c r="I873" s="109">
        <f t="shared" si="348"/>
        <v>0.115</v>
      </c>
      <c r="J873" s="109">
        <f>H873/F873</f>
        <v>1</v>
      </c>
      <c r="K873" s="24">
        <f>E873</f>
        <v>56163.92</v>
      </c>
      <c r="L873" s="24">
        <f t="shared" si="355"/>
        <v>9.3800000000000008</v>
      </c>
      <c r="M873" s="52">
        <f t="shared" si="344"/>
        <v>1</v>
      </c>
      <c r="N873" s="582"/>
    </row>
    <row r="874" spans="1:14" s="49" customFormat="1" x14ac:dyDescent="0.25">
      <c r="A874" s="660"/>
      <c r="B874" s="177" t="s">
        <v>24</v>
      </c>
      <c r="C874" s="177"/>
      <c r="D874" s="24"/>
      <c r="E874" s="24">
        <f>E879+E894+E929+E939+E969</f>
        <v>0</v>
      </c>
      <c r="F874" s="24">
        <f>F879+F894+F929+F939+F969</f>
        <v>0</v>
      </c>
      <c r="G874" s="109"/>
      <c r="H874" s="24">
        <f>H879+H894+H929+H939+H969</f>
        <v>0</v>
      </c>
      <c r="I874" s="88" t="e">
        <f t="shared" si="348"/>
        <v>#DIV/0!</v>
      </c>
      <c r="J874" s="88"/>
      <c r="K874" s="24">
        <f t="shared" ref="K874:L874" si="356">K879+K894+K929+K939+K969</f>
        <v>0</v>
      </c>
      <c r="L874" s="24">
        <f t="shared" si="356"/>
        <v>0</v>
      </c>
      <c r="M874" s="129" t="e">
        <f t="shared" si="344"/>
        <v>#DIV/0!</v>
      </c>
      <c r="N874" s="582"/>
    </row>
    <row r="875" spans="1:14" s="6" customFormat="1" ht="72.75" customHeight="1" x14ac:dyDescent="0.25">
      <c r="A875" s="573" t="s">
        <v>272</v>
      </c>
      <c r="B875" s="180" t="s">
        <v>1197</v>
      </c>
      <c r="C875" s="178" t="s">
        <v>470</v>
      </c>
      <c r="D875" s="56">
        <f>SUM(D876:D879)</f>
        <v>211.72</v>
      </c>
      <c r="E875" s="56">
        <f>SUM(E876:E879)</f>
        <v>211.72</v>
      </c>
      <c r="F875" s="56">
        <f>SUM(F876:F879)</f>
        <v>56.9</v>
      </c>
      <c r="G875" s="114">
        <f>F875/E875</f>
        <v>0.26900000000000002</v>
      </c>
      <c r="H875" s="56">
        <f>SUM(H876:H879)</f>
        <v>56.9</v>
      </c>
      <c r="I875" s="109">
        <f t="shared" si="348"/>
        <v>0.26900000000000002</v>
      </c>
      <c r="J875" s="114">
        <f>H875/F875</f>
        <v>1</v>
      </c>
      <c r="K875" s="56">
        <f t="shared" ref="K875:K919" si="357">E875</f>
        <v>211.72</v>
      </c>
      <c r="L875" s="24">
        <f t="shared" ref="L875:L943" si="358">E875-K875</f>
        <v>0</v>
      </c>
      <c r="M875" s="155">
        <f t="shared" si="344"/>
        <v>1</v>
      </c>
      <c r="N875" s="512"/>
    </row>
    <row r="876" spans="1:14" s="4" customFormat="1" ht="18.75" customHeight="1" x14ac:dyDescent="0.25">
      <c r="A876" s="573"/>
      <c r="B876" s="179" t="s">
        <v>23</v>
      </c>
      <c r="C876" s="179"/>
      <c r="D876" s="24"/>
      <c r="E876" s="24"/>
      <c r="F876" s="24"/>
      <c r="G876" s="109"/>
      <c r="H876" s="24"/>
      <c r="I876" s="88" t="e">
        <f t="shared" si="348"/>
        <v>#DIV/0!</v>
      </c>
      <c r="J876" s="88"/>
      <c r="K876" s="24">
        <f t="shared" si="357"/>
        <v>0</v>
      </c>
      <c r="L876" s="24">
        <f t="shared" si="358"/>
        <v>0</v>
      </c>
      <c r="M876" s="129" t="e">
        <f t="shared" si="344"/>
        <v>#DIV/0!</v>
      </c>
      <c r="N876" s="512"/>
    </row>
    <row r="877" spans="1:14" s="4" customFormat="1" ht="18.75" customHeight="1" x14ac:dyDescent="0.25">
      <c r="A877" s="573"/>
      <c r="B877" s="179" t="s">
        <v>22</v>
      </c>
      <c r="C877" s="179"/>
      <c r="D877" s="24"/>
      <c r="E877" s="24"/>
      <c r="F877" s="24"/>
      <c r="G877" s="109"/>
      <c r="H877" s="24"/>
      <c r="I877" s="88" t="e">
        <f t="shared" si="348"/>
        <v>#DIV/0!</v>
      </c>
      <c r="J877" s="88"/>
      <c r="K877" s="24">
        <f t="shared" si="357"/>
        <v>0</v>
      </c>
      <c r="L877" s="24">
        <f t="shared" si="358"/>
        <v>0</v>
      </c>
      <c r="M877" s="129" t="e">
        <f t="shared" si="344"/>
        <v>#DIV/0!</v>
      </c>
      <c r="N877" s="512"/>
    </row>
    <row r="878" spans="1:14" s="4" customFormat="1" ht="18.75" customHeight="1" x14ac:dyDescent="0.25">
      <c r="A878" s="573"/>
      <c r="B878" s="179" t="s">
        <v>42</v>
      </c>
      <c r="C878" s="179"/>
      <c r="D878" s="24">
        <f>D883+D888</f>
        <v>211.72</v>
      </c>
      <c r="E878" s="24">
        <f>E883+E888</f>
        <v>211.72</v>
      </c>
      <c r="F878" s="24">
        <f>F883+F888</f>
        <v>56.9</v>
      </c>
      <c r="G878" s="109">
        <f>F878/E878</f>
        <v>0.26900000000000002</v>
      </c>
      <c r="H878" s="24">
        <f>H883+H888</f>
        <v>56.9</v>
      </c>
      <c r="I878" s="109">
        <f t="shared" si="348"/>
        <v>0.26900000000000002</v>
      </c>
      <c r="J878" s="109">
        <f>H878/F878</f>
        <v>1</v>
      </c>
      <c r="K878" s="24">
        <f t="shared" si="357"/>
        <v>211.72</v>
      </c>
      <c r="L878" s="24">
        <f t="shared" si="358"/>
        <v>0</v>
      </c>
      <c r="M878" s="52">
        <f t="shared" si="344"/>
        <v>1</v>
      </c>
      <c r="N878" s="512"/>
    </row>
    <row r="879" spans="1:14" s="4" customFormat="1" ht="18.75" customHeight="1" x14ac:dyDescent="0.25">
      <c r="A879" s="573"/>
      <c r="B879" s="179" t="s">
        <v>24</v>
      </c>
      <c r="C879" s="179"/>
      <c r="D879" s="24"/>
      <c r="E879" s="24"/>
      <c r="F879" s="24"/>
      <c r="G879" s="109"/>
      <c r="H879" s="24"/>
      <c r="I879" s="88" t="e">
        <f t="shared" si="348"/>
        <v>#DIV/0!</v>
      </c>
      <c r="J879" s="88"/>
      <c r="K879" s="24">
        <f t="shared" si="357"/>
        <v>0</v>
      </c>
      <c r="L879" s="24">
        <f t="shared" si="358"/>
        <v>0</v>
      </c>
      <c r="M879" s="129" t="e">
        <f t="shared" si="344"/>
        <v>#DIV/0!</v>
      </c>
      <c r="N879" s="512"/>
    </row>
    <row r="880" spans="1:14" s="58" customFormat="1" ht="60" customHeight="1" x14ac:dyDescent="0.25">
      <c r="A880" s="573" t="s">
        <v>831</v>
      </c>
      <c r="B880" s="180" t="s">
        <v>838</v>
      </c>
      <c r="C880" s="178" t="s">
        <v>470</v>
      </c>
      <c r="D880" s="56">
        <f>SUM(D881:D884)</f>
        <v>56.92</v>
      </c>
      <c r="E880" s="56">
        <f>SUM(E881:E884)</f>
        <v>56.92</v>
      </c>
      <c r="F880" s="56">
        <f>SUM(F881:F884)</f>
        <v>56.9</v>
      </c>
      <c r="G880" s="114">
        <f>F880/E880</f>
        <v>1</v>
      </c>
      <c r="H880" s="56">
        <f>SUM(H881:H884)</f>
        <v>56.9</v>
      </c>
      <c r="I880" s="109">
        <f t="shared" si="348"/>
        <v>1</v>
      </c>
      <c r="J880" s="114">
        <f>H880/F880</f>
        <v>1</v>
      </c>
      <c r="K880" s="24">
        <f t="shared" si="357"/>
        <v>56.92</v>
      </c>
      <c r="L880" s="24">
        <f t="shared" si="358"/>
        <v>0</v>
      </c>
      <c r="M880" s="52">
        <f t="shared" si="344"/>
        <v>1</v>
      </c>
      <c r="N880" s="512" t="s">
        <v>1288</v>
      </c>
    </row>
    <row r="881" spans="1:14" s="4" customFormat="1" x14ac:dyDescent="0.25">
      <c r="A881" s="573"/>
      <c r="B881" s="179" t="s">
        <v>23</v>
      </c>
      <c r="C881" s="179"/>
      <c r="D881" s="24"/>
      <c r="E881" s="24"/>
      <c r="F881" s="24"/>
      <c r="G881" s="109"/>
      <c r="H881" s="24"/>
      <c r="I881" s="88" t="e">
        <f t="shared" si="348"/>
        <v>#DIV/0!</v>
      </c>
      <c r="J881" s="88"/>
      <c r="K881" s="24">
        <f t="shared" si="357"/>
        <v>0</v>
      </c>
      <c r="L881" s="24">
        <f t="shared" si="358"/>
        <v>0</v>
      </c>
      <c r="M881" s="129" t="e">
        <f t="shared" si="344"/>
        <v>#DIV/0!</v>
      </c>
      <c r="N881" s="512"/>
    </row>
    <row r="882" spans="1:14" s="4" customFormat="1" x14ac:dyDescent="0.25">
      <c r="A882" s="573"/>
      <c r="B882" s="179" t="s">
        <v>22</v>
      </c>
      <c r="C882" s="179"/>
      <c r="D882" s="24"/>
      <c r="E882" s="24"/>
      <c r="F882" s="24"/>
      <c r="G882" s="109"/>
      <c r="H882" s="24"/>
      <c r="I882" s="88" t="e">
        <f t="shared" si="348"/>
        <v>#DIV/0!</v>
      </c>
      <c r="J882" s="88"/>
      <c r="K882" s="24">
        <f t="shared" si="357"/>
        <v>0</v>
      </c>
      <c r="L882" s="24">
        <f t="shared" si="358"/>
        <v>0</v>
      </c>
      <c r="M882" s="129" t="e">
        <f t="shared" si="344"/>
        <v>#DIV/0!</v>
      </c>
      <c r="N882" s="512"/>
    </row>
    <row r="883" spans="1:14" s="4" customFormat="1" x14ac:dyDescent="0.25">
      <c r="A883" s="573"/>
      <c r="B883" s="179" t="s">
        <v>42</v>
      </c>
      <c r="C883" s="179"/>
      <c r="D883" s="24">
        <v>56.92</v>
      </c>
      <c r="E883" s="24">
        <v>56.92</v>
      </c>
      <c r="F883" s="24">
        <v>56.9</v>
      </c>
      <c r="G883" s="109">
        <f>F883/E883</f>
        <v>1</v>
      </c>
      <c r="H883" s="24">
        <v>56.9</v>
      </c>
      <c r="I883" s="109">
        <f t="shared" si="348"/>
        <v>1</v>
      </c>
      <c r="J883" s="109">
        <f>H883/F883</f>
        <v>1</v>
      </c>
      <c r="K883" s="24">
        <f t="shared" si="357"/>
        <v>56.92</v>
      </c>
      <c r="L883" s="24">
        <f t="shared" si="358"/>
        <v>0</v>
      </c>
      <c r="M883" s="52">
        <f t="shared" si="344"/>
        <v>1</v>
      </c>
      <c r="N883" s="512"/>
    </row>
    <row r="884" spans="1:14" s="4" customFormat="1" x14ac:dyDescent="0.25">
      <c r="A884" s="573"/>
      <c r="B884" s="179" t="s">
        <v>24</v>
      </c>
      <c r="C884" s="179"/>
      <c r="D884" s="24"/>
      <c r="E884" s="24"/>
      <c r="F884" s="24"/>
      <c r="G884" s="109"/>
      <c r="H884" s="24"/>
      <c r="I884" s="88" t="e">
        <f t="shared" si="348"/>
        <v>#DIV/0!</v>
      </c>
      <c r="J884" s="88"/>
      <c r="K884" s="24">
        <f t="shared" si="357"/>
        <v>0</v>
      </c>
      <c r="L884" s="24">
        <f t="shared" si="358"/>
        <v>0</v>
      </c>
      <c r="M884" s="129" t="e">
        <f t="shared" si="344"/>
        <v>#DIV/0!</v>
      </c>
      <c r="N884" s="512"/>
    </row>
    <row r="885" spans="1:14" s="58" customFormat="1" ht="60" customHeight="1" x14ac:dyDescent="0.25">
      <c r="A885" s="573" t="s">
        <v>1144</v>
      </c>
      <c r="B885" s="180" t="s">
        <v>1198</v>
      </c>
      <c r="C885" s="178" t="s">
        <v>470</v>
      </c>
      <c r="D885" s="56">
        <f>SUM(D886:D889)</f>
        <v>154.80000000000001</v>
      </c>
      <c r="E885" s="56">
        <f>SUM(E886:E889)</f>
        <v>154.80000000000001</v>
      </c>
      <c r="F885" s="56">
        <f>SUM(F886:F889)</f>
        <v>0</v>
      </c>
      <c r="G885" s="114">
        <f>F885/E885</f>
        <v>0</v>
      </c>
      <c r="H885" s="56">
        <f>SUM(H886:H889)</f>
        <v>0</v>
      </c>
      <c r="I885" s="109">
        <f t="shared" si="348"/>
        <v>0</v>
      </c>
      <c r="J885" s="108" t="e">
        <f>H885/F885</f>
        <v>#DIV/0!</v>
      </c>
      <c r="K885" s="24">
        <f t="shared" si="357"/>
        <v>154.80000000000001</v>
      </c>
      <c r="L885" s="24">
        <f t="shared" si="358"/>
        <v>0</v>
      </c>
      <c r="M885" s="52">
        <f t="shared" si="344"/>
        <v>1</v>
      </c>
      <c r="N885" s="512" t="s">
        <v>1145</v>
      </c>
    </row>
    <row r="886" spans="1:14" s="4" customFormat="1" x14ac:dyDescent="0.25">
      <c r="A886" s="573"/>
      <c r="B886" s="179" t="s">
        <v>23</v>
      </c>
      <c r="C886" s="179"/>
      <c r="D886" s="24"/>
      <c r="E886" s="24"/>
      <c r="F886" s="24"/>
      <c r="G886" s="109"/>
      <c r="H886" s="24"/>
      <c r="I886" s="88" t="e">
        <f t="shared" si="348"/>
        <v>#DIV/0!</v>
      </c>
      <c r="J886" s="88"/>
      <c r="K886" s="24">
        <f t="shared" si="357"/>
        <v>0</v>
      </c>
      <c r="L886" s="24">
        <f t="shared" si="358"/>
        <v>0</v>
      </c>
      <c r="M886" s="129" t="e">
        <f t="shared" si="344"/>
        <v>#DIV/0!</v>
      </c>
      <c r="N886" s="512"/>
    </row>
    <row r="887" spans="1:14" s="4" customFormat="1" x14ac:dyDescent="0.25">
      <c r="A887" s="573"/>
      <c r="B887" s="179" t="s">
        <v>22</v>
      </c>
      <c r="C887" s="179"/>
      <c r="D887" s="24"/>
      <c r="E887" s="24"/>
      <c r="F887" s="24"/>
      <c r="G887" s="109"/>
      <c r="H887" s="24"/>
      <c r="I887" s="88" t="e">
        <f t="shared" si="348"/>
        <v>#DIV/0!</v>
      </c>
      <c r="J887" s="88"/>
      <c r="K887" s="24">
        <f t="shared" si="357"/>
        <v>0</v>
      </c>
      <c r="L887" s="24">
        <f t="shared" si="358"/>
        <v>0</v>
      </c>
      <c r="M887" s="129" t="e">
        <f t="shared" si="344"/>
        <v>#DIV/0!</v>
      </c>
      <c r="N887" s="512"/>
    </row>
    <row r="888" spans="1:14" s="4" customFormat="1" x14ac:dyDescent="0.25">
      <c r="A888" s="573"/>
      <c r="B888" s="179" t="s">
        <v>42</v>
      </c>
      <c r="C888" s="179"/>
      <c r="D888" s="24">
        <v>154.80000000000001</v>
      </c>
      <c r="E888" s="24">
        <v>154.80000000000001</v>
      </c>
      <c r="F888" s="24"/>
      <c r="G888" s="109">
        <f>F888/E888</f>
        <v>0</v>
      </c>
      <c r="H888" s="24"/>
      <c r="I888" s="109">
        <f t="shared" si="348"/>
        <v>0</v>
      </c>
      <c r="J888" s="88" t="e">
        <f>H888/F888</f>
        <v>#DIV/0!</v>
      </c>
      <c r="K888" s="24">
        <f t="shared" si="357"/>
        <v>154.80000000000001</v>
      </c>
      <c r="L888" s="24">
        <f t="shared" si="358"/>
        <v>0</v>
      </c>
      <c r="M888" s="52">
        <f t="shared" si="344"/>
        <v>1</v>
      </c>
      <c r="N888" s="512"/>
    </row>
    <row r="889" spans="1:14" s="4" customFormat="1" x14ac:dyDescent="0.25">
      <c r="A889" s="573"/>
      <c r="B889" s="179" t="s">
        <v>24</v>
      </c>
      <c r="C889" s="179"/>
      <c r="D889" s="24"/>
      <c r="E889" s="24"/>
      <c r="F889" s="24"/>
      <c r="G889" s="109"/>
      <c r="H889" s="24"/>
      <c r="I889" s="88" t="e">
        <f t="shared" si="348"/>
        <v>#DIV/0!</v>
      </c>
      <c r="J889" s="88"/>
      <c r="K889" s="24">
        <f t="shared" si="357"/>
        <v>0</v>
      </c>
      <c r="L889" s="24">
        <f t="shared" si="358"/>
        <v>0</v>
      </c>
      <c r="M889" s="129" t="e">
        <f t="shared" si="344"/>
        <v>#DIV/0!</v>
      </c>
      <c r="N889" s="512"/>
    </row>
    <row r="890" spans="1:14" s="58" customFormat="1" ht="74.25" customHeight="1" x14ac:dyDescent="0.25">
      <c r="A890" s="573" t="s">
        <v>273</v>
      </c>
      <c r="B890" s="180" t="s">
        <v>471</v>
      </c>
      <c r="C890" s="178" t="s">
        <v>470</v>
      </c>
      <c r="D890" s="56">
        <f>SUM(D891:D894)</f>
        <v>80179.53</v>
      </c>
      <c r="E890" s="56">
        <f>SUM(E891:E894)</f>
        <v>80179.53</v>
      </c>
      <c r="F890" s="56">
        <f>SUM(F891:F894)</f>
        <v>61786.53</v>
      </c>
      <c r="G890" s="114">
        <f>F890/E890</f>
        <v>0.77100000000000002</v>
      </c>
      <c r="H890" s="56">
        <f>SUM(H891:H894)</f>
        <v>61786.53</v>
      </c>
      <c r="I890" s="109">
        <f t="shared" si="348"/>
        <v>0.77100000000000002</v>
      </c>
      <c r="J890" s="114">
        <f>H890/F890</f>
        <v>1</v>
      </c>
      <c r="K890" s="56">
        <f>SUM(K891:K894)</f>
        <v>80179.41</v>
      </c>
      <c r="L890" s="56">
        <f>SUM(L891:L894)</f>
        <v>0.12</v>
      </c>
      <c r="M890" s="155">
        <f t="shared" si="344"/>
        <v>1</v>
      </c>
      <c r="N890" s="512"/>
    </row>
    <row r="891" spans="1:14" s="4" customFormat="1" x14ac:dyDescent="0.25">
      <c r="A891" s="573"/>
      <c r="B891" s="179" t="s">
        <v>23</v>
      </c>
      <c r="C891" s="179"/>
      <c r="D891" s="24">
        <f>D896+D901+D906+D911+D916+D921</f>
        <v>0</v>
      </c>
      <c r="E891" s="24">
        <f t="shared" ref="E891:H894" si="359">E896+E901+E906+E911+E916+E921</f>
        <v>0</v>
      </c>
      <c r="F891" s="24">
        <f t="shared" si="359"/>
        <v>0</v>
      </c>
      <c r="G891" s="88" t="e">
        <f>F891/E891</f>
        <v>#DIV/0!</v>
      </c>
      <c r="H891" s="24">
        <f t="shared" si="359"/>
        <v>0</v>
      </c>
      <c r="I891" s="88" t="e">
        <f t="shared" si="348"/>
        <v>#DIV/0!</v>
      </c>
      <c r="J891" s="88"/>
      <c r="K891" s="24">
        <f>K896+K901+K906+K911+K916+K921</f>
        <v>0</v>
      </c>
      <c r="L891" s="24">
        <f>L896+L901+L906+L911+L916+L921</f>
        <v>0</v>
      </c>
      <c r="M891" s="129" t="e">
        <f t="shared" si="344"/>
        <v>#DIV/0!</v>
      </c>
      <c r="N891" s="512"/>
    </row>
    <row r="892" spans="1:14" s="4" customFormat="1" x14ac:dyDescent="0.25">
      <c r="A892" s="573"/>
      <c r="B892" s="179" t="s">
        <v>22</v>
      </c>
      <c r="C892" s="179"/>
      <c r="D892" s="24">
        <f>D897+D902+D907+D912+D917+D922</f>
        <v>55608</v>
      </c>
      <c r="E892" s="24">
        <f>E897+E902+E907+E912+E917+E922</f>
        <v>55608</v>
      </c>
      <c r="F892" s="24">
        <f t="shared" si="359"/>
        <v>55607.88</v>
      </c>
      <c r="G892" s="109">
        <f>F892/E892</f>
        <v>1</v>
      </c>
      <c r="H892" s="24">
        <f t="shared" si="359"/>
        <v>55607.88</v>
      </c>
      <c r="I892" s="109">
        <f t="shared" si="348"/>
        <v>1</v>
      </c>
      <c r="J892" s="109">
        <f>H892/F892</f>
        <v>1</v>
      </c>
      <c r="K892" s="24">
        <f t="shared" ref="K892:L894" si="360">K897+K902+K907+K912+K917+K922</f>
        <v>55607.88</v>
      </c>
      <c r="L892" s="24">
        <f t="shared" si="360"/>
        <v>0.12</v>
      </c>
      <c r="M892" s="255">
        <v>0.99990000000000001</v>
      </c>
      <c r="N892" s="512"/>
    </row>
    <row r="893" spans="1:14" s="4" customFormat="1" x14ac:dyDescent="0.25">
      <c r="A893" s="573"/>
      <c r="B893" s="179" t="s">
        <v>42</v>
      </c>
      <c r="C893" s="179"/>
      <c r="D893" s="24">
        <f>D898+D903+D908+D913+D918+D923</f>
        <v>24571.53</v>
      </c>
      <c r="E893" s="24">
        <f>E898+E903+E908+E913+E918+E923</f>
        <v>24571.53</v>
      </c>
      <c r="F893" s="24">
        <f t="shared" si="359"/>
        <v>6178.65</v>
      </c>
      <c r="G893" s="109">
        <f>F893/E893</f>
        <v>0.251</v>
      </c>
      <c r="H893" s="24">
        <f t="shared" si="359"/>
        <v>6178.65</v>
      </c>
      <c r="I893" s="109">
        <f t="shared" si="348"/>
        <v>0.251</v>
      </c>
      <c r="J893" s="109">
        <f>H893/F893</f>
        <v>1</v>
      </c>
      <c r="K893" s="24">
        <f t="shared" si="360"/>
        <v>24571.53</v>
      </c>
      <c r="L893" s="24">
        <f t="shared" si="360"/>
        <v>0</v>
      </c>
      <c r="M893" s="52">
        <f t="shared" si="344"/>
        <v>1</v>
      </c>
      <c r="N893" s="512"/>
    </row>
    <row r="894" spans="1:14" s="4" customFormat="1" x14ac:dyDescent="0.25">
      <c r="A894" s="573"/>
      <c r="B894" s="179" t="s">
        <v>24</v>
      </c>
      <c r="C894" s="179"/>
      <c r="D894" s="24"/>
      <c r="E894" s="24"/>
      <c r="F894" s="24">
        <f t="shared" si="359"/>
        <v>0</v>
      </c>
      <c r="G894" s="109"/>
      <c r="H894" s="24">
        <f t="shared" si="359"/>
        <v>0</v>
      </c>
      <c r="I894" s="88" t="e">
        <f t="shared" si="348"/>
        <v>#DIV/0!</v>
      </c>
      <c r="J894" s="88"/>
      <c r="K894" s="24">
        <f t="shared" si="360"/>
        <v>0</v>
      </c>
      <c r="L894" s="24">
        <f t="shared" si="360"/>
        <v>0</v>
      </c>
      <c r="M894" s="129" t="e">
        <f t="shared" si="344"/>
        <v>#DIV/0!</v>
      </c>
      <c r="N894" s="512"/>
    </row>
    <row r="895" spans="1:14" s="58" customFormat="1" ht="48" customHeight="1" x14ac:dyDescent="0.25">
      <c r="A895" s="573" t="s">
        <v>832</v>
      </c>
      <c r="B895" s="180" t="s">
        <v>838</v>
      </c>
      <c r="C895" s="178" t="s">
        <v>470</v>
      </c>
      <c r="D895" s="56">
        <f>SUM(D896:D899)</f>
        <v>6476.39</v>
      </c>
      <c r="E895" s="56">
        <f>SUM(E896:E899)</f>
        <v>6476.39</v>
      </c>
      <c r="F895" s="56">
        <f>SUM(F896:F899)</f>
        <v>0</v>
      </c>
      <c r="G895" s="114">
        <f>F895/E895</f>
        <v>0</v>
      </c>
      <c r="H895" s="56">
        <f>SUM(H896:H899)</f>
        <v>0</v>
      </c>
      <c r="I895" s="109">
        <f t="shared" si="348"/>
        <v>0</v>
      </c>
      <c r="J895" s="108" t="e">
        <f>H895/F895</f>
        <v>#DIV/0!</v>
      </c>
      <c r="K895" s="24">
        <f t="shared" si="357"/>
        <v>6476.39</v>
      </c>
      <c r="L895" s="24">
        <f t="shared" si="358"/>
        <v>0</v>
      </c>
      <c r="M895" s="52">
        <f t="shared" si="344"/>
        <v>1</v>
      </c>
      <c r="N895" s="512" t="s">
        <v>1289</v>
      </c>
    </row>
    <row r="896" spans="1:14" s="4" customFormat="1" x14ac:dyDescent="0.25">
      <c r="A896" s="573"/>
      <c r="B896" s="179" t="s">
        <v>23</v>
      </c>
      <c r="C896" s="179"/>
      <c r="D896" s="24"/>
      <c r="E896" s="24"/>
      <c r="F896" s="24"/>
      <c r="G896" s="109"/>
      <c r="H896" s="24"/>
      <c r="I896" s="88" t="e">
        <f t="shared" si="348"/>
        <v>#DIV/0!</v>
      </c>
      <c r="J896" s="88"/>
      <c r="K896" s="24">
        <f t="shared" si="357"/>
        <v>0</v>
      </c>
      <c r="L896" s="24">
        <f t="shared" si="358"/>
        <v>0</v>
      </c>
      <c r="M896" s="129" t="e">
        <f t="shared" si="344"/>
        <v>#DIV/0!</v>
      </c>
      <c r="N896" s="512"/>
    </row>
    <row r="897" spans="1:14" s="4" customFormat="1" x14ac:dyDescent="0.25">
      <c r="A897" s="573"/>
      <c r="B897" s="179" t="s">
        <v>22</v>
      </c>
      <c r="C897" s="179"/>
      <c r="D897" s="24"/>
      <c r="E897" s="24"/>
      <c r="F897" s="24">
        <f>H897</f>
        <v>0</v>
      </c>
      <c r="G897" s="88" t="e">
        <f>F897/E897</f>
        <v>#DIV/0!</v>
      </c>
      <c r="H897" s="24">
        <v>0</v>
      </c>
      <c r="I897" s="88" t="e">
        <f t="shared" si="348"/>
        <v>#DIV/0!</v>
      </c>
      <c r="J897" s="88" t="e">
        <f>H897/F897</f>
        <v>#DIV/0!</v>
      </c>
      <c r="K897" s="24">
        <f t="shared" si="357"/>
        <v>0</v>
      </c>
      <c r="L897" s="24">
        <f t="shared" si="358"/>
        <v>0</v>
      </c>
      <c r="M897" s="129" t="e">
        <f t="shared" si="344"/>
        <v>#DIV/0!</v>
      </c>
      <c r="N897" s="512"/>
    </row>
    <row r="898" spans="1:14" s="4" customFormat="1" x14ac:dyDescent="0.25">
      <c r="A898" s="573"/>
      <c r="B898" s="179" t="s">
        <v>42</v>
      </c>
      <c r="C898" s="179"/>
      <c r="D898" s="24">
        <v>6476.39</v>
      </c>
      <c r="E898" s="24">
        <v>6476.39</v>
      </c>
      <c r="F898" s="24">
        <f>H898</f>
        <v>0</v>
      </c>
      <c r="G898" s="109">
        <f>F898/E898</f>
        <v>0</v>
      </c>
      <c r="H898" s="24">
        <v>0</v>
      </c>
      <c r="I898" s="109">
        <f t="shared" si="348"/>
        <v>0</v>
      </c>
      <c r="J898" s="88" t="e">
        <f>H898/F898</f>
        <v>#DIV/0!</v>
      </c>
      <c r="K898" s="24">
        <f t="shared" si="357"/>
        <v>6476.39</v>
      </c>
      <c r="L898" s="24">
        <f t="shared" si="358"/>
        <v>0</v>
      </c>
      <c r="M898" s="52">
        <f t="shared" si="344"/>
        <v>1</v>
      </c>
      <c r="N898" s="512"/>
    </row>
    <row r="899" spans="1:14" s="4" customFormat="1" x14ac:dyDescent="0.25">
      <c r="A899" s="573"/>
      <c r="B899" s="179" t="s">
        <v>24</v>
      </c>
      <c r="C899" s="179"/>
      <c r="D899" s="24"/>
      <c r="E899" s="24"/>
      <c r="F899" s="24"/>
      <c r="G899" s="109"/>
      <c r="H899" s="24"/>
      <c r="I899" s="88" t="e">
        <f t="shared" si="348"/>
        <v>#DIV/0!</v>
      </c>
      <c r="J899" s="88"/>
      <c r="K899" s="24">
        <f t="shared" si="357"/>
        <v>0</v>
      </c>
      <c r="L899" s="24">
        <f t="shared" si="358"/>
        <v>0</v>
      </c>
      <c r="M899" s="129" t="e">
        <f t="shared" si="344"/>
        <v>#DIV/0!</v>
      </c>
      <c r="N899" s="512"/>
    </row>
    <row r="900" spans="1:14" s="58" customFormat="1" ht="37.5" customHeight="1" x14ac:dyDescent="0.25">
      <c r="A900" s="573" t="s">
        <v>833</v>
      </c>
      <c r="B900" s="180" t="s">
        <v>839</v>
      </c>
      <c r="C900" s="178" t="s">
        <v>470</v>
      </c>
      <c r="D900" s="56">
        <f>SUM(D901:D904)</f>
        <v>2596.11</v>
      </c>
      <c r="E900" s="56">
        <f>SUM(E901:E904)</f>
        <v>2596.11</v>
      </c>
      <c r="F900" s="56">
        <f>SUM(F901:F904)</f>
        <v>0</v>
      </c>
      <c r="G900" s="114">
        <f>F900/E900</f>
        <v>0</v>
      </c>
      <c r="H900" s="56">
        <f>SUM(H901:H904)</f>
        <v>0</v>
      </c>
      <c r="I900" s="109">
        <f t="shared" si="348"/>
        <v>0</v>
      </c>
      <c r="J900" s="108" t="e">
        <f>H900/F900</f>
        <v>#DIV/0!</v>
      </c>
      <c r="K900" s="24">
        <f t="shared" si="357"/>
        <v>2596.11</v>
      </c>
      <c r="L900" s="24">
        <f t="shared" si="358"/>
        <v>0</v>
      </c>
      <c r="M900" s="52">
        <f t="shared" si="344"/>
        <v>1</v>
      </c>
      <c r="N900" s="512" t="s">
        <v>1289</v>
      </c>
    </row>
    <row r="901" spans="1:14" s="4" customFormat="1" x14ac:dyDescent="0.25">
      <c r="A901" s="573"/>
      <c r="B901" s="179" t="s">
        <v>23</v>
      </c>
      <c r="C901" s="179"/>
      <c r="D901" s="24"/>
      <c r="E901" s="24"/>
      <c r="F901" s="24"/>
      <c r="G901" s="109"/>
      <c r="H901" s="24"/>
      <c r="I901" s="88" t="e">
        <f t="shared" si="348"/>
        <v>#DIV/0!</v>
      </c>
      <c r="J901" s="88"/>
      <c r="K901" s="24">
        <f t="shared" si="357"/>
        <v>0</v>
      </c>
      <c r="L901" s="24">
        <f t="shared" si="358"/>
        <v>0</v>
      </c>
      <c r="M901" s="129" t="e">
        <f t="shared" si="344"/>
        <v>#DIV/0!</v>
      </c>
      <c r="N901" s="512"/>
    </row>
    <row r="902" spans="1:14" s="4" customFormat="1" x14ac:dyDescent="0.25">
      <c r="A902" s="573"/>
      <c r="B902" s="179" t="s">
        <v>22</v>
      </c>
      <c r="C902" s="179"/>
      <c r="D902" s="24"/>
      <c r="E902" s="24"/>
      <c r="F902" s="24">
        <f>H902</f>
        <v>0</v>
      </c>
      <c r="G902" s="88" t="e">
        <f>F902/E902</f>
        <v>#DIV/0!</v>
      </c>
      <c r="H902" s="24">
        <v>0</v>
      </c>
      <c r="I902" s="88" t="e">
        <f t="shared" si="348"/>
        <v>#DIV/0!</v>
      </c>
      <c r="J902" s="88" t="e">
        <f>H902/F902</f>
        <v>#DIV/0!</v>
      </c>
      <c r="K902" s="24">
        <f t="shared" si="357"/>
        <v>0</v>
      </c>
      <c r="L902" s="24">
        <f t="shared" si="358"/>
        <v>0</v>
      </c>
      <c r="M902" s="129" t="e">
        <f t="shared" si="344"/>
        <v>#DIV/0!</v>
      </c>
      <c r="N902" s="512"/>
    </row>
    <row r="903" spans="1:14" s="4" customFormat="1" x14ac:dyDescent="0.25">
      <c r="A903" s="573"/>
      <c r="B903" s="179" t="s">
        <v>42</v>
      </c>
      <c r="C903" s="179"/>
      <c r="D903" s="24">
        <v>2596.11</v>
      </c>
      <c r="E903" s="24">
        <v>2596.11</v>
      </c>
      <c r="F903" s="24">
        <f>H903</f>
        <v>0</v>
      </c>
      <c r="G903" s="109">
        <f>F903/E903</f>
        <v>0</v>
      </c>
      <c r="H903" s="24">
        <v>0</v>
      </c>
      <c r="I903" s="109">
        <f t="shared" si="348"/>
        <v>0</v>
      </c>
      <c r="J903" s="88" t="e">
        <f>H903/F903</f>
        <v>#DIV/0!</v>
      </c>
      <c r="K903" s="24">
        <f t="shared" si="357"/>
        <v>2596.11</v>
      </c>
      <c r="L903" s="24">
        <f t="shared" si="358"/>
        <v>0</v>
      </c>
      <c r="M903" s="52">
        <f t="shared" si="344"/>
        <v>1</v>
      </c>
      <c r="N903" s="512"/>
    </row>
    <row r="904" spans="1:14" s="4" customFormat="1" x14ac:dyDescent="0.25">
      <c r="A904" s="573"/>
      <c r="B904" s="179" t="s">
        <v>24</v>
      </c>
      <c r="C904" s="179"/>
      <c r="D904" s="24"/>
      <c r="E904" s="24"/>
      <c r="F904" s="24"/>
      <c r="G904" s="109"/>
      <c r="H904" s="24"/>
      <c r="I904" s="88" t="e">
        <f t="shared" si="348"/>
        <v>#DIV/0!</v>
      </c>
      <c r="J904" s="88"/>
      <c r="K904" s="24">
        <f t="shared" si="357"/>
        <v>0</v>
      </c>
      <c r="L904" s="24">
        <f t="shared" si="358"/>
        <v>0</v>
      </c>
      <c r="M904" s="129" t="e">
        <f t="shared" si="344"/>
        <v>#DIV/0!</v>
      </c>
      <c r="N904" s="512"/>
    </row>
    <row r="905" spans="1:14" s="58" customFormat="1" ht="37.5" customHeight="1" x14ac:dyDescent="0.25">
      <c r="A905" s="573" t="s">
        <v>834</v>
      </c>
      <c r="B905" s="180" t="s">
        <v>840</v>
      </c>
      <c r="C905" s="178" t="s">
        <v>470</v>
      </c>
      <c r="D905" s="56">
        <f>SUM(D906:D909)</f>
        <v>2166</v>
      </c>
      <c r="E905" s="56">
        <f>SUM(E906:E909)</f>
        <v>2166</v>
      </c>
      <c r="F905" s="56">
        <f>SUM(F906:F909)</f>
        <v>0</v>
      </c>
      <c r="G905" s="114">
        <f>F905/E905</f>
        <v>0</v>
      </c>
      <c r="H905" s="56">
        <f>SUM(H906:H909)</f>
        <v>0</v>
      </c>
      <c r="I905" s="109">
        <f t="shared" si="348"/>
        <v>0</v>
      </c>
      <c r="J905" s="108" t="e">
        <f>H905/F905</f>
        <v>#DIV/0!</v>
      </c>
      <c r="K905" s="24">
        <f t="shared" si="357"/>
        <v>2166</v>
      </c>
      <c r="L905" s="24">
        <f t="shared" si="358"/>
        <v>0</v>
      </c>
      <c r="M905" s="52">
        <f t="shared" si="344"/>
        <v>1</v>
      </c>
      <c r="N905" s="512" t="s">
        <v>1289</v>
      </c>
    </row>
    <row r="906" spans="1:14" s="4" customFormat="1" x14ac:dyDescent="0.25">
      <c r="A906" s="573"/>
      <c r="B906" s="179" t="s">
        <v>23</v>
      </c>
      <c r="C906" s="179"/>
      <c r="D906" s="24"/>
      <c r="E906" s="24"/>
      <c r="F906" s="24"/>
      <c r="G906" s="109"/>
      <c r="H906" s="24"/>
      <c r="I906" s="88" t="e">
        <f t="shared" si="348"/>
        <v>#DIV/0!</v>
      </c>
      <c r="J906" s="88"/>
      <c r="K906" s="24">
        <f t="shared" si="357"/>
        <v>0</v>
      </c>
      <c r="L906" s="24">
        <f t="shared" si="358"/>
        <v>0</v>
      </c>
      <c r="M906" s="129" t="e">
        <f t="shared" si="344"/>
        <v>#DIV/0!</v>
      </c>
      <c r="N906" s="512"/>
    </row>
    <row r="907" spans="1:14" s="4" customFormat="1" x14ac:dyDescent="0.25">
      <c r="A907" s="573"/>
      <c r="B907" s="179" t="s">
        <v>22</v>
      </c>
      <c r="C907" s="179"/>
      <c r="D907" s="24"/>
      <c r="E907" s="24"/>
      <c r="F907" s="24">
        <f>H907</f>
        <v>0</v>
      </c>
      <c r="G907" s="88" t="e">
        <f>F907/E907</f>
        <v>#DIV/0!</v>
      </c>
      <c r="H907" s="24">
        <v>0</v>
      </c>
      <c r="I907" s="88" t="e">
        <f t="shared" si="348"/>
        <v>#DIV/0!</v>
      </c>
      <c r="J907" s="88" t="e">
        <f>H907/F907</f>
        <v>#DIV/0!</v>
      </c>
      <c r="K907" s="24">
        <f t="shared" si="357"/>
        <v>0</v>
      </c>
      <c r="L907" s="24">
        <f t="shared" si="358"/>
        <v>0</v>
      </c>
      <c r="M907" s="129" t="e">
        <f t="shared" si="344"/>
        <v>#DIV/0!</v>
      </c>
      <c r="N907" s="512"/>
    </row>
    <row r="908" spans="1:14" s="4" customFormat="1" x14ac:dyDescent="0.25">
      <c r="A908" s="573"/>
      <c r="B908" s="179" t="s">
        <v>42</v>
      </c>
      <c r="C908" s="179"/>
      <c r="D908" s="24">
        <v>2166</v>
      </c>
      <c r="E908" s="24">
        <v>2166</v>
      </c>
      <c r="F908" s="24">
        <f>H908</f>
        <v>0</v>
      </c>
      <c r="G908" s="109">
        <f>F908/E908</f>
        <v>0</v>
      </c>
      <c r="H908" s="24">
        <v>0</v>
      </c>
      <c r="I908" s="109">
        <f t="shared" si="348"/>
        <v>0</v>
      </c>
      <c r="J908" s="88" t="e">
        <f>H908/F908</f>
        <v>#DIV/0!</v>
      </c>
      <c r="K908" s="24">
        <f t="shared" si="357"/>
        <v>2166</v>
      </c>
      <c r="L908" s="24">
        <f t="shared" si="358"/>
        <v>0</v>
      </c>
      <c r="M908" s="52">
        <f t="shared" si="344"/>
        <v>1</v>
      </c>
      <c r="N908" s="512"/>
    </row>
    <row r="909" spans="1:14" s="4" customFormat="1" x14ac:dyDescent="0.25">
      <c r="A909" s="573"/>
      <c r="B909" s="179" t="s">
        <v>24</v>
      </c>
      <c r="C909" s="179"/>
      <c r="D909" s="24"/>
      <c r="E909" s="24"/>
      <c r="F909" s="24"/>
      <c r="G909" s="109"/>
      <c r="H909" s="24"/>
      <c r="I909" s="88" t="e">
        <f t="shared" si="348"/>
        <v>#DIV/0!</v>
      </c>
      <c r="J909" s="88"/>
      <c r="K909" s="24">
        <f t="shared" si="357"/>
        <v>0</v>
      </c>
      <c r="L909" s="24">
        <f t="shared" si="358"/>
        <v>0</v>
      </c>
      <c r="M909" s="129" t="e">
        <f t="shared" si="344"/>
        <v>#DIV/0!</v>
      </c>
      <c r="N909" s="512"/>
    </row>
    <row r="910" spans="1:14" s="58" customFormat="1" ht="37.5" x14ac:dyDescent="0.25">
      <c r="A910" s="573" t="s">
        <v>835</v>
      </c>
      <c r="B910" s="180" t="s">
        <v>841</v>
      </c>
      <c r="C910" s="178" t="s">
        <v>470</v>
      </c>
      <c r="D910" s="56">
        <f>SUM(D911:D914)</f>
        <v>4808.66</v>
      </c>
      <c r="E910" s="56">
        <f>SUM(E911:E914)</f>
        <v>4808.66</v>
      </c>
      <c r="F910" s="56">
        <f>SUM(F911:F914)</f>
        <v>0</v>
      </c>
      <c r="G910" s="114">
        <f>F910/E910</f>
        <v>0</v>
      </c>
      <c r="H910" s="56">
        <f>SUM(H911:H914)</f>
        <v>0</v>
      </c>
      <c r="I910" s="109">
        <f t="shared" si="348"/>
        <v>0</v>
      </c>
      <c r="J910" s="108" t="e">
        <f>H910/F910</f>
        <v>#DIV/0!</v>
      </c>
      <c r="K910" s="24">
        <f t="shared" si="357"/>
        <v>4808.66</v>
      </c>
      <c r="L910" s="24">
        <f t="shared" si="358"/>
        <v>0</v>
      </c>
      <c r="M910" s="52">
        <f t="shared" si="344"/>
        <v>1</v>
      </c>
      <c r="N910" s="512" t="s">
        <v>1290</v>
      </c>
    </row>
    <row r="911" spans="1:14" s="4" customFormat="1" x14ac:dyDescent="0.25">
      <c r="A911" s="573"/>
      <c r="B911" s="179" t="s">
        <v>23</v>
      </c>
      <c r="C911" s="179"/>
      <c r="D911" s="24"/>
      <c r="E911" s="24"/>
      <c r="F911" s="24"/>
      <c r="G911" s="109"/>
      <c r="H911" s="24"/>
      <c r="I911" s="88" t="e">
        <f t="shared" si="348"/>
        <v>#DIV/0!</v>
      </c>
      <c r="J911" s="88"/>
      <c r="K911" s="24">
        <f t="shared" si="357"/>
        <v>0</v>
      </c>
      <c r="L911" s="24">
        <f t="shared" si="358"/>
        <v>0</v>
      </c>
      <c r="M911" s="129" t="e">
        <f t="shared" si="344"/>
        <v>#DIV/0!</v>
      </c>
      <c r="N911" s="512"/>
    </row>
    <row r="912" spans="1:14" s="4" customFormat="1" x14ac:dyDescent="0.25">
      <c r="A912" s="573"/>
      <c r="B912" s="179" t="s">
        <v>22</v>
      </c>
      <c r="C912" s="179"/>
      <c r="D912" s="24"/>
      <c r="E912" s="24"/>
      <c r="F912" s="24">
        <f>H912</f>
        <v>0</v>
      </c>
      <c r="G912" s="88" t="e">
        <f>F912/E912</f>
        <v>#DIV/0!</v>
      </c>
      <c r="H912" s="24">
        <v>0</v>
      </c>
      <c r="I912" s="88" t="e">
        <f t="shared" si="348"/>
        <v>#DIV/0!</v>
      </c>
      <c r="J912" s="88" t="e">
        <f>H912/F912</f>
        <v>#DIV/0!</v>
      </c>
      <c r="K912" s="24">
        <f t="shared" si="357"/>
        <v>0</v>
      </c>
      <c r="L912" s="24">
        <f t="shared" si="358"/>
        <v>0</v>
      </c>
      <c r="M912" s="129" t="e">
        <f t="shared" si="344"/>
        <v>#DIV/0!</v>
      </c>
      <c r="N912" s="512"/>
    </row>
    <row r="913" spans="1:14" s="4" customFormat="1" x14ac:dyDescent="0.25">
      <c r="A913" s="573"/>
      <c r="B913" s="179" t="s">
        <v>42</v>
      </c>
      <c r="C913" s="179"/>
      <c r="D913" s="24">
        <v>4808.66</v>
      </c>
      <c r="E913" s="24">
        <v>4808.66</v>
      </c>
      <c r="F913" s="24">
        <f>H913</f>
        <v>0</v>
      </c>
      <c r="G913" s="109">
        <f>F913/E913</f>
        <v>0</v>
      </c>
      <c r="H913" s="24">
        <v>0</v>
      </c>
      <c r="I913" s="109">
        <f t="shared" si="348"/>
        <v>0</v>
      </c>
      <c r="J913" s="88" t="e">
        <f>H913/F913</f>
        <v>#DIV/0!</v>
      </c>
      <c r="K913" s="24">
        <f t="shared" si="357"/>
        <v>4808.66</v>
      </c>
      <c r="L913" s="24">
        <f t="shared" si="358"/>
        <v>0</v>
      </c>
      <c r="M913" s="52">
        <f t="shared" si="344"/>
        <v>1</v>
      </c>
      <c r="N913" s="512"/>
    </row>
    <row r="914" spans="1:14" s="4" customFormat="1" x14ac:dyDescent="0.25">
      <c r="A914" s="573"/>
      <c r="B914" s="179" t="s">
        <v>24</v>
      </c>
      <c r="C914" s="179"/>
      <c r="D914" s="24"/>
      <c r="E914" s="24"/>
      <c r="F914" s="24"/>
      <c r="G914" s="109"/>
      <c r="H914" s="24"/>
      <c r="I914" s="88" t="e">
        <f t="shared" si="348"/>
        <v>#DIV/0!</v>
      </c>
      <c r="J914" s="88"/>
      <c r="K914" s="24">
        <f t="shared" si="357"/>
        <v>0</v>
      </c>
      <c r="L914" s="24">
        <f t="shared" si="358"/>
        <v>0</v>
      </c>
      <c r="M914" s="129" t="e">
        <f t="shared" si="344"/>
        <v>#DIV/0!</v>
      </c>
      <c r="N914" s="512"/>
    </row>
    <row r="915" spans="1:14" s="58" customFormat="1" ht="48" customHeight="1" x14ac:dyDescent="0.25">
      <c r="A915" s="573" t="s">
        <v>836</v>
      </c>
      <c r="B915" s="180" t="s">
        <v>842</v>
      </c>
      <c r="C915" s="178" t="s">
        <v>470</v>
      </c>
      <c r="D915" s="56">
        <f>SUM(D916:D919)</f>
        <v>2345.7199999999998</v>
      </c>
      <c r="E915" s="56">
        <f>SUM(E916:E919)</f>
        <v>2345.7199999999998</v>
      </c>
      <c r="F915" s="56">
        <f>SUM(F916:F919)</f>
        <v>0</v>
      </c>
      <c r="G915" s="114">
        <f>F915/E915</f>
        <v>0</v>
      </c>
      <c r="H915" s="56">
        <f>SUM(H916:H919)</f>
        <v>0</v>
      </c>
      <c r="I915" s="109">
        <f t="shared" si="348"/>
        <v>0</v>
      </c>
      <c r="J915" s="108" t="e">
        <f>H915/F915</f>
        <v>#DIV/0!</v>
      </c>
      <c r="K915" s="24">
        <f t="shared" si="357"/>
        <v>2345.7199999999998</v>
      </c>
      <c r="L915" s="24">
        <f t="shared" si="358"/>
        <v>0</v>
      </c>
      <c r="M915" s="52">
        <f t="shared" si="344"/>
        <v>1</v>
      </c>
      <c r="N915" s="512" t="s">
        <v>1289</v>
      </c>
    </row>
    <row r="916" spans="1:14" s="4" customFormat="1" x14ac:dyDescent="0.25">
      <c r="A916" s="573"/>
      <c r="B916" s="179" t="s">
        <v>23</v>
      </c>
      <c r="C916" s="179"/>
      <c r="D916" s="24"/>
      <c r="E916" s="24"/>
      <c r="F916" s="24"/>
      <c r="G916" s="109"/>
      <c r="H916" s="24"/>
      <c r="I916" s="88" t="e">
        <f t="shared" si="348"/>
        <v>#DIV/0!</v>
      </c>
      <c r="J916" s="88"/>
      <c r="K916" s="24">
        <f t="shared" si="357"/>
        <v>0</v>
      </c>
      <c r="L916" s="24">
        <f t="shared" si="358"/>
        <v>0</v>
      </c>
      <c r="M916" s="129" t="e">
        <f t="shared" si="344"/>
        <v>#DIV/0!</v>
      </c>
      <c r="N916" s="512"/>
    </row>
    <row r="917" spans="1:14" s="4" customFormat="1" x14ac:dyDescent="0.25">
      <c r="A917" s="573"/>
      <c r="B917" s="179" t="s">
        <v>22</v>
      </c>
      <c r="C917" s="179"/>
      <c r="D917" s="24"/>
      <c r="E917" s="24"/>
      <c r="F917" s="24">
        <f>H917</f>
        <v>0</v>
      </c>
      <c r="G917" s="88" t="e">
        <f>F917/E917</f>
        <v>#DIV/0!</v>
      </c>
      <c r="H917" s="24">
        <v>0</v>
      </c>
      <c r="I917" s="88" t="e">
        <f t="shared" si="348"/>
        <v>#DIV/0!</v>
      </c>
      <c r="J917" s="88" t="e">
        <f>H917/F917</f>
        <v>#DIV/0!</v>
      </c>
      <c r="K917" s="24">
        <f t="shared" si="357"/>
        <v>0</v>
      </c>
      <c r="L917" s="24">
        <f t="shared" si="358"/>
        <v>0</v>
      </c>
      <c r="M917" s="129" t="e">
        <f t="shared" si="344"/>
        <v>#DIV/0!</v>
      </c>
      <c r="N917" s="512"/>
    </row>
    <row r="918" spans="1:14" s="4" customFormat="1" x14ac:dyDescent="0.25">
      <c r="A918" s="573"/>
      <c r="B918" s="179" t="s">
        <v>42</v>
      </c>
      <c r="C918" s="179"/>
      <c r="D918" s="24">
        <v>2345.7199999999998</v>
      </c>
      <c r="E918" s="24">
        <v>2345.7199999999998</v>
      </c>
      <c r="F918" s="24">
        <f>H918</f>
        <v>0</v>
      </c>
      <c r="G918" s="109">
        <f>F918/E918</f>
        <v>0</v>
      </c>
      <c r="H918" s="24">
        <v>0</v>
      </c>
      <c r="I918" s="109">
        <f t="shared" si="348"/>
        <v>0</v>
      </c>
      <c r="J918" s="88" t="e">
        <f>H918/F918</f>
        <v>#DIV/0!</v>
      </c>
      <c r="K918" s="24">
        <f t="shared" si="357"/>
        <v>2345.7199999999998</v>
      </c>
      <c r="L918" s="24">
        <f t="shared" si="358"/>
        <v>0</v>
      </c>
      <c r="M918" s="52">
        <f t="shared" si="344"/>
        <v>1</v>
      </c>
      <c r="N918" s="512"/>
    </row>
    <row r="919" spans="1:14" s="4" customFormat="1" x14ac:dyDescent="0.25">
      <c r="A919" s="573"/>
      <c r="B919" s="179" t="s">
        <v>24</v>
      </c>
      <c r="C919" s="179"/>
      <c r="D919" s="24"/>
      <c r="E919" s="24"/>
      <c r="F919" s="24"/>
      <c r="G919" s="109"/>
      <c r="H919" s="24"/>
      <c r="I919" s="88" t="e">
        <f t="shared" si="348"/>
        <v>#DIV/0!</v>
      </c>
      <c r="J919" s="88"/>
      <c r="K919" s="24">
        <f t="shared" si="357"/>
        <v>0</v>
      </c>
      <c r="L919" s="24">
        <f t="shared" si="358"/>
        <v>0</v>
      </c>
      <c r="M919" s="129" t="e">
        <f t="shared" ref="M919:M989" si="361">K919/E919</f>
        <v>#DIV/0!</v>
      </c>
      <c r="N919" s="512"/>
    </row>
    <row r="920" spans="1:14" s="58" customFormat="1" ht="35.25" customHeight="1" x14ac:dyDescent="0.25">
      <c r="A920" s="573" t="s">
        <v>837</v>
      </c>
      <c r="B920" s="180" t="s">
        <v>843</v>
      </c>
      <c r="C920" s="178" t="s">
        <v>470</v>
      </c>
      <c r="D920" s="56">
        <f>SUM(D921:D924)</f>
        <v>61786.65</v>
      </c>
      <c r="E920" s="56">
        <f>SUM(E921:E924)</f>
        <v>61786.65</v>
      </c>
      <c r="F920" s="56">
        <f>SUM(F921:F924)</f>
        <v>61786.53</v>
      </c>
      <c r="G920" s="114">
        <f>F920/E920</f>
        <v>1</v>
      </c>
      <c r="H920" s="56">
        <f>SUM(H921:H924)</f>
        <v>61786.53</v>
      </c>
      <c r="I920" s="109">
        <f t="shared" si="348"/>
        <v>1</v>
      </c>
      <c r="J920" s="114">
        <f>H920/F920</f>
        <v>1</v>
      </c>
      <c r="K920" s="56">
        <f>SUM(K921:K924)</f>
        <v>61786.53</v>
      </c>
      <c r="L920" s="56">
        <f>SUM(L921:L924)</f>
        <v>0.12</v>
      </c>
      <c r="M920" s="155">
        <f t="shared" si="361"/>
        <v>1</v>
      </c>
      <c r="N920" s="512" t="s">
        <v>1146</v>
      </c>
    </row>
    <row r="921" spans="1:14" s="4" customFormat="1" ht="35.25" customHeight="1" x14ac:dyDescent="0.25">
      <c r="A921" s="573"/>
      <c r="B921" s="179" t="s">
        <v>23</v>
      </c>
      <c r="C921" s="179"/>
      <c r="D921" s="24"/>
      <c r="E921" s="24"/>
      <c r="F921" s="24"/>
      <c r="G921" s="109"/>
      <c r="H921" s="24"/>
      <c r="I921" s="88" t="e">
        <f t="shared" si="348"/>
        <v>#DIV/0!</v>
      </c>
      <c r="J921" s="88"/>
      <c r="K921" s="24">
        <f>E921</f>
        <v>0</v>
      </c>
      <c r="L921" s="24">
        <f t="shared" si="358"/>
        <v>0</v>
      </c>
      <c r="M921" s="129" t="e">
        <f t="shared" si="361"/>
        <v>#DIV/0!</v>
      </c>
      <c r="N921" s="512"/>
    </row>
    <row r="922" spans="1:14" s="4" customFormat="1" ht="35.25" customHeight="1" x14ac:dyDescent="0.25">
      <c r="A922" s="573"/>
      <c r="B922" s="179" t="s">
        <v>22</v>
      </c>
      <c r="C922" s="179"/>
      <c r="D922" s="24">
        <v>55608</v>
      </c>
      <c r="E922" s="24">
        <v>55608</v>
      </c>
      <c r="F922" s="24">
        <v>55607.88</v>
      </c>
      <c r="G922" s="109">
        <f>F922/E922</f>
        <v>1</v>
      </c>
      <c r="H922" s="24">
        <v>55607.88</v>
      </c>
      <c r="I922" s="109">
        <f t="shared" si="348"/>
        <v>1</v>
      </c>
      <c r="J922" s="109">
        <f>H922/F922</f>
        <v>1</v>
      </c>
      <c r="K922" s="24">
        <v>55607.88</v>
      </c>
      <c r="L922" s="24">
        <f t="shared" si="358"/>
        <v>0.12</v>
      </c>
      <c r="M922" s="52">
        <f t="shared" si="361"/>
        <v>1</v>
      </c>
      <c r="N922" s="512"/>
    </row>
    <row r="923" spans="1:14" s="4" customFormat="1" ht="35.25" customHeight="1" x14ac:dyDescent="0.25">
      <c r="A923" s="573"/>
      <c r="B923" s="179" t="s">
        <v>42</v>
      </c>
      <c r="C923" s="179"/>
      <c r="D923" s="24">
        <v>6178.65</v>
      </c>
      <c r="E923" s="24">
        <v>6178.65</v>
      </c>
      <c r="F923" s="24">
        <v>6178.65</v>
      </c>
      <c r="G923" s="109">
        <f>F923/E923</f>
        <v>1</v>
      </c>
      <c r="H923" s="24">
        <v>6178.65</v>
      </c>
      <c r="I923" s="109">
        <f t="shared" si="348"/>
        <v>1</v>
      </c>
      <c r="J923" s="109">
        <f>H923/F923</f>
        <v>1</v>
      </c>
      <c r="K923" s="24">
        <v>6178.65</v>
      </c>
      <c r="L923" s="24">
        <f t="shared" si="358"/>
        <v>0</v>
      </c>
      <c r="M923" s="52">
        <f t="shared" si="361"/>
        <v>1</v>
      </c>
      <c r="N923" s="512"/>
    </row>
    <row r="924" spans="1:14" s="4" customFormat="1" ht="35.25" customHeight="1" x14ac:dyDescent="0.25">
      <c r="A924" s="573"/>
      <c r="B924" s="179" t="s">
        <v>24</v>
      </c>
      <c r="C924" s="179"/>
      <c r="D924" s="24"/>
      <c r="E924" s="24"/>
      <c r="F924" s="24"/>
      <c r="G924" s="109"/>
      <c r="H924" s="24"/>
      <c r="I924" s="88" t="e">
        <f t="shared" si="348"/>
        <v>#DIV/0!</v>
      </c>
      <c r="J924" s="88"/>
      <c r="K924" s="24">
        <f t="shared" ref="K924:K984" si="362">E924</f>
        <v>0</v>
      </c>
      <c r="L924" s="24">
        <f t="shared" si="358"/>
        <v>0</v>
      </c>
      <c r="M924" s="129" t="e">
        <f t="shared" si="361"/>
        <v>#DIV/0!</v>
      </c>
      <c r="N924" s="512"/>
    </row>
    <row r="925" spans="1:14" s="58" customFormat="1" ht="73.5" customHeight="1" x14ac:dyDescent="0.25">
      <c r="A925" s="573" t="s">
        <v>274</v>
      </c>
      <c r="B925" s="180" t="s">
        <v>472</v>
      </c>
      <c r="C925" s="178" t="s">
        <v>470</v>
      </c>
      <c r="D925" s="56">
        <f>SUM(D926:D929)</f>
        <v>1009.03</v>
      </c>
      <c r="E925" s="56">
        <f>SUM(E926:E929)</f>
        <v>1009.03</v>
      </c>
      <c r="F925" s="56">
        <f>SUM(F926:F929)</f>
        <v>0</v>
      </c>
      <c r="G925" s="114">
        <f>F925/E925</f>
        <v>0</v>
      </c>
      <c r="H925" s="56">
        <f>SUM(H926:H929)</f>
        <v>0</v>
      </c>
      <c r="I925" s="109">
        <f t="shared" si="348"/>
        <v>0</v>
      </c>
      <c r="J925" s="108" t="e">
        <f>H925/F925</f>
        <v>#DIV/0!</v>
      </c>
      <c r="K925" s="24">
        <f t="shared" si="362"/>
        <v>1009.03</v>
      </c>
      <c r="L925" s="24">
        <f t="shared" si="358"/>
        <v>0</v>
      </c>
      <c r="M925" s="52">
        <f t="shared" si="361"/>
        <v>1</v>
      </c>
      <c r="N925" s="512" t="s">
        <v>1147</v>
      </c>
    </row>
    <row r="926" spans="1:14" s="4" customFormat="1" ht="38.25" customHeight="1" x14ac:dyDescent="0.25">
      <c r="A926" s="573"/>
      <c r="B926" s="179" t="s">
        <v>23</v>
      </c>
      <c r="C926" s="179"/>
      <c r="D926" s="24">
        <f t="shared" ref="D926:E929" si="363">D931</f>
        <v>0</v>
      </c>
      <c r="E926" s="24">
        <f t="shared" si="363"/>
        <v>0</v>
      </c>
      <c r="F926" s="24"/>
      <c r="G926" s="109"/>
      <c r="H926" s="24"/>
      <c r="I926" s="88" t="e">
        <f t="shared" si="348"/>
        <v>#DIV/0!</v>
      </c>
      <c r="J926" s="88"/>
      <c r="K926" s="24">
        <f t="shared" si="362"/>
        <v>0</v>
      </c>
      <c r="L926" s="24">
        <f t="shared" si="358"/>
        <v>0</v>
      </c>
      <c r="M926" s="129" t="e">
        <f t="shared" si="361"/>
        <v>#DIV/0!</v>
      </c>
      <c r="N926" s="512"/>
    </row>
    <row r="927" spans="1:14" s="4" customFormat="1" ht="23.25" customHeight="1" x14ac:dyDescent="0.25">
      <c r="A927" s="573"/>
      <c r="B927" s="179" t="s">
        <v>22</v>
      </c>
      <c r="C927" s="179"/>
      <c r="D927" s="24">
        <f t="shared" si="363"/>
        <v>0</v>
      </c>
      <c r="E927" s="24">
        <f t="shared" si="363"/>
        <v>0</v>
      </c>
      <c r="F927" s="24"/>
      <c r="G927" s="109"/>
      <c r="H927" s="24"/>
      <c r="I927" s="88" t="e">
        <f t="shared" ref="I927:I989" si="364">H927/E927</f>
        <v>#DIV/0!</v>
      </c>
      <c r="J927" s="88"/>
      <c r="K927" s="24">
        <f t="shared" si="362"/>
        <v>0</v>
      </c>
      <c r="L927" s="24">
        <f t="shared" si="358"/>
        <v>0</v>
      </c>
      <c r="M927" s="129" t="e">
        <f t="shared" si="361"/>
        <v>#DIV/0!</v>
      </c>
      <c r="N927" s="512"/>
    </row>
    <row r="928" spans="1:14" s="4" customFormat="1" ht="31.5" customHeight="1" x14ac:dyDescent="0.25">
      <c r="A928" s="573"/>
      <c r="B928" s="179" t="s">
        <v>42</v>
      </c>
      <c r="C928" s="179"/>
      <c r="D928" s="24">
        <f>D933</f>
        <v>1009.03</v>
      </c>
      <c r="E928" s="24">
        <f>E933</f>
        <v>1009.03</v>
      </c>
      <c r="F928" s="24">
        <f t="shared" ref="F928:L928" si="365">F933</f>
        <v>0</v>
      </c>
      <c r="G928" s="24">
        <f t="shared" si="365"/>
        <v>0</v>
      </c>
      <c r="H928" s="24">
        <f t="shared" si="365"/>
        <v>0</v>
      </c>
      <c r="I928" s="24">
        <f t="shared" si="365"/>
        <v>0</v>
      </c>
      <c r="J928" s="36" t="e">
        <f t="shared" si="365"/>
        <v>#DIV/0!</v>
      </c>
      <c r="K928" s="24">
        <f t="shared" si="365"/>
        <v>1009.03</v>
      </c>
      <c r="L928" s="24">
        <f t="shared" si="365"/>
        <v>0</v>
      </c>
      <c r="M928" s="52">
        <f t="shared" si="361"/>
        <v>1</v>
      </c>
      <c r="N928" s="512"/>
    </row>
    <row r="929" spans="1:14" s="4" customFormat="1" ht="33.75" customHeight="1" x14ac:dyDescent="0.25">
      <c r="A929" s="573"/>
      <c r="B929" s="179" t="s">
        <v>24</v>
      </c>
      <c r="C929" s="179"/>
      <c r="D929" s="24">
        <f t="shared" si="363"/>
        <v>0</v>
      </c>
      <c r="E929" s="24">
        <f t="shared" si="363"/>
        <v>0</v>
      </c>
      <c r="F929" s="24"/>
      <c r="G929" s="109"/>
      <c r="H929" s="24"/>
      <c r="I929" s="88" t="e">
        <f t="shared" si="364"/>
        <v>#DIV/0!</v>
      </c>
      <c r="J929" s="88"/>
      <c r="K929" s="24">
        <f t="shared" si="362"/>
        <v>0</v>
      </c>
      <c r="L929" s="24">
        <f t="shared" si="358"/>
        <v>0</v>
      </c>
      <c r="M929" s="129" t="e">
        <f t="shared" si="361"/>
        <v>#DIV/0!</v>
      </c>
      <c r="N929" s="512"/>
    </row>
    <row r="930" spans="1:14" s="58" customFormat="1" ht="116.25" customHeight="1" x14ac:dyDescent="0.25">
      <c r="A930" s="573" t="s">
        <v>844</v>
      </c>
      <c r="B930" s="180" t="s">
        <v>1291</v>
      </c>
      <c r="C930" s="178" t="s">
        <v>470</v>
      </c>
      <c r="D930" s="56">
        <f>SUM(D931:D934)</f>
        <v>1009.03</v>
      </c>
      <c r="E930" s="56">
        <f>SUM(E931:E934)</f>
        <v>1009.03</v>
      </c>
      <c r="F930" s="56">
        <f>SUM(F931:F934)</f>
        <v>0</v>
      </c>
      <c r="G930" s="108">
        <f>F930/E930</f>
        <v>0</v>
      </c>
      <c r="H930" s="56">
        <f>SUM(H931:H934)</f>
        <v>0</v>
      </c>
      <c r="I930" s="88">
        <f t="shared" si="364"/>
        <v>0</v>
      </c>
      <c r="J930" s="108" t="e">
        <f>H930/F930</f>
        <v>#DIV/0!</v>
      </c>
      <c r="K930" s="24">
        <f t="shared" si="362"/>
        <v>1009.03</v>
      </c>
      <c r="L930" s="24">
        <f t="shared" si="358"/>
        <v>0</v>
      </c>
      <c r="M930" s="129">
        <f t="shared" si="361"/>
        <v>1</v>
      </c>
      <c r="N930" s="512"/>
    </row>
    <row r="931" spans="1:14" s="4" customFormat="1" x14ac:dyDescent="0.25">
      <c r="A931" s="573"/>
      <c r="B931" s="179" t="s">
        <v>23</v>
      </c>
      <c r="C931" s="179"/>
      <c r="D931" s="24"/>
      <c r="E931" s="24"/>
      <c r="F931" s="24"/>
      <c r="G931" s="109"/>
      <c r="H931" s="24"/>
      <c r="I931" s="88" t="e">
        <f t="shared" si="364"/>
        <v>#DIV/0!</v>
      </c>
      <c r="J931" s="88"/>
      <c r="K931" s="24">
        <f t="shared" si="362"/>
        <v>0</v>
      </c>
      <c r="L931" s="24">
        <f t="shared" si="358"/>
        <v>0</v>
      </c>
      <c r="M931" s="129" t="e">
        <f t="shared" si="361"/>
        <v>#DIV/0!</v>
      </c>
      <c r="N931" s="512"/>
    </row>
    <row r="932" spans="1:14" s="4" customFormat="1" x14ac:dyDescent="0.25">
      <c r="A932" s="573"/>
      <c r="B932" s="179" t="s">
        <v>22</v>
      </c>
      <c r="C932" s="179"/>
      <c r="D932" s="24"/>
      <c r="E932" s="24"/>
      <c r="F932" s="24"/>
      <c r="G932" s="109"/>
      <c r="H932" s="24"/>
      <c r="I932" s="88" t="e">
        <f t="shared" si="364"/>
        <v>#DIV/0!</v>
      </c>
      <c r="J932" s="88"/>
      <c r="K932" s="24">
        <f t="shared" si="362"/>
        <v>0</v>
      </c>
      <c r="L932" s="24">
        <f t="shared" si="358"/>
        <v>0</v>
      </c>
      <c r="M932" s="129" t="e">
        <f t="shared" si="361"/>
        <v>#DIV/0!</v>
      </c>
      <c r="N932" s="512"/>
    </row>
    <row r="933" spans="1:14" s="4" customFormat="1" x14ac:dyDescent="0.25">
      <c r="A933" s="573"/>
      <c r="B933" s="179" t="s">
        <v>42</v>
      </c>
      <c r="C933" s="179"/>
      <c r="D933" s="24">
        <v>1009.03</v>
      </c>
      <c r="E933" s="24">
        <v>1009.03</v>
      </c>
      <c r="F933" s="24">
        <f>H933</f>
        <v>0</v>
      </c>
      <c r="G933" s="88">
        <f>F933/E933</f>
        <v>0</v>
      </c>
      <c r="H933" s="24">
        <v>0</v>
      </c>
      <c r="I933" s="88">
        <f t="shared" si="364"/>
        <v>0</v>
      </c>
      <c r="J933" s="88" t="e">
        <f>H933/F933</f>
        <v>#DIV/0!</v>
      </c>
      <c r="K933" s="24">
        <f t="shared" si="362"/>
        <v>1009.03</v>
      </c>
      <c r="L933" s="24">
        <f t="shared" si="358"/>
        <v>0</v>
      </c>
      <c r="M933" s="129">
        <f t="shared" si="361"/>
        <v>1</v>
      </c>
      <c r="N933" s="512"/>
    </row>
    <row r="934" spans="1:14" s="4" customFormat="1" ht="33.75" customHeight="1" x14ac:dyDescent="0.25">
      <c r="A934" s="573"/>
      <c r="B934" s="179" t="s">
        <v>24</v>
      </c>
      <c r="C934" s="179"/>
      <c r="D934" s="24"/>
      <c r="E934" s="24"/>
      <c r="F934" s="24"/>
      <c r="G934" s="109"/>
      <c r="H934" s="24"/>
      <c r="I934" s="88" t="e">
        <f t="shared" si="364"/>
        <v>#DIV/0!</v>
      </c>
      <c r="J934" s="88"/>
      <c r="K934" s="24">
        <f t="shared" si="362"/>
        <v>0</v>
      </c>
      <c r="L934" s="24">
        <f t="shared" si="358"/>
        <v>0</v>
      </c>
      <c r="M934" s="129" t="e">
        <f t="shared" si="361"/>
        <v>#DIV/0!</v>
      </c>
      <c r="N934" s="512"/>
    </row>
    <row r="935" spans="1:14" s="58" customFormat="1" ht="78.75" customHeight="1" x14ac:dyDescent="0.25">
      <c r="A935" s="573" t="s">
        <v>275</v>
      </c>
      <c r="B935" s="180" t="s">
        <v>276</v>
      </c>
      <c r="C935" s="178" t="s">
        <v>470</v>
      </c>
      <c r="D935" s="56">
        <f>SUM(D936:D939)</f>
        <v>33512.699999999997</v>
      </c>
      <c r="E935" s="56">
        <f>SUM(E936:E939)</f>
        <v>43704</v>
      </c>
      <c r="F935" s="56">
        <f>SUM(F936:F939)</f>
        <v>0</v>
      </c>
      <c r="G935" s="114">
        <f>F935/E935</f>
        <v>0</v>
      </c>
      <c r="H935" s="56">
        <f>SUM(H936:H939)</f>
        <v>0</v>
      </c>
      <c r="I935" s="109">
        <f t="shared" si="364"/>
        <v>0</v>
      </c>
      <c r="J935" s="108" t="e">
        <f>H935/F935</f>
        <v>#DIV/0!</v>
      </c>
      <c r="K935" s="24">
        <f>SUM(K936:K939)</f>
        <v>43704</v>
      </c>
      <c r="L935" s="24">
        <f>SUM(L936:L939)</f>
        <v>10378.85</v>
      </c>
      <c r="M935" s="52">
        <f t="shared" si="361"/>
        <v>1</v>
      </c>
      <c r="N935" s="512"/>
    </row>
    <row r="936" spans="1:14" s="4" customFormat="1" x14ac:dyDescent="0.25">
      <c r="A936" s="573"/>
      <c r="B936" s="179" t="s">
        <v>23</v>
      </c>
      <c r="C936" s="179"/>
      <c r="D936" s="24">
        <f t="shared" ref="D936:L939" si="366">D941+D946</f>
        <v>0</v>
      </c>
      <c r="E936" s="24">
        <f t="shared" si="366"/>
        <v>0</v>
      </c>
      <c r="F936" s="24">
        <f t="shared" si="366"/>
        <v>0</v>
      </c>
      <c r="G936" s="88" t="e">
        <f>F936/E936</f>
        <v>#DIV/0!</v>
      </c>
      <c r="H936" s="36">
        <f t="shared" si="366"/>
        <v>0</v>
      </c>
      <c r="I936" s="88" t="e">
        <f t="shared" si="364"/>
        <v>#DIV/0!</v>
      </c>
      <c r="J936" s="88" t="e">
        <f>H936/F936</f>
        <v>#DIV/0!</v>
      </c>
      <c r="K936" s="24">
        <f t="shared" si="366"/>
        <v>0</v>
      </c>
      <c r="L936" s="24">
        <f t="shared" si="366"/>
        <v>0</v>
      </c>
      <c r="M936" s="129" t="e">
        <f t="shared" si="361"/>
        <v>#DIV/0!</v>
      </c>
      <c r="N936" s="512"/>
    </row>
    <row r="937" spans="1:14" s="4" customFormat="1" x14ac:dyDescent="0.25">
      <c r="A937" s="573"/>
      <c r="B937" s="179" t="s">
        <v>22</v>
      </c>
      <c r="C937" s="179"/>
      <c r="D937" s="24">
        <f t="shared" si="366"/>
        <v>4097.7</v>
      </c>
      <c r="E937" s="24">
        <f t="shared" si="366"/>
        <v>14289</v>
      </c>
      <c r="F937" s="24">
        <f>H937</f>
        <v>0</v>
      </c>
      <c r="G937" s="109">
        <f>F937/E937</f>
        <v>0</v>
      </c>
      <c r="H937" s="24">
        <v>0</v>
      </c>
      <c r="I937" s="109">
        <f t="shared" si="364"/>
        <v>0</v>
      </c>
      <c r="J937" s="88" t="e">
        <f>H937/F937</f>
        <v>#DIV/0!</v>
      </c>
      <c r="K937" s="24">
        <f>E937</f>
        <v>14289</v>
      </c>
      <c r="L937" s="24">
        <f t="shared" si="366"/>
        <v>10369.469999999999</v>
      </c>
      <c r="M937" s="52">
        <f t="shared" si="361"/>
        <v>1</v>
      </c>
      <c r="N937" s="512"/>
    </row>
    <row r="938" spans="1:14" s="4" customFormat="1" x14ac:dyDescent="0.25">
      <c r="A938" s="573"/>
      <c r="B938" s="179" t="s">
        <v>42</v>
      </c>
      <c r="C938" s="179"/>
      <c r="D938" s="24">
        <v>29415</v>
      </c>
      <c r="E938" s="24">
        <v>29415</v>
      </c>
      <c r="F938" s="24">
        <f>H938</f>
        <v>0</v>
      </c>
      <c r="G938" s="109">
        <f>F938/E938</f>
        <v>0</v>
      </c>
      <c r="H938" s="24">
        <v>0</v>
      </c>
      <c r="I938" s="109">
        <f t="shared" si="364"/>
        <v>0</v>
      </c>
      <c r="J938" s="88" t="e">
        <f>H938/F938</f>
        <v>#DIV/0!</v>
      </c>
      <c r="K938" s="24">
        <f>E938</f>
        <v>29415</v>
      </c>
      <c r="L938" s="24">
        <f t="shared" si="366"/>
        <v>9.3800000000000008</v>
      </c>
      <c r="M938" s="52">
        <f t="shared" si="361"/>
        <v>1</v>
      </c>
      <c r="N938" s="512"/>
    </row>
    <row r="939" spans="1:14" s="4" customFormat="1" x14ac:dyDescent="0.25">
      <c r="A939" s="573"/>
      <c r="B939" s="179" t="s">
        <v>24</v>
      </c>
      <c r="C939" s="179"/>
      <c r="D939" s="24">
        <f t="shared" si="366"/>
        <v>0</v>
      </c>
      <c r="E939" s="24">
        <f t="shared" si="366"/>
        <v>0</v>
      </c>
      <c r="F939" s="24"/>
      <c r="G939" s="109"/>
      <c r="H939" s="24"/>
      <c r="I939" s="88" t="e">
        <f t="shared" si="364"/>
        <v>#DIV/0!</v>
      </c>
      <c r="J939" s="88"/>
      <c r="K939" s="24">
        <f t="shared" si="362"/>
        <v>0</v>
      </c>
      <c r="L939" s="24">
        <f t="shared" si="366"/>
        <v>0</v>
      </c>
      <c r="M939" s="129" t="e">
        <f t="shared" si="361"/>
        <v>#DIV/0!</v>
      </c>
      <c r="N939" s="512"/>
    </row>
    <row r="940" spans="1:14" s="58" customFormat="1" ht="153.75" customHeight="1" x14ac:dyDescent="0.25">
      <c r="A940" s="573" t="s">
        <v>846</v>
      </c>
      <c r="B940" s="180" t="s">
        <v>845</v>
      </c>
      <c r="C940" s="178" t="s">
        <v>470</v>
      </c>
      <c r="D940" s="56">
        <f>SUM(D941:D944)</f>
        <v>0</v>
      </c>
      <c r="E940" s="56">
        <f>SUM(E941:E944)</f>
        <v>0</v>
      </c>
      <c r="F940" s="56">
        <f>SUM(F941:F944)</f>
        <v>0</v>
      </c>
      <c r="G940" s="108" t="e">
        <f>F940/E940</f>
        <v>#DIV/0!</v>
      </c>
      <c r="H940" s="56">
        <f>SUM(H941:H944)</f>
        <v>0</v>
      </c>
      <c r="I940" s="88" t="e">
        <f t="shared" si="364"/>
        <v>#DIV/0!</v>
      </c>
      <c r="J940" s="108" t="e">
        <f>H940/F940</f>
        <v>#DIV/0!</v>
      </c>
      <c r="K940" s="24">
        <f t="shared" si="362"/>
        <v>0</v>
      </c>
      <c r="L940" s="24">
        <f t="shared" si="358"/>
        <v>0</v>
      </c>
      <c r="M940" s="129" t="e">
        <f t="shared" si="361"/>
        <v>#DIV/0!</v>
      </c>
      <c r="N940" s="569"/>
    </row>
    <row r="941" spans="1:14" s="4" customFormat="1" x14ac:dyDescent="0.25">
      <c r="A941" s="573"/>
      <c r="B941" s="179" t="s">
        <v>23</v>
      </c>
      <c r="C941" s="179"/>
      <c r="D941" s="24"/>
      <c r="E941" s="24"/>
      <c r="F941" s="24"/>
      <c r="G941" s="109"/>
      <c r="H941" s="24"/>
      <c r="I941" s="88" t="e">
        <f t="shared" si="364"/>
        <v>#DIV/0!</v>
      </c>
      <c r="J941" s="88"/>
      <c r="K941" s="24">
        <f t="shared" si="362"/>
        <v>0</v>
      </c>
      <c r="L941" s="24">
        <f t="shared" si="358"/>
        <v>0</v>
      </c>
      <c r="M941" s="129" t="e">
        <f t="shared" si="361"/>
        <v>#DIV/0!</v>
      </c>
      <c r="N941" s="569"/>
    </row>
    <row r="942" spans="1:14" s="4" customFormat="1" x14ac:dyDescent="0.25">
      <c r="A942" s="573"/>
      <c r="B942" s="179" t="s">
        <v>22</v>
      </c>
      <c r="C942" s="179"/>
      <c r="D942" s="24"/>
      <c r="E942" s="24"/>
      <c r="F942" s="24">
        <f>H942</f>
        <v>0</v>
      </c>
      <c r="G942" s="88" t="e">
        <f>F942/E942</f>
        <v>#DIV/0!</v>
      </c>
      <c r="H942" s="24">
        <v>0</v>
      </c>
      <c r="I942" s="88" t="e">
        <f t="shared" si="364"/>
        <v>#DIV/0!</v>
      </c>
      <c r="J942" s="88" t="e">
        <f>H942/F942</f>
        <v>#DIV/0!</v>
      </c>
      <c r="K942" s="24">
        <f t="shared" si="362"/>
        <v>0</v>
      </c>
      <c r="L942" s="24">
        <f t="shared" si="358"/>
        <v>0</v>
      </c>
      <c r="M942" s="129" t="e">
        <f t="shared" si="361"/>
        <v>#DIV/0!</v>
      </c>
      <c r="N942" s="569"/>
    </row>
    <row r="943" spans="1:14" s="4" customFormat="1" x14ac:dyDescent="0.25">
      <c r="A943" s="573"/>
      <c r="B943" s="179" t="s">
        <v>42</v>
      </c>
      <c r="C943" s="179"/>
      <c r="D943" s="24">
        <v>0</v>
      </c>
      <c r="E943" s="24">
        <v>0</v>
      </c>
      <c r="F943" s="24">
        <f>H943</f>
        <v>0</v>
      </c>
      <c r="G943" s="88" t="e">
        <f>F943/E943</f>
        <v>#DIV/0!</v>
      </c>
      <c r="H943" s="24">
        <v>0</v>
      </c>
      <c r="I943" s="88" t="e">
        <f t="shared" si="364"/>
        <v>#DIV/0!</v>
      </c>
      <c r="J943" s="88" t="e">
        <f>H943/F943</f>
        <v>#DIV/0!</v>
      </c>
      <c r="K943" s="24">
        <f t="shared" si="362"/>
        <v>0</v>
      </c>
      <c r="L943" s="24">
        <f t="shared" si="358"/>
        <v>0</v>
      </c>
      <c r="M943" s="129" t="e">
        <f t="shared" si="361"/>
        <v>#DIV/0!</v>
      </c>
      <c r="N943" s="569"/>
    </row>
    <row r="944" spans="1:14" s="4" customFormat="1" x14ac:dyDescent="0.25">
      <c r="A944" s="573"/>
      <c r="B944" s="179" t="s">
        <v>24</v>
      </c>
      <c r="C944" s="179"/>
      <c r="D944" s="24"/>
      <c r="E944" s="24"/>
      <c r="F944" s="24"/>
      <c r="G944" s="109"/>
      <c r="H944" s="24"/>
      <c r="I944" s="88" t="e">
        <f t="shared" si="364"/>
        <v>#DIV/0!</v>
      </c>
      <c r="J944" s="88"/>
      <c r="K944" s="24">
        <f t="shared" si="362"/>
        <v>0</v>
      </c>
      <c r="L944" s="24">
        <f t="shared" ref="L944:L984" si="367">E944-K944</f>
        <v>0</v>
      </c>
      <c r="M944" s="129" t="e">
        <f t="shared" si="361"/>
        <v>#DIV/0!</v>
      </c>
      <c r="N944" s="569"/>
    </row>
    <row r="945" spans="1:14" s="58" customFormat="1" ht="372" customHeight="1" x14ac:dyDescent="0.25">
      <c r="A945" s="573" t="s">
        <v>847</v>
      </c>
      <c r="B945" s="180" t="s">
        <v>1034</v>
      </c>
      <c r="C945" s="178" t="s">
        <v>470</v>
      </c>
      <c r="D945" s="56">
        <f>SUM(D946:D949)</f>
        <v>4313.37</v>
      </c>
      <c r="E945" s="56">
        <f>SUM(E946:E949)</f>
        <v>14504.67</v>
      </c>
      <c r="F945" s="56">
        <f>SUM(F946:F949)</f>
        <v>0</v>
      </c>
      <c r="G945" s="114">
        <f>F945/E945</f>
        <v>0</v>
      </c>
      <c r="H945" s="56">
        <f>SUM(H946:H949)</f>
        <v>0</v>
      </c>
      <c r="I945" s="109">
        <f t="shared" si="364"/>
        <v>0</v>
      </c>
      <c r="J945" s="108" t="e">
        <f>H945/F945</f>
        <v>#DIV/0!</v>
      </c>
      <c r="K945" s="24">
        <f>SUM(K946:K949)</f>
        <v>4125.82</v>
      </c>
      <c r="L945" s="24">
        <f>SUM(L946:L949)</f>
        <v>10378.85</v>
      </c>
      <c r="M945" s="52">
        <f t="shared" si="361"/>
        <v>0.28000000000000003</v>
      </c>
      <c r="N945" s="512" t="s">
        <v>1292</v>
      </c>
    </row>
    <row r="946" spans="1:14" s="4" customFormat="1" ht="29.25" customHeight="1" x14ac:dyDescent="0.25">
      <c r="A946" s="573"/>
      <c r="B946" s="179" t="s">
        <v>23</v>
      </c>
      <c r="C946" s="179"/>
      <c r="D946" s="24"/>
      <c r="E946" s="24"/>
      <c r="F946" s="24"/>
      <c r="G946" s="109"/>
      <c r="H946" s="24"/>
      <c r="I946" s="88" t="e">
        <f t="shared" si="364"/>
        <v>#DIV/0!</v>
      </c>
      <c r="J946" s="88"/>
      <c r="K946" s="24">
        <f t="shared" si="362"/>
        <v>0</v>
      </c>
      <c r="L946" s="24">
        <f t="shared" si="367"/>
        <v>0</v>
      </c>
      <c r="M946" s="129" t="e">
        <f t="shared" si="361"/>
        <v>#DIV/0!</v>
      </c>
      <c r="N946" s="512"/>
    </row>
    <row r="947" spans="1:14" s="4" customFormat="1" ht="32.25" customHeight="1" x14ac:dyDescent="0.25">
      <c r="A947" s="573"/>
      <c r="B947" s="179" t="s">
        <v>22</v>
      </c>
      <c r="C947" s="179"/>
      <c r="D947" s="24">
        <v>4097.7</v>
      </c>
      <c r="E947" s="24">
        <v>14289</v>
      </c>
      <c r="F947" s="24">
        <f>H947</f>
        <v>0</v>
      </c>
      <c r="G947" s="109">
        <f>F947/E947</f>
        <v>0</v>
      </c>
      <c r="H947" s="24">
        <v>0</v>
      </c>
      <c r="I947" s="109">
        <f t="shared" si="364"/>
        <v>0</v>
      </c>
      <c r="J947" s="88" t="e">
        <f>H947/F947</f>
        <v>#DIV/0!</v>
      </c>
      <c r="K947" s="24">
        <v>3919.53</v>
      </c>
      <c r="L947" s="24">
        <f t="shared" si="367"/>
        <v>10369.469999999999</v>
      </c>
      <c r="M947" s="52">
        <f t="shared" si="361"/>
        <v>0.27</v>
      </c>
      <c r="N947" s="512"/>
    </row>
    <row r="948" spans="1:14" s="4" customFormat="1" ht="27.75" customHeight="1" x14ac:dyDescent="0.25">
      <c r="A948" s="573"/>
      <c r="B948" s="179" t="s">
        <v>42</v>
      </c>
      <c r="C948" s="179"/>
      <c r="D948" s="24">
        <v>215.67</v>
      </c>
      <c r="E948" s="24">
        <v>215.67</v>
      </c>
      <c r="F948" s="24">
        <f>H948</f>
        <v>0</v>
      </c>
      <c r="G948" s="109">
        <f>F948/E948</f>
        <v>0</v>
      </c>
      <c r="H948" s="24">
        <v>0</v>
      </c>
      <c r="I948" s="109">
        <f t="shared" si="364"/>
        <v>0</v>
      </c>
      <c r="J948" s="88" t="e">
        <f>H948/F948</f>
        <v>#DIV/0!</v>
      </c>
      <c r="K948" s="24">
        <v>206.29</v>
      </c>
      <c r="L948" s="24">
        <f t="shared" si="367"/>
        <v>9.3800000000000008</v>
      </c>
      <c r="M948" s="52">
        <f t="shared" si="361"/>
        <v>0.96</v>
      </c>
      <c r="N948" s="512"/>
    </row>
    <row r="949" spans="1:14" s="4" customFormat="1" ht="35.25" customHeight="1" x14ac:dyDescent="0.25">
      <c r="A949" s="573"/>
      <c r="B949" s="179" t="s">
        <v>24</v>
      </c>
      <c r="C949" s="179"/>
      <c r="D949" s="24"/>
      <c r="E949" s="24"/>
      <c r="F949" s="24"/>
      <c r="G949" s="109"/>
      <c r="H949" s="24"/>
      <c r="I949" s="88" t="e">
        <f t="shared" si="364"/>
        <v>#DIV/0!</v>
      </c>
      <c r="J949" s="88"/>
      <c r="K949" s="24">
        <f t="shared" si="362"/>
        <v>0</v>
      </c>
      <c r="L949" s="24">
        <f t="shared" si="367"/>
        <v>0</v>
      </c>
      <c r="M949" s="129" t="e">
        <f t="shared" si="361"/>
        <v>#DIV/0!</v>
      </c>
      <c r="N949" s="512"/>
    </row>
    <row r="950" spans="1:14" s="58" customFormat="1" ht="93" customHeight="1" x14ac:dyDescent="0.25">
      <c r="A950" s="573"/>
      <c r="B950" s="180" t="s">
        <v>1148</v>
      </c>
      <c r="C950" s="178" t="s">
        <v>470</v>
      </c>
      <c r="D950" s="56">
        <f>SUM(D951:D954)</f>
        <v>9068.73</v>
      </c>
      <c r="E950" s="56">
        <f>SUM(E951:E954)</f>
        <v>9068.73</v>
      </c>
      <c r="F950" s="56">
        <f>SUM(F951:F954)</f>
        <v>0</v>
      </c>
      <c r="G950" s="114">
        <f>F950/E950</f>
        <v>0</v>
      </c>
      <c r="H950" s="56">
        <f>SUM(H951:H954)</f>
        <v>0</v>
      </c>
      <c r="I950" s="109">
        <f t="shared" si="364"/>
        <v>0</v>
      </c>
      <c r="J950" s="108" t="e">
        <f>H950/F950</f>
        <v>#DIV/0!</v>
      </c>
      <c r="K950" s="24">
        <f t="shared" si="362"/>
        <v>9068.73</v>
      </c>
      <c r="L950" s="24">
        <f t="shared" si="367"/>
        <v>0</v>
      </c>
      <c r="M950" s="52">
        <f t="shared" si="361"/>
        <v>1</v>
      </c>
      <c r="N950" s="512" t="s">
        <v>1293</v>
      </c>
    </row>
    <row r="951" spans="1:14" s="4" customFormat="1" ht="28.5" customHeight="1" x14ac:dyDescent="0.25">
      <c r="A951" s="573"/>
      <c r="B951" s="179" t="s">
        <v>23</v>
      </c>
      <c r="C951" s="179"/>
      <c r="D951" s="24"/>
      <c r="E951" s="24"/>
      <c r="F951" s="24"/>
      <c r="G951" s="109"/>
      <c r="H951" s="24"/>
      <c r="I951" s="88" t="e">
        <f t="shared" si="364"/>
        <v>#DIV/0!</v>
      </c>
      <c r="J951" s="88"/>
      <c r="K951" s="24">
        <f t="shared" si="362"/>
        <v>0</v>
      </c>
      <c r="L951" s="24">
        <f t="shared" si="367"/>
        <v>0</v>
      </c>
      <c r="M951" s="129" t="e">
        <f t="shared" si="361"/>
        <v>#DIV/0!</v>
      </c>
      <c r="N951" s="512"/>
    </row>
    <row r="952" spans="1:14" s="4" customFormat="1" ht="27" customHeight="1" x14ac:dyDescent="0.25">
      <c r="A952" s="573"/>
      <c r="B952" s="179" t="s">
        <v>22</v>
      </c>
      <c r="C952" s="179"/>
      <c r="D952" s="24"/>
      <c r="E952" s="24"/>
      <c r="F952" s="24"/>
      <c r="G952" s="109"/>
      <c r="H952" s="24"/>
      <c r="I952" s="88" t="e">
        <f t="shared" si="364"/>
        <v>#DIV/0!</v>
      </c>
      <c r="J952" s="88"/>
      <c r="K952" s="24">
        <f t="shared" si="362"/>
        <v>0</v>
      </c>
      <c r="L952" s="24">
        <f t="shared" si="367"/>
        <v>0</v>
      </c>
      <c r="M952" s="129" t="e">
        <f t="shared" si="361"/>
        <v>#DIV/0!</v>
      </c>
      <c r="N952" s="512"/>
    </row>
    <row r="953" spans="1:14" s="4" customFormat="1" ht="28.5" customHeight="1" x14ac:dyDescent="0.25">
      <c r="A953" s="573"/>
      <c r="B953" s="179" t="s">
        <v>42</v>
      </c>
      <c r="C953" s="179"/>
      <c r="D953" s="24">
        <v>9068.73</v>
      </c>
      <c r="E953" s="24">
        <v>9068.73</v>
      </c>
      <c r="F953" s="24">
        <f>H953</f>
        <v>0</v>
      </c>
      <c r="G953" s="109">
        <f>F953/E953</f>
        <v>0</v>
      </c>
      <c r="H953" s="24">
        <v>0</v>
      </c>
      <c r="I953" s="109">
        <f t="shared" si="364"/>
        <v>0</v>
      </c>
      <c r="J953" s="88" t="e">
        <f>H953/F953</f>
        <v>#DIV/0!</v>
      </c>
      <c r="K953" s="24">
        <f t="shared" si="362"/>
        <v>9068.73</v>
      </c>
      <c r="L953" s="24">
        <f t="shared" si="367"/>
        <v>0</v>
      </c>
      <c r="M953" s="52">
        <f t="shared" si="361"/>
        <v>1</v>
      </c>
      <c r="N953" s="512"/>
    </row>
    <row r="954" spans="1:14" s="4" customFormat="1" ht="24" customHeight="1" x14ac:dyDescent="0.25">
      <c r="A954" s="573"/>
      <c r="B954" s="179" t="s">
        <v>24</v>
      </c>
      <c r="C954" s="179"/>
      <c r="D954" s="24"/>
      <c r="E954" s="24"/>
      <c r="F954" s="24"/>
      <c r="G954" s="109"/>
      <c r="H954" s="24"/>
      <c r="I954" s="88" t="e">
        <f t="shared" si="364"/>
        <v>#DIV/0!</v>
      </c>
      <c r="J954" s="88" t="e">
        <f t="shared" ref="J954" si="368">H954/F954</f>
        <v>#DIV/0!</v>
      </c>
      <c r="K954" s="24">
        <f t="shared" si="362"/>
        <v>0</v>
      </c>
      <c r="L954" s="24">
        <f t="shared" si="367"/>
        <v>0</v>
      </c>
      <c r="M954" s="129" t="e">
        <f t="shared" si="361"/>
        <v>#DIV/0!</v>
      </c>
      <c r="N954" s="512"/>
    </row>
    <row r="955" spans="1:14" s="58" customFormat="1" ht="105.75" customHeight="1" x14ac:dyDescent="0.25">
      <c r="A955" s="573"/>
      <c r="B955" s="180" t="s">
        <v>1149</v>
      </c>
      <c r="C955" s="178" t="s">
        <v>470</v>
      </c>
      <c r="D955" s="56">
        <f>SUM(D956:D959)</f>
        <v>12931.27</v>
      </c>
      <c r="E955" s="56">
        <f>SUM(E956:E959)</f>
        <v>12931.27</v>
      </c>
      <c r="F955" s="56">
        <f>SUM(F956:F959)</f>
        <v>0</v>
      </c>
      <c r="G955" s="114">
        <f>F955/E955</f>
        <v>0</v>
      </c>
      <c r="H955" s="56">
        <f>SUM(H956:H959)</f>
        <v>0</v>
      </c>
      <c r="I955" s="109">
        <f t="shared" si="364"/>
        <v>0</v>
      </c>
      <c r="J955" s="108" t="e">
        <f>H955/F955</f>
        <v>#DIV/0!</v>
      </c>
      <c r="K955" s="24">
        <f t="shared" si="362"/>
        <v>12931.27</v>
      </c>
      <c r="L955" s="24">
        <f t="shared" si="367"/>
        <v>0</v>
      </c>
      <c r="M955" s="52">
        <f t="shared" si="361"/>
        <v>1</v>
      </c>
      <c r="N955" s="512" t="s">
        <v>1294</v>
      </c>
    </row>
    <row r="956" spans="1:14" s="4" customFormat="1" ht="28.5" customHeight="1" x14ac:dyDescent="0.25">
      <c r="A956" s="573"/>
      <c r="B956" s="179" t="s">
        <v>23</v>
      </c>
      <c r="C956" s="179"/>
      <c r="D956" s="24"/>
      <c r="E956" s="24"/>
      <c r="F956" s="24"/>
      <c r="G956" s="109"/>
      <c r="H956" s="24"/>
      <c r="I956" s="88" t="e">
        <f t="shared" si="364"/>
        <v>#DIV/0!</v>
      </c>
      <c r="J956" s="88"/>
      <c r="K956" s="24">
        <f t="shared" si="362"/>
        <v>0</v>
      </c>
      <c r="L956" s="24">
        <f t="shared" si="367"/>
        <v>0</v>
      </c>
      <c r="M956" s="129" t="e">
        <f t="shared" si="361"/>
        <v>#DIV/0!</v>
      </c>
      <c r="N956" s="512"/>
    </row>
    <row r="957" spans="1:14" s="4" customFormat="1" ht="27" customHeight="1" x14ac:dyDescent="0.25">
      <c r="A957" s="573"/>
      <c r="B957" s="179" t="s">
        <v>22</v>
      </c>
      <c r="C957" s="179"/>
      <c r="D957" s="24"/>
      <c r="E957" s="24"/>
      <c r="F957" s="24"/>
      <c r="G957" s="109"/>
      <c r="H957" s="24"/>
      <c r="I957" s="88" t="e">
        <f t="shared" si="364"/>
        <v>#DIV/0!</v>
      </c>
      <c r="J957" s="88"/>
      <c r="K957" s="24">
        <f t="shared" si="362"/>
        <v>0</v>
      </c>
      <c r="L957" s="24">
        <f t="shared" si="367"/>
        <v>0</v>
      </c>
      <c r="M957" s="129" t="e">
        <f t="shared" si="361"/>
        <v>#DIV/0!</v>
      </c>
      <c r="N957" s="512"/>
    </row>
    <row r="958" spans="1:14" s="4" customFormat="1" ht="28.5" customHeight="1" x14ac:dyDescent="0.25">
      <c r="A958" s="573"/>
      <c r="B958" s="179" t="s">
        <v>42</v>
      </c>
      <c r="C958" s="179"/>
      <c r="D958" s="24">
        <v>12931.27</v>
      </c>
      <c r="E958" s="24">
        <v>12931.27</v>
      </c>
      <c r="F958" s="24">
        <f>H958</f>
        <v>0</v>
      </c>
      <c r="G958" s="109">
        <f>F958/E958</f>
        <v>0</v>
      </c>
      <c r="H958" s="24">
        <v>0</v>
      </c>
      <c r="I958" s="109">
        <f t="shared" si="364"/>
        <v>0</v>
      </c>
      <c r="J958" s="88" t="e">
        <f>H958/F958</f>
        <v>#DIV/0!</v>
      </c>
      <c r="K958" s="24">
        <f t="shared" si="362"/>
        <v>12931.27</v>
      </c>
      <c r="L958" s="24">
        <f t="shared" si="367"/>
        <v>0</v>
      </c>
      <c r="M958" s="52">
        <f t="shared" si="361"/>
        <v>1</v>
      </c>
      <c r="N958" s="512"/>
    </row>
    <row r="959" spans="1:14" s="4" customFormat="1" ht="24" customHeight="1" x14ac:dyDescent="0.25">
      <c r="A959" s="573"/>
      <c r="B959" s="179" t="s">
        <v>24</v>
      </c>
      <c r="C959" s="179"/>
      <c r="D959" s="24"/>
      <c r="E959" s="24"/>
      <c r="F959" s="24"/>
      <c r="G959" s="109"/>
      <c r="H959" s="24"/>
      <c r="I959" s="88" t="e">
        <f t="shared" si="364"/>
        <v>#DIV/0!</v>
      </c>
      <c r="J959" s="88" t="e">
        <f t="shared" ref="J959" si="369">H959/F959</f>
        <v>#DIV/0!</v>
      </c>
      <c r="K959" s="24">
        <f t="shared" si="362"/>
        <v>0</v>
      </c>
      <c r="L959" s="24">
        <f t="shared" si="367"/>
        <v>0</v>
      </c>
      <c r="M959" s="129" t="e">
        <f t="shared" si="361"/>
        <v>#DIV/0!</v>
      </c>
      <c r="N959" s="512"/>
    </row>
    <row r="960" spans="1:14" s="58" customFormat="1" ht="105.75" customHeight="1" x14ac:dyDescent="0.25">
      <c r="A960" s="573"/>
      <c r="B960" s="180" t="s">
        <v>1150</v>
      </c>
      <c r="C960" s="178" t="s">
        <v>470</v>
      </c>
      <c r="D960" s="56">
        <f>SUM(D961:D964)</f>
        <v>7200</v>
      </c>
      <c r="E960" s="56">
        <f>SUM(E961:E964)</f>
        <v>7200</v>
      </c>
      <c r="F960" s="56">
        <f>SUM(F961:F964)</f>
        <v>0</v>
      </c>
      <c r="G960" s="114">
        <f>F960/E960</f>
        <v>0</v>
      </c>
      <c r="H960" s="56">
        <f>SUM(H961:H964)</f>
        <v>0</v>
      </c>
      <c r="I960" s="109">
        <f t="shared" si="364"/>
        <v>0</v>
      </c>
      <c r="J960" s="108" t="e">
        <f>H960/F960</f>
        <v>#DIV/0!</v>
      </c>
      <c r="K960" s="24">
        <f t="shared" si="362"/>
        <v>7200</v>
      </c>
      <c r="L960" s="24">
        <f t="shared" si="367"/>
        <v>0</v>
      </c>
      <c r="M960" s="52">
        <f t="shared" si="361"/>
        <v>1</v>
      </c>
      <c r="N960" s="512" t="s">
        <v>1387</v>
      </c>
    </row>
    <row r="961" spans="1:14" s="4" customFormat="1" ht="28.5" customHeight="1" x14ac:dyDescent="0.25">
      <c r="A961" s="573"/>
      <c r="B961" s="179" t="s">
        <v>23</v>
      </c>
      <c r="C961" s="179"/>
      <c r="D961" s="24"/>
      <c r="E961" s="24"/>
      <c r="F961" s="24"/>
      <c r="G961" s="109"/>
      <c r="H961" s="24"/>
      <c r="I961" s="88" t="e">
        <f t="shared" si="364"/>
        <v>#DIV/0!</v>
      </c>
      <c r="J961" s="88"/>
      <c r="K961" s="24">
        <f t="shared" si="362"/>
        <v>0</v>
      </c>
      <c r="L961" s="24">
        <f t="shared" si="367"/>
        <v>0</v>
      </c>
      <c r="M961" s="129" t="e">
        <f t="shared" si="361"/>
        <v>#DIV/0!</v>
      </c>
      <c r="N961" s="512"/>
    </row>
    <row r="962" spans="1:14" s="4" customFormat="1" ht="27" customHeight="1" x14ac:dyDescent="0.25">
      <c r="A962" s="573"/>
      <c r="B962" s="179" t="s">
        <v>22</v>
      </c>
      <c r="C962" s="179"/>
      <c r="D962" s="24"/>
      <c r="E962" s="24"/>
      <c r="F962" s="24"/>
      <c r="G962" s="109"/>
      <c r="H962" s="24"/>
      <c r="I962" s="88" t="e">
        <f t="shared" si="364"/>
        <v>#DIV/0!</v>
      </c>
      <c r="J962" s="88"/>
      <c r="K962" s="24">
        <f t="shared" si="362"/>
        <v>0</v>
      </c>
      <c r="L962" s="24">
        <f t="shared" si="367"/>
        <v>0</v>
      </c>
      <c r="M962" s="129" t="e">
        <f t="shared" si="361"/>
        <v>#DIV/0!</v>
      </c>
      <c r="N962" s="512"/>
    </row>
    <row r="963" spans="1:14" s="4" customFormat="1" ht="28.5" customHeight="1" x14ac:dyDescent="0.25">
      <c r="A963" s="573"/>
      <c r="B963" s="179" t="s">
        <v>42</v>
      </c>
      <c r="C963" s="179"/>
      <c r="D963" s="24">
        <v>7200</v>
      </c>
      <c r="E963" s="24">
        <v>7200</v>
      </c>
      <c r="F963" s="24">
        <f>H963</f>
        <v>0</v>
      </c>
      <c r="G963" s="109">
        <f>F963/E963</f>
        <v>0</v>
      </c>
      <c r="H963" s="24">
        <v>0</v>
      </c>
      <c r="I963" s="109">
        <f t="shared" si="364"/>
        <v>0</v>
      </c>
      <c r="J963" s="88" t="e">
        <f>H963/F963</f>
        <v>#DIV/0!</v>
      </c>
      <c r="K963" s="24">
        <f t="shared" si="362"/>
        <v>7200</v>
      </c>
      <c r="L963" s="24">
        <f t="shared" si="367"/>
        <v>0</v>
      </c>
      <c r="M963" s="52">
        <f t="shared" si="361"/>
        <v>1</v>
      </c>
      <c r="N963" s="512"/>
    </row>
    <row r="964" spans="1:14" s="4" customFormat="1" ht="24" customHeight="1" x14ac:dyDescent="0.25">
      <c r="A964" s="573"/>
      <c r="B964" s="179" t="s">
        <v>24</v>
      </c>
      <c r="C964" s="179"/>
      <c r="D964" s="24"/>
      <c r="E964" s="24"/>
      <c r="F964" s="24"/>
      <c r="G964" s="109"/>
      <c r="H964" s="24"/>
      <c r="I964" s="88" t="e">
        <f t="shared" si="364"/>
        <v>#DIV/0!</v>
      </c>
      <c r="J964" s="88" t="e">
        <f t="shared" ref="J964" si="370">H964/F964</f>
        <v>#DIV/0!</v>
      </c>
      <c r="K964" s="24">
        <f t="shared" si="362"/>
        <v>0</v>
      </c>
      <c r="L964" s="24">
        <f t="shared" si="367"/>
        <v>0</v>
      </c>
      <c r="M964" s="129" t="e">
        <f t="shared" si="361"/>
        <v>#DIV/0!</v>
      </c>
      <c r="N964" s="512"/>
    </row>
    <row r="965" spans="1:14" s="58" customFormat="1" ht="105.75" customHeight="1" x14ac:dyDescent="0.25">
      <c r="A965" s="573" t="s">
        <v>277</v>
      </c>
      <c r="B965" s="180" t="s">
        <v>986</v>
      </c>
      <c r="C965" s="178" t="s">
        <v>470</v>
      </c>
      <c r="D965" s="56">
        <f>SUM(D966:D969)</f>
        <v>956.64</v>
      </c>
      <c r="E965" s="56">
        <f>SUM(E966:E969)</f>
        <v>956.64</v>
      </c>
      <c r="F965" s="56">
        <f>SUM(F966:F969)</f>
        <v>223.63</v>
      </c>
      <c r="G965" s="114">
        <f>F965/E965</f>
        <v>0.23400000000000001</v>
      </c>
      <c r="H965" s="56">
        <f>SUM(H966:H969)</f>
        <v>223.63</v>
      </c>
      <c r="I965" s="109">
        <f t="shared" si="364"/>
        <v>0.23400000000000001</v>
      </c>
      <c r="J965" s="108">
        <f>H965/F965</f>
        <v>1</v>
      </c>
      <c r="K965" s="24">
        <f t="shared" si="362"/>
        <v>956.64</v>
      </c>
      <c r="L965" s="24">
        <f t="shared" si="367"/>
        <v>0</v>
      </c>
      <c r="M965" s="52">
        <f t="shared" si="361"/>
        <v>1</v>
      </c>
      <c r="N965" s="512" t="s">
        <v>1151</v>
      </c>
    </row>
    <row r="966" spans="1:14" s="4" customFormat="1" ht="28.5" customHeight="1" x14ac:dyDescent="0.25">
      <c r="A966" s="573"/>
      <c r="B966" s="179" t="s">
        <v>23</v>
      </c>
      <c r="C966" s="179"/>
      <c r="D966" s="24"/>
      <c r="E966" s="24"/>
      <c r="F966" s="24"/>
      <c r="G966" s="109"/>
      <c r="H966" s="24"/>
      <c r="I966" s="88" t="e">
        <f t="shared" si="364"/>
        <v>#DIV/0!</v>
      </c>
      <c r="J966" s="88"/>
      <c r="K966" s="24">
        <f t="shared" si="362"/>
        <v>0</v>
      </c>
      <c r="L966" s="24">
        <f t="shared" si="367"/>
        <v>0</v>
      </c>
      <c r="M966" s="129" t="e">
        <f t="shared" si="361"/>
        <v>#DIV/0!</v>
      </c>
      <c r="N966" s="512"/>
    </row>
    <row r="967" spans="1:14" s="4" customFormat="1" ht="27" customHeight="1" x14ac:dyDescent="0.25">
      <c r="A967" s="573"/>
      <c r="B967" s="179" t="s">
        <v>22</v>
      </c>
      <c r="C967" s="179"/>
      <c r="D967" s="24"/>
      <c r="E967" s="24"/>
      <c r="F967" s="24"/>
      <c r="G967" s="109"/>
      <c r="H967" s="24"/>
      <c r="I967" s="88" t="e">
        <f t="shared" si="364"/>
        <v>#DIV/0!</v>
      </c>
      <c r="J967" s="88"/>
      <c r="K967" s="24">
        <f t="shared" si="362"/>
        <v>0</v>
      </c>
      <c r="L967" s="24">
        <f t="shared" si="367"/>
        <v>0</v>
      </c>
      <c r="M967" s="129" t="e">
        <f t="shared" si="361"/>
        <v>#DIV/0!</v>
      </c>
      <c r="N967" s="512"/>
    </row>
    <row r="968" spans="1:14" s="4" customFormat="1" ht="28.5" customHeight="1" x14ac:dyDescent="0.25">
      <c r="A968" s="573"/>
      <c r="B968" s="179" t="s">
        <v>42</v>
      </c>
      <c r="C968" s="179"/>
      <c r="D968" s="24">
        <v>956.64</v>
      </c>
      <c r="E968" s="24">
        <v>956.64</v>
      </c>
      <c r="F968" s="24">
        <v>223.63</v>
      </c>
      <c r="G968" s="109">
        <f>F968/E968</f>
        <v>0.23400000000000001</v>
      </c>
      <c r="H968" s="24">
        <v>223.63</v>
      </c>
      <c r="I968" s="109">
        <f t="shared" si="364"/>
        <v>0.23400000000000001</v>
      </c>
      <c r="J968" s="88">
        <f>H968/F968</f>
        <v>1</v>
      </c>
      <c r="K968" s="24">
        <f t="shared" si="362"/>
        <v>956.64</v>
      </c>
      <c r="L968" s="24">
        <f t="shared" si="367"/>
        <v>0</v>
      </c>
      <c r="M968" s="52">
        <f t="shared" si="361"/>
        <v>1</v>
      </c>
      <c r="N968" s="512"/>
    </row>
    <row r="969" spans="1:14" s="4" customFormat="1" ht="24" customHeight="1" x14ac:dyDescent="0.25">
      <c r="A969" s="573"/>
      <c r="B969" s="179" t="s">
        <v>24</v>
      </c>
      <c r="C969" s="179"/>
      <c r="D969" s="24"/>
      <c r="E969" s="24"/>
      <c r="F969" s="24"/>
      <c r="G969" s="109"/>
      <c r="H969" s="24"/>
      <c r="I969" s="88" t="e">
        <f t="shared" si="364"/>
        <v>#DIV/0!</v>
      </c>
      <c r="J969" s="88" t="e">
        <f t="shared" ref="J969:J974" si="371">H969/F969</f>
        <v>#DIV/0!</v>
      </c>
      <c r="K969" s="24">
        <f t="shared" si="362"/>
        <v>0</v>
      </c>
      <c r="L969" s="24">
        <f t="shared" si="367"/>
        <v>0</v>
      </c>
      <c r="M969" s="129" t="e">
        <f t="shared" si="361"/>
        <v>#DIV/0!</v>
      </c>
      <c r="N969" s="512"/>
    </row>
    <row r="970" spans="1:14" s="58" customFormat="1" ht="57" customHeight="1" x14ac:dyDescent="0.25">
      <c r="A970" s="631" t="s">
        <v>278</v>
      </c>
      <c r="B970" s="187" t="s">
        <v>279</v>
      </c>
      <c r="C970" s="175" t="s">
        <v>469</v>
      </c>
      <c r="D970" s="64">
        <f>SUM(D971:D974)</f>
        <v>38100.550000000003</v>
      </c>
      <c r="E970" s="64">
        <f t="shared" ref="E970:F970" si="372">SUM(E971:E974)</f>
        <v>39856.25</v>
      </c>
      <c r="F970" s="64">
        <f t="shared" si="372"/>
        <v>10215.5</v>
      </c>
      <c r="G970" s="105">
        <f>F970/E970</f>
        <v>0.25600000000000001</v>
      </c>
      <c r="H970" s="64">
        <f>SUM(H971:H974)</f>
        <v>8844.5499999999993</v>
      </c>
      <c r="I970" s="105">
        <f t="shared" si="364"/>
        <v>0.222</v>
      </c>
      <c r="J970" s="269">
        <f t="shared" si="371"/>
        <v>0.86599999999999999</v>
      </c>
      <c r="K970" s="64">
        <f t="shared" si="362"/>
        <v>39856.25</v>
      </c>
      <c r="L970" s="64">
        <f t="shared" si="367"/>
        <v>0</v>
      </c>
      <c r="M970" s="62">
        <f t="shared" si="361"/>
        <v>1</v>
      </c>
      <c r="N970" s="515"/>
    </row>
    <row r="971" spans="1:14" s="4" customFormat="1" ht="24" customHeight="1" x14ac:dyDescent="0.25">
      <c r="A971" s="631"/>
      <c r="B971" s="177" t="s">
        <v>23</v>
      </c>
      <c r="C971" s="177"/>
      <c r="D971" s="24">
        <f>D976+D986</f>
        <v>0</v>
      </c>
      <c r="E971" s="24">
        <f>E976+E986</f>
        <v>0</v>
      </c>
      <c r="F971" s="24">
        <f>F976+F986</f>
        <v>0</v>
      </c>
      <c r="G971" s="88" t="e">
        <f>F971/E971</f>
        <v>#DIV/0!</v>
      </c>
      <c r="H971" s="24">
        <f>H976+H986</f>
        <v>0</v>
      </c>
      <c r="I971" s="88" t="e">
        <f t="shared" si="364"/>
        <v>#DIV/0!</v>
      </c>
      <c r="J971" s="88" t="e">
        <f t="shared" si="371"/>
        <v>#DIV/0!</v>
      </c>
      <c r="K971" s="24">
        <f t="shared" ref="K971:L974" si="373">K976+K986</f>
        <v>0</v>
      </c>
      <c r="L971" s="24">
        <f t="shared" si="373"/>
        <v>0</v>
      </c>
      <c r="M971" s="129" t="e">
        <f t="shared" si="361"/>
        <v>#DIV/0!</v>
      </c>
      <c r="N971" s="515"/>
    </row>
    <row r="972" spans="1:14" s="4" customFormat="1" ht="25.5" customHeight="1" x14ac:dyDescent="0.25">
      <c r="A972" s="631"/>
      <c r="B972" s="177" t="s">
        <v>22</v>
      </c>
      <c r="C972" s="177"/>
      <c r="D972" s="24">
        <f>D977+D987+D982</f>
        <v>38014.300000000003</v>
      </c>
      <c r="E972" s="24">
        <f>E977+E987+E982</f>
        <v>39770</v>
      </c>
      <c r="F972" s="24">
        <f>F977+F987</f>
        <v>10215.5</v>
      </c>
      <c r="G972" s="109">
        <f>F972/E972</f>
        <v>0.25700000000000001</v>
      </c>
      <c r="H972" s="24">
        <f>H977+H987+H982</f>
        <v>8844.5499999999993</v>
      </c>
      <c r="I972" s="109">
        <f t="shared" si="364"/>
        <v>0.222</v>
      </c>
      <c r="J972" s="156">
        <f t="shared" si="371"/>
        <v>0.86599999999999999</v>
      </c>
      <c r="K972" s="24">
        <f t="shared" si="373"/>
        <v>39759.54</v>
      </c>
      <c r="L972" s="24">
        <f t="shared" si="373"/>
        <v>0</v>
      </c>
      <c r="M972" s="52">
        <f t="shared" si="361"/>
        <v>1</v>
      </c>
      <c r="N972" s="515"/>
    </row>
    <row r="973" spans="1:14" s="4" customFormat="1" ht="20.25" customHeight="1" x14ac:dyDescent="0.25">
      <c r="A973" s="631"/>
      <c r="B973" s="177" t="s">
        <v>42</v>
      </c>
      <c r="C973" s="177"/>
      <c r="D973" s="24">
        <f>D978+D988+D983</f>
        <v>86.25</v>
      </c>
      <c r="E973" s="24">
        <f>E978+E988+E983</f>
        <v>86.25</v>
      </c>
      <c r="F973" s="24">
        <f>F978+F988</f>
        <v>0</v>
      </c>
      <c r="G973" s="109"/>
      <c r="H973" s="24">
        <f>H978+H988+H983</f>
        <v>0</v>
      </c>
      <c r="I973" s="109">
        <f t="shared" si="364"/>
        <v>0</v>
      </c>
      <c r="J973" s="88" t="e">
        <f t="shared" si="371"/>
        <v>#DIV/0!</v>
      </c>
      <c r="K973" s="24">
        <f t="shared" si="373"/>
        <v>86.25</v>
      </c>
      <c r="L973" s="24">
        <f t="shared" si="373"/>
        <v>0</v>
      </c>
      <c r="M973" s="52">
        <f t="shared" si="361"/>
        <v>1</v>
      </c>
      <c r="N973" s="515"/>
    </row>
    <row r="974" spans="1:14" s="4" customFormat="1" ht="22.5" customHeight="1" x14ac:dyDescent="0.25">
      <c r="A974" s="631"/>
      <c r="B974" s="177" t="s">
        <v>24</v>
      </c>
      <c r="C974" s="177"/>
      <c r="D974" s="24">
        <f>D979+D989</f>
        <v>0</v>
      </c>
      <c r="E974" s="24">
        <f>E979+E989</f>
        <v>0</v>
      </c>
      <c r="F974" s="24">
        <f>F979+F989</f>
        <v>0</v>
      </c>
      <c r="G974" s="109"/>
      <c r="H974" s="24">
        <f>H979+H989</f>
        <v>0</v>
      </c>
      <c r="I974" s="88" t="e">
        <f t="shared" si="364"/>
        <v>#DIV/0!</v>
      </c>
      <c r="J974" s="88" t="e">
        <f t="shared" si="371"/>
        <v>#DIV/0!</v>
      </c>
      <c r="K974" s="24">
        <f t="shared" si="373"/>
        <v>0</v>
      </c>
      <c r="L974" s="24">
        <f t="shared" si="373"/>
        <v>0</v>
      </c>
      <c r="M974" s="129" t="e">
        <f t="shared" si="361"/>
        <v>#DIV/0!</v>
      </c>
      <c r="N974" s="515"/>
    </row>
    <row r="975" spans="1:14" s="70" customFormat="1" ht="275.25" customHeight="1" x14ac:dyDescent="0.25">
      <c r="A975" s="573" t="s">
        <v>280</v>
      </c>
      <c r="B975" s="180" t="s">
        <v>473</v>
      </c>
      <c r="C975" s="178" t="s">
        <v>470</v>
      </c>
      <c r="D975" s="56">
        <f>SUM(D976:D979)</f>
        <v>29465.439999999999</v>
      </c>
      <c r="E975" s="56">
        <f>SUM(E976:E979)</f>
        <v>31221.14</v>
      </c>
      <c r="F975" s="56">
        <f>SUM(F976:F979)</f>
        <v>8846.42</v>
      </c>
      <c r="G975" s="114">
        <f>F975/E975</f>
        <v>0.28299999999999997</v>
      </c>
      <c r="H975" s="56">
        <f>SUM(H976:H979)</f>
        <v>8844.5499999999993</v>
      </c>
      <c r="I975" s="109">
        <f t="shared" si="364"/>
        <v>0.28299999999999997</v>
      </c>
      <c r="J975" s="114">
        <f>H975/F975</f>
        <v>1</v>
      </c>
      <c r="K975" s="24">
        <f t="shared" si="362"/>
        <v>31221.14</v>
      </c>
      <c r="L975" s="24">
        <f t="shared" si="367"/>
        <v>0</v>
      </c>
      <c r="M975" s="52">
        <f t="shared" si="361"/>
        <v>1</v>
      </c>
      <c r="N975" s="532" t="s">
        <v>1152</v>
      </c>
    </row>
    <row r="976" spans="1:14" s="71" customFormat="1" ht="29.25" customHeight="1" x14ac:dyDescent="0.25">
      <c r="A976" s="573"/>
      <c r="B976" s="179" t="s">
        <v>23</v>
      </c>
      <c r="C976" s="179"/>
      <c r="D976" s="24"/>
      <c r="E976" s="24"/>
      <c r="F976" s="24"/>
      <c r="G976" s="109"/>
      <c r="H976" s="24"/>
      <c r="I976" s="88" t="e">
        <f t="shared" si="364"/>
        <v>#DIV/0!</v>
      </c>
      <c r="J976" s="88"/>
      <c r="K976" s="24">
        <f t="shared" si="362"/>
        <v>0</v>
      </c>
      <c r="L976" s="24">
        <f t="shared" si="367"/>
        <v>0</v>
      </c>
      <c r="M976" s="129" t="e">
        <f t="shared" si="361"/>
        <v>#DIV/0!</v>
      </c>
      <c r="N976" s="532"/>
    </row>
    <row r="977" spans="1:14" s="71" customFormat="1" ht="29.25" customHeight="1" x14ac:dyDescent="0.25">
      <c r="A977" s="573"/>
      <c r="B977" s="179" t="s">
        <v>22</v>
      </c>
      <c r="C977" s="179"/>
      <c r="D977" s="24">
        <v>29465.439999999999</v>
      </c>
      <c r="E977" s="24">
        <v>31221.14</v>
      </c>
      <c r="F977" s="24">
        <v>8846.42</v>
      </c>
      <c r="G977" s="109">
        <f>F977/E977</f>
        <v>0.28299999999999997</v>
      </c>
      <c r="H977" s="24">
        <v>8844.5499999999993</v>
      </c>
      <c r="I977" s="109">
        <f t="shared" si="364"/>
        <v>0.28299999999999997</v>
      </c>
      <c r="J977" s="109">
        <f>H977/F977</f>
        <v>1</v>
      </c>
      <c r="K977" s="24">
        <f t="shared" si="362"/>
        <v>31221.14</v>
      </c>
      <c r="L977" s="24">
        <f t="shared" si="367"/>
        <v>0</v>
      </c>
      <c r="M977" s="52">
        <f t="shared" si="361"/>
        <v>1</v>
      </c>
      <c r="N977" s="532"/>
    </row>
    <row r="978" spans="1:14" s="71" customFormat="1" ht="29.25" customHeight="1" x14ac:dyDescent="0.25">
      <c r="A978" s="573"/>
      <c r="B978" s="179" t="s">
        <v>42</v>
      </c>
      <c r="C978" s="179"/>
      <c r="D978" s="24"/>
      <c r="E978" s="24"/>
      <c r="F978" s="24"/>
      <c r="G978" s="88" t="e">
        <f t="shared" ref="G978:G989" si="374">F978/E978</f>
        <v>#DIV/0!</v>
      </c>
      <c r="H978" s="24"/>
      <c r="I978" s="88" t="e">
        <f t="shared" si="364"/>
        <v>#DIV/0!</v>
      </c>
      <c r="J978" s="88"/>
      <c r="K978" s="24">
        <f t="shared" si="362"/>
        <v>0</v>
      </c>
      <c r="L978" s="24">
        <f t="shared" si="367"/>
        <v>0</v>
      </c>
      <c r="M978" s="129" t="e">
        <f t="shared" si="361"/>
        <v>#DIV/0!</v>
      </c>
      <c r="N978" s="532"/>
    </row>
    <row r="979" spans="1:14" s="71" customFormat="1" ht="35.25" customHeight="1" x14ac:dyDescent="0.25">
      <c r="A979" s="573"/>
      <c r="B979" s="179" t="s">
        <v>24</v>
      </c>
      <c r="C979" s="179"/>
      <c r="D979" s="24"/>
      <c r="E979" s="24"/>
      <c r="F979" s="24"/>
      <c r="G979" s="88" t="e">
        <f t="shared" si="374"/>
        <v>#DIV/0!</v>
      </c>
      <c r="H979" s="24"/>
      <c r="I979" s="88" t="e">
        <f t="shared" si="364"/>
        <v>#DIV/0!</v>
      </c>
      <c r="J979" s="88"/>
      <c r="K979" s="24">
        <f t="shared" si="362"/>
        <v>0</v>
      </c>
      <c r="L979" s="24">
        <f t="shared" si="367"/>
        <v>0</v>
      </c>
      <c r="M979" s="129" t="e">
        <f t="shared" si="361"/>
        <v>#DIV/0!</v>
      </c>
      <c r="N979" s="532"/>
    </row>
    <row r="980" spans="1:14" s="70" customFormat="1" ht="96" customHeight="1" x14ac:dyDescent="0.25">
      <c r="A980" s="573" t="s">
        <v>950</v>
      </c>
      <c r="B980" s="180" t="s">
        <v>1295</v>
      </c>
      <c r="C980" s="178" t="s">
        <v>470</v>
      </c>
      <c r="D980" s="56">
        <f>SUM(D981:D984)</f>
        <v>10.46</v>
      </c>
      <c r="E980" s="56">
        <f>SUM(E981:E984)</f>
        <v>10.46</v>
      </c>
      <c r="F980" s="56">
        <f>SUM(F981:F984)</f>
        <v>0</v>
      </c>
      <c r="G980" s="114">
        <f>F980/E980</f>
        <v>0</v>
      </c>
      <c r="H980" s="56">
        <f>SUM(H981:H984)</f>
        <v>0</v>
      </c>
      <c r="I980" s="109">
        <f t="shared" si="364"/>
        <v>0</v>
      </c>
      <c r="J980" s="114"/>
      <c r="K980" s="24">
        <f t="shared" si="362"/>
        <v>10.46</v>
      </c>
      <c r="L980" s="24">
        <f t="shared" si="367"/>
        <v>0</v>
      </c>
      <c r="M980" s="52">
        <f t="shared" si="361"/>
        <v>1</v>
      </c>
      <c r="N980" s="532" t="s">
        <v>1296</v>
      </c>
    </row>
    <row r="981" spans="1:14" s="71" customFormat="1" ht="29.25" customHeight="1" x14ac:dyDescent="0.25">
      <c r="A981" s="573"/>
      <c r="B981" s="179" t="s">
        <v>23</v>
      </c>
      <c r="C981" s="179"/>
      <c r="D981" s="24"/>
      <c r="E981" s="24"/>
      <c r="F981" s="24"/>
      <c r="G981" s="109"/>
      <c r="H981" s="24"/>
      <c r="I981" s="88" t="e">
        <f t="shared" si="364"/>
        <v>#DIV/0!</v>
      </c>
      <c r="J981" s="88"/>
      <c r="K981" s="24">
        <f t="shared" si="362"/>
        <v>0</v>
      </c>
      <c r="L981" s="24">
        <f t="shared" si="367"/>
        <v>0</v>
      </c>
      <c r="M981" s="129" t="e">
        <f t="shared" si="361"/>
        <v>#DIV/0!</v>
      </c>
      <c r="N981" s="532"/>
    </row>
    <row r="982" spans="1:14" s="71" customFormat="1" ht="29.25" customHeight="1" x14ac:dyDescent="0.25">
      <c r="A982" s="573"/>
      <c r="B982" s="179" t="s">
        <v>22</v>
      </c>
      <c r="C982" s="179"/>
      <c r="D982" s="24">
        <v>10.46</v>
      </c>
      <c r="E982" s="24">
        <v>10.46</v>
      </c>
      <c r="F982" s="24">
        <v>0</v>
      </c>
      <c r="G982" s="109">
        <f>F982/E982</f>
        <v>0</v>
      </c>
      <c r="H982" s="24">
        <v>0</v>
      </c>
      <c r="I982" s="109">
        <f t="shared" si="364"/>
        <v>0</v>
      </c>
      <c r="J982" s="109"/>
      <c r="K982" s="24">
        <f t="shared" si="362"/>
        <v>10.46</v>
      </c>
      <c r="L982" s="24">
        <f t="shared" si="367"/>
        <v>0</v>
      </c>
      <c r="M982" s="52">
        <f t="shared" si="361"/>
        <v>1</v>
      </c>
      <c r="N982" s="532"/>
    </row>
    <row r="983" spans="1:14" s="71" customFormat="1" ht="29.25" customHeight="1" x14ac:dyDescent="0.25">
      <c r="A983" s="573"/>
      <c r="B983" s="179" t="s">
        <v>42</v>
      </c>
      <c r="C983" s="179"/>
      <c r="D983" s="24"/>
      <c r="E983" s="24"/>
      <c r="F983" s="24"/>
      <c r="G983" s="88" t="e">
        <f t="shared" ref="G983:G984" si="375">F983/E983</f>
        <v>#DIV/0!</v>
      </c>
      <c r="H983" s="24"/>
      <c r="I983" s="88" t="e">
        <f t="shared" si="364"/>
        <v>#DIV/0!</v>
      </c>
      <c r="J983" s="88"/>
      <c r="K983" s="24">
        <f t="shared" si="362"/>
        <v>0</v>
      </c>
      <c r="L983" s="24">
        <f t="shared" si="367"/>
        <v>0</v>
      </c>
      <c r="M983" s="129" t="e">
        <f t="shared" si="361"/>
        <v>#DIV/0!</v>
      </c>
      <c r="N983" s="532"/>
    </row>
    <row r="984" spans="1:14" s="71" customFormat="1" ht="35.25" customHeight="1" x14ac:dyDescent="0.25">
      <c r="A984" s="573"/>
      <c r="B984" s="179" t="s">
        <v>24</v>
      </c>
      <c r="C984" s="179"/>
      <c r="D984" s="24"/>
      <c r="E984" s="24"/>
      <c r="F984" s="24"/>
      <c r="G984" s="88" t="e">
        <f t="shared" si="375"/>
        <v>#DIV/0!</v>
      </c>
      <c r="H984" s="24"/>
      <c r="I984" s="88" t="e">
        <f t="shared" si="364"/>
        <v>#DIV/0!</v>
      </c>
      <c r="J984" s="88"/>
      <c r="K984" s="24">
        <f t="shared" si="362"/>
        <v>0</v>
      </c>
      <c r="L984" s="24">
        <f t="shared" si="367"/>
        <v>0</v>
      </c>
      <c r="M984" s="129" t="e">
        <f t="shared" si="361"/>
        <v>#DIV/0!</v>
      </c>
      <c r="N984" s="532"/>
    </row>
    <row r="985" spans="1:14" s="72" customFormat="1" ht="181.5" customHeight="1" x14ac:dyDescent="0.25">
      <c r="A985" s="653" t="s">
        <v>1297</v>
      </c>
      <c r="B985" s="243" t="s">
        <v>951</v>
      </c>
      <c r="C985" s="178" t="s">
        <v>470</v>
      </c>
      <c r="D985" s="56">
        <f>SUM(D986:D989)</f>
        <v>8624.65</v>
      </c>
      <c r="E985" s="56">
        <f t="shared" ref="E985:F985" si="376">SUM(E986:E989)</f>
        <v>8624.65</v>
      </c>
      <c r="F985" s="56">
        <f t="shared" si="376"/>
        <v>1369.08</v>
      </c>
      <c r="G985" s="109">
        <f t="shared" si="374"/>
        <v>0.159</v>
      </c>
      <c r="H985" s="56"/>
      <c r="I985" s="109">
        <f t="shared" si="364"/>
        <v>0</v>
      </c>
      <c r="J985" s="108"/>
      <c r="K985" s="56">
        <f>SUM(K986:K989)</f>
        <v>8624.65</v>
      </c>
      <c r="L985" s="56">
        <f>SUM(L986:L989)</f>
        <v>0</v>
      </c>
      <c r="M985" s="52">
        <f t="shared" si="361"/>
        <v>1</v>
      </c>
      <c r="N985" s="666" t="s">
        <v>1298</v>
      </c>
    </row>
    <row r="986" spans="1:14" s="71" customFormat="1" ht="23.25" customHeight="1" x14ac:dyDescent="0.25">
      <c r="A986" s="653"/>
      <c r="B986" s="179" t="s">
        <v>23</v>
      </c>
      <c r="C986" s="179"/>
      <c r="D986" s="24"/>
      <c r="E986" s="24"/>
      <c r="F986" s="24"/>
      <c r="G986" s="88" t="e">
        <f t="shared" si="374"/>
        <v>#DIV/0!</v>
      </c>
      <c r="H986" s="24"/>
      <c r="I986" s="88" t="e">
        <f t="shared" si="364"/>
        <v>#DIV/0!</v>
      </c>
      <c r="J986" s="88"/>
      <c r="K986" s="24"/>
      <c r="L986" s="24"/>
      <c r="M986" s="129" t="e">
        <f t="shared" si="361"/>
        <v>#DIV/0!</v>
      </c>
      <c r="N986" s="666"/>
    </row>
    <row r="987" spans="1:14" s="71" customFormat="1" x14ac:dyDescent="0.25">
      <c r="A987" s="653"/>
      <c r="B987" s="179" t="s">
        <v>22</v>
      </c>
      <c r="C987" s="179"/>
      <c r="D987" s="24">
        <v>8538.4</v>
      </c>
      <c r="E987" s="24">
        <v>8538.4</v>
      </c>
      <c r="F987" s="24">
        <v>1369.08</v>
      </c>
      <c r="G987" s="109">
        <f t="shared" si="374"/>
        <v>0.16</v>
      </c>
      <c r="H987" s="24"/>
      <c r="I987" s="109">
        <f t="shared" si="364"/>
        <v>0</v>
      </c>
      <c r="J987" s="88"/>
      <c r="K987" s="24">
        <v>8538.4</v>
      </c>
      <c r="L987" s="24"/>
      <c r="M987" s="52">
        <f t="shared" si="361"/>
        <v>1</v>
      </c>
      <c r="N987" s="666"/>
    </row>
    <row r="988" spans="1:14" s="71" customFormat="1" x14ac:dyDescent="0.25">
      <c r="A988" s="653"/>
      <c r="B988" s="179" t="s">
        <v>42</v>
      </c>
      <c r="C988" s="179"/>
      <c r="D988" s="24">
        <v>86.25</v>
      </c>
      <c r="E988" s="24">
        <v>86.25</v>
      </c>
      <c r="F988" s="24"/>
      <c r="G988" s="88">
        <f t="shared" si="374"/>
        <v>0</v>
      </c>
      <c r="H988" s="24"/>
      <c r="I988" s="109">
        <f t="shared" si="364"/>
        <v>0</v>
      </c>
      <c r="J988" s="88"/>
      <c r="K988" s="24">
        <v>86.25</v>
      </c>
      <c r="L988" s="24"/>
      <c r="M988" s="52">
        <f t="shared" si="361"/>
        <v>1</v>
      </c>
      <c r="N988" s="666"/>
    </row>
    <row r="989" spans="1:14" s="71" customFormat="1" x14ac:dyDescent="0.25">
      <c r="A989" s="653"/>
      <c r="B989" s="179" t="s">
        <v>24</v>
      </c>
      <c r="C989" s="179"/>
      <c r="D989" s="24"/>
      <c r="E989" s="24"/>
      <c r="F989" s="24"/>
      <c r="G989" s="88" t="e">
        <f t="shared" si="374"/>
        <v>#DIV/0!</v>
      </c>
      <c r="H989" s="24"/>
      <c r="I989" s="88" t="e">
        <f t="shared" si="364"/>
        <v>#DIV/0!</v>
      </c>
      <c r="J989" s="88"/>
      <c r="K989" s="24"/>
      <c r="L989" s="24"/>
      <c r="M989" s="129" t="e">
        <f t="shared" si="361"/>
        <v>#DIV/0!</v>
      </c>
      <c r="N989" s="666"/>
    </row>
    <row r="990" spans="1:14" s="71" customFormat="1" ht="181.5" customHeight="1" x14ac:dyDescent="0.25">
      <c r="A990" s="664" t="s">
        <v>44</v>
      </c>
      <c r="B990" s="183" t="s">
        <v>474</v>
      </c>
      <c r="C990" s="181" t="s">
        <v>141</v>
      </c>
      <c r="D990" s="31">
        <f>SUM(D991:D994)</f>
        <v>111241.54</v>
      </c>
      <c r="E990" s="31">
        <f t="shared" ref="E990:H990" si="377">SUM(E991:E994)</f>
        <v>111241.54</v>
      </c>
      <c r="F990" s="31">
        <f t="shared" si="377"/>
        <v>53075.03</v>
      </c>
      <c r="G990" s="110">
        <f>F990/E990</f>
        <v>0.47699999999999998</v>
      </c>
      <c r="H990" s="31">
        <f t="shared" si="377"/>
        <v>53075.03</v>
      </c>
      <c r="I990" s="110">
        <f t="shared" ref="I990:I1010" si="378">H990/E990</f>
        <v>0.47699999999999998</v>
      </c>
      <c r="J990" s="110">
        <f>H990/F990</f>
        <v>1</v>
      </c>
      <c r="K990" s="31">
        <f>SUM(K991:K994)</f>
        <v>111241.54</v>
      </c>
      <c r="L990" s="31">
        <f>SUM(L991:L994)</f>
        <v>0</v>
      </c>
      <c r="M990" s="122">
        <f t="shared" ref="M990:M1000" si="379">K990/E990</f>
        <v>1</v>
      </c>
      <c r="N990" s="530"/>
    </row>
    <row r="991" spans="1:14" s="71" customFormat="1" ht="23.25" customHeight="1" x14ac:dyDescent="0.25">
      <c r="A991" s="664"/>
      <c r="B991" s="182" t="s">
        <v>23</v>
      </c>
      <c r="C991" s="182"/>
      <c r="D991" s="33">
        <f t="shared" ref="D991:F994" si="380">D996+D1001+D1006+D1011+D1016+D1021+D1026+D1031+D1036+D1041+D1046+D1051+D1056+D1061+D1066+D1071</f>
        <v>0</v>
      </c>
      <c r="E991" s="33">
        <f t="shared" si="380"/>
        <v>0</v>
      </c>
      <c r="F991" s="33">
        <f t="shared" si="380"/>
        <v>0</v>
      </c>
      <c r="G991" s="113"/>
      <c r="H991" s="33">
        <f t="shared" ref="H991:L994" si="381">H996+H1001+H1006+H1011+H1016+H1021+H1026+H1031+H1036+H1041+H1046+H1051+H1056+H1061+H1066+H1071</f>
        <v>0</v>
      </c>
      <c r="I991" s="112" t="e">
        <f t="shared" si="378"/>
        <v>#DIV/0!</v>
      </c>
      <c r="J991" s="112" t="e">
        <f t="shared" ref="J991:J992" si="382">H991/F991</f>
        <v>#DIV/0!</v>
      </c>
      <c r="K991" s="33">
        <f t="shared" si="381"/>
        <v>0</v>
      </c>
      <c r="L991" s="33">
        <f t="shared" si="381"/>
        <v>0</v>
      </c>
      <c r="M991" s="125" t="e">
        <f t="shared" si="379"/>
        <v>#DIV/0!</v>
      </c>
      <c r="N991" s="530"/>
    </row>
    <row r="992" spans="1:14" s="71" customFormat="1" x14ac:dyDescent="0.25">
      <c r="A992" s="664"/>
      <c r="B992" s="182" t="s">
        <v>22</v>
      </c>
      <c r="C992" s="182"/>
      <c r="D992" s="33">
        <f t="shared" si="380"/>
        <v>0</v>
      </c>
      <c r="E992" s="33">
        <f t="shared" si="380"/>
        <v>0</v>
      </c>
      <c r="F992" s="33">
        <f t="shared" si="380"/>
        <v>0</v>
      </c>
      <c r="G992" s="113"/>
      <c r="H992" s="33">
        <f t="shared" si="381"/>
        <v>0</v>
      </c>
      <c r="I992" s="112" t="e">
        <f t="shared" si="378"/>
        <v>#DIV/0!</v>
      </c>
      <c r="J992" s="112" t="e">
        <f t="shared" si="382"/>
        <v>#DIV/0!</v>
      </c>
      <c r="K992" s="33">
        <f t="shared" si="381"/>
        <v>0</v>
      </c>
      <c r="L992" s="33">
        <f t="shared" ref="L992" si="383">L997+L1002+L1007+L1012+L1017+L1022+L1027+L1032+L1037+L1042+L1047+L1052+L1057+L1062+L1067+L1072</f>
        <v>0</v>
      </c>
      <c r="M992" s="125" t="e">
        <f t="shared" si="379"/>
        <v>#DIV/0!</v>
      </c>
      <c r="N992" s="530"/>
    </row>
    <row r="993" spans="1:14" s="71" customFormat="1" x14ac:dyDescent="0.25">
      <c r="A993" s="664"/>
      <c r="B993" s="182" t="s">
        <v>42</v>
      </c>
      <c r="C993" s="182"/>
      <c r="D993" s="33">
        <f t="shared" si="380"/>
        <v>111241.54</v>
      </c>
      <c r="E993" s="33">
        <f t="shared" si="380"/>
        <v>111241.54</v>
      </c>
      <c r="F993" s="33">
        <f t="shared" si="380"/>
        <v>53075.03</v>
      </c>
      <c r="G993" s="113">
        <f>F993/E993</f>
        <v>0.47699999999999998</v>
      </c>
      <c r="H993" s="33">
        <f t="shared" si="381"/>
        <v>53075.03</v>
      </c>
      <c r="I993" s="113">
        <f t="shared" si="378"/>
        <v>0.47699999999999998</v>
      </c>
      <c r="J993" s="113">
        <f>H993/F993</f>
        <v>1</v>
      </c>
      <c r="K993" s="33">
        <f t="shared" ref="K993" si="384">K998+K1003+K1008+K1013+K1018+K1023+K1028+K1033+K1038+K1043+K1048+K1053+K1058+K1063+K1068+K1073</f>
        <v>111241.54</v>
      </c>
      <c r="L993" s="33">
        <f t="shared" ref="L993" si="385">L998+L1003+L1008+L1013+L1018+L1023+L1028+L1033+L1038+L1043+L1048+L1053+L1058+L1063+L1068+L1073</f>
        <v>0</v>
      </c>
      <c r="M993" s="143">
        <f t="shared" si="379"/>
        <v>1</v>
      </c>
      <c r="N993" s="530"/>
    </row>
    <row r="994" spans="1:14" s="71" customFormat="1" x14ac:dyDescent="0.25">
      <c r="A994" s="664"/>
      <c r="B994" s="182" t="s">
        <v>24</v>
      </c>
      <c r="C994" s="182"/>
      <c r="D994" s="33">
        <f t="shared" si="380"/>
        <v>0</v>
      </c>
      <c r="E994" s="33">
        <f t="shared" si="380"/>
        <v>0</v>
      </c>
      <c r="F994" s="33">
        <f t="shared" si="380"/>
        <v>0</v>
      </c>
      <c r="G994" s="113"/>
      <c r="H994" s="33">
        <f t="shared" si="381"/>
        <v>0</v>
      </c>
      <c r="I994" s="112" t="e">
        <f t="shared" si="378"/>
        <v>#DIV/0!</v>
      </c>
      <c r="J994" s="113"/>
      <c r="K994" s="33">
        <f t="shared" ref="K994" si="386">K999+K1004+K1009+K1014+K1019+K1024+K1029+K1034+K1039+K1044+K1049+K1054+K1059+K1064+K1069+K1074</f>
        <v>0</v>
      </c>
      <c r="L994" s="33">
        <f t="shared" ref="L994" si="387">L999+L1004+L1009+L1014+L1019+L1024+L1029+L1034+L1039+L1044+L1049+L1054+L1059+L1064+L1069+L1074</f>
        <v>0</v>
      </c>
      <c r="M994" s="125" t="e">
        <f t="shared" si="379"/>
        <v>#DIV/0!</v>
      </c>
      <c r="N994" s="530"/>
    </row>
    <row r="995" spans="1:14" s="50" customFormat="1" ht="120.75" customHeight="1" x14ac:dyDescent="0.25">
      <c r="A995" s="573" t="s">
        <v>281</v>
      </c>
      <c r="B995" s="55" t="s">
        <v>475</v>
      </c>
      <c r="C995" s="178" t="s">
        <v>215</v>
      </c>
      <c r="D995" s="56">
        <f>SUM(D996:D999)</f>
        <v>747.56</v>
      </c>
      <c r="E995" s="56">
        <f>SUM(E996:E999)</f>
        <v>747.56</v>
      </c>
      <c r="F995" s="56">
        <f>SUM(F996:F999)</f>
        <v>265.29000000000002</v>
      </c>
      <c r="G995" s="114">
        <f>F995/E995</f>
        <v>0.35499999999999998</v>
      </c>
      <c r="H995" s="56">
        <f>SUM(H996:H999)</f>
        <v>265.29000000000002</v>
      </c>
      <c r="I995" s="109">
        <f t="shared" si="378"/>
        <v>0.35499999999999998</v>
      </c>
      <c r="J995" s="114">
        <f>H995/F995</f>
        <v>1</v>
      </c>
      <c r="K995" s="24">
        <f t="shared" ref="K995:K1058" si="388">E995</f>
        <v>747.56</v>
      </c>
      <c r="L995" s="24">
        <f t="shared" ref="L995:L1058" si="389">E995-K995</f>
        <v>0</v>
      </c>
      <c r="M995" s="52">
        <f t="shared" si="379"/>
        <v>1</v>
      </c>
      <c r="N995" s="532" t="s">
        <v>1299</v>
      </c>
    </row>
    <row r="996" spans="1:14" s="49" customFormat="1" x14ac:dyDescent="0.25">
      <c r="A996" s="573"/>
      <c r="B996" s="179" t="s">
        <v>23</v>
      </c>
      <c r="C996" s="179"/>
      <c r="D996" s="24"/>
      <c r="E996" s="24"/>
      <c r="F996" s="24"/>
      <c r="G996" s="109"/>
      <c r="H996" s="24"/>
      <c r="I996" s="88" t="e">
        <f t="shared" si="378"/>
        <v>#DIV/0!</v>
      </c>
      <c r="J996" s="88"/>
      <c r="K996" s="24">
        <f t="shared" si="388"/>
        <v>0</v>
      </c>
      <c r="L996" s="24">
        <f t="shared" si="389"/>
        <v>0</v>
      </c>
      <c r="M996" s="129" t="e">
        <f t="shared" si="379"/>
        <v>#DIV/0!</v>
      </c>
      <c r="N996" s="532"/>
    </row>
    <row r="997" spans="1:14" s="49" customFormat="1" x14ac:dyDescent="0.25">
      <c r="A997" s="573"/>
      <c r="B997" s="179" t="s">
        <v>22</v>
      </c>
      <c r="C997" s="179"/>
      <c r="D997" s="24"/>
      <c r="E997" s="24"/>
      <c r="F997" s="24"/>
      <c r="G997" s="109"/>
      <c r="H997" s="24"/>
      <c r="I997" s="88" t="e">
        <f t="shared" si="378"/>
        <v>#DIV/0!</v>
      </c>
      <c r="J997" s="88"/>
      <c r="K997" s="24">
        <f t="shared" si="388"/>
        <v>0</v>
      </c>
      <c r="L997" s="24">
        <f t="shared" si="389"/>
        <v>0</v>
      </c>
      <c r="M997" s="129" t="e">
        <f t="shared" si="379"/>
        <v>#DIV/0!</v>
      </c>
      <c r="N997" s="532"/>
    </row>
    <row r="998" spans="1:14" s="49" customFormat="1" x14ac:dyDescent="0.25">
      <c r="A998" s="573"/>
      <c r="B998" s="179" t="s">
        <v>42</v>
      </c>
      <c r="C998" s="179"/>
      <c r="D998" s="24">
        <v>747.56</v>
      </c>
      <c r="E998" s="24">
        <v>747.56</v>
      </c>
      <c r="F998" s="24">
        <v>265.29000000000002</v>
      </c>
      <c r="G998" s="109">
        <f>F998/E998</f>
        <v>0.35499999999999998</v>
      </c>
      <c r="H998" s="24">
        <f>F998</f>
        <v>265.29000000000002</v>
      </c>
      <c r="I998" s="109">
        <f t="shared" si="378"/>
        <v>0.35499999999999998</v>
      </c>
      <c r="J998" s="109">
        <f>H998/F998</f>
        <v>1</v>
      </c>
      <c r="K998" s="24">
        <f t="shared" si="388"/>
        <v>747.56</v>
      </c>
      <c r="L998" s="24">
        <f t="shared" si="389"/>
        <v>0</v>
      </c>
      <c r="M998" s="52">
        <f t="shared" si="379"/>
        <v>1</v>
      </c>
      <c r="N998" s="532"/>
    </row>
    <row r="999" spans="1:14" s="49" customFormat="1" x14ac:dyDescent="0.25">
      <c r="A999" s="573"/>
      <c r="B999" s="179" t="s">
        <v>24</v>
      </c>
      <c r="C999" s="179"/>
      <c r="D999" s="24"/>
      <c r="E999" s="24"/>
      <c r="F999" s="24"/>
      <c r="G999" s="109"/>
      <c r="H999" s="24"/>
      <c r="I999" s="88" t="e">
        <f t="shared" si="378"/>
        <v>#DIV/0!</v>
      </c>
      <c r="J999" s="88"/>
      <c r="K999" s="24">
        <f t="shared" si="388"/>
        <v>0</v>
      </c>
      <c r="L999" s="24">
        <f t="shared" si="389"/>
        <v>0</v>
      </c>
      <c r="M999" s="129" t="e">
        <f t="shared" si="379"/>
        <v>#DIV/0!</v>
      </c>
      <c r="N999" s="532"/>
    </row>
    <row r="1000" spans="1:14" s="72" customFormat="1" ht="196.5" customHeight="1" x14ac:dyDescent="0.25">
      <c r="A1000" s="573" t="s">
        <v>282</v>
      </c>
      <c r="B1000" s="55" t="s">
        <v>476</v>
      </c>
      <c r="C1000" s="178" t="s">
        <v>215</v>
      </c>
      <c r="D1000" s="56">
        <f>SUM(D1001:D1004)</f>
        <v>10340.11</v>
      </c>
      <c r="E1000" s="56">
        <f>SUM(E1001:E1004)</f>
        <v>8640.11</v>
      </c>
      <c r="F1000" s="56">
        <f>SUM(F1001:F1004)</f>
        <v>1708.86</v>
      </c>
      <c r="G1000" s="114">
        <f>F1000/E1000</f>
        <v>0.19800000000000001</v>
      </c>
      <c r="H1000" s="56">
        <f>SUM(H1001:H1004)</f>
        <v>1708.86</v>
      </c>
      <c r="I1000" s="109">
        <f t="shared" si="378"/>
        <v>0.19800000000000001</v>
      </c>
      <c r="J1000" s="108">
        <f>H1000/F1000</f>
        <v>1</v>
      </c>
      <c r="K1000" s="24">
        <f t="shared" si="388"/>
        <v>8640.11</v>
      </c>
      <c r="L1000" s="24">
        <f t="shared" si="389"/>
        <v>0</v>
      </c>
      <c r="M1000" s="52">
        <f t="shared" si="379"/>
        <v>1</v>
      </c>
      <c r="N1000" s="532" t="s">
        <v>1300</v>
      </c>
    </row>
    <row r="1001" spans="1:14" s="71" customFormat="1" x14ac:dyDescent="0.25">
      <c r="A1001" s="573"/>
      <c r="B1001" s="179" t="s">
        <v>23</v>
      </c>
      <c r="C1001" s="179"/>
      <c r="D1001" s="24"/>
      <c r="E1001" s="24"/>
      <c r="F1001" s="24"/>
      <c r="G1001" s="109"/>
      <c r="H1001" s="24"/>
      <c r="I1001" s="88" t="e">
        <f t="shared" si="378"/>
        <v>#DIV/0!</v>
      </c>
      <c r="J1001" s="88"/>
      <c r="K1001" s="24">
        <f t="shared" si="388"/>
        <v>0</v>
      </c>
      <c r="L1001" s="24">
        <f t="shared" si="389"/>
        <v>0</v>
      </c>
      <c r="M1001" s="129" t="e">
        <f t="shared" ref="M1001:M1069" si="390">K1001/E1001</f>
        <v>#DIV/0!</v>
      </c>
      <c r="N1001" s="532"/>
    </row>
    <row r="1002" spans="1:14" s="71" customFormat="1" x14ac:dyDescent="0.25">
      <c r="A1002" s="573"/>
      <c r="B1002" s="179" t="s">
        <v>22</v>
      </c>
      <c r="C1002" s="179"/>
      <c r="D1002" s="24"/>
      <c r="E1002" s="24"/>
      <c r="F1002" s="24"/>
      <c r="G1002" s="109"/>
      <c r="H1002" s="24"/>
      <c r="I1002" s="88" t="e">
        <f t="shared" si="378"/>
        <v>#DIV/0!</v>
      </c>
      <c r="J1002" s="88"/>
      <c r="K1002" s="24">
        <f t="shared" si="388"/>
        <v>0</v>
      </c>
      <c r="L1002" s="24">
        <f t="shared" si="389"/>
        <v>0</v>
      </c>
      <c r="M1002" s="129" t="e">
        <f t="shared" si="390"/>
        <v>#DIV/0!</v>
      </c>
      <c r="N1002" s="532"/>
    </row>
    <row r="1003" spans="1:14" s="71" customFormat="1" x14ac:dyDescent="0.25">
      <c r="A1003" s="573"/>
      <c r="B1003" s="179" t="s">
        <v>42</v>
      </c>
      <c r="C1003" s="179"/>
      <c r="D1003" s="24">
        <v>10340.11</v>
      </c>
      <c r="E1003" s="24">
        <v>8640.11</v>
      </c>
      <c r="F1003" s="24">
        <v>1708.86</v>
      </c>
      <c r="G1003" s="109">
        <f>F1003/E1003</f>
        <v>0.19800000000000001</v>
      </c>
      <c r="H1003" s="24">
        <v>1708.86</v>
      </c>
      <c r="I1003" s="109">
        <f t="shared" si="378"/>
        <v>0.19800000000000001</v>
      </c>
      <c r="J1003" s="88">
        <f>H1003/F1003</f>
        <v>1</v>
      </c>
      <c r="K1003" s="24">
        <f t="shared" si="388"/>
        <v>8640.11</v>
      </c>
      <c r="L1003" s="24">
        <f t="shared" si="389"/>
        <v>0</v>
      </c>
      <c r="M1003" s="52">
        <f t="shared" si="390"/>
        <v>1</v>
      </c>
      <c r="N1003" s="532"/>
    </row>
    <row r="1004" spans="1:14" s="71" customFormat="1" x14ac:dyDescent="0.25">
      <c r="A1004" s="573"/>
      <c r="B1004" s="179" t="s">
        <v>24</v>
      </c>
      <c r="C1004" s="179"/>
      <c r="D1004" s="24"/>
      <c r="E1004" s="24"/>
      <c r="F1004" s="24"/>
      <c r="G1004" s="109"/>
      <c r="H1004" s="24"/>
      <c r="I1004" s="88" t="e">
        <f t="shared" si="378"/>
        <v>#DIV/0!</v>
      </c>
      <c r="J1004" s="88"/>
      <c r="K1004" s="24">
        <f t="shared" si="388"/>
        <v>0</v>
      </c>
      <c r="L1004" s="24">
        <f t="shared" si="389"/>
        <v>0</v>
      </c>
      <c r="M1004" s="129" t="e">
        <f t="shared" si="390"/>
        <v>#DIV/0!</v>
      </c>
      <c r="N1004" s="532"/>
    </row>
    <row r="1005" spans="1:14" s="72" customFormat="1" ht="205.5" customHeight="1" x14ac:dyDescent="0.25">
      <c r="A1005" s="573" t="s">
        <v>283</v>
      </c>
      <c r="B1005" s="55" t="s">
        <v>477</v>
      </c>
      <c r="C1005" s="178" t="s">
        <v>215</v>
      </c>
      <c r="D1005" s="56">
        <f>SUM(D1006:D1009)</f>
        <v>3064.58</v>
      </c>
      <c r="E1005" s="56">
        <f>SUM(E1006:E1009)</f>
        <v>3064.58</v>
      </c>
      <c r="F1005" s="56">
        <f>SUM(F1006:F1009)</f>
        <v>343.06</v>
      </c>
      <c r="G1005" s="114">
        <f>F1005/E1005</f>
        <v>0.112</v>
      </c>
      <c r="H1005" s="56">
        <f>SUM(H1006:H1009)</f>
        <v>343.06</v>
      </c>
      <c r="I1005" s="109">
        <f t="shared" si="378"/>
        <v>0.112</v>
      </c>
      <c r="J1005" s="114">
        <f>H1005/F1005</f>
        <v>1</v>
      </c>
      <c r="K1005" s="24">
        <f t="shared" si="388"/>
        <v>3064.58</v>
      </c>
      <c r="L1005" s="24">
        <f t="shared" si="389"/>
        <v>0</v>
      </c>
      <c r="M1005" s="52">
        <f t="shared" si="390"/>
        <v>1</v>
      </c>
      <c r="N1005" s="532" t="s">
        <v>1388</v>
      </c>
    </row>
    <row r="1006" spans="1:14" s="71" customFormat="1" ht="27.75" customHeight="1" x14ac:dyDescent="0.25">
      <c r="A1006" s="573"/>
      <c r="B1006" s="179" t="s">
        <v>23</v>
      </c>
      <c r="C1006" s="179"/>
      <c r="D1006" s="24"/>
      <c r="E1006" s="24"/>
      <c r="F1006" s="24"/>
      <c r="G1006" s="109"/>
      <c r="H1006" s="24"/>
      <c r="I1006" s="88" t="e">
        <f t="shared" si="378"/>
        <v>#DIV/0!</v>
      </c>
      <c r="J1006" s="88"/>
      <c r="K1006" s="24">
        <f t="shared" si="388"/>
        <v>0</v>
      </c>
      <c r="L1006" s="24">
        <f t="shared" si="389"/>
        <v>0</v>
      </c>
      <c r="M1006" s="129" t="e">
        <f t="shared" si="390"/>
        <v>#DIV/0!</v>
      </c>
      <c r="N1006" s="532"/>
    </row>
    <row r="1007" spans="1:14" s="71" customFormat="1" ht="27.75" customHeight="1" x14ac:dyDescent="0.25">
      <c r="A1007" s="573"/>
      <c r="B1007" s="179" t="s">
        <v>22</v>
      </c>
      <c r="C1007" s="179"/>
      <c r="D1007" s="24"/>
      <c r="E1007" s="24"/>
      <c r="F1007" s="24"/>
      <c r="G1007" s="109"/>
      <c r="H1007" s="24"/>
      <c r="I1007" s="88" t="e">
        <f t="shared" si="378"/>
        <v>#DIV/0!</v>
      </c>
      <c r="J1007" s="88"/>
      <c r="K1007" s="24">
        <f t="shared" si="388"/>
        <v>0</v>
      </c>
      <c r="L1007" s="24">
        <f t="shared" si="389"/>
        <v>0</v>
      </c>
      <c r="M1007" s="129" t="e">
        <f t="shared" si="390"/>
        <v>#DIV/0!</v>
      </c>
      <c r="N1007" s="532"/>
    </row>
    <row r="1008" spans="1:14" s="71" customFormat="1" ht="29.25" customHeight="1" x14ac:dyDescent="0.25">
      <c r="A1008" s="573"/>
      <c r="B1008" s="179" t="s">
        <v>42</v>
      </c>
      <c r="C1008" s="179"/>
      <c r="D1008" s="24">
        <v>3064.58</v>
      </c>
      <c r="E1008" s="24">
        <v>3064.58</v>
      </c>
      <c r="F1008" s="24">
        <v>343.06</v>
      </c>
      <c r="G1008" s="109">
        <f>F1008/E1008</f>
        <v>0.112</v>
      </c>
      <c r="H1008" s="24">
        <f>F1008</f>
        <v>343.06</v>
      </c>
      <c r="I1008" s="109">
        <f t="shared" si="378"/>
        <v>0.112</v>
      </c>
      <c r="J1008" s="109">
        <f>H1008/F1008</f>
        <v>1</v>
      </c>
      <c r="K1008" s="24">
        <f t="shared" si="388"/>
        <v>3064.58</v>
      </c>
      <c r="L1008" s="24">
        <f t="shared" si="389"/>
        <v>0</v>
      </c>
      <c r="M1008" s="52">
        <f t="shared" si="390"/>
        <v>1</v>
      </c>
      <c r="N1008" s="532"/>
    </row>
    <row r="1009" spans="1:14" s="71" customFormat="1" ht="30.75" customHeight="1" x14ac:dyDescent="0.25">
      <c r="A1009" s="573"/>
      <c r="B1009" s="179" t="s">
        <v>24</v>
      </c>
      <c r="C1009" s="179"/>
      <c r="D1009" s="24"/>
      <c r="E1009" s="24"/>
      <c r="F1009" s="24"/>
      <c r="G1009" s="109"/>
      <c r="H1009" s="24"/>
      <c r="I1009" s="88" t="e">
        <f t="shared" si="378"/>
        <v>#DIV/0!</v>
      </c>
      <c r="J1009" s="88"/>
      <c r="K1009" s="24">
        <f t="shared" si="388"/>
        <v>0</v>
      </c>
      <c r="L1009" s="24">
        <f t="shared" si="389"/>
        <v>0</v>
      </c>
      <c r="M1009" s="129" t="e">
        <f t="shared" si="390"/>
        <v>#DIV/0!</v>
      </c>
      <c r="N1009" s="532"/>
    </row>
    <row r="1010" spans="1:14" s="72" customFormat="1" ht="60" customHeight="1" x14ac:dyDescent="0.25">
      <c r="A1010" s="573" t="s">
        <v>284</v>
      </c>
      <c r="B1010" s="55" t="s">
        <v>285</v>
      </c>
      <c r="C1010" s="178" t="s">
        <v>215</v>
      </c>
      <c r="D1010" s="56">
        <f>SUM(D1011:D1014)</f>
        <v>256.83</v>
      </c>
      <c r="E1010" s="56">
        <f>SUM(E1011:E1014)</f>
        <v>256.83</v>
      </c>
      <c r="F1010" s="56">
        <f>SUM(F1011:F1014)</f>
        <v>158.69999999999999</v>
      </c>
      <c r="G1010" s="114">
        <f>F1010/E1010</f>
        <v>0.61799999999999999</v>
      </c>
      <c r="H1010" s="56">
        <f>SUM(H1011:H1014)</f>
        <v>158.69999999999999</v>
      </c>
      <c r="I1010" s="109">
        <f t="shared" si="378"/>
        <v>0.61799999999999999</v>
      </c>
      <c r="J1010" s="109">
        <f>H1010/F1010</f>
        <v>1</v>
      </c>
      <c r="K1010" s="24">
        <f t="shared" si="388"/>
        <v>256.83</v>
      </c>
      <c r="L1010" s="24">
        <f t="shared" si="389"/>
        <v>0</v>
      </c>
      <c r="M1010" s="52">
        <f t="shared" si="390"/>
        <v>1</v>
      </c>
      <c r="N1010" s="520" t="s">
        <v>1153</v>
      </c>
    </row>
    <row r="1011" spans="1:14" s="71" customFormat="1" x14ac:dyDescent="0.25">
      <c r="A1011" s="573"/>
      <c r="B1011" s="179" t="s">
        <v>23</v>
      </c>
      <c r="C1011" s="179"/>
      <c r="D1011" s="24"/>
      <c r="E1011" s="24"/>
      <c r="F1011" s="24"/>
      <c r="G1011" s="109"/>
      <c r="H1011" s="24"/>
      <c r="I1011" s="88" t="e">
        <f t="shared" ref="I1011:I1074" si="391">H1011/E1011</f>
        <v>#DIV/0!</v>
      </c>
      <c r="J1011" s="88"/>
      <c r="K1011" s="24">
        <f t="shared" si="388"/>
        <v>0</v>
      </c>
      <c r="L1011" s="24">
        <f t="shared" si="389"/>
        <v>0</v>
      </c>
      <c r="M1011" s="129" t="e">
        <f t="shared" si="390"/>
        <v>#DIV/0!</v>
      </c>
      <c r="N1011" s="520"/>
    </row>
    <row r="1012" spans="1:14" s="71" customFormat="1" x14ac:dyDescent="0.25">
      <c r="A1012" s="573"/>
      <c r="B1012" s="179" t="s">
        <v>22</v>
      </c>
      <c r="C1012" s="179"/>
      <c r="D1012" s="24"/>
      <c r="E1012" s="24"/>
      <c r="F1012" s="24"/>
      <c r="G1012" s="109"/>
      <c r="H1012" s="24"/>
      <c r="I1012" s="88" t="e">
        <f t="shared" si="391"/>
        <v>#DIV/0!</v>
      </c>
      <c r="J1012" s="88"/>
      <c r="K1012" s="24">
        <f t="shared" si="388"/>
        <v>0</v>
      </c>
      <c r="L1012" s="24">
        <f t="shared" si="389"/>
        <v>0</v>
      </c>
      <c r="M1012" s="129" t="e">
        <f t="shared" si="390"/>
        <v>#DIV/0!</v>
      </c>
      <c r="N1012" s="520"/>
    </row>
    <row r="1013" spans="1:14" s="71" customFormat="1" x14ac:dyDescent="0.25">
      <c r="A1013" s="573"/>
      <c r="B1013" s="179" t="s">
        <v>42</v>
      </c>
      <c r="C1013" s="179"/>
      <c r="D1013" s="24">
        <v>256.83</v>
      </c>
      <c r="E1013" s="24">
        <v>256.83</v>
      </c>
      <c r="F1013" s="24">
        <v>158.69999999999999</v>
      </c>
      <c r="G1013" s="109">
        <f>F1013/E1013</f>
        <v>0.61799999999999999</v>
      </c>
      <c r="H1013" s="24">
        <v>158.69999999999999</v>
      </c>
      <c r="I1013" s="109">
        <f t="shared" si="391"/>
        <v>0.61799999999999999</v>
      </c>
      <c r="J1013" s="109">
        <f>H1013/F1013</f>
        <v>1</v>
      </c>
      <c r="K1013" s="24">
        <f t="shared" si="388"/>
        <v>256.83</v>
      </c>
      <c r="L1013" s="24">
        <f t="shared" si="389"/>
        <v>0</v>
      </c>
      <c r="M1013" s="52">
        <f t="shared" si="390"/>
        <v>1</v>
      </c>
      <c r="N1013" s="520"/>
    </row>
    <row r="1014" spans="1:14" s="71" customFormat="1" x14ac:dyDescent="0.25">
      <c r="A1014" s="573"/>
      <c r="B1014" s="179" t="s">
        <v>24</v>
      </c>
      <c r="C1014" s="179"/>
      <c r="D1014" s="24"/>
      <c r="E1014" s="24"/>
      <c r="F1014" s="24"/>
      <c r="G1014" s="109"/>
      <c r="H1014" s="24"/>
      <c r="I1014" s="88" t="e">
        <f t="shared" si="391"/>
        <v>#DIV/0!</v>
      </c>
      <c r="J1014" s="88"/>
      <c r="K1014" s="24">
        <f t="shared" si="388"/>
        <v>0</v>
      </c>
      <c r="L1014" s="24">
        <f t="shared" si="389"/>
        <v>0</v>
      </c>
      <c r="M1014" s="129" t="e">
        <f t="shared" si="390"/>
        <v>#DIV/0!</v>
      </c>
      <c r="N1014" s="520"/>
    </row>
    <row r="1015" spans="1:14" s="72" customFormat="1" ht="56.25" customHeight="1" x14ac:dyDescent="0.25">
      <c r="A1015" s="573" t="s">
        <v>286</v>
      </c>
      <c r="B1015" s="55" t="s">
        <v>952</v>
      </c>
      <c r="C1015" s="178" t="s">
        <v>215</v>
      </c>
      <c r="D1015" s="56">
        <f>SUM(D1016:D1019)</f>
        <v>315</v>
      </c>
      <c r="E1015" s="56">
        <f>SUM(E1016:E1019)</f>
        <v>315</v>
      </c>
      <c r="F1015" s="56">
        <f>SUM(F1016:F1019)</f>
        <v>118.5</v>
      </c>
      <c r="G1015" s="114">
        <f>F1015/E1015</f>
        <v>0.376</v>
      </c>
      <c r="H1015" s="56">
        <f>SUM(H1016:H1019)</f>
        <v>118.5</v>
      </c>
      <c r="I1015" s="109">
        <f t="shared" si="391"/>
        <v>0.376</v>
      </c>
      <c r="J1015" s="158">
        <f>H1015/F1015</f>
        <v>1</v>
      </c>
      <c r="K1015" s="24">
        <f t="shared" si="388"/>
        <v>315</v>
      </c>
      <c r="L1015" s="24">
        <f t="shared" si="389"/>
        <v>0</v>
      </c>
      <c r="M1015" s="52">
        <f t="shared" si="390"/>
        <v>1</v>
      </c>
      <c r="N1015" s="520" t="s">
        <v>1154</v>
      </c>
    </row>
    <row r="1016" spans="1:14" s="71" customFormat="1" ht="18.75" customHeight="1" x14ac:dyDescent="0.25">
      <c r="A1016" s="573"/>
      <c r="B1016" s="179" t="s">
        <v>23</v>
      </c>
      <c r="C1016" s="179"/>
      <c r="D1016" s="24"/>
      <c r="E1016" s="24"/>
      <c r="F1016" s="24"/>
      <c r="G1016" s="109"/>
      <c r="H1016" s="24"/>
      <c r="I1016" s="88" t="e">
        <f t="shared" si="391"/>
        <v>#DIV/0!</v>
      </c>
      <c r="J1016" s="88"/>
      <c r="K1016" s="24">
        <f t="shared" si="388"/>
        <v>0</v>
      </c>
      <c r="L1016" s="24">
        <f t="shared" si="389"/>
        <v>0</v>
      </c>
      <c r="M1016" s="129" t="e">
        <f t="shared" si="390"/>
        <v>#DIV/0!</v>
      </c>
      <c r="N1016" s="520"/>
    </row>
    <row r="1017" spans="1:14" s="71" customFormat="1" x14ac:dyDescent="0.25">
      <c r="A1017" s="573"/>
      <c r="B1017" s="179" t="s">
        <v>22</v>
      </c>
      <c r="C1017" s="179"/>
      <c r="D1017" s="24"/>
      <c r="E1017" s="24"/>
      <c r="F1017" s="24"/>
      <c r="G1017" s="109"/>
      <c r="H1017" s="24"/>
      <c r="I1017" s="88" t="e">
        <f t="shared" si="391"/>
        <v>#DIV/0!</v>
      </c>
      <c r="J1017" s="88"/>
      <c r="K1017" s="24">
        <f t="shared" si="388"/>
        <v>0</v>
      </c>
      <c r="L1017" s="24">
        <f t="shared" si="389"/>
        <v>0</v>
      </c>
      <c r="M1017" s="129" t="e">
        <f t="shared" si="390"/>
        <v>#DIV/0!</v>
      </c>
      <c r="N1017" s="520"/>
    </row>
    <row r="1018" spans="1:14" s="71" customFormat="1" x14ac:dyDescent="0.25">
      <c r="A1018" s="573"/>
      <c r="B1018" s="179" t="s">
        <v>42</v>
      </c>
      <c r="C1018" s="179"/>
      <c r="D1018" s="24">
        <v>315</v>
      </c>
      <c r="E1018" s="24">
        <v>315</v>
      </c>
      <c r="F1018" s="24">
        <v>118.5</v>
      </c>
      <c r="G1018" s="109">
        <f>F1018/E1018</f>
        <v>0.376</v>
      </c>
      <c r="H1018" s="24">
        <f>F1018</f>
        <v>118.5</v>
      </c>
      <c r="I1018" s="109">
        <f t="shared" si="391"/>
        <v>0.376</v>
      </c>
      <c r="J1018" s="156">
        <f>H1018/F1018</f>
        <v>1</v>
      </c>
      <c r="K1018" s="24">
        <f t="shared" si="388"/>
        <v>315</v>
      </c>
      <c r="L1018" s="24">
        <f t="shared" si="389"/>
        <v>0</v>
      </c>
      <c r="M1018" s="52">
        <f t="shared" si="390"/>
        <v>1</v>
      </c>
      <c r="N1018" s="520"/>
    </row>
    <row r="1019" spans="1:14" s="71" customFormat="1" x14ac:dyDescent="0.25">
      <c r="A1019" s="573"/>
      <c r="B1019" s="179" t="s">
        <v>24</v>
      </c>
      <c r="C1019" s="179"/>
      <c r="D1019" s="24"/>
      <c r="E1019" s="24"/>
      <c r="F1019" s="24"/>
      <c r="G1019" s="109"/>
      <c r="H1019" s="24"/>
      <c r="I1019" s="88" t="e">
        <f t="shared" si="391"/>
        <v>#DIV/0!</v>
      </c>
      <c r="J1019" s="88"/>
      <c r="K1019" s="24">
        <f t="shared" si="388"/>
        <v>0</v>
      </c>
      <c r="L1019" s="24">
        <f t="shared" si="389"/>
        <v>0</v>
      </c>
      <c r="M1019" s="129" t="e">
        <f t="shared" si="390"/>
        <v>#DIV/0!</v>
      </c>
      <c r="N1019" s="520"/>
    </row>
    <row r="1020" spans="1:14" s="72" customFormat="1" ht="57.75" customHeight="1" x14ac:dyDescent="0.25">
      <c r="A1020" s="573" t="s">
        <v>287</v>
      </c>
      <c r="B1020" s="55" t="s">
        <v>478</v>
      </c>
      <c r="C1020" s="178" t="s">
        <v>215</v>
      </c>
      <c r="D1020" s="56">
        <f>SUM(D1021:D1024)</f>
        <v>19.2</v>
      </c>
      <c r="E1020" s="56">
        <f>SUM(E1021:E1024)</f>
        <v>19.2</v>
      </c>
      <c r="F1020" s="56">
        <f>SUM(F1021:F1024)</f>
        <v>24.24</v>
      </c>
      <c r="G1020" s="114">
        <f>F1020/E1020</f>
        <v>1.2629999999999999</v>
      </c>
      <c r="H1020" s="56">
        <f>SUM(H1021:H1024)</f>
        <v>24.24</v>
      </c>
      <c r="I1020" s="109">
        <f t="shared" si="391"/>
        <v>1.2629999999999999</v>
      </c>
      <c r="J1020" s="114">
        <f>H1020/F1020</f>
        <v>1</v>
      </c>
      <c r="K1020" s="24">
        <f t="shared" si="388"/>
        <v>19.2</v>
      </c>
      <c r="L1020" s="24">
        <f t="shared" si="389"/>
        <v>0</v>
      </c>
      <c r="M1020" s="52">
        <f t="shared" si="390"/>
        <v>1</v>
      </c>
      <c r="N1020" s="520" t="s">
        <v>1155</v>
      </c>
    </row>
    <row r="1021" spans="1:14" s="71" customFormat="1" ht="18.75" customHeight="1" x14ac:dyDescent="0.25">
      <c r="A1021" s="573"/>
      <c r="B1021" s="179" t="s">
        <v>23</v>
      </c>
      <c r="C1021" s="179"/>
      <c r="D1021" s="24"/>
      <c r="E1021" s="24"/>
      <c r="F1021" s="24"/>
      <c r="G1021" s="109"/>
      <c r="H1021" s="24"/>
      <c r="I1021" s="88" t="e">
        <f t="shared" si="391"/>
        <v>#DIV/0!</v>
      </c>
      <c r="J1021" s="88"/>
      <c r="K1021" s="24">
        <f t="shared" si="388"/>
        <v>0</v>
      </c>
      <c r="L1021" s="24">
        <f t="shared" si="389"/>
        <v>0</v>
      </c>
      <c r="M1021" s="129" t="e">
        <f t="shared" si="390"/>
        <v>#DIV/0!</v>
      </c>
      <c r="N1021" s="520"/>
    </row>
    <row r="1022" spans="1:14" s="71" customFormat="1" x14ac:dyDescent="0.25">
      <c r="A1022" s="573"/>
      <c r="B1022" s="179" t="s">
        <v>22</v>
      </c>
      <c r="C1022" s="179"/>
      <c r="D1022" s="24"/>
      <c r="E1022" s="24"/>
      <c r="F1022" s="24"/>
      <c r="G1022" s="109"/>
      <c r="H1022" s="24"/>
      <c r="I1022" s="88" t="e">
        <f t="shared" si="391"/>
        <v>#DIV/0!</v>
      </c>
      <c r="J1022" s="88"/>
      <c r="K1022" s="24">
        <f t="shared" si="388"/>
        <v>0</v>
      </c>
      <c r="L1022" s="24">
        <f t="shared" si="389"/>
        <v>0</v>
      </c>
      <c r="M1022" s="129" t="e">
        <f t="shared" si="390"/>
        <v>#DIV/0!</v>
      </c>
      <c r="N1022" s="520"/>
    </row>
    <row r="1023" spans="1:14" s="71" customFormat="1" x14ac:dyDescent="0.25">
      <c r="A1023" s="573"/>
      <c r="B1023" s="179" t="s">
        <v>42</v>
      </c>
      <c r="C1023" s="179"/>
      <c r="D1023" s="24">
        <v>19.2</v>
      </c>
      <c r="E1023" s="24">
        <v>19.2</v>
      </c>
      <c r="F1023" s="24">
        <v>24.24</v>
      </c>
      <c r="G1023" s="109">
        <f>F1023/E1023</f>
        <v>1.2629999999999999</v>
      </c>
      <c r="H1023" s="24">
        <v>24.24</v>
      </c>
      <c r="I1023" s="109">
        <f t="shared" si="391"/>
        <v>1.2629999999999999</v>
      </c>
      <c r="J1023" s="109">
        <f>H1023/F1023</f>
        <v>1</v>
      </c>
      <c r="K1023" s="24">
        <f t="shared" si="388"/>
        <v>19.2</v>
      </c>
      <c r="L1023" s="24">
        <f t="shared" si="389"/>
        <v>0</v>
      </c>
      <c r="M1023" s="52">
        <f t="shared" si="390"/>
        <v>1</v>
      </c>
      <c r="N1023" s="520"/>
    </row>
    <row r="1024" spans="1:14" s="71" customFormat="1" x14ac:dyDescent="0.25">
      <c r="A1024" s="573"/>
      <c r="B1024" s="179" t="s">
        <v>24</v>
      </c>
      <c r="C1024" s="179"/>
      <c r="D1024" s="24"/>
      <c r="E1024" s="24"/>
      <c r="F1024" s="24"/>
      <c r="G1024" s="109"/>
      <c r="H1024" s="24"/>
      <c r="I1024" s="88" t="e">
        <f t="shared" si="391"/>
        <v>#DIV/0!</v>
      </c>
      <c r="J1024" s="88"/>
      <c r="K1024" s="24">
        <f t="shared" si="388"/>
        <v>0</v>
      </c>
      <c r="L1024" s="24">
        <f t="shared" si="389"/>
        <v>0</v>
      </c>
      <c r="M1024" s="129" t="e">
        <f t="shared" si="390"/>
        <v>#DIV/0!</v>
      </c>
      <c r="N1024" s="520"/>
    </row>
    <row r="1025" spans="1:14" s="72" customFormat="1" ht="134.25" customHeight="1" x14ac:dyDescent="0.25">
      <c r="A1025" s="573" t="s">
        <v>288</v>
      </c>
      <c r="B1025" s="55" t="s">
        <v>953</v>
      </c>
      <c r="C1025" s="178" t="s">
        <v>215</v>
      </c>
      <c r="D1025" s="56">
        <f>SUM(D1026:D1029)</f>
        <v>144.31</v>
      </c>
      <c r="E1025" s="56">
        <f>SUM(E1026:E1029)</f>
        <v>144.31</v>
      </c>
      <c r="F1025" s="56">
        <f>SUM(F1026:F1029)</f>
        <v>63.98</v>
      </c>
      <c r="G1025" s="114">
        <f>F1025/E1025</f>
        <v>0.443</v>
      </c>
      <c r="H1025" s="56">
        <f>SUM(H1026:H1029)</f>
        <v>63.98</v>
      </c>
      <c r="I1025" s="109">
        <f t="shared" si="391"/>
        <v>0.443</v>
      </c>
      <c r="J1025" s="109">
        <f>H1025/F1025</f>
        <v>1</v>
      </c>
      <c r="K1025" s="24">
        <f t="shared" si="388"/>
        <v>144.31</v>
      </c>
      <c r="L1025" s="24">
        <f t="shared" si="389"/>
        <v>0</v>
      </c>
      <c r="M1025" s="52">
        <f t="shared" si="390"/>
        <v>1</v>
      </c>
      <c r="N1025" s="520" t="s">
        <v>1301</v>
      </c>
    </row>
    <row r="1026" spans="1:14" s="71" customFormat="1" ht="18.75" customHeight="1" x14ac:dyDescent="0.25">
      <c r="A1026" s="573"/>
      <c r="B1026" s="179" t="s">
        <v>23</v>
      </c>
      <c r="C1026" s="179"/>
      <c r="D1026" s="24"/>
      <c r="E1026" s="24"/>
      <c r="F1026" s="24"/>
      <c r="G1026" s="109"/>
      <c r="H1026" s="24"/>
      <c r="I1026" s="88" t="e">
        <f t="shared" si="391"/>
        <v>#DIV/0!</v>
      </c>
      <c r="J1026" s="88"/>
      <c r="K1026" s="24">
        <f t="shared" si="388"/>
        <v>0</v>
      </c>
      <c r="L1026" s="24">
        <f t="shared" si="389"/>
        <v>0</v>
      </c>
      <c r="M1026" s="129" t="e">
        <f t="shared" si="390"/>
        <v>#DIV/0!</v>
      </c>
      <c r="N1026" s="520"/>
    </row>
    <row r="1027" spans="1:14" s="71" customFormat="1" x14ac:dyDescent="0.25">
      <c r="A1027" s="573"/>
      <c r="B1027" s="179" t="s">
        <v>22</v>
      </c>
      <c r="C1027" s="179"/>
      <c r="D1027" s="24"/>
      <c r="E1027" s="24"/>
      <c r="F1027" s="24"/>
      <c r="G1027" s="109"/>
      <c r="H1027" s="24"/>
      <c r="I1027" s="88" t="e">
        <f t="shared" si="391"/>
        <v>#DIV/0!</v>
      </c>
      <c r="J1027" s="88"/>
      <c r="K1027" s="24">
        <f t="shared" si="388"/>
        <v>0</v>
      </c>
      <c r="L1027" s="24">
        <f t="shared" si="389"/>
        <v>0</v>
      </c>
      <c r="M1027" s="129" t="e">
        <f t="shared" si="390"/>
        <v>#DIV/0!</v>
      </c>
      <c r="N1027" s="520"/>
    </row>
    <row r="1028" spans="1:14" s="71" customFormat="1" x14ac:dyDescent="0.25">
      <c r="A1028" s="573"/>
      <c r="B1028" s="179" t="s">
        <v>42</v>
      </c>
      <c r="C1028" s="179"/>
      <c r="D1028" s="24">
        <v>144.31</v>
      </c>
      <c r="E1028" s="24">
        <v>144.31</v>
      </c>
      <c r="F1028" s="24">
        <v>63.98</v>
      </c>
      <c r="G1028" s="109">
        <f>F1028/E1028</f>
        <v>0.443</v>
      </c>
      <c r="H1028" s="24">
        <f>F1028</f>
        <v>63.98</v>
      </c>
      <c r="I1028" s="109">
        <f t="shared" si="391"/>
        <v>0.443</v>
      </c>
      <c r="J1028" s="109">
        <f>H1028/F1028</f>
        <v>1</v>
      </c>
      <c r="K1028" s="24">
        <f t="shared" si="388"/>
        <v>144.31</v>
      </c>
      <c r="L1028" s="24">
        <f t="shared" si="389"/>
        <v>0</v>
      </c>
      <c r="M1028" s="52">
        <f t="shared" si="390"/>
        <v>1</v>
      </c>
      <c r="N1028" s="520"/>
    </row>
    <row r="1029" spans="1:14" s="71" customFormat="1" x14ac:dyDescent="0.25">
      <c r="A1029" s="573"/>
      <c r="B1029" s="179" t="s">
        <v>24</v>
      </c>
      <c r="C1029" s="179"/>
      <c r="D1029" s="24"/>
      <c r="E1029" s="24"/>
      <c r="F1029" s="24"/>
      <c r="G1029" s="109"/>
      <c r="H1029" s="24"/>
      <c r="I1029" s="88" t="e">
        <f t="shared" si="391"/>
        <v>#DIV/0!</v>
      </c>
      <c r="J1029" s="88"/>
      <c r="K1029" s="24">
        <f t="shared" si="388"/>
        <v>0</v>
      </c>
      <c r="L1029" s="24">
        <f t="shared" si="389"/>
        <v>0</v>
      </c>
      <c r="M1029" s="129" t="e">
        <f t="shared" si="390"/>
        <v>#DIV/0!</v>
      </c>
      <c r="N1029" s="520"/>
    </row>
    <row r="1030" spans="1:14" s="72" customFormat="1" ht="86.25" customHeight="1" x14ac:dyDescent="0.25">
      <c r="A1030" s="461" t="s">
        <v>289</v>
      </c>
      <c r="B1030" s="55" t="s">
        <v>996</v>
      </c>
      <c r="C1030" s="178" t="s">
        <v>215</v>
      </c>
      <c r="D1030" s="56">
        <f>SUM(D1031:D1034)</f>
        <v>451.86</v>
      </c>
      <c r="E1030" s="56">
        <f>SUM(E1031:E1034)</f>
        <v>451.86</v>
      </c>
      <c r="F1030" s="56">
        <f>SUM(F1031:F1034)</f>
        <v>0</v>
      </c>
      <c r="G1030" s="114">
        <f>F1030/E1030</f>
        <v>0</v>
      </c>
      <c r="H1030" s="56">
        <f>SUM(H1031:H1034)</f>
        <v>0</v>
      </c>
      <c r="I1030" s="109">
        <f t="shared" si="391"/>
        <v>0</v>
      </c>
      <c r="J1030" s="108" t="e">
        <f>H1030/F1030</f>
        <v>#DIV/0!</v>
      </c>
      <c r="K1030" s="24">
        <f>SUM(K1031:K1034)</f>
        <v>451.86</v>
      </c>
      <c r="L1030" s="24">
        <f t="shared" si="389"/>
        <v>0</v>
      </c>
      <c r="M1030" s="52">
        <f t="shared" si="390"/>
        <v>1</v>
      </c>
      <c r="N1030" s="520" t="s">
        <v>1302</v>
      </c>
    </row>
    <row r="1031" spans="1:14" s="71" customFormat="1" ht="18.75" customHeight="1" x14ac:dyDescent="0.25">
      <c r="A1031" s="462"/>
      <c r="B1031" s="179" t="s">
        <v>23</v>
      </c>
      <c r="C1031" s="179"/>
      <c r="D1031" s="24"/>
      <c r="E1031" s="24"/>
      <c r="F1031" s="24"/>
      <c r="G1031" s="109"/>
      <c r="H1031" s="24"/>
      <c r="I1031" s="88" t="e">
        <f t="shared" si="391"/>
        <v>#DIV/0!</v>
      </c>
      <c r="J1031" s="88"/>
      <c r="K1031" s="24">
        <f t="shared" si="388"/>
        <v>0</v>
      </c>
      <c r="L1031" s="24">
        <f t="shared" si="389"/>
        <v>0</v>
      </c>
      <c r="M1031" s="129" t="e">
        <f t="shared" si="390"/>
        <v>#DIV/0!</v>
      </c>
      <c r="N1031" s="520"/>
    </row>
    <row r="1032" spans="1:14" s="71" customFormat="1" x14ac:dyDescent="0.25">
      <c r="A1032" s="462"/>
      <c r="B1032" s="179" t="s">
        <v>22</v>
      </c>
      <c r="C1032" s="179"/>
      <c r="D1032" s="24"/>
      <c r="E1032" s="24"/>
      <c r="F1032" s="24"/>
      <c r="G1032" s="109"/>
      <c r="H1032" s="24"/>
      <c r="I1032" s="88" t="e">
        <f t="shared" si="391"/>
        <v>#DIV/0!</v>
      </c>
      <c r="J1032" s="88"/>
      <c r="K1032" s="24">
        <f t="shared" si="388"/>
        <v>0</v>
      </c>
      <c r="L1032" s="24">
        <f t="shared" si="389"/>
        <v>0</v>
      </c>
      <c r="M1032" s="129" t="e">
        <f t="shared" si="390"/>
        <v>#DIV/0!</v>
      </c>
      <c r="N1032" s="520"/>
    </row>
    <row r="1033" spans="1:14" s="71" customFormat="1" x14ac:dyDescent="0.25">
      <c r="A1033" s="462"/>
      <c r="B1033" s="179" t="s">
        <v>42</v>
      </c>
      <c r="C1033" s="179"/>
      <c r="D1033" s="24">
        <v>451.86</v>
      </c>
      <c r="E1033" s="24">
        <v>451.86</v>
      </c>
      <c r="F1033" s="24">
        <f>H1033</f>
        <v>0</v>
      </c>
      <c r="G1033" s="109">
        <f>F1033/E1033</f>
        <v>0</v>
      </c>
      <c r="H1033" s="24">
        <v>0</v>
      </c>
      <c r="I1033" s="109">
        <f t="shared" si="391"/>
        <v>0</v>
      </c>
      <c r="J1033" s="88" t="e">
        <f>H1033/F1033</f>
        <v>#DIV/0!</v>
      </c>
      <c r="K1033" s="24">
        <v>451.86</v>
      </c>
      <c r="L1033" s="24">
        <f t="shared" si="389"/>
        <v>0</v>
      </c>
      <c r="M1033" s="52">
        <f t="shared" si="390"/>
        <v>1</v>
      </c>
      <c r="N1033" s="520"/>
    </row>
    <row r="1034" spans="1:14" s="71" customFormat="1" x14ac:dyDescent="0.25">
      <c r="A1034" s="462"/>
      <c r="B1034" s="179" t="s">
        <v>24</v>
      </c>
      <c r="C1034" s="179"/>
      <c r="D1034" s="24"/>
      <c r="E1034" s="24"/>
      <c r="F1034" s="24"/>
      <c r="G1034" s="109"/>
      <c r="H1034" s="24"/>
      <c r="I1034" s="88" t="e">
        <f t="shared" si="391"/>
        <v>#DIV/0!</v>
      </c>
      <c r="J1034" s="88"/>
      <c r="K1034" s="24">
        <f t="shared" si="388"/>
        <v>0</v>
      </c>
      <c r="L1034" s="24">
        <f t="shared" si="389"/>
        <v>0</v>
      </c>
      <c r="M1034" s="129" t="e">
        <f t="shared" si="390"/>
        <v>#DIV/0!</v>
      </c>
      <c r="N1034" s="520"/>
    </row>
    <row r="1035" spans="1:14" s="72" customFormat="1" ht="62.25" customHeight="1" x14ac:dyDescent="0.25">
      <c r="A1035" s="573" t="s">
        <v>290</v>
      </c>
      <c r="B1035" s="55" t="s">
        <v>954</v>
      </c>
      <c r="C1035" s="178" t="s">
        <v>215</v>
      </c>
      <c r="D1035" s="56">
        <f>SUM(D1036:D1039)</f>
        <v>24.2</v>
      </c>
      <c r="E1035" s="56">
        <f>SUM(E1036:E1039)</f>
        <v>24.2</v>
      </c>
      <c r="F1035" s="56">
        <f>SUM(F1036:F1039)</f>
        <v>0</v>
      </c>
      <c r="G1035" s="114">
        <f>F1035/E1035</f>
        <v>0</v>
      </c>
      <c r="H1035" s="56">
        <f>SUM(H1036:H1039)</f>
        <v>0</v>
      </c>
      <c r="I1035" s="109">
        <f t="shared" si="391"/>
        <v>0</v>
      </c>
      <c r="J1035" s="108" t="e">
        <f>H1035/F1035</f>
        <v>#DIV/0!</v>
      </c>
      <c r="K1035" s="24">
        <f t="shared" si="388"/>
        <v>24.2</v>
      </c>
      <c r="L1035" s="24">
        <f t="shared" si="389"/>
        <v>0</v>
      </c>
      <c r="M1035" s="52">
        <f t="shared" si="390"/>
        <v>1</v>
      </c>
      <c r="N1035" s="520" t="s">
        <v>918</v>
      </c>
    </row>
    <row r="1036" spans="1:14" s="71" customFormat="1" x14ac:dyDescent="0.25">
      <c r="A1036" s="573"/>
      <c r="B1036" s="179" t="s">
        <v>23</v>
      </c>
      <c r="C1036" s="179"/>
      <c r="D1036" s="24"/>
      <c r="E1036" s="24"/>
      <c r="F1036" s="24"/>
      <c r="G1036" s="109"/>
      <c r="H1036" s="24"/>
      <c r="I1036" s="88" t="e">
        <f t="shared" si="391"/>
        <v>#DIV/0!</v>
      </c>
      <c r="J1036" s="88"/>
      <c r="K1036" s="24">
        <f t="shared" si="388"/>
        <v>0</v>
      </c>
      <c r="L1036" s="24">
        <f t="shared" si="389"/>
        <v>0</v>
      </c>
      <c r="M1036" s="129" t="e">
        <f t="shared" si="390"/>
        <v>#DIV/0!</v>
      </c>
      <c r="N1036" s="520"/>
    </row>
    <row r="1037" spans="1:14" s="71" customFormat="1" x14ac:dyDescent="0.25">
      <c r="A1037" s="573"/>
      <c r="B1037" s="179" t="s">
        <v>22</v>
      </c>
      <c r="C1037" s="179"/>
      <c r="D1037" s="24"/>
      <c r="E1037" s="24"/>
      <c r="F1037" s="24"/>
      <c r="G1037" s="109"/>
      <c r="H1037" s="24"/>
      <c r="I1037" s="88" t="e">
        <f t="shared" si="391"/>
        <v>#DIV/0!</v>
      </c>
      <c r="J1037" s="88"/>
      <c r="K1037" s="24">
        <f t="shared" si="388"/>
        <v>0</v>
      </c>
      <c r="L1037" s="24">
        <f t="shared" si="389"/>
        <v>0</v>
      </c>
      <c r="M1037" s="129" t="e">
        <f t="shared" si="390"/>
        <v>#DIV/0!</v>
      </c>
      <c r="N1037" s="520"/>
    </row>
    <row r="1038" spans="1:14" s="71" customFormat="1" x14ac:dyDescent="0.25">
      <c r="A1038" s="573"/>
      <c r="B1038" s="179" t="s">
        <v>42</v>
      </c>
      <c r="C1038" s="179"/>
      <c r="D1038" s="24">
        <v>24.2</v>
      </c>
      <c r="E1038" s="24">
        <v>24.2</v>
      </c>
      <c r="F1038" s="24">
        <f>H1038</f>
        <v>0</v>
      </c>
      <c r="G1038" s="109">
        <f>F1038/E1038</f>
        <v>0</v>
      </c>
      <c r="H1038" s="24">
        <v>0</v>
      </c>
      <c r="I1038" s="109">
        <f t="shared" si="391"/>
        <v>0</v>
      </c>
      <c r="J1038" s="88" t="e">
        <f>H1038/F1038</f>
        <v>#DIV/0!</v>
      </c>
      <c r="K1038" s="24">
        <f t="shared" si="388"/>
        <v>24.2</v>
      </c>
      <c r="L1038" s="24">
        <f t="shared" si="389"/>
        <v>0</v>
      </c>
      <c r="M1038" s="52">
        <f t="shared" si="390"/>
        <v>1</v>
      </c>
      <c r="N1038" s="520"/>
    </row>
    <row r="1039" spans="1:14" s="71" customFormat="1" x14ac:dyDescent="0.25">
      <c r="A1039" s="573"/>
      <c r="B1039" s="179" t="s">
        <v>24</v>
      </c>
      <c r="C1039" s="179"/>
      <c r="D1039" s="24"/>
      <c r="E1039" s="24"/>
      <c r="F1039" s="24"/>
      <c r="G1039" s="109"/>
      <c r="H1039" s="24"/>
      <c r="I1039" s="88" t="e">
        <f t="shared" si="391"/>
        <v>#DIV/0!</v>
      </c>
      <c r="J1039" s="88"/>
      <c r="K1039" s="24">
        <f t="shared" si="388"/>
        <v>0</v>
      </c>
      <c r="L1039" s="24">
        <f t="shared" si="389"/>
        <v>0</v>
      </c>
      <c r="M1039" s="129" t="e">
        <f t="shared" si="390"/>
        <v>#DIV/0!</v>
      </c>
      <c r="N1039" s="520"/>
    </row>
    <row r="1040" spans="1:14" s="72" customFormat="1" ht="101.25" customHeight="1" x14ac:dyDescent="0.25">
      <c r="A1040" s="573" t="s">
        <v>291</v>
      </c>
      <c r="B1040" s="55" t="s">
        <v>955</v>
      </c>
      <c r="C1040" s="178" t="s">
        <v>215</v>
      </c>
      <c r="D1040" s="56">
        <f>SUM(D1041:D1044)</f>
        <v>3632.72</v>
      </c>
      <c r="E1040" s="56">
        <f>SUM(E1041:E1044)</f>
        <v>3632.72</v>
      </c>
      <c r="F1040" s="56">
        <f>SUM(F1041:F1044)</f>
        <v>0</v>
      </c>
      <c r="G1040" s="114">
        <f>F1040/E1040</f>
        <v>0</v>
      </c>
      <c r="H1040" s="56">
        <f>SUM(H1041:H1044)</f>
        <v>0</v>
      </c>
      <c r="I1040" s="109">
        <f t="shared" si="391"/>
        <v>0</v>
      </c>
      <c r="J1040" s="108" t="e">
        <f>H1040/F1040</f>
        <v>#DIV/0!</v>
      </c>
      <c r="K1040" s="24">
        <f t="shared" si="388"/>
        <v>3632.72</v>
      </c>
      <c r="L1040" s="24">
        <f t="shared" si="389"/>
        <v>0</v>
      </c>
      <c r="M1040" s="52">
        <f t="shared" si="390"/>
        <v>1</v>
      </c>
      <c r="N1040" s="532" t="s">
        <v>1303</v>
      </c>
    </row>
    <row r="1041" spans="1:14" s="71" customFormat="1" x14ac:dyDescent="0.25">
      <c r="A1041" s="573"/>
      <c r="B1041" s="179" t="s">
        <v>23</v>
      </c>
      <c r="C1041" s="179"/>
      <c r="D1041" s="24"/>
      <c r="E1041" s="24"/>
      <c r="F1041" s="24"/>
      <c r="G1041" s="109"/>
      <c r="H1041" s="24"/>
      <c r="I1041" s="88" t="e">
        <f t="shared" si="391"/>
        <v>#DIV/0!</v>
      </c>
      <c r="J1041" s="88"/>
      <c r="K1041" s="24">
        <f t="shared" si="388"/>
        <v>0</v>
      </c>
      <c r="L1041" s="24">
        <f t="shared" si="389"/>
        <v>0</v>
      </c>
      <c r="M1041" s="129" t="e">
        <f t="shared" si="390"/>
        <v>#DIV/0!</v>
      </c>
      <c r="N1041" s="532"/>
    </row>
    <row r="1042" spans="1:14" s="71" customFormat="1" x14ac:dyDescent="0.25">
      <c r="A1042" s="573"/>
      <c r="B1042" s="179" t="s">
        <v>22</v>
      </c>
      <c r="C1042" s="179"/>
      <c r="D1042" s="24"/>
      <c r="E1042" s="24"/>
      <c r="F1042" s="24"/>
      <c r="G1042" s="109"/>
      <c r="H1042" s="24"/>
      <c r="I1042" s="88" t="e">
        <f t="shared" si="391"/>
        <v>#DIV/0!</v>
      </c>
      <c r="J1042" s="88"/>
      <c r="K1042" s="24">
        <f t="shared" si="388"/>
        <v>0</v>
      </c>
      <c r="L1042" s="24">
        <f t="shared" si="389"/>
        <v>0</v>
      </c>
      <c r="M1042" s="129" t="e">
        <f t="shared" si="390"/>
        <v>#DIV/0!</v>
      </c>
      <c r="N1042" s="532"/>
    </row>
    <row r="1043" spans="1:14" s="71" customFormat="1" x14ac:dyDescent="0.25">
      <c r="A1043" s="573"/>
      <c r="B1043" s="179" t="s">
        <v>42</v>
      </c>
      <c r="C1043" s="179"/>
      <c r="D1043" s="24">
        <v>3632.72</v>
      </c>
      <c r="E1043" s="24">
        <v>3632.72</v>
      </c>
      <c r="F1043" s="24">
        <f>H1043</f>
        <v>0</v>
      </c>
      <c r="G1043" s="109">
        <f>F1043/E1043</f>
        <v>0</v>
      </c>
      <c r="H1043" s="24">
        <v>0</v>
      </c>
      <c r="I1043" s="109">
        <f t="shared" si="391"/>
        <v>0</v>
      </c>
      <c r="J1043" s="88" t="e">
        <f>H1043/F1043</f>
        <v>#DIV/0!</v>
      </c>
      <c r="K1043" s="24">
        <f t="shared" si="388"/>
        <v>3632.72</v>
      </c>
      <c r="L1043" s="24">
        <f t="shared" si="389"/>
        <v>0</v>
      </c>
      <c r="M1043" s="52">
        <f t="shared" si="390"/>
        <v>1</v>
      </c>
      <c r="N1043" s="532"/>
    </row>
    <row r="1044" spans="1:14" s="71" customFormat="1" x14ac:dyDescent="0.25">
      <c r="A1044" s="573"/>
      <c r="B1044" s="179" t="s">
        <v>24</v>
      </c>
      <c r="C1044" s="179"/>
      <c r="D1044" s="24"/>
      <c r="E1044" s="24"/>
      <c r="F1044" s="24"/>
      <c r="G1044" s="109"/>
      <c r="H1044" s="24"/>
      <c r="I1044" s="88" t="e">
        <f t="shared" si="391"/>
        <v>#DIV/0!</v>
      </c>
      <c r="J1044" s="88"/>
      <c r="K1044" s="24">
        <f t="shared" si="388"/>
        <v>0</v>
      </c>
      <c r="L1044" s="24">
        <f t="shared" si="389"/>
        <v>0</v>
      </c>
      <c r="M1044" s="129" t="e">
        <f t="shared" si="390"/>
        <v>#DIV/0!</v>
      </c>
      <c r="N1044" s="532"/>
    </row>
    <row r="1045" spans="1:14" s="72" customFormat="1" ht="120.75" customHeight="1" x14ac:dyDescent="0.25">
      <c r="A1045" s="573" t="s">
        <v>292</v>
      </c>
      <c r="B1045" s="55" t="s">
        <v>1304</v>
      </c>
      <c r="C1045" s="178" t="s">
        <v>215</v>
      </c>
      <c r="D1045" s="56">
        <f>SUM(D1046:D1049)</f>
        <v>17162.939999999999</v>
      </c>
      <c r="E1045" s="56">
        <f>SUM(E1046:E1049)</f>
        <v>18862.939999999999</v>
      </c>
      <c r="F1045" s="56">
        <f>SUM(F1046:F1049)</f>
        <v>10951.68</v>
      </c>
      <c r="G1045" s="114">
        <f>F1045/E1045</f>
        <v>0.58099999999999996</v>
      </c>
      <c r="H1045" s="56">
        <f>SUM(H1046:H1049)</f>
        <v>10951.68</v>
      </c>
      <c r="I1045" s="109">
        <f t="shared" si="391"/>
        <v>0.58099999999999996</v>
      </c>
      <c r="J1045" s="88">
        <f>H1045/F1045</f>
        <v>1</v>
      </c>
      <c r="K1045" s="24">
        <f t="shared" si="388"/>
        <v>18862.939999999999</v>
      </c>
      <c r="L1045" s="24">
        <f t="shared" si="389"/>
        <v>0</v>
      </c>
      <c r="M1045" s="52">
        <f t="shared" si="390"/>
        <v>1</v>
      </c>
      <c r="N1045" s="520" t="s">
        <v>1305</v>
      </c>
    </row>
    <row r="1046" spans="1:14" s="71" customFormat="1" ht="18.75" customHeight="1" x14ac:dyDescent="0.25">
      <c r="A1046" s="573"/>
      <c r="B1046" s="179" t="s">
        <v>23</v>
      </c>
      <c r="C1046" s="179"/>
      <c r="D1046" s="24"/>
      <c r="E1046" s="24"/>
      <c r="F1046" s="24"/>
      <c r="G1046" s="109"/>
      <c r="H1046" s="24"/>
      <c r="I1046" s="88" t="e">
        <f t="shared" si="391"/>
        <v>#DIV/0!</v>
      </c>
      <c r="J1046" s="88"/>
      <c r="K1046" s="24">
        <f t="shared" si="388"/>
        <v>0</v>
      </c>
      <c r="L1046" s="24">
        <f t="shared" si="389"/>
        <v>0</v>
      </c>
      <c r="M1046" s="129" t="e">
        <f t="shared" si="390"/>
        <v>#DIV/0!</v>
      </c>
      <c r="N1046" s="520"/>
    </row>
    <row r="1047" spans="1:14" s="71" customFormat="1" x14ac:dyDescent="0.25">
      <c r="A1047" s="573"/>
      <c r="B1047" s="179" t="s">
        <v>22</v>
      </c>
      <c r="C1047" s="179"/>
      <c r="D1047" s="24"/>
      <c r="E1047" s="24"/>
      <c r="F1047" s="24"/>
      <c r="G1047" s="109"/>
      <c r="H1047" s="24"/>
      <c r="I1047" s="88" t="e">
        <f t="shared" si="391"/>
        <v>#DIV/0!</v>
      </c>
      <c r="J1047" s="88"/>
      <c r="K1047" s="24">
        <f t="shared" si="388"/>
        <v>0</v>
      </c>
      <c r="L1047" s="24">
        <f t="shared" si="389"/>
        <v>0</v>
      </c>
      <c r="M1047" s="129" t="e">
        <f t="shared" si="390"/>
        <v>#DIV/0!</v>
      </c>
      <c r="N1047" s="520"/>
    </row>
    <row r="1048" spans="1:14" s="71" customFormat="1" x14ac:dyDescent="0.25">
      <c r="A1048" s="573"/>
      <c r="B1048" s="179" t="s">
        <v>42</v>
      </c>
      <c r="C1048" s="179"/>
      <c r="D1048" s="24">
        <v>17162.939999999999</v>
      </c>
      <c r="E1048" s="24">
        <v>18862.939999999999</v>
      </c>
      <c r="F1048" s="24">
        <v>10951.68</v>
      </c>
      <c r="G1048" s="109">
        <f>F1048/E1048</f>
        <v>0.58099999999999996</v>
      </c>
      <c r="H1048" s="24">
        <f>F1048</f>
        <v>10951.68</v>
      </c>
      <c r="I1048" s="109">
        <f t="shared" si="391"/>
        <v>0.58099999999999996</v>
      </c>
      <c r="J1048" s="88">
        <f>H1048/F1048</f>
        <v>1</v>
      </c>
      <c r="K1048" s="24">
        <f t="shared" si="388"/>
        <v>18862.939999999999</v>
      </c>
      <c r="L1048" s="24">
        <f t="shared" si="389"/>
        <v>0</v>
      </c>
      <c r="M1048" s="52">
        <f t="shared" si="390"/>
        <v>1</v>
      </c>
      <c r="N1048" s="520"/>
    </row>
    <row r="1049" spans="1:14" s="71" customFormat="1" x14ac:dyDescent="0.25">
      <c r="A1049" s="573"/>
      <c r="B1049" s="179" t="s">
        <v>24</v>
      </c>
      <c r="C1049" s="179"/>
      <c r="D1049" s="24"/>
      <c r="E1049" s="24"/>
      <c r="F1049" s="24"/>
      <c r="G1049" s="109"/>
      <c r="H1049" s="24"/>
      <c r="I1049" s="88" t="e">
        <f t="shared" si="391"/>
        <v>#DIV/0!</v>
      </c>
      <c r="J1049" s="88"/>
      <c r="K1049" s="24">
        <f t="shared" si="388"/>
        <v>0</v>
      </c>
      <c r="L1049" s="24">
        <f t="shared" si="389"/>
        <v>0</v>
      </c>
      <c r="M1049" s="129" t="e">
        <f t="shared" si="390"/>
        <v>#DIV/0!</v>
      </c>
      <c r="N1049" s="520"/>
    </row>
    <row r="1050" spans="1:14" s="72" customFormat="1" ht="120.75" customHeight="1" x14ac:dyDescent="0.25">
      <c r="A1050" s="573" t="s">
        <v>293</v>
      </c>
      <c r="B1050" s="55" t="s">
        <v>987</v>
      </c>
      <c r="C1050" s="178" t="s">
        <v>215</v>
      </c>
      <c r="D1050" s="56">
        <f>SUM(D1051:D1054)</f>
        <v>299.64</v>
      </c>
      <c r="E1050" s="56">
        <f>SUM(E1051:E1054)</f>
        <v>299.64</v>
      </c>
      <c r="F1050" s="56">
        <f>SUM(F1051:F1054)</f>
        <v>0</v>
      </c>
      <c r="G1050" s="114">
        <f>F1050/E1050</f>
        <v>0</v>
      </c>
      <c r="H1050" s="56">
        <f>SUM(H1051:H1054)</f>
        <v>0</v>
      </c>
      <c r="I1050" s="109">
        <f t="shared" si="391"/>
        <v>0</v>
      </c>
      <c r="J1050" s="108" t="e">
        <f>H1050/F1050</f>
        <v>#DIV/0!</v>
      </c>
      <c r="K1050" s="24">
        <f t="shared" si="388"/>
        <v>299.64</v>
      </c>
      <c r="L1050" s="24">
        <f t="shared" si="389"/>
        <v>0</v>
      </c>
      <c r="M1050" s="52">
        <f t="shared" si="390"/>
        <v>1</v>
      </c>
      <c r="N1050" s="520" t="s">
        <v>1156</v>
      </c>
    </row>
    <row r="1051" spans="1:14" s="71" customFormat="1" ht="18.75" customHeight="1" x14ac:dyDescent="0.25">
      <c r="A1051" s="573"/>
      <c r="B1051" s="179" t="s">
        <v>23</v>
      </c>
      <c r="C1051" s="179"/>
      <c r="D1051" s="24"/>
      <c r="E1051" s="24"/>
      <c r="F1051" s="24"/>
      <c r="G1051" s="109"/>
      <c r="H1051" s="24"/>
      <c r="I1051" s="88" t="e">
        <f t="shared" si="391"/>
        <v>#DIV/0!</v>
      </c>
      <c r="J1051" s="88"/>
      <c r="K1051" s="24">
        <f t="shared" si="388"/>
        <v>0</v>
      </c>
      <c r="L1051" s="24">
        <f t="shared" si="389"/>
        <v>0</v>
      </c>
      <c r="M1051" s="129" t="e">
        <f t="shared" si="390"/>
        <v>#DIV/0!</v>
      </c>
      <c r="N1051" s="520"/>
    </row>
    <row r="1052" spans="1:14" s="71" customFormat="1" x14ac:dyDescent="0.25">
      <c r="A1052" s="573"/>
      <c r="B1052" s="179" t="s">
        <v>22</v>
      </c>
      <c r="C1052" s="179"/>
      <c r="D1052" s="24"/>
      <c r="E1052" s="24"/>
      <c r="F1052" s="24"/>
      <c r="G1052" s="109"/>
      <c r="H1052" s="24"/>
      <c r="I1052" s="88" t="e">
        <f t="shared" si="391"/>
        <v>#DIV/0!</v>
      </c>
      <c r="J1052" s="88"/>
      <c r="K1052" s="24">
        <f t="shared" si="388"/>
        <v>0</v>
      </c>
      <c r="L1052" s="24">
        <f t="shared" si="389"/>
        <v>0</v>
      </c>
      <c r="M1052" s="129" t="e">
        <f t="shared" si="390"/>
        <v>#DIV/0!</v>
      </c>
      <c r="N1052" s="520"/>
    </row>
    <row r="1053" spans="1:14" s="71" customFormat="1" x14ac:dyDescent="0.25">
      <c r="A1053" s="573"/>
      <c r="B1053" s="179" t="s">
        <v>42</v>
      </c>
      <c r="C1053" s="179"/>
      <c r="D1053" s="24">
        <v>299.64</v>
      </c>
      <c r="E1053" s="24">
        <v>299.64</v>
      </c>
      <c r="F1053" s="24">
        <f>H1053</f>
        <v>0</v>
      </c>
      <c r="G1053" s="109">
        <f>F1053/E1053</f>
        <v>0</v>
      </c>
      <c r="H1053" s="24">
        <v>0</v>
      </c>
      <c r="I1053" s="109">
        <f t="shared" si="391"/>
        <v>0</v>
      </c>
      <c r="J1053" s="88" t="e">
        <f>H1053/F1053</f>
        <v>#DIV/0!</v>
      </c>
      <c r="K1053" s="24">
        <f t="shared" si="388"/>
        <v>299.64</v>
      </c>
      <c r="L1053" s="24">
        <f t="shared" si="389"/>
        <v>0</v>
      </c>
      <c r="M1053" s="52">
        <f t="shared" si="390"/>
        <v>1</v>
      </c>
      <c r="N1053" s="520"/>
    </row>
    <row r="1054" spans="1:14" s="71" customFormat="1" x14ac:dyDescent="0.25">
      <c r="A1054" s="573"/>
      <c r="B1054" s="179" t="s">
        <v>24</v>
      </c>
      <c r="C1054" s="179"/>
      <c r="D1054" s="24"/>
      <c r="E1054" s="24"/>
      <c r="F1054" s="24"/>
      <c r="G1054" s="109"/>
      <c r="H1054" s="24"/>
      <c r="I1054" s="88" t="e">
        <f t="shared" si="391"/>
        <v>#DIV/0!</v>
      </c>
      <c r="J1054" s="88"/>
      <c r="K1054" s="24">
        <f t="shared" si="388"/>
        <v>0</v>
      </c>
      <c r="L1054" s="24">
        <f t="shared" si="389"/>
        <v>0</v>
      </c>
      <c r="M1054" s="129" t="e">
        <f t="shared" si="390"/>
        <v>#DIV/0!</v>
      </c>
      <c r="N1054" s="520"/>
    </row>
    <row r="1055" spans="1:14" s="72" customFormat="1" ht="409.5" customHeight="1" x14ac:dyDescent="0.25">
      <c r="A1055" s="573" t="s">
        <v>294</v>
      </c>
      <c r="B1055" s="55" t="s">
        <v>479</v>
      </c>
      <c r="C1055" s="178" t="s">
        <v>215</v>
      </c>
      <c r="D1055" s="56">
        <f>SUM(D1056:D1059)</f>
        <v>123.09</v>
      </c>
      <c r="E1055" s="56">
        <f>SUM(E1056:E1059)</f>
        <v>123.09</v>
      </c>
      <c r="F1055" s="56">
        <f>SUM(F1056:F1059)</f>
        <v>82.1</v>
      </c>
      <c r="G1055" s="114">
        <f>F1055/E1055</f>
        <v>0.66700000000000004</v>
      </c>
      <c r="H1055" s="56">
        <f>SUM(H1056:H1059)</f>
        <v>82.1</v>
      </c>
      <c r="I1055" s="109">
        <f t="shared" si="391"/>
        <v>0.66700000000000004</v>
      </c>
      <c r="J1055" s="108">
        <f>H1055/F1055</f>
        <v>1</v>
      </c>
      <c r="K1055" s="24">
        <f t="shared" si="388"/>
        <v>123.09</v>
      </c>
      <c r="L1055" s="24">
        <f t="shared" si="389"/>
        <v>0</v>
      </c>
      <c r="M1055" s="52">
        <f t="shared" si="390"/>
        <v>1</v>
      </c>
      <c r="N1055" s="520" t="s">
        <v>1389</v>
      </c>
    </row>
    <row r="1056" spans="1:14" s="71" customFormat="1" ht="54.75" customHeight="1" x14ac:dyDescent="0.25">
      <c r="A1056" s="573"/>
      <c r="B1056" s="179" t="s">
        <v>23</v>
      </c>
      <c r="C1056" s="179"/>
      <c r="D1056" s="24"/>
      <c r="E1056" s="24"/>
      <c r="F1056" s="24"/>
      <c r="G1056" s="109"/>
      <c r="H1056" s="24"/>
      <c r="I1056" s="88" t="e">
        <f t="shared" si="391"/>
        <v>#DIV/0!</v>
      </c>
      <c r="J1056" s="88"/>
      <c r="K1056" s="24">
        <f t="shared" si="388"/>
        <v>0</v>
      </c>
      <c r="L1056" s="24">
        <f t="shared" si="389"/>
        <v>0</v>
      </c>
      <c r="M1056" s="129" t="e">
        <f t="shared" si="390"/>
        <v>#DIV/0!</v>
      </c>
      <c r="N1056" s="520"/>
    </row>
    <row r="1057" spans="1:14" s="71" customFormat="1" ht="47.25" customHeight="1" x14ac:dyDescent="0.25">
      <c r="A1057" s="573"/>
      <c r="B1057" s="179" t="s">
        <v>22</v>
      </c>
      <c r="C1057" s="179"/>
      <c r="D1057" s="24"/>
      <c r="E1057" s="24"/>
      <c r="F1057" s="24"/>
      <c r="G1057" s="109"/>
      <c r="H1057" s="24"/>
      <c r="I1057" s="88" t="e">
        <f t="shared" si="391"/>
        <v>#DIV/0!</v>
      </c>
      <c r="J1057" s="88"/>
      <c r="K1057" s="24">
        <f t="shared" si="388"/>
        <v>0</v>
      </c>
      <c r="L1057" s="24">
        <f t="shared" si="389"/>
        <v>0</v>
      </c>
      <c r="M1057" s="129" t="e">
        <f t="shared" si="390"/>
        <v>#DIV/0!</v>
      </c>
      <c r="N1057" s="520"/>
    </row>
    <row r="1058" spans="1:14" s="71" customFormat="1" ht="47.25" customHeight="1" x14ac:dyDescent="0.25">
      <c r="A1058" s="573"/>
      <c r="B1058" s="179" t="s">
        <v>42</v>
      </c>
      <c r="C1058" s="179"/>
      <c r="D1058" s="24">
        <v>123.09</v>
      </c>
      <c r="E1058" s="24">
        <v>123.09</v>
      </c>
      <c r="F1058" s="24">
        <v>82.1</v>
      </c>
      <c r="G1058" s="109">
        <f>F1058/E1058</f>
        <v>0.66700000000000004</v>
      </c>
      <c r="H1058" s="24">
        <f>F1058</f>
        <v>82.1</v>
      </c>
      <c r="I1058" s="109">
        <f t="shared" si="391"/>
        <v>0.66700000000000004</v>
      </c>
      <c r="J1058" s="88">
        <f>H1058/F1058</f>
        <v>1</v>
      </c>
      <c r="K1058" s="24">
        <f t="shared" si="388"/>
        <v>123.09</v>
      </c>
      <c r="L1058" s="24">
        <f t="shared" si="389"/>
        <v>0</v>
      </c>
      <c r="M1058" s="52">
        <f t="shared" si="390"/>
        <v>1</v>
      </c>
      <c r="N1058" s="520"/>
    </row>
    <row r="1059" spans="1:14" s="71" customFormat="1" ht="78.75" customHeight="1" x14ac:dyDescent="0.25">
      <c r="A1059" s="573"/>
      <c r="B1059" s="179" t="s">
        <v>24</v>
      </c>
      <c r="C1059" s="179"/>
      <c r="D1059" s="24"/>
      <c r="E1059" s="24"/>
      <c r="F1059" s="24"/>
      <c r="G1059" s="109"/>
      <c r="H1059" s="24"/>
      <c r="I1059" s="88" t="e">
        <f t="shared" si="391"/>
        <v>#DIV/0!</v>
      </c>
      <c r="J1059" s="88"/>
      <c r="K1059" s="24">
        <f t="shared" ref="K1059:K1074" si="392">E1059</f>
        <v>0</v>
      </c>
      <c r="L1059" s="24">
        <f t="shared" ref="L1059:L1074" si="393">E1059-K1059</f>
        <v>0</v>
      </c>
      <c r="M1059" s="129" t="e">
        <f t="shared" si="390"/>
        <v>#DIV/0!</v>
      </c>
      <c r="N1059" s="520"/>
    </row>
    <row r="1060" spans="1:14" s="72" customFormat="1" ht="71.25" customHeight="1" x14ac:dyDescent="0.25">
      <c r="A1060" s="573" t="s">
        <v>295</v>
      </c>
      <c r="B1060" s="55" t="s">
        <v>480</v>
      </c>
      <c r="C1060" s="178" t="s">
        <v>215</v>
      </c>
      <c r="D1060" s="56">
        <f>SUM(D1061:D1064)</f>
        <v>8150.65</v>
      </c>
      <c r="E1060" s="56">
        <f>SUM(E1061:E1064)</f>
        <v>8150.65</v>
      </c>
      <c r="F1060" s="56">
        <f>SUM(F1061:F1064)</f>
        <v>0</v>
      </c>
      <c r="G1060" s="114">
        <f>F1060/E1060</f>
        <v>0</v>
      </c>
      <c r="H1060" s="56">
        <f>SUM(H1061:H1064)</f>
        <v>0</v>
      </c>
      <c r="I1060" s="109">
        <f t="shared" si="391"/>
        <v>0</v>
      </c>
      <c r="J1060" s="108" t="e">
        <f>H1060/F1060</f>
        <v>#DIV/0!</v>
      </c>
      <c r="K1060" s="24">
        <f t="shared" si="392"/>
        <v>8150.65</v>
      </c>
      <c r="L1060" s="24">
        <f t="shared" si="393"/>
        <v>0</v>
      </c>
      <c r="M1060" s="52">
        <f t="shared" si="390"/>
        <v>1</v>
      </c>
      <c r="N1060" s="520" t="s">
        <v>481</v>
      </c>
    </row>
    <row r="1061" spans="1:14" s="71" customFormat="1" x14ac:dyDescent="0.25">
      <c r="A1061" s="573"/>
      <c r="B1061" s="179" t="s">
        <v>23</v>
      </c>
      <c r="C1061" s="179"/>
      <c r="D1061" s="24"/>
      <c r="E1061" s="24"/>
      <c r="F1061" s="24"/>
      <c r="G1061" s="109"/>
      <c r="H1061" s="24"/>
      <c r="I1061" s="88" t="e">
        <f t="shared" si="391"/>
        <v>#DIV/0!</v>
      </c>
      <c r="J1061" s="88"/>
      <c r="K1061" s="24">
        <f t="shared" si="392"/>
        <v>0</v>
      </c>
      <c r="L1061" s="24">
        <f t="shared" si="393"/>
        <v>0</v>
      </c>
      <c r="M1061" s="129" t="e">
        <f t="shared" si="390"/>
        <v>#DIV/0!</v>
      </c>
      <c r="N1061" s="520"/>
    </row>
    <row r="1062" spans="1:14" s="71" customFormat="1" x14ac:dyDescent="0.25">
      <c r="A1062" s="573"/>
      <c r="B1062" s="179" t="s">
        <v>22</v>
      </c>
      <c r="C1062" s="179"/>
      <c r="D1062" s="24"/>
      <c r="E1062" s="24"/>
      <c r="F1062" s="24"/>
      <c r="G1062" s="109"/>
      <c r="H1062" s="24"/>
      <c r="I1062" s="88" t="e">
        <f t="shared" si="391"/>
        <v>#DIV/0!</v>
      </c>
      <c r="J1062" s="88"/>
      <c r="K1062" s="24">
        <f t="shared" si="392"/>
        <v>0</v>
      </c>
      <c r="L1062" s="24">
        <f t="shared" si="393"/>
        <v>0</v>
      </c>
      <c r="M1062" s="129" t="e">
        <f t="shared" si="390"/>
        <v>#DIV/0!</v>
      </c>
      <c r="N1062" s="520"/>
    </row>
    <row r="1063" spans="1:14" s="71" customFormat="1" x14ac:dyDescent="0.25">
      <c r="A1063" s="573"/>
      <c r="B1063" s="179" t="s">
        <v>42</v>
      </c>
      <c r="C1063" s="179"/>
      <c r="D1063" s="24">
        <f>8150.66-0.01</f>
        <v>8150.65</v>
      </c>
      <c r="E1063" s="24">
        <f>8150.66-0.01</f>
        <v>8150.65</v>
      </c>
      <c r="F1063" s="24">
        <f>H1063</f>
        <v>0</v>
      </c>
      <c r="G1063" s="109">
        <f>F1063/E1063</f>
        <v>0</v>
      </c>
      <c r="H1063" s="24">
        <v>0</v>
      </c>
      <c r="I1063" s="109">
        <f t="shared" si="391"/>
        <v>0</v>
      </c>
      <c r="J1063" s="88" t="e">
        <f>H1063/F1063</f>
        <v>#DIV/0!</v>
      </c>
      <c r="K1063" s="24">
        <f t="shared" si="392"/>
        <v>8150.65</v>
      </c>
      <c r="L1063" s="24">
        <f t="shared" si="393"/>
        <v>0</v>
      </c>
      <c r="M1063" s="52">
        <f t="shared" si="390"/>
        <v>1</v>
      </c>
      <c r="N1063" s="520"/>
    </row>
    <row r="1064" spans="1:14" s="71" customFormat="1" x14ac:dyDescent="0.25">
      <c r="A1064" s="573"/>
      <c r="B1064" s="179" t="s">
        <v>24</v>
      </c>
      <c r="C1064" s="179"/>
      <c r="D1064" s="24"/>
      <c r="E1064" s="24"/>
      <c r="F1064" s="24"/>
      <c r="G1064" s="109"/>
      <c r="H1064" s="24"/>
      <c r="I1064" s="88" t="e">
        <f t="shared" si="391"/>
        <v>#DIV/0!</v>
      </c>
      <c r="J1064" s="88"/>
      <c r="K1064" s="24">
        <f t="shared" si="392"/>
        <v>0</v>
      </c>
      <c r="L1064" s="24">
        <f t="shared" si="393"/>
        <v>0</v>
      </c>
      <c r="M1064" s="129" t="e">
        <f t="shared" si="390"/>
        <v>#DIV/0!</v>
      </c>
      <c r="N1064" s="520"/>
    </row>
    <row r="1065" spans="1:14" s="72" customFormat="1" ht="56.25" customHeight="1" x14ac:dyDescent="0.25">
      <c r="A1065" s="573" t="s">
        <v>296</v>
      </c>
      <c r="B1065" s="55" t="s">
        <v>297</v>
      </c>
      <c r="C1065" s="178" t="s">
        <v>215</v>
      </c>
      <c r="D1065" s="56">
        <f>SUM(D1066:D1069)</f>
        <v>66308.88</v>
      </c>
      <c r="E1065" s="56">
        <f>SUM(E1066:E1069)</f>
        <v>66308.88</v>
      </c>
      <c r="F1065" s="56">
        <f>SUM(F1066:F1069)</f>
        <v>39160.480000000003</v>
      </c>
      <c r="G1065" s="114">
        <f>F1065/E1065</f>
        <v>0.59099999999999997</v>
      </c>
      <c r="H1065" s="56">
        <f>SUM(H1066:H1069)</f>
        <v>39160.480000000003</v>
      </c>
      <c r="I1065" s="109">
        <f t="shared" si="391"/>
        <v>0.59099999999999997</v>
      </c>
      <c r="J1065" s="114">
        <f>H1065/F1065</f>
        <v>1</v>
      </c>
      <c r="K1065" s="24">
        <f t="shared" si="392"/>
        <v>66308.88</v>
      </c>
      <c r="L1065" s="24">
        <f t="shared" si="393"/>
        <v>0</v>
      </c>
      <c r="M1065" s="52">
        <f t="shared" si="390"/>
        <v>1</v>
      </c>
      <c r="N1065" s="520" t="s">
        <v>298</v>
      </c>
    </row>
    <row r="1066" spans="1:14" s="71" customFormat="1" ht="18.75" customHeight="1" x14ac:dyDescent="0.25">
      <c r="A1066" s="573"/>
      <c r="B1066" s="179" t="s">
        <v>23</v>
      </c>
      <c r="C1066" s="179"/>
      <c r="D1066" s="24"/>
      <c r="E1066" s="24"/>
      <c r="F1066" s="24"/>
      <c r="G1066" s="109"/>
      <c r="H1066" s="24"/>
      <c r="I1066" s="88" t="e">
        <f t="shared" si="391"/>
        <v>#DIV/0!</v>
      </c>
      <c r="J1066" s="109"/>
      <c r="K1066" s="24">
        <f t="shared" si="392"/>
        <v>0</v>
      </c>
      <c r="L1066" s="24">
        <f t="shared" si="393"/>
        <v>0</v>
      </c>
      <c r="M1066" s="129" t="e">
        <f t="shared" si="390"/>
        <v>#DIV/0!</v>
      </c>
      <c r="N1066" s="520"/>
    </row>
    <row r="1067" spans="1:14" s="71" customFormat="1" x14ac:dyDescent="0.25">
      <c r="A1067" s="573"/>
      <c r="B1067" s="179" t="s">
        <v>22</v>
      </c>
      <c r="C1067" s="179"/>
      <c r="D1067" s="24"/>
      <c r="E1067" s="24"/>
      <c r="F1067" s="24"/>
      <c r="G1067" s="109"/>
      <c r="H1067" s="24"/>
      <c r="I1067" s="88" t="e">
        <f t="shared" si="391"/>
        <v>#DIV/0!</v>
      </c>
      <c r="J1067" s="109"/>
      <c r="K1067" s="24">
        <f t="shared" si="392"/>
        <v>0</v>
      </c>
      <c r="L1067" s="24">
        <f t="shared" si="393"/>
        <v>0</v>
      </c>
      <c r="M1067" s="129" t="e">
        <f t="shared" si="390"/>
        <v>#DIV/0!</v>
      </c>
      <c r="N1067" s="520"/>
    </row>
    <row r="1068" spans="1:14" s="71" customFormat="1" x14ac:dyDescent="0.25">
      <c r="A1068" s="573"/>
      <c r="B1068" s="179" t="s">
        <v>42</v>
      </c>
      <c r="C1068" s="179"/>
      <c r="D1068" s="24">
        <v>66308.88</v>
      </c>
      <c r="E1068" s="24">
        <v>66308.88</v>
      </c>
      <c r="F1068" s="24">
        <v>39160.480000000003</v>
      </c>
      <c r="G1068" s="109">
        <f>F1068/E1068</f>
        <v>0.59099999999999997</v>
      </c>
      <c r="H1068" s="24">
        <f>F1068</f>
        <v>39160.480000000003</v>
      </c>
      <c r="I1068" s="109">
        <f t="shared" si="391"/>
        <v>0.59099999999999997</v>
      </c>
      <c r="J1068" s="109">
        <f>H1068/F1068</f>
        <v>1</v>
      </c>
      <c r="K1068" s="24">
        <f t="shared" si="392"/>
        <v>66308.88</v>
      </c>
      <c r="L1068" s="24">
        <f t="shared" si="393"/>
        <v>0</v>
      </c>
      <c r="M1068" s="52">
        <f t="shared" si="390"/>
        <v>1</v>
      </c>
      <c r="N1068" s="520"/>
    </row>
    <row r="1069" spans="1:14" s="71" customFormat="1" x14ac:dyDescent="0.25">
      <c r="A1069" s="573"/>
      <c r="B1069" s="179" t="s">
        <v>24</v>
      </c>
      <c r="C1069" s="179"/>
      <c r="D1069" s="24"/>
      <c r="E1069" s="24"/>
      <c r="F1069" s="24"/>
      <c r="G1069" s="109"/>
      <c r="H1069" s="24"/>
      <c r="I1069" s="88" t="e">
        <f t="shared" si="391"/>
        <v>#DIV/0!</v>
      </c>
      <c r="J1069" s="109"/>
      <c r="K1069" s="24">
        <f t="shared" si="392"/>
        <v>0</v>
      </c>
      <c r="L1069" s="24">
        <f t="shared" si="393"/>
        <v>0</v>
      </c>
      <c r="M1069" s="129" t="e">
        <f t="shared" si="390"/>
        <v>#DIV/0!</v>
      </c>
      <c r="N1069" s="520"/>
    </row>
    <row r="1070" spans="1:14" s="72" customFormat="1" ht="203.25" customHeight="1" x14ac:dyDescent="0.25">
      <c r="A1070" s="573" t="s">
        <v>299</v>
      </c>
      <c r="B1070" s="55" t="s">
        <v>300</v>
      </c>
      <c r="C1070" s="178" t="s">
        <v>215</v>
      </c>
      <c r="D1070" s="56">
        <f>SUM(D1071:D1074)</f>
        <v>199.97</v>
      </c>
      <c r="E1070" s="56">
        <f>SUM(E1071:E1074)</f>
        <v>199.97</v>
      </c>
      <c r="F1070" s="56">
        <f>SUM(F1071:F1074)</f>
        <v>198.14</v>
      </c>
      <c r="G1070" s="114">
        <f>F1070/E1070</f>
        <v>0.99099999999999999</v>
      </c>
      <c r="H1070" s="56">
        <f>SUM(H1071:H1074)</f>
        <v>198.14</v>
      </c>
      <c r="I1070" s="109">
        <f t="shared" si="391"/>
        <v>0.99099999999999999</v>
      </c>
      <c r="J1070" s="108">
        <f>H1070/F1070</f>
        <v>1</v>
      </c>
      <c r="K1070" s="24">
        <f t="shared" si="392"/>
        <v>199.97</v>
      </c>
      <c r="L1070" s="24">
        <f t="shared" si="393"/>
        <v>0</v>
      </c>
      <c r="M1070" s="52">
        <f t="shared" ref="M1070:M1133" si="394">K1070/E1070</f>
        <v>1</v>
      </c>
      <c r="N1070" s="520" t="s">
        <v>1306</v>
      </c>
    </row>
    <row r="1071" spans="1:14" s="71" customFormat="1" ht="18.75" customHeight="1" x14ac:dyDescent="0.25">
      <c r="A1071" s="573"/>
      <c r="B1071" s="179" t="s">
        <v>23</v>
      </c>
      <c r="C1071" s="179"/>
      <c r="D1071" s="24"/>
      <c r="E1071" s="24"/>
      <c r="F1071" s="24"/>
      <c r="G1071" s="109"/>
      <c r="H1071" s="24"/>
      <c r="I1071" s="88" t="e">
        <f t="shared" si="391"/>
        <v>#DIV/0!</v>
      </c>
      <c r="J1071" s="88"/>
      <c r="K1071" s="24">
        <f t="shared" si="392"/>
        <v>0</v>
      </c>
      <c r="L1071" s="24">
        <f t="shared" si="393"/>
        <v>0</v>
      </c>
      <c r="M1071" s="129" t="e">
        <f t="shared" si="394"/>
        <v>#DIV/0!</v>
      </c>
      <c r="N1071" s="520"/>
    </row>
    <row r="1072" spans="1:14" s="71" customFormat="1" x14ac:dyDescent="0.25">
      <c r="A1072" s="573"/>
      <c r="B1072" s="179" t="s">
        <v>22</v>
      </c>
      <c r="C1072" s="179"/>
      <c r="D1072" s="24"/>
      <c r="E1072" s="24"/>
      <c r="F1072" s="24"/>
      <c r="G1072" s="109"/>
      <c r="H1072" s="24"/>
      <c r="I1072" s="88" t="e">
        <f t="shared" si="391"/>
        <v>#DIV/0!</v>
      </c>
      <c r="J1072" s="88"/>
      <c r="K1072" s="24">
        <f t="shared" si="392"/>
        <v>0</v>
      </c>
      <c r="L1072" s="24">
        <f t="shared" si="393"/>
        <v>0</v>
      </c>
      <c r="M1072" s="129" t="e">
        <f t="shared" si="394"/>
        <v>#DIV/0!</v>
      </c>
      <c r="N1072" s="520"/>
    </row>
    <row r="1073" spans="1:14" s="71" customFormat="1" x14ac:dyDescent="0.25">
      <c r="A1073" s="573"/>
      <c r="B1073" s="179" t="s">
        <v>42</v>
      </c>
      <c r="C1073" s="179"/>
      <c r="D1073" s="24">
        <f>199.98-0.01</f>
        <v>199.97</v>
      </c>
      <c r="E1073" s="24">
        <f>199.98-0.01</f>
        <v>199.97</v>
      </c>
      <c r="F1073" s="24">
        <v>198.14</v>
      </c>
      <c r="G1073" s="109">
        <f>F1073/E1073</f>
        <v>0.99099999999999999</v>
      </c>
      <c r="H1073" s="24">
        <f>F1073</f>
        <v>198.14</v>
      </c>
      <c r="I1073" s="109">
        <f t="shared" si="391"/>
        <v>0.99099999999999999</v>
      </c>
      <c r="J1073" s="88">
        <f>H1073/F1073</f>
        <v>1</v>
      </c>
      <c r="K1073" s="24">
        <f t="shared" si="392"/>
        <v>199.97</v>
      </c>
      <c r="L1073" s="24">
        <f t="shared" si="393"/>
        <v>0</v>
      </c>
      <c r="M1073" s="52">
        <f t="shared" si="394"/>
        <v>1</v>
      </c>
      <c r="N1073" s="520"/>
    </row>
    <row r="1074" spans="1:14" s="71" customFormat="1" x14ac:dyDescent="0.25">
      <c r="A1074" s="573"/>
      <c r="B1074" s="179" t="s">
        <v>24</v>
      </c>
      <c r="C1074" s="179"/>
      <c r="D1074" s="24"/>
      <c r="E1074" s="24"/>
      <c r="F1074" s="24"/>
      <c r="G1074" s="109"/>
      <c r="H1074" s="24"/>
      <c r="I1074" s="88" t="e">
        <f t="shared" si="391"/>
        <v>#DIV/0!</v>
      </c>
      <c r="J1074" s="88"/>
      <c r="K1074" s="24">
        <f t="shared" si="392"/>
        <v>0</v>
      </c>
      <c r="L1074" s="24">
        <f t="shared" si="393"/>
        <v>0</v>
      </c>
      <c r="M1074" s="129" t="e">
        <f t="shared" si="394"/>
        <v>#DIV/0!</v>
      </c>
      <c r="N1074" s="520"/>
    </row>
    <row r="1075" spans="1:14" s="72" customFormat="1" ht="71.25" customHeight="1" x14ac:dyDescent="0.25">
      <c r="A1075" s="568" t="s">
        <v>45</v>
      </c>
      <c r="B1075" s="183" t="s">
        <v>482</v>
      </c>
      <c r="C1075" s="181" t="s">
        <v>141</v>
      </c>
      <c r="D1075" s="31">
        <f t="shared" ref="D1075:E1079" si="395">D1080+D1105+D1140</f>
        <v>152764.57</v>
      </c>
      <c r="E1075" s="31">
        <f t="shared" si="395"/>
        <v>152764.57</v>
      </c>
      <c r="F1075" s="31">
        <f>SUM(F1077:F1079)</f>
        <v>65096.25</v>
      </c>
      <c r="G1075" s="110">
        <f>F1075/E1075</f>
        <v>0.42599999999999999</v>
      </c>
      <c r="H1075" s="31">
        <f>SUM(H1076:H1079)</f>
        <v>64746.65</v>
      </c>
      <c r="I1075" s="110">
        <f t="shared" ref="I1075:I1138" si="396">H1075/E1075</f>
        <v>0.42399999999999999</v>
      </c>
      <c r="J1075" s="184">
        <f>H1075/F1075</f>
        <v>0.995</v>
      </c>
      <c r="K1075" s="31">
        <f>SUM(K1076:K1079)</f>
        <v>149605.46</v>
      </c>
      <c r="L1075" s="31">
        <f>SUM(L1076:L1079)</f>
        <v>3159.11</v>
      </c>
      <c r="M1075" s="32">
        <f t="shared" si="394"/>
        <v>0.98</v>
      </c>
      <c r="N1075" s="512"/>
    </row>
    <row r="1076" spans="1:14" s="71" customFormat="1" x14ac:dyDescent="0.25">
      <c r="A1076" s="568"/>
      <c r="B1076" s="182" t="s">
        <v>23</v>
      </c>
      <c r="C1076" s="182"/>
      <c r="D1076" s="33">
        <f t="shared" si="395"/>
        <v>0</v>
      </c>
      <c r="E1076" s="33">
        <f t="shared" si="395"/>
        <v>0</v>
      </c>
      <c r="F1076" s="33">
        <f>F1081+F1106+F1141</f>
        <v>0</v>
      </c>
      <c r="G1076" s="113"/>
      <c r="H1076" s="33">
        <f>H1081+H1106+H1141</f>
        <v>0</v>
      </c>
      <c r="I1076" s="112" t="e">
        <f t="shared" si="396"/>
        <v>#DIV/0!</v>
      </c>
      <c r="J1076" s="112"/>
      <c r="K1076" s="33">
        <f>K1081+K1106+K1141</f>
        <v>0</v>
      </c>
      <c r="L1076" s="33">
        <f>L1081+L1106+L1141</f>
        <v>0</v>
      </c>
      <c r="M1076" s="125" t="e">
        <f t="shared" si="394"/>
        <v>#DIV/0!</v>
      </c>
      <c r="N1076" s="512"/>
    </row>
    <row r="1077" spans="1:14" s="71" customFormat="1" x14ac:dyDescent="0.25">
      <c r="A1077" s="568"/>
      <c r="B1077" s="182" t="s">
        <v>22</v>
      </c>
      <c r="C1077" s="182"/>
      <c r="D1077" s="33">
        <f>D1082+D1107+D1142</f>
        <v>437</v>
      </c>
      <c r="E1077" s="33">
        <f>E1082+E1107+E1142</f>
        <v>437</v>
      </c>
      <c r="F1077" s="33">
        <f>F1082+F1107+F1142</f>
        <v>437</v>
      </c>
      <c r="G1077" s="113">
        <f t="shared" ref="G1077:G1083" si="397">F1077/E1077</f>
        <v>1</v>
      </c>
      <c r="H1077" s="33">
        <v>87.4</v>
      </c>
      <c r="I1077" s="113">
        <f t="shared" si="396"/>
        <v>0.2</v>
      </c>
      <c r="J1077" s="126">
        <f t="shared" ref="J1077:J1083" si="398">H1077/F1077</f>
        <v>0.2</v>
      </c>
      <c r="K1077" s="33">
        <f>K1082+K1107+K1142</f>
        <v>435.24</v>
      </c>
      <c r="L1077" s="33">
        <v>1.76</v>
      </c>
      <c r="M1077" s="124">
        <f t="shared" si="394"/>
        <v>1</v>
      </c>
      <c r="N1077" s="512"/>
    </row>
    <row r="1078" spans="1:14" s="71" customFormat="1" x14ac:dyDescent="0.25">
      <c r="A1078" s="568"/>
      <c r="B1078" s="182" t="s">
        <v>42</v>
      </c>
      <c r="C1078" s="182"/>
      <c r="D1078" s="33">
        <f t="shared" si="395"/>
        <v>60167.57</v>
      </c>
      <c r="E1078" s="33">
        <f t="shared" si="395"/>
        <v>60167.57</v>
      </c>
      <c r="F1078" s="33">
        <f>F1083+F1108+F1143</f>
        <v>39224.51</v>
      </c>
      <c r="G1078" s="113">
        <f t="shared" si="397"/>
        <v>0.65200000000000002</v>
      </c>
      <c r="H1078" s="33">
        <f>F1078</f>
        <v>39224.51</v>
      </c>
      <c r="I1078" s="113">
        <f t="shared" si="396"/>
        <v>0.65200000000000002</v>
      </c>
      <c r="J1078" s="126">
        <f t="shared" si="398"/>
        <v>1</v>
      </c>
      <c r="K1078" s="33">
        <f>K1083+K1108+K1143</f>
        <v>57010.22</v>
      </c>
      <c r="L1078" s="33">
        <f>L1083+L1108+L1143</f>
        <v>3157.35</v>
      </c>
      <c r="M1078" s="124">
        <f t="shared" si="394"/>
        <v>0.95</v>
      </c>
      <c r="N1078" s="512"/>
    </row>
    <row r="1079" spans="1:14" s="71" customFormat="1" x14ac:dyDescent="0.25">
      <c r="A1079" s="568"/>
      <c r="B1079" s="182" t="s">
        <v>24</v>
      </c>
      <c r="C1079" s="182"/>
      <c r="D1079" s="33">
        <f t="shared" si="395"/>
        <v>92160</v>
      </c>
      <c r="E1079" s="33">
        <f t="shared" si="395"/>
        <v>92160</v>
      </c>
      <c r="F1079" s="33">
        <f>F1084+F1109+F1144</f>
        <v>25434.74</v>
      </c>
      <c r="G1079" s="113">
        <f t="shared" si="397"/>
        <v>0.27600000000000002</v>
      </c>
      <c r="H1079" s="33">
        <f>H1084+H1109+H1144</f>
        <v>25434.74</v>
      </c>
      <c r="I1079" s="113">
        <f t="shared" si="396"/>
        <v>0.27600000000000002</v>
      </c>
      <c r="J1079" s="113">
        <f t="shared" si="398"/>
        <v>1</v>
      </c>
      <c r="K1079" s="33">
        <f>K1084+K1109+K1144</f>
        <v>92160</v>
      </c>
      <c r="L1079" s="33">
        <f>L1084+L1109+L1144</f>
        <v>0</v>
      </c>
      <c r="M1079" s="124">
        <f t="shared" si="394"/>
        <v>1</v>
      </c>
      <c r="N1079" s="512"/>
    </row>
    <row r="1080" spans="1:14" s="50" customFormat="1" ht="64.5" customHeight="1" x14ac:dyDescent="0.25">
      <c r="A1080" s="573" t="s">
        <v>301</v>
      </c>
      <c r="B1080" s="180" t="s">
        <v>302</v>
      </c>
      <c r="C1080" s="178" t="s">
        <v>470</v>
      </c>
      <c r="D1080" s="56">
        <f>SUM(D1081:D1084)</f>
        <v>49721.599999999999</v>
      </c>
      <c r="E1080" s="56">
        <f>SUM(E1081:E1084)</f>
        <v>49721.599999999999</v>
      </c>
      <c r="F1080" s="56">
        <f>SUM(F1081:F1084)</f>
        <v>39148.94</v>
      </c>
      <c r="G1080" s="114">
        <f t="shared" si="397"/>
        <v>0.78700000000000003</v>
      </c>
      <c r="H1080" s="56">
        <f>SUM(H1081:H1084)</f>
        <v>38711.94</v>
      </c>
      <c r="I1080" s="109">
        <f t="shared" si="396"/>
        <v>0.77900000000000003</v>
      </c>
      <c r="J1080" s="114">
        <f t="shared" si="398"/>
        <v>0.98899999999999999</v>
      </c>
      <c r="K1080" s="56">
        <f>SUM(K1081:K1084)</f>
        <v>49719.839999999997</v>
      </c>
      <c r="L1080" s="56">
        <f>SUM(L1081:L1084)</f>
        <v>1.76</v>
      </c>
      <c r="M1080" s="155">
        <f t="shared" si="394"/>
        <v>1</v>
      </c>
      <c r="N1080" s="512"/>
    </row>
    <row r="1081" spans="1:14" s="49" customFormat="1" x14ac:dyDescent="0.25">
      <c r="A1081" s="573"/>
      <c r="B1081" s="538" t="s">
        <v>23</v>
      </c>
      <c r="C1081" s="538"/>
      <c r="D1081" s="24">
        <f>D1086+D1091+D1096</f>
        <v>0</v>
      </c>
      <c r="E1081" s="24">
        <f t="shared" ref="E1081:L1084" si="399">E1086+E1091+E1096</f>
        <v>0</v>
      </c>
      <c r="F1081" s="24">
        <f t="shared" si="399"/>
        <v>0</v>
      </c>
      <c r="G1081" s="88" t="e">
        <f t="shared" si="397"/>
        <v>#DIV/0!</v>
      </c>
      <c r="H1081" s="24">
        <f t="shared" si="399"/>
        <v>0</v>
      </c>
      <c r="I1081" s="88" t="e">
        <f t="shared" si="396"/>
        <v>#DIV/0!</v>
      </c>
      <c r="J1081" s="88" t="e">
        <f t="shared" si="398"/>
        <v>#DIV/0!</v>
      </c>
      <c r="K1081" s="24">
        <f t="shared" si="399"/>
        <v>0</v>
      </c>
      <c r="L1081" s="24">
        <f t="shared" si="399"/>
        <v>0</v>
      </c>
      <c r="M1081" s="129" t="e">
        <f t="shared" si="394"/>
        <v>#DIV/0!</v>
      </c>
      <c r="N1081" s="512"/>
    </row>
    <row r="1082" spans="1:14" s="49" customFormat="1" x14ac:dyDescent="0.25">
      <c r="A1082" s="573"/>
      <c r="B1082" s="538" t="s">
        <v>22</v>
      </c>
      <c r="C1082" s="538"/>
      <c r="D1082" s="24">
        <f>D1087+D1092+D1097+D1102</f>
        <v>437</v>
      </c>
      <c r="E1082" s="24">
        <f>E1087+E1092+E1097+E1102</f>
        <v>437</v>
      </c>
      <c r="F1082" s="24">
        <f>F1087+F1092+F1097+F1102</f>
        <v>437</v>
      </c>
      <c r="G1082" s="109">
        <f t="shared" si="397"/>
        <v>1</v>
      </c>
      <c r="H1082" s="24">
        <f t="shared" si="399"/>
        <v>0</v>
      </c>
      <c r="I1082" s="109">
        <f t="shared" si="396"/>
        <v>0</v>
      </c>
      <c r="J1082" s="109">
        <f t="shared" si="398"/>
        <v>0</v>
      </c>
      <c r="K1082" s="24">
        <f>K1087+K1092+K1097+K1102</f>
        <v>435.24</v>
      </c>
      <c r="L1082" s="24">
        <f t="shared" si="399"/>
        <v>1.76</v>
      </c>
      <c r="M1082" s="52">
        <f t="shared" si="394"/>
        <v>1</v>
      </c>
      <c r="N1082" s="512"/>
    </row>
    <row r="1083" spans="1:14" s="49" customFormat="1" x14ac:dyDescent="0.25">
      <c r="A1083" s="573"/>
      <c r="B1083" s="538" t="s">
        <v>42</v>
      </c>
      <c r="C1083" s="538"/>
      <c r="D1083" s="24">
        <f t="shared" ref="D1083:F1084" si="400">D1088+D1093+D1098</f>
        <v>49284.6</v>
      </c>
      <c r="E1083" s="24">
        <f t="shared" si="400"/>
        <v>49284.6</v>
      </c>
      <c r="F1083" s="24">
        <f>F1088+F1093+F1098</f>
        <v>38711.94</v>
      </c>
      <c r="G1083" s="109">
        <f t="shared" si="397"/>
        <v>0.78500000000000003</v>
      </c>
      <c r="H1083" s="24">
        <f t="shared" si="399"/>
        <v>38711.94</v>
      </c>
      <c r="I1083" s="109">
        <f t="shared" si="396"/>
        <v>0.78500000000000003</v>
      </c>
      <c r="J1083" s="109">
        <f t="shared" si="398"/>
        <v>1</v>
      </c>
      <c r="K1083" s="24">
        <f t="shared" ref="K1083:L1084" si="401">K1088+K1093+K1098</f>
        <v>49284.6</v>
      </c>
      <c r="L1083" s="24">
        <f t="shared" si="401"/>
        <v>0</v>
      </c>
      <c r="M1083" s="52">
        <f t="shared" si="394"/>
        <v>1</v>
      </c>
      <c r="N1083" s="512"/>
    </row>
    <row r="1084" spans="1:14" s="49" customFormat="1" x14ac:dyDescent="0.25">
      <c r="A1084" s="573"/>
      <c r="B1084" s="538" t="s">
        <v>24</v>
      </c>
      <c r="C1084" s="538"/>
      <c r="D1084" s="24">
        <f t="shared" si="400"/>
        <v>0</v>
      </c>
      <c r="E1084" s="24">
        <f t="shared" si="400"/>
        <v>0</v>
      </c>
      <c r="F1084" s="24">
        <f t="shared" si="400"/>
        <v>0</v>
      </c>
      <c r="G1084" s="109"/>
      <c r="H1084" s="24">
        <f t="shared" si="399"/>
        <v>0</v>
      </c>
      <c r="I1084" s="88" t="e">
        <f t="shared" si="396"/>
        <v>#DIV/0!</v>
      </c>
      <c r="J1084" s="88"/>
      <c r="K1084" s="24">
        <f t="shared" si="401"/>
        <v>0</v>
      </c>
      <c r="L1084" s="24">
        <f t="shared" si="401"/>
        <v>0</v>
      </c>
      <c r="M1084" s="129" t="e">
        <f t="shared" si="394"/>
        <v>#DIV/0!</v>
      </c>
      <c r="N1084" s="512"/>
    </row>
    <row r="1085" spans="1:14" s="72" customFormat="1" ht="93.75" x14ac:dyDescent="0.25">
      <c r="A1085" s="573" t="s">
        <v>303</v>
      </c>
      <c r="B1085" s="180" t="s">
        <v>483</v>
      </c>
      <c r="C1085" s="178" t="s">
        <v>470</v>
      </c>
      <c r="D1085" s="56">
        <f>SUM(D1086:D1089)</f>
        <v>455</v>
      </c>
      <c r="E1085" s="56">
        <f>SUM(E1086:E1089)</f>
        <v>455</v>
      </c>
      <c r="F1085" s="24">
        <f>SUM(F1086:F1089)</f>
        <v>0</v>
      </c>
      <c r="G1085" s="109">
        <f>F1085/E1085</f>
        <v>0</v>
      </c>
      <c r="H1085" s="24">
        <f>SUM(H1086:H1089)</f>
        <v>0</v>
      </c>
      <c r="I1085" s="109">
        <f t="shared" si="396"/>
        <v>0</v>
      </c>
      <c r="J1085" s="88" t="e">
        <f>H1085/F1085</f>
        <v>#DIV/0!</v>
      </c>
      <c r="K1085" s="24">
        <f t="shared" ref="K1085:K1144" si="402">E1085</f>
        <v>455</v>
      </c>
      <c r="L1085" s="24">
        <f t="shared" ref="L1085:L1147" si="403">E1085-K1085</f>
        <v>0</v>
      </c>
      <c r="M1085" s="52">
        <f t="shared" si="394"/>
        <v>1</v>
      </c>
      <c r="N1085" s="513" t="s">
        <v>990</v>
      </c>
    </row>
    <row r="1086" spans="1:14" s="71" customFormat="1" x14ac:dyDescent="0.25">
      <c r="A1086" s="573"/>
      <c r="B1086" s="538" t="s">
        <v>23</v>
      </c>
      <c r="C1086" s="538"/>
      <c r="D1086" s="24"/>
      <c r="E1086" s="24"/>
      <c r="F1086" s="24"/>
      <c r="G1086" s="109"/>
      <c r="H1086" s="24"/>
      <c r="I1086" s="88" t="e">
        <f t="shared" si="396"/>
        <v>#DIV/0!</v>
      </c>
      <c r="J1086" s="88"/>
      <c r="K1086" s="24">
        <f t="shared" si="402"/>
        <v>0</v>
      </c>
      <c r="L1086" s="24">
        <f t="shared" si="403"/>
        <v>0</v>
      </c>
      <c r="M1086" s="129" t="e">
        <f t="shared" si="394"/>
        <v>#DIV/0!</v>
      </c>
      <c r="N1086" s="513"/>
    </row>
    <row r="1087" spans="1:14" s="71" customFormat="1" x14ac:dyDescent="0.25">
      <c r="A1087" s="573"/>
      <c r="B1087" s="538" t="s">
        <v>22</v>
      </c>
      <c r="C1087" s="538"/>
      <c r="D1087" s="24"/>
      <c r="E1087" s="24"/>
      <c r="F1087" s="24"/>
      <c r="G1087" s="109"/>
      <c r="H1087" s="24"/>
      <c r="I1087" s="88" t="e">
        <f t="shared" si="396"/>
        <v>#DIV/0!</v>
      </c>
      <c r="J1087" s="88"/>
      <c r="K1087" s="24">
        <f t="shared" si="402"/>
        <v>0</v>
      </c>
      <c r="L1087" s="24">
        <f t="shared" si="403"/>
        <v>0</v>
      </c>
      <c r="M1087" s="129" t="e">
        <f t="shared" si="394"/>
        <v>#DIV/0!</v>
      </c>
      <c r="N1087" s="513"/>
    </row>
    <row r="1088" spans="1:14" s="71" customFormat="1" x14ac:dyDescent="0.25">
      <c r="A1088" s="573"/>
      <c r="B1088" s="538" t="s">
        <v>42</v>
      </c>
      <c r="C1088" s="538"/>
      <c r="D1088" s="24">
        <v>455</v>
      </c>
      <c r="E1088" s="24">
        <v>455</v>
      </c>
      <c r="F1088" s="24">
        <f>H1088</f>
        <v>0</v>
      </c>
      <c r="G1088" s="109">
        <f>F1088/E1088</f>
        <v>0</v>
      </c>
      <c r="H1088" s="24">
        <v>0</v>
      </c>
      <c r="I1088" s="109">
        <f t="shared" si="396"/>
        <v>0</v>
      </c>
      <c r="J1088" s="88" t="e">
        <f>H1088/F1088</f>
        <v>#DIV/0!</v>
      </c>
      <c r="K1088" s="24">
        <f t="shared" si="402"/>
        <v>455</v>
      </c>
      <c r="L1088" s="24">
        <f t="shared" si="403"/>
        <v>0</v>
      </c>
      <c r="M1088" s="52">
        <f t="shared" si="394"/>
        <v>1</v>
      </c>
      <c r="N1088" s="513"/>
    </row>
    <row r="1089" spans="1:14" s="71" customFormat="1" x14ac:dyDescent="0.25">
      <c r="A1089" s="573"/>
      <c r="B1089" s="538" t="s">
        <v>24</v>
      </c>
      <c r="C1089" s="538"/>
      <c r="D1089" s="24"/>
      <c r="E1089" s="24"/>
      <c r="F1089" s="24"/>
      <c r="G1089" s="109"/>
      <c r="H1089" s="24"/>
      <c r="I1089" s="88" t="e">
        <f t="shared" si="396"/>
        <v>#DIV/0!</v>
      </c>
      <c r="J1089" s="88"/>
      <c r="K1089" s="24">
        <f t="shared" si="402"/>
        <v>0</v>
      </c>
      <c r="L1089" s="24">
        <f t="shared" si="403"/>
        <v>0</v>
      </c>
      <c r="M1089" s="129" t="e">
        <f t="shared" si="394"/>
        <v>#DIV/0!</v>
      </c>
      <c r="N1089" s="513"/>
    </row>
    <row r="1090" spans="1:14" s="71" customFormat="1" ht="199.5" customHeight="1" x14ac:dyDescent="0.25">
      <c r="A1090" s="573" t="s">
        <v>304</v>
      </c>
      <c r="B1090" s="180" t="s">
        <v>305</v>
      </c>
      <c r="C1090" s="178" t="s">
        <v>470</v>
      </c>
      <c r="D1090" s="56">
        <f>SUM(D1091:D1094)</f>
        <v>48829.599999999999</v>
      </c>
      <c r="E1090" s="56">
        <f>SUM(E1091:E1094)</f>
        <v>48829.599999999999</v>
      </c>
      <c r="F1090" s="56">
        <v>38711.94</v>
      </c>
      <c r="G1090" s="114">
        <f>F1090/E1090</f>
        <v>0.79300000000000004</v>
      </c>
      <c r="H1090" s="56">
        <f>F1090</f>
        <v>38711.94</v>
      </c>
      <c r="I1090" s="109">
        <f t="shared" si="396"/>
        <v>0.79300000000000004</v>
      </c>
      <c r="J1090" s="114">
        <f t="shared" ref="J1090" si="404">H1090/F1090</f>
        <v>1</v>
      </c>
      <c r="K1090" s="56">
        <f t="shared" si="402"/>
        <v>48829.599999999999</v>
      </c>
      <c r="L1090" s="24">
        <f t="shared" si="403"/>
        <v>0</v>
      </c>
      <c r="M1090" s="155">
        <f t="shared" si="394"/>
        <v>1</v>
      </c>
      <c r="N1090" s="512" t="s">
        <v>1307</v>
      </c>
    </row>
    <row r="1091" spans="1:14" s="71" customFormat="1" ht="81.75" customHeight="1" x14ac:dyDescent="0.25">
      <c r="A1091" s="573"/>
      <c r="B1091" s="539" t="s">
        <v>23</v>
      </c>
      <c r="C1091" s="539"/>
      <c r="D1091" s="24"/>
      <c r="E1091" s="24"/>
      <c r="F1091" s="24"/>
      <c r="G1091" s="109"/>
      <c r="H1091" s="24"/>
      <c r="I1091" s="88" t="e">
        <f t="shared" si="396"/>
        <v>#DIV/0!</v>
      </c>
      <c r="J1091" s="109"/>
      <c r="K1091" s="24">
        <f t="shared" si="402"/>
        <v>0</v>
      </c>
      <c r="L1091" s="24">
        <f t="shared" si="403"/>
        <v>0</v>
      </c>
      <c r="M1091" s="129" t="e">
        <f t="shared" si="394"/>
        <v>#DIV/0!</v>
      </c>
      <c r="N1091" s="512"/>
    </row>
    <row r="1092" spans="1:14" s="71" customFormat="1" ht="75" customHeight="1" x14ac:dyDescent="0.25">
      <c r="A1092" s="573"/>
      <c r="B1092" s="539" t="s">
        <v>22</v>
      </c>
      <c r="C1092" s="539"/>
      <c r="D1092" s="24"/>
      <c r="E1092" s="24"/>
      <c r="F1092" s="24"/>
      <c r="G1092" s="109"/>
      <c r="H1092" s="24"/>
      <c r="I1092" s="88" t="e">
        <f t="shared" si="396"/>
        <v>#DIV/0!</v>
      </c>
      <c r="J1092" s="109"/>
      <c r="K1092" s="24">
        <f t="shared" si="402"/>
        <v>0</v>
      </c>
      <c r="L1092" s="24">
        <f t="shared" si="403"/>
        <v>0</v>
      </c>
      <c r="M1092" s="129" t="e">
        <f t="shared" si="394"/>
        <v>#DIV/0!</v>
      </c>
      <c r="N1092" s="512"/>
    </row>
    <row r="1093" spans="1:14" s="71" customFormat="1" ht="67.5" customHeight="1" x14ac:dyDescent="0.25">
      <c r="A1093" s="573"/>
      <c r="B1093" s="539" t="s">
        <v>42</v>
      </c>
      <c r="C1093" s="539"/>
      <c r="D1093" s="24">
        <f>47495.1+1334.5</f>
        <v>48829.599999999999</v>
      </c>
      <c r="E1093" s="24">
        <f>47495.1+1334.5</f>
        <v>48829.599999999999</v>
      </c>
      <c r="F1093" s="24">
        <v>38711.94</v>
      </c>
      <c r="G1093" s="109">
        <f>F1093/E1093</f>
        <v>0.79300000000000004</v>
      </c>
      <c r="H1093" s="24">
        <v>38711.94</v>
      </c>
      <c r="I1093" s="109">
        <f t="shared" si="396"/>
        <v>0.79300000000000004</v>
      </c>
      <c r="J1093" s="109">
        <f>H1093/F1093</f>
        <v>1</v>
      </c>
      <c r="K1093" s="24">
        <f t="shared" si="402"/>
        <v>48829.599999999999</v>
      </c>
      <c r="L1093" s="24">
        <f t="shared" si="403"/>
        <v>0</v>
      </c>
      <c r="M1093" s="52">
        <f t="shared" si="394"/>
        <v>1</v>
      </c>
      <c r="N1093" s="512"/>
    </row>
    <row r="1094" spans="1:14" s="71" customFormat="1" ht="70.5" customHeight="1" x14ac:dyDescent="0.25">
      <c r="A1094" s="573"/>
      <c r="B1094" s="539" t="s">
        <v>24</v>
      </c>
      <c r="C1094" s="539"/>
      <c r="D1094" s="24"/>
      <c r="E1094" s="24"/>
      <c r="F1094" s="24"/>
      <c r="G1094" s="109"/>
      <c r="H1094" s="24"/>
      <c r="I1094" s="88" t="e">
        <f t="shared" si="396"/>
        <v>#DIV/0!</v>
      </c>
      <c r="J1094" s="88"/>
      <c r="K1094" s="24">
        <f t="shared" si="402"/>
        <v>0</v>
      </c>
      <c r="L1094" s="24">
        <f t="shared" si="403"/>
        <v>0</v>
      </c>
      <c r="M1094" s="129" t="e">
        <f t="shared" si="394"/>
        <v>#DIV/0!</v>
      </c>
      <c r="N1094" s="512"/>
    </row>
    <row r="1095" spans="1:14" s="71" customFormat="1" ht="123" customHeight="1" x14ac:dyDescent="0.25">
      <c r="A1095" s="573" t="s">
        <v>306</v>
      </c>
      <c r="B1095" s="180" t="s">
        <v>307</v>
      </c>
      <c r="C1095" s="178" t="s">
        <v>470</v>
      </c>
      <c r="D1095" s="56">
        <f>SUM(D1096:D1099)</f>
        <v>349.6</v>
      </c>
      <c r="E1095" s="56">
        <f>SUM(E1096:E1099)</f>
        <v>349.6</v>
      </c>
      <c r="F1095" s="24">
        <f>SUM(F1096:F1099)</f>
        <v>349.6</v>
      </c>
      <c r="G1095" s="109"/>
      <c r="H1095" s="24">
        <f>SUM(H1096:H1099)</f>
        <v>0</v>
      </c>
      <c r="I1095" s="109">
        <f t="shared" si="396"/>
        <v>0</v>
      </c>
      <c r="J1095" s="88">
        <f>H1095/F1095</f>
        <v>0</v>
      </c>
      <c r="K1095" s="24">
        <f>SUM(K1096:K1099)</f>
        <v>347.84</v>
      </c>
      <c r="L1095" s="24">
        <f t="shared" si="403"/>
        <v>1.76</v>
      </c>
      <c r="M1095" s="52">
        <f t="shared" si="394"/>
        <v>0.99</v>
      </c>
      <c r="N1095" s="512" t="s">
        <v>1158</v>
      </c>
    </row>
    <row r="1096" spans="1:14" s="71" customFormat="1" x14ac:dyDescent="0.25">
      <c r="A1096" s="573"/>
      <c r="B1096" s="539" t="s">
        <v>23</v>
      </c>
      <c r="C1096" s="539"/>
      <c r="D1096" s="24"/>
      <c r="E1096" s="185"/>
      <c r="F1096" s="24"/>
      <c r="G1096" s="109"/>
      <c r="H1096" s="24"/>
      <c r="I1096" s="88" t="e">
        <f t="shared" si="396"/>
        <v>#DIV/0!</v>
      </c>
      <c r="J1096" s="88"/>
      <c r="K1096" s="24">
        <f t="shared" si="402"/>
        <v>0</v>
      </c>
      <c r="L1096" s="24">
        <f t="shared" si="403"/>
        <v>0</v>
      </c>
      <c r="M1096" s="129" t="e">
        <f t="shared" si="394"/>
        <v>#DIV/0!</v>
      </c>
      <c r="N1096" s="512"/>
    </row>
    <row r="1097" spans="1:14" s="71" customFormat="1" x14ac:dyDescent="0.25">
      <c r="A1097" s="573"/>
      <c r="B1097" s="539" t="s">
        <v>22</v>
      </c>
      <c r="C1097" s="539"/>
      <c r="D1097" s="24">
        <v>349.6</v>
      </c>
      <c r="E1097" s="24">
        <v>349.6</v>
      </c>
      <c r="F1097" s="24">
        <v>349.6</v>
      </c>
      <c r="G1097" s="109"/>
      <c r="H1097" s="24"/>
      <c r="I1097" s="109"/>
      <c r="J1097" s="88"/>
      <c r="K1097" s="24">
        <v>347.84</v>
      </c>
      <c r="L1097" s="24">
        <f t="shared" si="403"/>
        <v>1.76</v>
      </c>
      <c r="M1097" s="52">
        <f t="shared" si="394"/>
        <v>0.99</v>
      </c>
      <c r="N1097" s="512"/>
    </row>
    <row r="1098" spans="1:14" s="71" customFormat="1" x14ac:dyDescent="0.25">
      <c r="A1098" s="573"/>
      <c r="B1098" s="539" t="s">
        <v>42</v>
      </c>
      <c r="C1098" s="539"/>
      <c r="D1098" s="24"/>
      <c r="E1098" s="24"/>
      <c r="F1098" s="24"/>
      <c r="G1098" s="109"/>
      <c r="H1098" s="24">
        <v>0</v>
      </c>
      <c r="I1098" s="109"/>
      <c r="J1098" s="88" t="e">
        <f>H1098/F1098</f>
        <v>#DIV/0!</v>
      </c>
      <c r="K1098" s="24"/>
      <c r="L1098" s="24">
        <f t="shared" si="403"/>
        <v>0</v>
      </c>
      <c r="M1098" s="129" t="e">
        <f t="shared" si="394"/>
        <v>#DIV/0!</v>
      </c>
      <c r="N1098" s="512"/>
    </row>
    <row r="1099" spans="1:14" s="71" customFormat="1" x14ac:dyDescent="0.25">
      <c r="A1099" s="573"/>
      <c r="B1099" s="539" t="s">
        <v>24</v>
      </c>
      <c r="C1099" s="539"/>
      <c r="D1099" s="24"/>
      <c r="E1099" s="24"/>
      <c r="F1099" s="24"/>
      <c r="G1099" s="109"/>
      <c r="H1099" s="24"/>
      <c r="I1099" s="88" t="e">
        <f t="shared" si="396"/>
        <v>#DIV/0!</v>
      </c>
      <c r="J1099" s="88"/>
      <c r="K1099" s="24">
        <f t="shared" si="402"/>
        <v>0</v>
      </c>
      <c r="L1099" s="24">
        <f t="shared" si="403"/>
        <v>0</v>
      </c>
      <c r="M1099" s="129" t="e">
        <f t="shared" si="394"/>
        <v>#DIV/0!</v>
      </c>
      <c r="N1099" s="512"/>
    </row>
    <row r="1100" spans="1:14" s="71" customFormat="1" ht="60.75" customHeight="1" x14ac:dyDescent="0.25">
      <c r="A1100" s="573" t="s">
        <v>958</v>
      </c>
      <c r="B1100" s="440" t="s">
        <v>979</v>
      </c>
      <c r="C1100" s="178" t="s">
        <v>470</v>
      </c>
      <c r="D1100" s="24">
        <f>SUM(D1101:D1104)</f>
        <v>87.4</v>
      </c>
      <c r="E1100" s="24">
        <f>SUM(E1101:E1104)</f>
        <v>87.4</v>
      </c>
      <c r="F1100" s="24">
        <f>SUM(F1101:F1104)</f>
        <v>87.4</v>
      </c>
      <c r="G1100" s="109">
        <f>F1100/E1100</f>
        <v>1</v>
      </c>
      <c r="H1100" s="24">
        <f>H1102</f>
        <v>87.4</v>
      </c>
      <c r="I1100" s="109">
        <f t="shared" si="396"/>
        <v>1</v>
      </c>
      <c r="J1100" s="88"/>
      <c r="K1100" s="24">
        <f t="shared" si="402"/>
        <v>87.4</v>
      </c>
      <c r="L1100" s="24"/>
      <c r="M1100" s="52">
        <f t="shared" si="394"/>
        <v>1</v>
      </c>
      <c r="N1100" s="512" t="s">
        <v>1308</v>
      </c>
    </row>
    <row r="1101" spans="1:14" s="71" customFormat="1" x14ac:dyDescent="0.25">
      <c r="A1101" s="573"/>
      <c r="B1101" s="538" t="s">
        <v>23</v>
      </c>
      <c r="C1101" s="538"/>
      <c r="D1101" s="24"/>
      <c r="E1101" s="24"/>
      <c r="F1101" s="24"/>
      <c r="G1101" s="109"/>
      <c r="H1101" s="24"/>
      <c r="I1101" s="88" t="e">
        <f t="shared" si="396"/>
        <v>#DIV/0!</v>
      </c>
      <c r="J1101" s="88"/>
      <c r="K1101" s="24"/>
      <c r="L1101" s="24"/>
      <c r="M1101" s="129" t="e">
        <f t="shared" si="394"/>
        <v>#DIV/0!</v>
      </c>
      <c r="N1101" s="512"/>
    </row>
    <row r="1102" spans="1:14" s="71" customFormat="1" x14ac:dyDescent="0.25">
      <c r="A1102" s="573"/>
      <c r="B1102" s="538" t="s">
        <v>22</v>
      </c>
      <c r="C1102" s="538"/>
      <c r="D1102" s="24">
        <v>87.4</v>
      </c>
      <c r="E1102" s="24">
        <v>87.4</v>
      </c>
      <c r="F1102" s="24">
        <v>87.4</v>
      </c>
      <c r="G1102" s="109">
        <f>F1102/E1102</f>
        <v>1</v>
      </c>
      <c r="H1102" s="24">
        <v>87.4</v>
      </c>
      <c r="I1102" s="109">
        <f t="shared" si="396"/>
        <v>1</v>
      </c>
      <c r="J1102" s="88"/>
      <c r="K1102" s="24">
        <f t="shared" si="402"/>
        <v>87.4</v>
      </c>
      <c r="L1102" s="24"/>
      <c r="M1102" s="52">
        <f t="shared" si="394"/>
        <v>1</v>
      </c>
      <c r="N1102" s="512"/>
    </row>
    <row r="1103" spans="1:14" s="71" customFormat="1" x14ac:dyDescent="0.25">
      <c r="A1103" s="573"/>
      <c r="B1103" s="538" t="s">
        <v>42</v>
      </c>
      <c r="C1103" s="538"/>
      <c r="D1103" s="24"/>
      <c r="E1103" s="24"/>
      <c r="F1103" s="24"/>
      <c r="G1103" s="109"/>
      <c r="H1103" s="24"/>
      <c r="I1103" s="88" t="e">
        <f t="shared" si="396"/>
        <v>#DIV/0!</v>
      </c>
      <c r="J1103" s="88"/>
      <c r="K1103" s="24"/>
      <c r="L1103" s="24"/>
      <c r="M1103" s="129" t="e">
        <f t="shared" si="394"/>
        <v>#DIV/0!</v>
      </c>
      <c r="N1103" s="512"/>
    </row>
    <row r="1104" spans="1:14" s="71" customFormat="1" x14ac:dyDescent="0.25">
      <c r="A1104" s="573"/>
      <c r="B1104" s="538" t="s">
        <v>24</v>
      </c>
      <c r="C1104" s="538"/>
      <c r="D1104" s="24"/>
      <c r="E1104" s="24"/>
      <c r="F1104" s="24"/>
      <c r="G1104" s="109"/>
      <c r="H1104" s="24"/>
      <c r="I1104" s="88" t="e">
        <f t="shared" si="396"/>
        <v>#DIV/0!</v>
      </c>
      <c r="J1104" s="88"/>
      <c r="K1104" s="24"/>
      <c r="L1104" s="24"/>
      <c r="M1104" s="129" t="e">
        <f t="shared" si="394"/>
        <v>#DIV/0!</v>
      </c>
      <c r="N1104" s="512"/>
    </row>
    <row r="1105" spans="1:14" s="72" customFormat="1" ht="37.5" x14ac:dyDescent="0.25">
      <c r="A1105" s="653" t="s">
        <v>308</v>
      </c>
      <c r="B1105" s="180" t="s">
        <v>309</v>
      </c>
      <c r="C1105" s="178" t="s">
        <v>470</v>
      </c>
      <c r="D1105" s="56">
        <f>D1110+D1115+D1120+D1125+D1130+D1135</f>
        <v>92160</v>
      </c>
      <c r="E1105" s="56">
        <f>E1110+E1115+E1120+E1125+E1130+E1135</f>
        <v>92160</v>
      </c>
      <c r="F1105" s="56">
        <f>F1110+F1115+F1120+F1125+F1130+F1135</f>
        <v>25434.74</v>
      </c>
      <c r="G1105" s="114">
        <f>F1105/E1105</f>
        <v>0.27600000000000002</v>
      </c>
      <c r="H1105" s="56">
        <f>H1110+H1115+H1120+H1125+H1130+H1135</f>
        <v>25434.74</v>
      </c>
      <c r="I1105" s="109">
        <f t="shared" si="396"/>
        <v>0.27600000000000002</v>
      </c>
      <c r="J1105" s="114">
        <f>H1105/F1105</f>
        <v>1</v>
      </c>
      <c r="K1105" s="24">
        <f t="shared" si="402"/>
        <v>92160</v>
      </c>
      <c r="L1105" s="24">
        <f t="shared" si="403"/>
        <v>0</v>
      </c>
      <c r="M1105" s="52">
        <f t="shared" si="394"/>
        <v>1</v>
      </c>
      <c r="N1105" s="512"/>
    </row>
    <row r="1106" spans="1:14" s="71" customFormat="1" x14ac:dyDescent="0.25">
      <c r="A1106" s="653"/>
      <c r="B1106" s="538" t="s">
        <v>23</v>
      </c>
      <c r="C1106" s="538"/>
      <c r="D1106" s="24"/>
      <c r="E1106" s="24"/>
      <c r="F1106" s="24"/>
      <c r="G1106" s="109"/>
      <c r="H1106" s="24"/>
      <c r="I1106" s="88" t="e">
        <f t="shared" si="396"/>
        <v>#DIV/0!</v>
      </c>
      <c r="J1106" s="88"/>
      <c r="K1106" s="24">
        <f t="shared" si="402"/>
        <v>0</v>
      </c>
      <c r="L1106" s="24">
        <f t="shared" si="403"/>
        <v>0</v>
      </c>
      <c r="M1106" s="129" t="e">
        <f t="shared" si="394"/>
        <v>#DIV/0!</v>
      </c>
      <c r="N1106" s="512"/>
    </row>
    <row r="1107" spans="1:14" s="71" customFormat="1" x14ac:dyDescent="0.25">
      <c r="A1107" s="653"/>
      <c r="B1107" s="538" t="s">
        <v>22</v>
      </c>
      <c r="C1107" s="538"/>
      <c r="D1107" s="24"/>
      <c r="E1107" s="24"/>
      <c r="F1107" s="24"/>
      <c r="G1107" s="109"/>
      <c r="H1107" s="24"/>
      <c r="I1107" s="88" t="e">
        <f t="shared" si="396"/>
        <v>#DIV/0!</v>
      </c>
      <c r="J1107" s="88"/>
      <c r="K1107" s="24">
        <f t="shared" si="402"/>
        <v>0</v>
      </c>
      <c r="L1107" s="24">
        <f t="shared" si="403"/>
        <v>0</v>
      </c>
      <c r="M1107" s="129" t="e">
        <f t="shared" si="394"/>
        <v>#DIV/0!</v>
      </c>
      <c r="N1107" s="512"/>
    </row>
    <row r="1108" spans="1:14" s="71" customFormat="1" x14ac:dyDescent="0.25">
      <c r="A1108" s="653"/>
      <c r="B1108" s="538" t="s">
        <v>42</v>
      </c>
      <c r="C1108" s="538"/>
      <c r="D1108" s="24"/>
      <c r="E1108" s="24"/>
      <c r="F1108" s="24"/>
      <c r="G1108" s="109"/>
      <c r="H1108" s="24"/>
      <c r="I1108" s="88" t="e">
        <f t="shared" si="396"/>
        <v>#DIV/0!</v>
      </c>
      <c r="J1108" s="88"/>
      <c r="K1108" s="24">
        <f t="shared" si="402"/>
        <v>0</v>
      </c>
      <c r="L1108" s="24">
        <f t="shared" si="403"/>
        <v>0</v>
      </c>
      <c r="M1108" s="129" t="e">
        <f t="shared" si="394"/>
        <v>#DIV/0!</v>
      </c>
      <c r="N1108" s="512"/>
    </row>
    <row r="1109" spans="1:14" s="71" customFormat="1" x14ac:dyDescent="0.25">
      <c r="A1109" s="653"/>
      <c r="B1109" s="538" t="s">
        <v>24</v>
      </c>
      <c r="C1109" s="538"/>
      <c r="D1109" s="24">
        <f>D1114+D1119+D1124+D1129+D1134+D1139</f>
        <v>92160</v>
      </c>
      <c r="E1109" s="24">
        <f>E1114+E1119+E1124+E1129+E1134+E1139</f>
        <v>92160</v>
      </c>
      <c r="F1109" s="24">
        <f>F1114+F1119+F1124+F1129+F1134+F1139</f>
        <v>25434.74</v>
      </c>
      <c r="G1109" s="109">
        <f>F1109/E1109</f>
        <v>0.27600000000000002</v>
      </c>
      <c r="H1109" s="24">
        <f>H1114+H1119+H1124+H1129+H1134+H1139</f>
        <v>25434.74</v>
      </c>
      <c r="I1109" s="109">
        <f t="shared" si="396"/>
        <v>0.27600000000000002</v>
      </c>
      <c r="J1109" s="109">
        <f>H1109/F1109</f>
        <v>1</v>
      </c>
      <c r="K1109" s="24">
        <f t="shared" si="402"/>
        <v>92160</v>
      </c>
      <c r="L1109" s="24">
        <f t="shared" si="403"/>
        <v>0</v>
      </c>
      <c r="M1109" s="52">
        <f t="shared" si="394"/>
        <v>1</v>
      </c>
      <c r="N1109" s="512"/>
    </row>
    <row r="1110" spans="1:14" s="71" customFormat="1" ht="69.75" customHeight="1" x14ac:dyDescent="0.25">
      <c r="A1110" s="573" t="s">
        <v>310</v>
      </c>
      <c r="B1110" s="180" t="s">
        <v>311</v>
      </c>
      <c r="C1110" s="178" t="s">
        <v>470</v>
      </c>
      <c r="D1110" s="56">
        <f>SUM(D1111:D1114)</f>
        <v>31112</v>
      </c>
      <c r="E1110" s="56">
        <f>SUM(E1111:E1114)</f>
        <v>31112</v>
      </c>
      <c r="F1110" s="24">
        <f>SUM(F1111:F1114)</f>
        <v>7127.97</v>
      </c>
      <c r="G1110" s="109">
        <f>F1110/E1110</f>
        <v>0.22900000000000001</v>
      </c>
      <c r="H1110" s="24">
        <f>SUM(H1111:H1114)</f>
        <v>7127.97</v>
      </c>
      <c r="I1110" s="109">
        <f t="shared" si="396"/>
        <v>0.22900000000000001</v>
      </c>
      <c r="J1110" s="109">
        <f>H1110/F1110</f>
        <v>1</v>
      </c>
      <c r="K1110" s="24">
        <f t="shared" si="402"/>
        <v>31112</v>
      </c>
      <c r="L1110" s="24">
        <f t="shared" si="403"/>
        <v>0</v>
      </c>
      <c r="M1110" s="52">
        <f t="shared" si="394"/>
        <v>1</v>
      </c>
      <c r="N1110" s="512" t="s">
        <v>1309</v>
      </c>
    </row>
    <row r="1111" spans="1:14" s="71" customFormat="1" ht="23.25" customHeight="1" x14ac:dyDescent="0.25">
      <c r="A1111" s="573"/>
      <c r="B1111" s="538" t="s">
        <v>23</v>
      </c>
      <c r="C1111" s="538"/>
      <c r="D1111" s="24"/>
      <c r="E1111" s="24"/>
      <c r="F1111" s="24"/>
      <c r="G1111" s="109"/>
      <c r="H1111" s="24"/>
      <c r="I1111" s="88" t="e">
        <f t="shared" si="396"/>
        <v>#DIV/0!</v>
      </c>
      <c r="J1111" s="88"/>
      <c r="K1111" s="24">
        <f t="shared" si="402"/>
        <v>0</v>
      </c>
      <c r="L1111" s="24">
        <f t="shared" si="403"/>
        <v>0</v>
      </c>
      <c r="M1111" s="129" t="e">
        <f t="shared" si="394"/>
        <v>#DIV/0!</v>
      </c>
      <c r="N1111" s="512"/>
    </row>
    <row r="1112" spans="1:14" s="71" customFormat="1" ht="23.25" customHeight="1" x14ac:dyDescent="0.25">
      <c r="A1112" s="573"/>
      <c r="B1112" s="538" t="s">
        <v>22</v>
      </c>
      <c r="C1112" s="538"/>
      <c r="D1112" s="24"/>
      <c r="E1112" s="24"/>
      <c r="F1112" s="24"/>
      <c r="G1112" s="109"/>
      <c r="H1112" s="24"/>
      <c r="I1112" s="88" t="e">
        <f t="shared" si="396"/>
        <v>#DIV/0!</v>
      </c>
      <c r="J1112" s="88"/>
      <c r="K1112" s="24">
        <f t="shared" si="402"/>
        <v>0</v>
      </c>
      <c r="L1112" s="24">
        <f t="shared" si="403"/>
        <v>0</v>
      </c>
      <c r="M1112" s="129" t="e">
        <f t="shared" si="394"/>
        <v>#DIV/0!</v>
      </c>
      <c r="N1112" s="512"/>
    </row>
    <row r="1113" spans="1:14" s="71" customFormat="1" ht="21.75" customHeight="1" x14ac:dyDescent="0.25">
      <c r="A1113" s="573"/>
      <c r="B1113" s="538" t="s">
        <v>42</v>
      </c>
      <c r="C1113" s="538"/>
      <c r="D1113" s="24"/>
      <c r="E1113" s="24"/>
      <c r="F1113" s="24"/>
      <c r="G1113" s="109"/>
      <c r="H1113" s="24"/>
      <c r="I1113" s="88" t="e">
        <f t="shared" si="396"/>
        <v>#DIV/0!</v>
      </c>
      <c r="J1113" s="88"/>
      <c r="K1113" s="24">
        <f t="shared" si="402"/>
        <v>0</v>
      </c>
      <c r="L1113" s="24">
        <f t="shared" si="403"/>
        <v>0</v>
      </c>
      <c r="M1113" s="129" t="e">
        <f t="shared" si="394"/>
        <v>#DIV/0!</v>
      </c>
      <c r="N1113" s="512"/>
    </row>
    <row r="1114" spans="1:14" s="71" customFormat="1" ht="24.75" customHeight="1" x14ac:dyDescent="0.25">
      <c r="A1114" s="573"/>
      <c r="B1114" s="538" t="s">
        <v>24</v>
      </c>
      <c r="C1114" s="538"/>
      <c r="D1114" s="24">
        <v>31112</v>
      </c>
      <c r="E1114" s="24">
        <v>31112</v>
      </c>
      <c r="F1114" s="24">
        <v>7127.97</v>
      </c>
      <c r="G1114" s="109">
        <f>F1114/E1114</f>
        <v>0.22900000000000001</v>
      </c>
      <c r="H1114" s="24">
        <f>F1114</f>
        <v>7127.97</v>
      </c>
      <c r="I1114" s="109">
        <f t="shared" si="396"/>
        <v>0.22900000000000001</v>
      </c>
      <c r="J1114" s="109">
        <f>H1114/F1114</f>
        <v>1</v>
      </c>
      <c r="K1114" s="24">
        <f t="shared" si="402"/>
        <v>31112</v>
      </c>
      <c r="L1114" s="24">
        <f t="shared" si="403"/>
        <v>0</v>
      </c>
      <c r="M1114" s="52">
        <f t="shared" si="394"/>
        <v>1</v>
      </c>
      <c r="N1114" s="512"/>
    </row>
    <row r="1115" spans="1:14" s="71" customFormat="1" ht="63.75" customHeight="1" x14ac:dyDescent="0.25">
      <c r="A1115" s="573" t="s">
        <v>312</v>
      </c>
      <c r="B1115" s="180" t="s">
        <v>313</v>
      </c>
      <c r="C1115" s="178" t="s">
        <v>470</v>
      </c>
      <c r="D1115" s="56">
        <f>SUM(D1116:D1119)</f>
        <v>8976</v>
      </c>
      <c r="E1115" s="56">
        <f>SUM(E1116:E1119)</f>
        <v>8976</v>
      </c>
      <c r="F1115" s="24">
        <f>SUM(F1116:F1119)</f>
        <v>2516.77</v>
      </c>
      <c r="G1115" s="109">
        <f>F1115/E1115</f>
        <v>0.28000000000000003</v>
      </c>
      <c r="H1115" s="24">
        <f>SUM(H1116:H1119)</f>
        <v>2516.77</v>
      </c>
      <c r="I1115" s="109">
        <f t="shared" si="396"/>
        <v>0.28000000000000003</v>
      </c>
      <c r="J1115" s="109">
        <f>H1115/F1115</f>
        <v>1</v>
      </c>
      <c r="K1115" s="24">
        <f t="shared" si="402"/>
        <v>8976</v>
      </c>
      <c r="L1115" s="24">
        <f t="shared" si="403"/>
        <v>0</v>
      </c>
      <c r="M1115" s="52">
        <f t="shared" si="394"/>
        <v>1</v>
      </c>
      <c r="N1115" s="512" t="s">
        <v>1310</v>
      </c>
    </row>
    <row r="1116" spans="1:14" s="71" customFormat="1" x14ac:dyDescent="0.25">
      <c r="A1116" s="573"/>
      <c r="B1116" s="538" t="s">
        <v>23</v>
      </c>
      <c r="C1116" s="538"/>
      <c r="D1116" s="24"/>
      <c r="E1116" s="24"/>
      <c r="F1116" s="24"/>
      <c r="G1116" s="109"/>
      <c r="H1116" s="24"/>
      <c r="I1116" s="88" t="e">
        <f t="shared" si="396"/>
        <v>#DIV/0!</v>
      </c>
      <c r="J1116" s="88"/>
      <c r="K1116" s="24">
        <f t="shared" si="402"/>
        <v>0</v>
      </c>
      <c r="L1116" s="24">
        <f t="shared" si="403"/>
        <v>0</v>
      </c>
      <c r="M1116" s="129" t="e">
        <f t="shared" si="394"/>
        <v>#DIV/0!</v>
      </c>
      <c r="N1116" s="512"/>
    </row>
    <row r="1117" spans="1:14" s="71" customFormat="1" x14ac:dyDescent="0.25">
      <c r="A1117" s="573"/>
      <c r="B1117" s="538" t="s">
        <v>22</v>
      </c>
      <c r="C1117" s="538"/>
      <c r="D1117" s="24"/>
      <c r="E1117" s="24"/>
      <c r="F1117" s="24"/>
      <c r="G1117" s="109"/>
      <c r="H1117" s="24"/>
      <c r="I1117" s="88" t="e">
        <f t="shared" si="396"/>
        <v>#DIV/0!</v>
      </c>
      <c r="J1117" s="88"/>
      <c r="K1117" s="24">
        <f t="shared" si="402"/>
        <v>0</v>
      </c>
      <c r="L1117" s="24">
        <f t="shared" si="403"/>
        <v>0</v>
      </c>
      <c r="M1117" s="129" t="e">
        <f t="shared" si="394"/>
        <v>#DIV/0!</v>
      </c>
      <c r="N1117" s="512"/>
    </row>
    <row r="1118" spans="1:14" s="71" customFormat="1" x14ac:dyDescent="0.25">
      <c r="A1118" s="573"/>
      <c r="B1118" s="538" t="s">
        <v>42</v>
      </c>
      <c r="C1118" s="538"/>
      <c r="D1118" s="24"/>
      <c r="E1118" s="24"/>
      <c r="F1118" s="24"/>
      <c r="G1118" s="109"/>
      <c r="H1118" s="24"/>
      <c r="I1118" s="88" t="e">
        <f t="shared" si="396"/>
        <v>#DIV/0!</v>
      </c>
      <c r="J1118" s="88"/>
      <c r="K1118" s="24">
        <f t="shared" si="402"/>
        <v>0</v>
      </c>
      <c r="L1118" s="24">
        <f t="shared" si="403"/>
        <v>0</v>
      </c>
      <c r="M1118" s="129" t="e">
        <f t="shared" si="394"/>
        <v>#DIV/0!</v>
      </c>
      <c r="N1118" s="512"/>
    </row>
    <row r="1119" spans="1:14" s="71" customFormat="1" x14ac:dyDescent="0.25">
      <c r="A1119" s="573"/>
      <c r="B1119" s="538" t="s">
        <v>24</v>
      </c>
      <c r="C1119" s="538"/>
      <c r="D1119" s="24">
        <v>8976</v>
      </c>
      <c r="E1119" s="24">
        <v>8976</v>
      </c>
      <c r="F1119" s="24">
        <v>2516.77</v>
      </c>
      <c r="G1119" s="109">
        <f>F1119/E1119</f>
        <v>0.28000000000000003</v>
      </c>
      <c r="H1119" s="24">
        <f>F1119</f>
        <v>2516.77</v>
      </c>
      <c r="I1119" s="109">
        <f t="shared" si="396"/>
        <v>0.28000000000000003</v>
      </c>
      <c r="J1119" s="109">
        <f>H1119/F1119</f>
        <v>1</v>
      </c>
      <c r="K1119" s="24">
        <f t="shared" si="402"/>
        <v>8976</v>
      </c>
      <c r="L1119" s="24">
        <f t="shared" si="403"/>
        <v>0</v>
      </c>
      <c r="M1119" s="52">
        <f t="shared" si="394"/>
        <v>1</v>
      </c>
      <c r="N1119" s="512"/>
    </row>
    <row r="1120" spans="1:14" s="71" customFormat="1" ht="49.5" customHeight="1" x14ac:dyDescent="0.25">
      <c r="A1120" s="573" t="s">
        <v>314</v>
      </c>
      <c r="B1120" s="180" t="s">
        <v>315</v>
      </c>
      <c r="C1120" s="178" t="s">
        <v>470</v>
      </c>
      <c r="D1120" s="56">
        <f>SUM(D1121:D1124)</f>
        <v>655</v>
      </c>
      <c r="E1120" s="56">
        <f>SUM(E1121:E1124)</f>
        <v>655</v>
      </c>
      <c r="F1120" s="24">
        <f>SUM(F1121:F1124)</f>
        <v>655</v>
      </c>
      <c r="G1120" s="109">
        <f>F1120/E1120</f>
        <v>1</v>
      </c>
      <c r="H1120" s="24">
        <f>SUM(H1121:H1124)</f>
        <v>655</v>
      </c>
      <c r="I1120" s="109">
        <f t="shared" si="396"/>
        <v>1</v>
      </c>
      <c r="J1120" s="109">
        <f>H1120/F1120</f>
        <v>1</v>
      </c>
      <c r="K1120" s="24">
        <f t="shared" si="402"/>
        <v>655</v>
      </c>
      <c r="L1120" s="24">
        <f t="shared" si="403"/>
        <v>0</v>
      </c>
      <c r="M1120" s="52">
        <f t="shared" si="394"/>
        <v>1</v>
      </c>
      <c r="N1120" s="512" t="s">
        <v>1159</v>
      </c>
    </row>
    <row r="1121" spans="1:14" s="71" customFormat="1" x14ac:dyDescent="0.25">
      <c r="A1121" s="573"/>
      <c r="B1121" s="538" t="s">
        <v>23</v>
      </c>
      <c r="C1121" s="538"/>
      <c r="D1121" s="24"/>
      <c r="E1121" s="24"/>
      <c r="F1121" s="24"/>
      <c r="G1121" s="109"/>
      <c r="H1121" s="24"/>
      <c r="I1121" s="88" t="e">
        <f t="shared" si="396"/>
        <v>#DIV/0!</v>
      </c>
      <c r="J1121" s="88"/>
      <c r="K1121" s="24">
        <f t="shared" si="402"/>
        <v>0</v>
      </c>
      <c r="L1121" s="24">
        <f t="shared" si="403"/>
        <v>0</v>
      </c>
      <c r="M1121" s="129" t="e">
        <f t="shared" si="394"/>
        <v>#DIV/0!</v>
      </c>
      <c r="N1121" s="512"/>
    </row>
    <row r="1122" spans="1:14" s="71" customFormat="1" x14ac:dyDescent="0.25">
      <c r="A1122" s="573"/>
      <c r="B1122" s="538" t="s">
        <v>22</v>
      </c>
      <c r="C1122" s="538"/>
      <c r="D1122" s="24"/>
      <c r="E1122" s="24"/>
      <c r="F1122" s="24"/>
      <c r="G1122" s="109"/>
      <c r="H1122" s="24"/>
      <c r="I1122" s="88" t="e">
        <f t="shared" si="396"/>
        <v>#DIV/0!</v>
      </c>
      <c r="J1122" s="88"/>
      <c r="K1122" s="24">
        <f t="shared" si="402"/>
        <v>0</v>
      </c>
      <c r="L1122" s="24">
        <f t="shared" si="403"/>
        <v>0</v>
      </c>
      <c r="M1122" s="129" t="e">
        <f t="shared" si="394"/>
        <v>#DIV/0!</v>
      </c>
      <c r="N1122" s="512"/>
    </row>
    <row r="1123" spans="1:14" s="71" customFormat="1" x14ac:dyDescent="0.25">
      <c r="A1123" s="573"/>
      <c r="B1123" s="538" t="s">
        <v>42</v>
      </c>
      <c r="C1123" s="538"/>
      <c r="D1123" s="24"/>
      <c r="E1123" s="24"/>
      <c r="F1123" s="24"/>
      <c r="G1123" s="109"/>
      <c r="H1123" s="24"/>
      <c r="I1123" s="88" t="e">
        <f t="shared" si="396"/>
        <v>#DIV/0!</v>
      </c>
      <c r="J1123" s="88"/>
      <c r="K1123" s="24">
        <f t="shared" si="402"/>
        <v>0</v>
      </c>
      <c r="L1123" s="24">
        <f t="shared" si="403"/>
        <v>0</v>
      </c>
      <c r="M1123" s="129" t="e">
        <f t="shared" si="394"/>
        <v>#DIV/0!</v>
      </c>
      <c r="N1123" s="512"/>
    </row>
    <row r="1124" spans="1:14" s="71" customFormat="1" x14ac:dyDescent="0.25">
      <c r="A1124" s="573"/>
      <c r="B1124" s="538" t="s">
        <v>24</v>
      </c>
      <c r="C1124" s="538"/>
      <c r="D1124" s="24">
        <v>655</v>
      </c>
      <c r="E1124" s="24">
        <v>655</v>
      </c>
      <c r="F1124" s="24">
        <v>655</v>
      </c>
      <c r="G1124" s="109">
        <f>F1124/E1124</f>
        <v>1</v>
      </c>
      <c r="H1124" s="24">
        <v>655</v>
      </c>
      <c r="I1124" s="109">
        <f t="shared" si="396"/>
        <v>1</v>
      </c>
      <c r="J1124" s="109">
        <f>H1124/F1124</f>
        <v>1</v>
      </c>
      <c r="K1124" s="24">
        <f t="shared" si="402"/>
        <v>655</v>
      </c>
      <c r="L1124" s="24">
        <f t="shared" si="403"/>
        <v>0</v>
      </c>
      <c r="M1124" s="52">
        <f t="shared" si="394"/>
        <v>1</v>
      </c>
      <c r="N1124" s="512"/>
    </row>
    <row r="1125" spans="1:14" s="71" customFormat="1" ht="120" customHeight="1" x14ac:dyDescent="0.25">
      <c r="A1125" s="573" t="s">
        <v>316</v>
      </c>
      <c r="B1125" s="180" t="s">
        <v>317</v>
      </c>
      <c r="C1125" s="178" t="s">
        <v>470</v>
      </c>
      <c r="D1125" s="56">
        <f>SUM(D1126:D1129)</f>
        <v>19610</v>
      </c>
      <c r="E1125" s="56">
        <f>SUM(E1126:E1129)</f>
        <v>19610</v>
      </c>
      <c r="F1125" s="24">
        <f>SUM(F1126:F1129)</f>
        <v>5957</v>
      </c>
      <c r="G1125" s="109">
        <f>F1125/E1125</f>
        <v>0.30399999999999999</v>
      </c>
      <c r="H1125" s="24">
        <f>SUM(H1126:H1129)</f>
        <v>5957</v>
      </c>
      <c r="I1125" s="109">
        <f t="shared" si="396"/>
        <v>0.30399999999999999</v>
      </c>
      <c r="J1125" s="109">
        <f>H1125/F1125</f>
        <v>1</v>
      </c>
      <c r="K1125" s="56">
        <f t="shared" si="402"/>
        <v>19610</v>
      </c>
      <c r="L1125" s="56">
        <f t="shared" si="403"/>
        <v>0</v>
      </c>
      <c r="M1125" s="155">
        <f t="shared" si="394"/>
        <v>1</v>
      </c>
      <c r="N1125" s="512" t="s">
        <v>1160</v>
      </c>
    </row>
    <row r="1126" spans="1:14" s="71" customFormat="1" ht="36.75" customHeight="1" x14ac:dyDescent="0.25">
      <c r="A1126" s="573"/>
      <c r="B1126" s="539" t="s">
        <v>23</v>
      </c>
      <c r="C1126" s="539"/>
      <c r="D1126" s="24"/>
      <c r="E1126" s="24"/>
      <c r="F1126" s="24"/>
      <c r="G1126" s="109"/>
      <c r="H1126" s="24"/>
      <c r="I1126" s="88" t="e">
        <f t="shared" si="396"/>
        <v>#DIV/0!</v>
      </c>
      <c r="J1126" s="88"/>
      <c r="K1126" s="24">
        <f t="shared" si="402"/>
        <v>0</v>
      </c>
      <c r="L1126" s="24">
        <f t="shared" si="403"/>
        <v>0</v>
      </c>
      <c r="M1126" s="129" t="e">
        <f t="shared" si="394"/>
        <v>#DIV/0!</v>
      </c>
      <c r="N1126" s="512"/>
    </row>
    <row r="1127" spans="1:14" s="71" customFormat="1" ht="35.25" customHeight="1" x14ac:dyDescent="0.25">
      <c r="A1127" s="573"/>
      <c r="B1127" s="539" t="s">
        <v>22</v>
      </c>
      <c r="C1127" s="539"/>
      <c r="D1127" s="24"/>
      <c r="E1127" s="24"/>
      <c r="F1127" s="24"/>
      <c r="G1127" s="109"/>
      <c r="H1127" s="24"/>
      <c r="I1127" s="88" t="e">
        <f t="shared" si="396"/>
        <v>#DIV/0!</v>
      </c>
      <c r="J1127" s="88"/>
      <c r="K1127" s="24">
        <f t="shared" si="402"/>
        <v>0</v>
      </c>
      <c r="L1127" s="24">
        <f t="shared" si="403"/>
        <v>0</v>
      </c>
      <c r="M1127" s="129" t="e">
        <f t="shared" si="394"/>
        <v>#DIV/0!</v>
      </c>
      <c r="N1127" s="512"/>
    </row>
    <row r="1128" spans="1:14" s="71" customFormat="1" ht="33.75" customHeight="1" x14ac:dyDescent="0.25">
      <c r="A1128" s="573"/>
      <c r="B1128" s="539" t="s">
        <v>42</v>
      </c>
      <c r="C1128" s="539"/>
      <c r="D1128" s="24"/>
      <c r="E1128" s="24"/>
      <c r="F1128" s="24"/>
      <c r="G1128" s="109"/>
      <c r="H1128" s="24"/>
      <c r="I1128" s="88" t="e">
        <f t="shared" si="396"/>
        <v>#DIV/0!</v>
      </c>
      <c r="J1128" s="88"/>
      <c r="K1128" s="24">
        <f t="shared" si="402"/>
        <v>0</v>
      </c>
      <c r="L1128" s="24">
        <f t="shared" si="403"/>
        <v>0</v>
      </c>
      <c r="M1128" s="129" t="e">
        <f t="shared" si="394"/>
        <v>#DIV/0!</v>
      </c>
      <c r="N1128" s="512"/>
    </row>
    <row r="1129" spans="1:14" s="71" customFormat="1" ht="45.75" customHeight="1" x14ac:dyDescent="0.25">
      <c r="A1129" s="573"/>
      <c r="B1129" s="539" t="s">
        <v>24</v>
      </c>
      <c r="C1129" s="539"/>
      <c r="D1129" s="24">
        <v>19610</v>
      </c>
      <c r="E1129" s="24">
        <v>19610</v>
      </c>
      <c r="F1129" s="24">
        <v>5957</v>
      </c>
      <c r="G1129" s="109">
        <f>F1129/E1129</f>
        <v>0.30399999999999999</v>
      </c>
      <c r="H1129" s="24">
        <v>5957</v>
      </c>
      <c r="I1129" s="109">
        <f t="shared" si="396"/>
        <v>0.30399999999999999</v>
      </c>
      <c r="J1129" s="109">
        <f>H1129/F1129</f>
        <v>1</v>
      </c>
      <c r="K1129" s="24">
        <f t="shared" si="402"/>
        <v>19610</v>
      </c>
      <c r="L1129" s="24">
        <f t="shared" si="403"/>
        <v>0</v>
      </c>
      <c r="M1129" s="52">
        <f t="shared" si="394"/>
        <v>1</v>
      </c>
      <c r="N1129" s="512"/>
    </row>
    <row r="1130" spans="1:14" s="71" customFormat="1" ht="120" customHeight="1" x14ac:dyDescent="0.25">
      <c r="A1130" s="573" t="s">
        <v>318</v>
      </c>
      <c r="B1130" s="180" t="s">
        <v>319</v>
      </c>
      <c r="C1130" s="178" t="s">
        <v>470</v>
      </c>
      <c r="D1130" s="56">
        <f>SUM(D1131:D1134)</f>
        <v>29626</v>
      </c>
      <c r="E1130" s="56">
        <f>SUM(E1131:E1134)</f>
        <v>29626</v>
      </c>
      <c r="F1130" s="24">
        <f>SUM(F1131:F1134)</f>
        <v>8512</v>
      </c>
      <c r="G1130" s="109">
        <f>F1130/E1130</f>
        <v>0.28699999999999998</v>
      </c>
      <c r="H1130" s="24">
        <f>SUM(H1131:H1134)</f>
        <v>8512</v>
      </c>
      <c r="I1130" s="109">
        <f t="shared" si="396"/>
        <v>0.28699999999999998</v>
      </c>
      <c r="J1130" s="109">
        <f>H1130/F1130</f>
        <v>1</v>
      </c>
      <c r="K1130" s="24">
        <f t="shared" si="402"/>
        <v>29626</v>
      </c>
      <c r="L1130" s="24">
        <f t="shared" si="403"/>
        <v>0</v>
      </c>
      <c r="M1130" s="52">
        <f t="shared" si="394"/>
        <v>1</v>
      </c>
      <c r="N1130" s="512" t="s">
        <v>1311</v>
      </c>
    </row>
    <row r="1131" spans="1:14" s="71" customFormat="1" x14ac:dyDescent="0.25">
      <c r="A1131" s="573"/>
      <c r="B1131" s="538" t="s">
        <v>23</v>
      </c>
      <c r="C1131" s="538"/>
      <c r="D1131" s="24"/>
      <c r="E1131" s="24"/>
      <c r="F1131" s="24"/>
      <c r="G1131" s="109"/>
      <c r="H1131" s="24"/>
      <c r="I1131" s="88" t="e">
        <f t="shared" si="396"/>
        <v>#DIV/0!</v>
      </c>
      <c r="J1131" s="88"/>
      <c r="K1131" s="24">
        <f t="shared" si="402"/>
        <v>0</v>
      </c>
      <c r="L1131" s="24">
        <f t="shared" si="403"/>
        <v>0</v>
      </c>
      <c r="M1131" s="129" t="e">
        <f t="shared" si="394"/>
        <v>#DIV/0!</v>
      </c>
      <c r="N1131" s="512"/>
    </row>
    <row r="1132" spans="1:14" s="71" customFormat="1" x14ac:dyDescent="0.25">
      <c r="A1132" s="573"/>
      <c r="B1132" s="538" t="s">
        <v>22</v>
      </c>
      <c r="C1132" s="538"/>
      <c r="D1132" s="24"/>
      <c r="E1132" s="24"/>
      <c r="F1132" s="24"/>
      <c r="G1132" s="109"/>
      <c r="H1132" s="24"/>
      <c r="I1132" s="88" t="e">
        <f t="shared" si="396"/>
        <v>#DIV/0!</v>
      </c>
      <c r="J1132" s="88"/>
      <c r="K1132" s="24">
        <f t="shared" si="402"/>
        <v>0</v>
      </c>
      <c r="L1132" s="24">
        <f t="shared" si="403"/>
        <v>0</v>
      </c>
      <c r="M1132" s="129" t="e">
        <f t="shared" si="394"/>
        <v>#DIV/0!</v>
      </c>
      <c r="N1132" s="512"/>
    </row>
    <row r="1133" spans="1:14" s="71" customFormat="1" x14ac:dyDescent="0.25">
      <c r="A1133" s="573"/>
      <c r="B1133" s="538" t="s">
        <v>42</v>
      </c>
      <c r="C1133" s="538"/>
      <c r="D1133" s="24"/>
      <c r="E1133" s="24"/>
      <c r="F1133" s="24"/>
      <c r="G1133" s="109"/>
      <c r="H1133" s="24"/>
      <c r="I1133" s="88" t="e">
        <f t="shared" si="396"/>
        <v>#DIV/0!</v>
      </c>
      <c r="J1133" s="88"/>
      <c r="K1133" s="24">
        <f t="shared" si="402"/>
        <v>0</v>
      </c>
      <c r="L1133" s="24">
        <f t="shared" si="403"/>
        <v>0</v>
      </c>
      <c r="M1133" s="129" t="e">
        <f t="shared" si="394"/>
        <v>#DIV/0!</v>
      </c>
      <c r="N1133" s="512"/>
    </row>
    <row r="1134" spans="1:14" s="71" customFormat="1" x14ac:dyDescent="0.25">
      <c r="A1134" s="573"/>
      <c r="B1134" s="538" t="s">
        <v>24</v>
      </c>
      <c r="C1134" s="538"/>
      <c r="D1134" s="24">
        <v>29626</v>
      </c>
      <c r="E1134" s="24">
        <v>29626</v>
      </c>
      <c r="F1134" s="24">
        <v>8512</v>
      </c>
      <c r="G1134" s="109">
        <f>F1134/E1134</f>
        <v>0.28699999999999998</v>
      </c>
      <c r="H1134" s="24">
        <v>8512</v>
      </c>
      <c r="I1134" s="109">
        <f t="shared" si="396"/>
        <v>0.28699999999999998</v>
      </c>
      <c r="J1134" s="109">
        <f>H1134/F1134</f>
        <v>1</v>
      </c>
      <c r="K1134" s="24">
        <f t="shared" si="402"/>
        <v>29626</v>
      </c>
      <c r="L1134" s="24">
        <f t="shared" si="403"/>
        <v>0</v>
      </c>
      <c r="M1134" s="52">
        <f t="shared" ref="M1134:M1197" si="405">K1134/E1134</f>
        <v>1</v>
      </c>
      <c r="N1134" s="512"/>
    </row>
    <row r="1135" spans="1:14" s="71" customFormat="1" ht="144.75" customHeight="1" x14ac:dyDescent="0.25">
      <c r="A1135" s="632" t="s">
        <v>320</v>
      </c>
      <c r="B1135" s="180" t="s">
        <v>321</v>
      </c>
      <c r="C1135" s="178" t="s">
        <v>470</v>
      </c>
      <c r="D1135" s="56">
        <f>SUM(D1136:D1139)</f>
        <v>2181</v>
      </c>
      <c r="E1135" s="56">
        <f>SUM(E1136:E1139)</f>
        <v>2181</v>
      </c>
      <c r="F1135" s="56">
        <f>SUM(F1136:F1139)</f>
        <v>666</v>
      </c>
      <c r="G1135" s="114">
        <f>F1135/E1135</f>
        <v>0.30499999999999999</v>
      </c>
      <c r="H1135" s="56">
        <f>SUM(H1136:H1139)</f>
        <v>666</v>
      </c>
      <c r="I1135" s="109">
        <f t="shared" si="396"/>
        <v>0.30499999999999999</v>
      </c>
      <c r="J1135" s="114">
        <f>H1135/F1135</f>
        <v>1</v>
      </c>
      <c r="K1135" s="56">
        <f t="shared" si="402"/>
        <v>2181</v>
      </c>
      <c r="L1135" s="56">
        <f t="shared" si="403"/>
        <v>0</v>
      </c>
      <c r="M1135" s="155">
        <f t="shared" si="405"/>
        <v>1</v>
      </c>
      <c r="N1135" s="512" t="s">
        <v>1312</v>
      </c>
    </row>
    <row r="1136" spans="1:14" s="71" customFormat="1" x14ac:dyDescent="0.25">
      <c r="A1136" s="632"/>
      <c r="B1136" s="538" t="s">
        <v>23</v>
      </c>
      <c r="C1136" s="538"/>
      <c r="D1136" s="24"/>
      <c r="E1136" s="24"/>
      <c r="F1136" s="24"/>
      <c r="G1136" s="109"/>
      <c r="H1136" s="24"/>
      <c r="I1136" s="88" t="e">
        <f t="shared" si="396"/>
        <v>#DIV/0!</v>
      </c>
      <c r="J1136" s="88"/>
      <c r="K1136" s="24">
        <f t="shared" si="402"/>
        <v>0</v>
      </c>
      <c r="L1136" s="24">
        <f t="shared" si="403"/>
        <v>0</v>
      </c>
      <c r="M1136" s="129" t="e">
        <f t="shared" si="405"/>
        <v>#DIV/0!</v>
      </c>
      <c r="N1136" s="512"/>
    </row>
    <row r="1137" spans="1:14" s="71" customFormat="1" x14ac:dyDescent="0.25">
      <c r="A1137" s="632"/>
      <c r="B1137" s="538" t="s">
        <v>22</v>
      </c>
      <c r="C1137" s="538"/>
      <c r="D1137" s="24"/>
      <c r="E1137" s="24"/>
      <c r="F1137" s="24"/>
      <c r="G1137" s="109"/>
      <c r="H1137" s="24"/>
      <c r="I1137" s="88" t="e">
        <f t="shared" si="396"/>
        <v>#DIV/0!</v>
      </c>
      <c r="J1137" s="88"/>
      <c r="K1137" s="24">
        <f t="shared" si="402"/>
        <v>0</v>
      </c>
      <c r="L1137" s="24">
        <f t="shared" si="403"/>
        <v>0</v>
      </c>
      <c r="M1137" s="129" t="e">
        <f t="shared" si="405"/>
        <v>#DIV/0!</v>
      </c>
      <c r="N1137" s="512"/>
    </row>
    <row r="1138" spans="1:14" s="71" customFormat="1" x14ac:dyDescent="0.25">
      <c r="A1138" s="632"/>
      <c r="B1138" s="538" t="s">
        <v>42</v>
      </c>
      <c r="C1138" s="538"/>
      <c r="D1138" s="24"/>
      <c r="E1138" s="24"/>
      <c r="F1138" s="24"/>
      <c r="G1138" s="109"/>
      <c r="H1138" s="24"/>
      <c r="I1138" s="88" t="e">
        <f t="shared" si="396"/>
        <v>#DIV/0!</v>
      </c>
      <c r="J1138" s="88"/>
      <c r="K1138" s="24">
        <f t="shared" si="402"/>
        <v>0</v>
      </c>
      <c r="L1138" s="24">
        <f t="shared" si="403"/>
        <v>0</v>
      </c>
      <c r="M1138" s="129" t="e">
        <f t="shared" si="405"/>
        <v>#DIV/0!</v>
      </c>
      <c r="N1138" s="512"/>
    </row>
    <row r="1139" spans="1:14" s="71" customFormat="1" x14ac:dyDescent="0.25">
      <c r="A1139" s="632"/>
      <c r="B1139" s="538" t="s">
        <v>24</v>
      </c>
      <c r="C1139" s="538"/>
      <c r="D1139" s="24">
        <v>2181</v>
      </c>
      <c r="E1139" s="24">
        <v>2181</v>
      </c>
      <c r="F1139" s="24">
        <v>666</v>
      </c>
      <c r="G1139" s="109">
        <f>F1139/E1139</f>
        <v>0.30499999999999999</v>
      </c>
      <c r="H1139" s="24">
        <v>666</v>
      </c>
      <c r="I1139" s="109">
        <f t="shared" ref="I1139:I1202" si="406">H1139/E1139</f>
        <v>0.30499999999999999</v>
      </c>
      <c r="J1139" s="109">
        <f>H1139/F1139</f>
        <v>1</v>
      </c>
      <c r="K1139" s="24">
        <f t="shared" si="402"/>
        <v>2181</v>
      </c>
      <c r="L1139" s="24">
        <f t="shared" si="403"/>
        <v>0</v>
      </c>
      <c r="M1139" s="52">
        <f t="shared" si="405"/>
        <v>1</v>
      </c>
      <c r="N1139" s="512"/>
    </row>
    <row r="1140" spans="1:14" s="72" customFormat="1" ht="108.75" customHeight="1" x14ac:dyDescent="0.25">
      <c r="A1140" s="573" t="s">
        <v>322</v>
      </c>
      <c r="B1140" s="180" t="s">
        <v>323</v>
      </c>
      <c r="C1140" s="178" t="s">
        <v>470</v>
      </c>
      <c r="D1140" s="56">
        <f>D1145</f>
        <v>10882.97</v>
      </c>
      <c r="E1140" s="56">
        <f>E1145</f>
        <v>10882.97</v>
      </c>
      <c r="F1140" s="56">
        <f>F1145</f>
        <v>512.57000000000005</v>
      </c>
      <c r="G1140" s="114">
        <f>F1140/E1140</f>
        <v>4.7E-2</v>
      </c>
      <c r="H1140" s="56">
        <f>H1145</f>
        <v>512.57000000000005</v>
      </c>
      <c r="I1140" s="109">
        <f t="shared" si="406"/>
        <v>4.7E-2</v>
      </c>
      <c r="J1140" s="114">
        <f>H1140/F1140</f>
        <v>1</v>
      </c>
      <c r="K1140" s="24">
        <f>SUM(K1141:K1144)</f>
        <v>7725.62</v>
      </c>
      <c r="L1140" s="24">
        <f>SUM(L1141:L1144)</f>
        <v>3157.35</v>
      </c>
      <c r="M1140" s="52">
        <f t="shared" si="405"/>
        <v>0.71</v>
      </c>
      <c r="N1140" s="528"/>
    </row>
    <row r="1141" spans="1:14" s="71" customFormat="1" x14ac:dyDescent="0.25">
      <c r="A1141" s="573"/>
      <c r="B1141" s="538" t="s">
        <v>23</v>
      </c>
      <c r="C1141" s="538"/>
      <c r="D1141" s="24"/>
      <c r="E1141" s="24"/>
      <c r="F1141" s="24"/>
      <c r="G1141" s="109"/>
      <c r="H1141" s="24"/>
      <c r="I1141" s="88" t="e">
        <f t="shared" si="406"/>
        <v>#DIV/0!</v>
      </c>
      <c r="J1141" s="88"/>
      <c r="K1141" s="24">
        <f t="shared" si="402"/>
        <v>0</v>
      </c>
      <c r="L1141" s="24">
        <f t="shared" si="403"/>
        <v>0</v>
      </c>
      <c r="M1141" s="129" t="e">
        <f t="shared" si="405"/>
        <v>#DIV/0!</v>
      </c>
      <c r="N1141" s="528"/>
    </row>
    <row r="1142" spans="1:14" s="71" customFormat="1" x14ac:dyDescent="0.25">
      <c r="A1142" s="573"/>
      <c r="B1142" s="538" t="s">
        <v>22</v>
      </c>
      <c r="C1142" s="538"/>
      <c r="D1142" s="24"/>
      <c r="E1142" s="24"/>
      <c r="F1142" s="24"/>
      <c r="G1142" s="109"/>
      <c r="H1142" s="24"/>
      <c r="I1142" s="88" t="e">
        <f t="shared" si="406"/>
        <v>#DIV/0!</v>
      </c>
      <c r="J1142" s="88"/>
      <c r="K1142" s="24">
        <f t="shared" si="402"/>
        <v>0</v>
      </c>
      <c r="L1142" s="24">
        <f t="shared" si="403"/>
        <v>0</v>
      </c>
      <c r="M1142" s="129" t="e">
        <f t="shared" si="405"/>
        <v>#DIV/0!</v>
      </c>
      <c r="N1142" s="528"/>
    </row>
    <row r="1143" spans="1:14" s="71" customFormat="1" x14ac:dyDescent="0.25">
      <c r="A1143" s="573"/>
      <c r="B1143" s="538" t="s">
        <v>42</v>
      </c>
      <c r="C1143" s="538"/>
      <c r="D1143" s="24">
        <f>D1148</f>
        <v>10882.97</v>
      </c>
      <c r="E1143" s="24">
        <f>E1148</f>
        <v>10882.97</v>
      </c>
      <c r="F1143" s="24">
        <f>F1148</f>
        <v>512.57000000000005</v>
      </c>
      <c r="G1143" s="109">
        <f>F1143/E1143</f>
        <v>4.7E-2</v>
      </c>
      <c r="H1143" s="24">
        <v>448.87</v>
      </c>
      <c r="I1143" s="109">
        <f t="shared" si="406"/>
        <v>4.1000000000000002E-2</v>
      </c>
      <c r="J1143" s="109">
        <f>H1143/F1143</f>
        <v>0.876</v>
      </c>
      <c r="K1143" s="24">
        <v>7725.62</v>
      </c>
      <c r="L1143" s="24">
        <f t="shared" si="403"/>
        <v>3157.35</v>
      </c>
      <c r="M1143" s="52">
        <f t="shared" si="405"/>
        <v>0.71</v>
      </c>
      <c r="N1143" s="528"/>
    </row>
    <row r="1144" spans="1:14" s="71" customFormat="1" x14ac:dyDescent="0.25">
      <c r="A1144" s="573"/>
      <c r="B1144" s="538" t="s">
        <v>24</v>
      </c>
      <c r="C1144" s="538"/>
      <c r="D1144" s="24"/>
      <c r="E1144" s="24"/>
      <c r="F1144" s="24"/>
      <c r="G1144" s="109"/>
      <c r="H1144" s="24"/>
      <c r="I1144" s="88" t="e">
        <f t="shared" si="406"/>
        <v>#DIV/0!</v>
      </c>
      <c r="J1144" s="88"/>
      <c r="K1144" s="24">
        <f t="shared" si="402"/>
        <v>0</v>
      </c>
      <c r="L1144" s="24">
        <f t="shared" si="403"/>
        <v>0</v>
      </c>
      <c r="M1144" s="129" t="e">
        <f t="shared" si="405"/>
        <v>#DIV/0!</v>
      </c>
      <c r="N1144" s="528"/>
    </row>
    <row r="1145" spans="1:14" s="71" customFormat="1" ht="265.5" customHeight="1" x14ac:dyDescent="0.25">
      <c r="A1145" s="573" t="s">
        <v>324</v>
      </c>
      <c r="B1145" s="180" t="s">
        <v>915</v>
      </c>
      <c r="C1145" s="178" t="s">
        <v>470</v>
      </c>
      <c r="D1145" s="56">
        <f>SUM(D1146:D1149)</f>
        <v>10882.97</v>
      </c>
      <c r="E1145" s="56">
        <f>SUM(E1146:E1149)</f>
        <v>10882.97</v>
      </c>
      <c r="F1145" s="24">
        <f>SUM(F1146:F1149)</f>
        <v>512.57000000000005</v>
      </c>
      <c r="G1145" s="109">
        <f>F1145/E1145</f>
        <v>4.7E-2</v>
      </c>
      <c r="H1145" s="24">
        <f>SUM(H1146:H1149)</f>
        <v>512.57000000000005</v>
      </c>
      <c r="I1145" s="109">
        <f t="shared" si="406"/>
        <v>4.7E-2</v>
      </c>
      <c r="J1145" s="109">
        <f>H1145/F1145</f>
        <v>1</v>
      </c>
      <c r="K1145" s="24">
        <f>SUM(K1146:K1149)</f>
        <v>7725.62</v>
      </c>
      <c r="L1145" s="24">
        <f>SUM(L1146:L1149)</f>
        <v>3157.35</v>
      </c>
      <c r="M1145" s="52">
        <f t="shared" si="405"/>
        <v>0.71</v>
      </c>
      <c r="N1145" s="512" t="s">
        <v>1161</v>
      </c>
    </row>
    <row r="1146" spans="1:14" s="71" customFormat="1" ht="80.25" customHeight="1" x14ac:dyDescent="0.25">
      <c r="A1146" s="573"/>
      <c r="B1146" s="539" t="s">
        <v>23</v>
      </c>
      <c r="C1146" s="539"/>
      <c r="D1146" s="24"/>
      <c r="E1146" s="24"/>
      <c r="F1146" s="24"/>
      <c r="G1146" s="109"/>
      <c r="H1146" s="24"/>
      <c r="I1146" s="88" t="e">
        <f t="shared" si="406"/>
        <v>#DIV/0!</v>
      </c>
      <c r="J1146" s="88"/>
      <c r="K1146" s="24">
        <f t="shared" ref="K1146:K1149" si="407">E1146</f>
        <v>0</v>
      </c>
      <c r="L1146" s="24">
        <f t="shared" si="403"/>
        <v>0</v>
      </c>
      <c r="M1146" s="129" t="e">
        <f t="shared" si="405"/>
        <v>#DIV/0!</v>
      </c>
      <c r="N1146" s="512"/>
    </row>
    <row r="1147" spans="1:14" s="71" customFormat="1" ht="71.25" customHeight="1" x14ac:dyDescent="0.25">
      <c r="A1147" s="573"/>
      <c r="B1147" s="539" t="s">
        <v>22</v>
      </c>
      <c r="C1147" s="539"/>
      <c r="D1147" s="24"/>
      <c r="E1147" s="24"/>
      <c r="F1147" s="24"/>
      <c r="G1147" s="109"/>
      <c r="H1147" s="24"/>
      <c r="I1147" s="88" t="e">
        <f t="shared" si="406"/>
        <v>#DIV/0!</v>
      </c>
      <c r="J1147" s="88"/>
      <c r="K1147" s="24">
        <f t="shared" si="407"/>
        <v>0</v>
      </c>
      <c r="L1147" s="24">
        <f t="shared" si="403"/>
        <v>0</v>
      </c>
      <c r="M1147" s="129" t="e">
        <f t="shared" si="405"/>
        <v>#DIV/0!</v>
      </c>
      <c r="N1147" s="512"/>
    </row>
    <row r="1148" spans="1:14" s="71" customFormat="1" ht="75.75" customHeight="1" x14ac:dyDescent="0.25">
      <c r="A1148" s="573"/>
      <c r="B1148" s="539" t="s">
        <v>42</v>
      </c>
      <c r="C1148" s="539"/>
      <c r="D1148" s="24">
        <v>10882.97</v>
      </c>
      <c r="E1148" s="24">
        <v>10882.97</v>
      </c>
      <c r="F1148" s="24">
        <v>512.57000000000005</v>
      </c>
      <c r="G1148" s="109">
        <f>F1148/E1148</f>
        <v>4.7E-2</v>
      </c>
      <c r="H1148" s="24">
        <f>F1148</f>
        <v>512.57000000000005</v>
      </c>
      <c r="I1148" s="109">
        <f t="shared" si="406"/>
        <v>4.7E-2</v>
      </c>
      <c r="J1148" s="109">
        <f>H1148/F1148</f>
        <v>1</v>
      </c>
      <c r="K1148" s="24">
        <v>7725.62</v>
      </c>
      <c r="L1148" s="24">
        <v>3157.35</v>
      </c>
      <c r="M1148" s="52">
        <f t="shared" si="405"/>
        <v>0.71</v>
      </c>
      <c r="N1148" s="512"/>
    </row>
    <row r="1149" spans="1:14" s="71" customFormat="1" ht="86.25" customHeight="1" x14ac:dyDescent="0.25">
      <c r="A1149" s="573"/>
      <c r="B1149" s="539" t="s">
        <v>24</v>
      </c>
      <c r="C1149" s="539"/>
      <c r="D1149" s="24"/>
      <c r="E1149" s="24"/>
      <c r="F1149" s="24"/>
      <c r="G1149" s="109"/>
      <c r="H1149" s="24"/>
      <c r="I1149" s="88" t="e">
        <f t="shared" si="406"/>
        <v>#DIV/0!</v>
      </c>
      <c r="J1149" s="88"/>
      <c r="K1149" s="24">
        <f t="shared" si="407"/>
        <v>0</v>
      </c>
      <c r="L1149" s="24">
        <f t="shared" ref="L1149" si="408">E1149-K1149</f>
        <v>0</v>
      </c>
      <c r="M1149" s="129" t="e">
        <f t="shared" si="405"/>
        <v>#DIV/0!</v>
      </c>
      <c r="N1149" s="512"/>
    </row>
    <row r="1150" spans="1:14" s="49" customFormat="1" ht="101.25" customHeight="1" x14ac:dyDescent="0.25">
      <c r="A1150" s="463" t="s">
        <v>983</v>
      </c>
      <c r="B1150" s="34" t="s">
        <v>484</v>
      </c>
      <c r="C1150" s="34" t="s">
        <v>141</v>
      </c>
      <c r="D1150" s="31">
        <f>SUM(D1151:D1154)</f>
        <v>2275252.92</v>
      </c>
      <c r="E1150" s="31">
        <f>SUM(E1151:E1154)</f>
        <v>2275252.92</v>
      </c>
      <c r="F1150" s="31">
        <f>SUM(F1151:F1154)</f>
        <v>857398.57</v>
      </c>
      <c r="G1150" s="110">
        <f t="shared" ref="G1150:G1218" si="409">F1150/E1150</f>
        <v>0.377</v>
      </c>
      <c r="H1150" s="31">
        <f>SUM(H1151:H1153)</f>
        <v>857078.4</v>
      </c>
      <c r="I1150" s="110">
        <f t="shared" si="406"/>
        <v>0.377</v>
      </c>
      <c r="J1150" s="110">
        <f t="shared" ref="J1150:J1218" si="410">H1150/F1150</f>
        <v>1</v>
      </c>
      <c r="K1150" s="31">
        <f>SUM(K1151:K1154)</f>
        <v>2271136.81</v>
      </c>
      <c r="L1150" s="31">
        <f>SUM(L1151:L1154)</f>
        <v>4116.1099999999997</v>
      </c>
      <c r="M1150" s="32">
        <f t="shared" si="405"/>
        <v>1</v>
      </c>
      <c r="N1150" s="512"/>
    </row>
    <row r="1151" spans="1:14" s="49" customFormat="1" ht="30" customHeight="1" x14ac:dyDescent="0.25">
      <c r="A1151" s="464"/>
      <c r="B1151" s="35" t="s">
        <v>23</v>
      </c>
      <c r="C1151" s="35"/>
      <c r="D1151" s="33">
        <f t="shared" ref="D1151:F1154" si="411">D1156+D1201</f>
        <v>0</v>
      </c>
      <c r="E1151" s="33">
        <f t="shared" si="411"/>
        <v>0</v>
      </c>
      <c r="F1151" s="33">
        <f t="shared" si="411"/>
        <v>0</v>
      </c>
      <c r="G1151" s="112" t="e">
        <f t="shared" si="409"/>
        <v>#DIV/0!</v>
      </c>
      <c r="H1151" s="121">
        <f>H1156+H1201</f>
        <v>0</v>
      </c>
      <c r="I1151" s="112" t="e">
        <f t="shared" si="406"/>
        <v>#DIV/0!</v>
      </c>
      <c r="J1151" s="113"/>
      <c r="K1151" s="121">
        <f>K1156+K1201</f>
        <v>0</v>
      </c>
      <c r="L1151" s="132">
        <f t="shared" ref="L1151:L1152" si="412">L1156+L1201</f>
        <v>0</v>
      </c>
      <c r="M1151" s="125" t="e">
        <f t="shared" si="405"/>
        <v>#DIV/0!</v>
      </c>
      <c r="N1151" s="512"/>
    </row>
    <row r="1152" spans="1:14" s="49" customFormat="1" ht="28.5" customHeight="1" x14ac:dyDescent="0.25">
      <c r="A1152" s="464"/>
      <c r="B1152" s="35" t="s">
        <v>22</v>
      </c>
      <c r="C1152" s="35"/>
      <c r="D1152" s="33">
        <f t="shared" si="411"/>
        <v>450777.8</v>
      </c>
      <c r="E1152" s="33">
        <f t="shared" si="411"/>
        <v>450777.8</v>
      </c>
      <c r="F1152" s="33">
        <f>F1157+F1202</f>
        <v>24103.8</v>
      </c>
      <c r="G1152" s="113">
        <f t="shared" si="409"/>
        <v>5.2999999999999999E-2</v>
      </c>
      <c r="H1152" s="33">
        <f>F1152</f>
        <v>24103.8</v>
      </c>
      <c r="I1152" s="113">
        <f t="shared" si="406"/>
        <v>5.2999999999999999E-2</v>
      </c>
      <c r="J1152" s="113"/>
      <c r="K1152" s="132">
        <f>K1157+K1202</f>
        <v>449196.27</v>
      </c>
      <c r="L1152" s="132">
        <f t="shared" si="412"/>
        <v>1581.53</v>
      </c>
      <c r="M1152" s="124">
        <f t="shared" si="405"/>
        <v>1</v>
      </c>
      <c r="N1152" s="512"/>
    </row>
    <row r="1153" spans="1:14" s="49" customFormat="1" ht="24" customHeight="1" x14ac:dyDescent="0.25">
      <c r="A1153" s="464"/>
      <c r="B1153" s="35" t="s">
        <v>42</v>
      </c>
      <c r="C1153" s="35"/>
      <c r="D1153" s="33">
        <f t="shared" si="411"/>
        <v>1824475.12</v>
      </c>
      <c r="E1153" s="33">
        <f t="shared" si="411"/>
        <v>1824475.12</v>
      </c>
      <c r="F1153" s="33">
        <f>F1158+F1203</f>
        <v>833294.77</v>
      </c>
      <c r="G1153" s="113">
        <f t="shared" si="409"/>
        <v>0.45700000000000002</v>
      </c>
      <c r="H1153" s="33">
        <f>H1158+H1203</f>
        <v>832974.6</v>
      </c>
      <c r="I1153" s="113">
        <f t="shared" si="406"/>
        <v>0.45700000000000002</v>
      </c>
      <c r="J1153" s="113">
        <f t="shared" si="410"/>
        <v>1</v>
      </c>
      <c r="K1153" s="132">
        <f>K1158+K1203</f>
        <v>1821940.54</v>
      </c>
      <c r="L1153" s="132">
        <f>L1158+L1203</f>
        <v>2534.58</v>
      </c>
      <c r="M1153" s="253">
        <f t="shared" si="405"/>
        <v>0.99860000000000004</v>
      </c>
      <c r="N1153" s="512"/>
    </row>
    <row r="1154" spans="1:14" s="49" customFormat="1" ht="25.5" customHeight="1" x14ac:dyDescent="0.25">
      <c r="A1154" s="464"/>
      <c r="B1154" s="35" t="s">
        <v>24</v>
      </c>
      <c r="C1154" s="35"/>
      <c r="D1154" s="33">
        <f t="shared" si="411"/>
        <v>0</v>
      </c>
      <c r="E1154" s="33">
        <f t="shared" si="411"/>
        <v>0</v>
      </c>
      <c r="F1154" s="33">
        <f t="shared" si="411"/>
        <v>0</v>
      </c>
      <c r="G1154" s="112" t="e">
        <f t="shared" si="409"/>
        <v>#DIV/0!</v>
      </c>
      <c r="H1154" s="121"/>
      <c r="I1154" s="112" t="e">
        <f t="shared" si="406"/>
        <v>#DIV/0!</v>
      </c>
      <c r="J1154" s="112" t="e">
        <f t="shared" si="410"/>
        <v>#DIV/0!</v>
      </c>
      <c r="K1154" s="121">
        <f>K1159+K1204</f>
        <v>0</v>
      </c>
      <c r="L1154" s="132">
        <f>L1159+L1204</f>
        <v>0</v>
      </c>
      <c r="M1154" s="125" t="e">
        <f t="shared" si="405"/>
        <v>#DIV/0!</v>
      </c>
      <c r="N1154" s="512"/>
    </row>
    <row r="1155" spans="1:14" s="4" customFormat="1" ht="39" x14ac:dyDescent="0.25">
      <c r="A1155" s="656" t="s">
        <v>197</v>
      </c>
      <c r="B1155" s="303" t="s">
        <v>485</v>
      </c>
      <c r="C1155" s="304" t="s">
        <v>469</v>
      </c>
      <c r="D1155" s="63">
        <f>SUM(D1156:D1159)</f>
        <v>1513721.54</v>
      </c>
      <c r="E1155" s="63">
        <f>SUM(E1156:E1159)</f>
        <v>1513721.54</v>
      </c>
      <c r="F1155" s="63">
        <f>SUM(F1156:F1159)</f>
        <v>520061.26</v>
      </c>
      <c r="G1155" s="101">
        <f t="shared" si="409"/>
        <v>0.34399999999999997</v>
      </c>
      <c r="H1155" s="63">
        <f>SUM(H1156:H1158)</f>
        <v>519741.09</v>
      </c>
      <c r="I1155" s="101">
        <f t="shared" si="406"/>
        <v>0.34300000000000003</v>
      </c>
      <c r="J1155" s="101">
        <f t="shared" si="410"/>
        <v>0.999</v>
      </c>
      <c r="K1155" s="63">
        <f>SUM(K1156:K1159)</f>
        <v>1509605.43</v>
      </c>
      <c r="L1155" s="63">
        <f t="shared" ref="L1155:L1219" si="413">E1155-K1155</f>
        <v>4116.1099999999997</v>
      </c>
      <c r="M1155" s="60">
        <f t="shared" si="405"/>
        <v>1</v>
      </c>
      <c r="N1155" s="616"/>
    </row>
    <row r="1156" spans="1:14" s="4" customFormat="1" ht="19.5" x14ac:dyDescent="0.25">
      <c r="A1156" s="656"/>
      <c r="B1156" s="305" t="s">
        <v>23</v>
      </c>
      <c r="C1156" s="305"/>
      <c r="D1156" s="39">
        <f>D1161+D1166+D1171+D1176+D1186+D1191+D1196</f>
        <v>0</v>
      </c>
      <c r="E1156" s="39">
        <f t="shared" ref="E1156:F1156" si="414">E1161+E1166+E1171+E1176+E1186+E1191+E1196</f>
        <v>0</v>
      </c>
      <c r="F1156" s="39">
        <f t="shared" si="414"/>
        <v>0</v>
      </c>
      <c r="G1156" s="101"/>
      <c r="H1156" s="39">
        <f>H1161+H1166+H1171+H1176+H1186+H1191+H1196</f>
        <v>0</v>
      </c>
      <c r="I1156" s="73" t="e">
        <f t="shared" si="406"/>
        <v>#DIV/0!</v>
      </c>
      <c r="J1156" s="38"/>
      <c r="K1156" s="39">
        <f>K1161+K1166+K1171+K1176+K1186+K1191+K1196</f>
        <v>0</v>
      </c>
      <c r="L1156" s="39">
        <f t="shared" si="413"/>
        <v>0</v>
      </c>
      <c r="M1156" s="29" t="e">
        <f t="shared" si="405"/>
        <v>#DIV/0!</v>
      </c>
      <c r="N1156" s="533"/>
    </row>
    <row r="1157" spans="1:14" s="4" customFormat="1" ht="19.5" x14ac:dyDescent="0.25">
      <c r="A1157" s="656"/>
      <c r="B1157" s="305" t="s">
        <v>22</v>
      </c>
      <c r="C1157" s="305"/>
      <c r="D1157" s="39">
        <f t="shared" ref="D1157:F1158" si="415">D1162+D1167+D1172+D1177+D1182+D1187+D1192+D1197</f>
        <v>450777.8</v>
      </c>
      <c r="E1157" s="39">
        <f t="shared" si="415"/>
        <v>450777.8</v>
      </c>
      <c r="F1157" s="39">
        <f t="shared" si="415"/>
        <v>24103.8</v>
      </c>
      <c r="G1157" s="101">
        <f t="shared" si="409"/>
        <v>5.2999999999999999E-2</v>
      </c>
      <c r="H1157" s="39">
        <f>H1162+H1167+H1172+H1177+H1182+H1187+H1192+H1197</f>
        <v>24103.8</v>
      </c>
      <c r="I1157" s="69">
        <f t="shared" si="406"/>
        <v>5.2999999999999999E-2</v>
      </c>
      <c r="J1157" s="38"/>
      <c r="K1157" s="39">
        <f>K1162+K1167+K1172+K1177+K1182+K1187+K1192+K1197</f>
        <v>449196.27</v>
      </c>
      <c r="L1157" s="39">
        <f>L1162+L1167+L1172+L1177+L1182+L1187+L1192+L1197</f>
        <v>1581.53</v>
      </c>
      <c r="M1157" s="28">
        <f t="shared" si="405"/>
        <v>1</v>
      </c>
      <c r="N1157" s="533"/>
    </row>
    <row r="1158" spans="1:14" s="4" customFormat="1" x14ac:dyDescent="0.25">
      <c r="A1158" s="656"/>
      <c r="B1158" s="305" t="s">
        <v>42</v>
      </c>
      <c r="C1158" s="305"/>
      <c r="D1158" s="39">
        <f t="shared" si="415"/>
        <v>1062943.74</v>
      </c>
      <c r="E1158" s="39">
        <f t="shared" si="415"/>
        <v>1062943.74</v>
      </c>
      <c r="F1158" s="39">
        <f t="shared" si="415"/>
        <v>495957.46</v>
      </c>
      <c r="G1158" s="69">
        <f t="shared" si="409"/>
        <v>0.46700000000000003</v>
      </c>
      <c r="H1158" s="39">
        <f>H1163+H1168+H1173+H1178+H1183+H1188+H1193+H1198</f>
        <v>495637.29</v>
      </c>
      <c r="I1158" s="69">
        <f t="shared" si="406"/>
        <v>0.46600000000000003</v>
      </c>
      <c r="J1158" s="69">
        <f t="shared" si="410"/>
        <v>0.999</v>
      </c>
      <c r="K1158" s="39">
        <f>K1163+K1168+K1173+K1178+K1183+K1188+K1193+K1198</f>
        <v>1060409.1599999999</v>
      </c>
      <c r="L1158" s="39">
        <f>L1163+L1168+L1173+L1178+L1183+L1188+L1193+L1198</f>
        <v>2534.58</v>
      </c>
      <c r="M1158" s="28">
        <f t="shared" si="405"/>
        <v>1</v>
      </c>
      <c r="N1158" s="533"/>
    </row>
    <row r="1159" spans="1:14" s="4" customFormat="1" x14ac:dyDescent="0.25">
      <c r="A1159" s="656"/>
      <c r="B1159" s="305" t="s">
        <v>24</v>
      </c>
      <c r="C1159" s="305"/>
      <c r="D1159" s="39">
        <f>D1164+D1169+D1174+D1179+D1189+D1194+D1199</f>
        <v>0</v>
      </c>
      <c r="E1159" s="39">
        <f>E1164+E1169+E1174+E1179+E1189+E1194+E1199</f>
        <v>0</v>
      </c>
      <c r="F1159" s="39">
        <f>F1164+F1169+F1174+F1179+F1189+F1194+F1199</f>
        <v>0</v>
      </c>
      <c r="G1159" s="73" t="e">
        <f t="shared" si="409"/>
        <v>#DIV/0!</v>
      </c>
      <c r="H1159" s="39"/>
      <c r="I1159" s="73" t="e">
        <f t="shared" si="406"/>
        <v>#DIV/0!</v>
      </c>
      <c r="J1159" s="73" t="e">
        <f t="shared" si="410"/>
        <v>#DIV/0!</v>
      </c>
      <c r="K1159" s="39">
        <f>K1164+K1169+K1174+K1179+K1189+K1194+K1199</f>
        <v>0</v>
      </c>
      <c r="L1159" s="39">
        <f t="shared" si="413"/>
        <v>0</v>
      </c>
      <c r="M1159" s="29" t="e">
        <f t="shared" si="405"/>
        <v>#DIV/0!</v>
      </c>
      <c r="N1159" s="533"/>
    </row>
    <row r="1160" spans="1:14" s="6" customFormat="1" ht="213.75" customHeight="1" x14ac:dyDescent="0.25">
      <c r="A1160" s="637" t="s">
        <v>198</v>
      </c>
      <c r="B1160" s="16" t="s">
        <v>486</v>
      </c>
      <c r="C1160" s="306" t="s">
        <v>470</v>
      </c>
      <c r="D1160" s="19">
        <f>SUM(D1161:D1164)</f>
        <v>5096.22</v>
      </c>
      <c r="E1160" s="19">
        <f>SUM(E1161:E1164)</f>
        <v>5096.22</v>
      </c>
      <c r="F1160" s="19">
        <v>631.15</v>
      </c>
      <c r="G1160" s="100">
        <f t="shared" si="409"/>
        <v>0.124</v>
      </c>
      <c r="H1160" s="19">
        <v>631.15</v>
      </c>
      <c r="I1160" s="69">
        <f t="shared" si="406"/>
        <v>0.124</v>
      </c>
      <c r="J1160" s="100">
        <f t="shared" si="410"/>
        <v>1</v>
      </c>
      <c r="K1160" s="19">
        <f>SUM(K1161:K1164)</f>
        <v>4612.47</v>
      </c>
      <c r="L1160" s="19">
        <f t="shared" si="413"/>
        <v>483.75</v>
      </c>
      <c r="M1160" s="57">
        <f t="shared" si="405"/>
        <v>0.91</v>
      </c>
      <c r="N1160" s="615" t="s">
        <v>1313</v>
      </c>
    </row>
    <row r="1161" spans="1:14" s="4" customFormat="1" ht="52.5" customHeight="1" x14ac:dyDescent="0.25">
      <c r="A1161" s="637"/>
      <c r="B1161" s="256" t="s">
        <v>23</v>
      </c>
      <c r="C1161" s="256"/>
      <c r="D1161" s="39"/>
      <c r="E1161" s="39"/>
      <c r="F1161" s="39"/>
      <c r="G1161" s="73" t="e">
        <f t="shared" si="409"/>
        <v>#DIV/0!</v>
      </c>
      <c r="H1161" s="40"/>
      <c r="I1161" s="73" t="e">
        <f t="shared" si="406"/>
        <v>#DIV/0!</v>
      </c>
      <c r="J1161" s="73" t="e">
        <f t="shared" si="410"/>
        <v>#DIV/0!</v>
      </c>
      <c r="K1161" s="39">
        <f t="shared" ref="K1161:K1219" si="416">E1161</f>
        <v>0</v>
      </c>
      <c r="L1161" s="39">
        <f t="shared" si="413"/>
        <v>0</v>
      </c>
      <c r="M1161" s="29" t="e">
        <f t="shared" si="405"/>
        <v>#DIV/0!</v>
      </c>
      <c r="N1161" s="615"/>
    </row>
    <row r="1162" spans="1:14" s="4" customFormat="1" ht="54" customHeight="1" x14ac:dyDescent="0.25">
      <c r="A1162" s="637"/>
      <c r="B1162" s="256" t="s">
        <v>22</v>
      </c>
      <c r="C1162" s="256"/>
      <c r="D1162" s="39">
        <v>0</v>
      </c>
      <c r="E1162" s="39">
        <v>0</v>
      </c>
      <c r="F1162" s="39">
        <v>0</v>
      </c>
      <c r="G1162" s="73" t="e">
        <f t="shared" si="409"/>
        <v>#DIV/0!</v>
      </c>
      <c r="H1162" s="40"/>
      <c r="I1162" s="73" t="e">
        <f t="shared" si="406"/>
        <v>#DIV/0!</v>
      </c>
      <c r="J1162" s="73" t="e">
        <f t="shared" si="410"/>
        <v>#DIV/0!</v>
      </c>
      <c r="K1162" s="39">
        <f t="shared" si="416"/>
        <v>0</v>
      </c>
      <c r="L1162" s="39">
        <f t="shared" si="413"/>
        <v>0</v>
      </c>
      <c r="M1162" s="29" t="e">
        <f t="shared" si="405"/>
        <v>#DIV/0!</v>
      </c>
      <c r="N1162" s="615"/>
    </row>
    <row r="1163" spans="1:14" s="4" customFormat="1" ht="38.25" customHeight="1" x14ac:dyDescent="0.25">
      <c r="A1163" s="637"/>
      <c r="B1163" s="256" t="s">
        <v>42</v>
      </c>
      <c r="C1163" s="256"/>
      <c r="D1163" s="39">
        <v>5096.22</v>
      </c>
      <c r="E1163" s="39">
        <v>5096.22</v>
      </c>
      <c r="F1163" s="39">
        <v>630.73</v>
      </c>
      <c r="G1163" s="69">
        <f t="shared" si="409"/>
        <v>0.124</v>
      </c>
      <c r="H1163" s="39">
        <f>F1163</f>
        <v>630.73</v>
      </c>
      <c r="I1163" s="69">
        <f t="shared" si="406"/>
        <v>0.124</v>
      </c>
      <c r="J1163" s="69">
        <f t="shared" si="410"/>
        <v>1</v>
      </c>
      <c r="K1163" s="39">
        <v>4612.47</v>
      </c>
      <c r="L1163" s="39">
        <f>E1163-K1163</f>
        <v>483.75</v>
      </c>
      <c r="M1163" s="28">
        <f t="shared" si="405"/>
        <v>0.91</v>
      </c>
      <c r="N1163" s="615"/>
    </row>
    <row r="1164" spans="1:14" s="4" customFormat="1" ht="49.5" customHeight="1" x14ac:dyDescent="0.25">
      <c r="A1164" s="637"/>
      <c r="B1164" s="256" t="s">
        <v>24</v>
      </c>
      <c r="C1164" s="256"/>
      <c r="D1164" s="39"/>
      <c r="E1164" s="39"/>
      <c r="F1164" s="39"/>
      <c r="G1164" s="73" t="e">
        <f t="shared" si="409"/>
        <v>#DIV/0!</v>
      </c>
      <c r="H1164" s="40"/>
      <c r="I1164" s="73" t="e">
        <f t="shared" si="406"/>
        <v>#DIV/0!</v>
      </c>
      <c r="J1164" s="73" t="e">
        <f t="shared" si="410"/>
        <v>#DIV/0!</v>
      </c>
      <c r="K1164" s="39">
        <f t="shared" si="416"/>
        <v>0</v>
      </c>
      <c r="L1164" s="39">
        <f t="shared" si="413"/>
        <v>0</v>
      </c>
      <c r="M1164" s="29" t="e">
        <f t="shared" si="405"/>
        <v>#DIV/0!</v>
      </c>
      <c r="N1164" s="615"/>
    </row>
    <row r="1165" spans="1:14" s="58" customFormat="1" ht="75.75" customHeight="1" x14ac:dyDescent="0.25">
      <c r="A1165" s="637" t="s">
        <v>199</v>
      </c>
      <c r="B1165" s="16" t="s">
        <v>487</v>
      </c>
      <c r="C1165" s="306" t="s">
        <v>470</v>
      </c>
      <c r="D1165" s="19">
        <f>SUM(D1166:D1169)</f>
        <v>5620.94</v>
      </c>
      <c r="E1165" s="19">
        <f>SUM(E1166:E1169)</f>
        <v>5620.94</v>
      </c>
      <c r="F1165" s="19">
        <f>SUM(F1166:F1169)</f>
        <v>5620.94</v>
      </c>
      <c r="G1165" s="307">
        <f t="shared" si="409"/>
        <v>1</v>
      </c>
      <c r="H1165" s="238">
        <f t="shared" ref="H1165" si="417">SUM(H1166:H1169)</f>
        <v>5620.94</v>
      </c>
      <c r="I1165" s="100">
        <f t="shared" si="406"/>
        <v>1</v>
      </c>
      <c r="J1165" s="307">
        <f t="shared" si="410"/>
        <v>1</v>
      </c>
      <c r="K1165" s="19">
        <f t="shared" si="416"/>
        <v>5620.94</v>
      </c>
      <c r="L1165" s="19">
        <f>E1165-K1165</f>
        <v>0</v>
      </c>
      <c r="M1165" s="57">
        <f t="shared" si="405"/>
        <v>1</v>
      </c>
      <c r="N1165" s="540" t="s">
        <v>1314</v>
      </c>
    </row>
    <row r="1166" spans="1:14" s="4" customFormat="1" x14ac:dyDescent="0.25">
      <c r="A1166" s="637"/>
      <c r="B1166" s="256" t="s">
        <v>23</v>
      </c>
      <c r="C1166" s="256"/>
      <c r="D1166" s="39"/>
      <c r="E1166" s="39"/>
      <c r="F1166" s="39"/>
      <c r="G1166" s="73" t="e">
        <f t="shared" si="409"/>
        <v>#DIV/0!</v>
      </c>
      <c r="H1166" s="285"/>
      <c r="I1166" s="73" t="e">
        <f t="shared" si="406"/>
        <v>#DIV/0!</v>
      </c>
      <c r="J1166" s="73" t="e">
        <f t="shared" si="410"/>
        <v>#DIV/0!</v>
      </c>
      <c r="K1166" s="39">
        <f t="shared" si="416"/>
        <v>0</v>
      </c>
      <c r="L1166" s="39">
        <f t="shared" si="413"/>
        <v>0</v>
      </c>
      <c r="M1166" s="29" t="e">
        <f t="shared" si="405"/>
        <v>#DIV/0!</v>
      </c>
      <c r="N1166" s="540"/>
    </row>
    <row r="1167" spans="1:14" s="4" customFormat="1" x14ac:dyDescent="0.25">
      <c r="A1167" s="637"/>
      <c r="B1167" s="256" t="s">
        <v>22</v>
      </c>
      <c r="C1167" s="256"/>
      <c r="D1167" s="39">
        <v>0</v>
      </c>
      <c r="E1167" s="39">
        <v>0</v>
      </c>
      <c r="F1167" s="39">
        <v>0</v>
      </c>
      <c r="G1167" s="73" t="e">
        <f t="shared" si="409"/>
        <v>#DIV/0!</v>
      </c>
      <c r="H1167" s="285"/>
      <c r="I1167" s="73" t="e">
        <f t="shared" si="406"/>
        <v>#DIV/0!</v>
      </c>
      <c r="J1167" s="73" t="e">
        <f t="shared" si="410"/>
        <v>#DIV/0!</v>
      </c>
      <c r="K1167" s="39">
        <f t="shared" si="416"/>
        <v>0</v>
      </c>
      <c r="L1167" s="39">
        <f t="shared" si="413"/>
        <v>0</v>
      </c>
      <c r="M1167" s="29" t="e">
        <f t="shared" si="405"/>
        <v>#DIV/0!</v>
      </c>
      <c r="N1167" s="540"/>
    </row>
    <row r="1168" spans="1:14" s="4" customFormat="1" x14ac:dyDescent="0.25">
      <c r="A1168" s="637"/>
      <c r="B1168" s="256" t="s">
        <v>42</v>
      </c>
      <c r="C1168" s="256"/>
      <c r="D1168" s="39">
        <v>5620.94</v>
      </c>
      <c r="E1168" s="39">
        <v>5620.94</v>
      </c>
      <c r="F1168" s="39">
        <v>5620.94</v>
      </c>
      <c r="G1168" s="69">
        <f t="shared" si="409"/>
        <v>1</v>
      </c>
      <c r="H1168" s="308">
        <v>5620.94</v>
      </c>
      <c r="I1168" s="69">
        <f t="shared" si="406"/>
        <v>1</v>
      </c>
      <c r="J1168" s="73">
        <f t="shared" si="410"/>
        <v>1</v>
      </c>
      <c r="K1168" s="39">
        <f t="shared" si="416"/>
        <v>5620.94</v>
      </c>
      <c r="L1168" s="39">
        <f t="shared" si="413"/>
        <v>0</v>
      </c>
      <c r="M1168" s="28">
        <f t="shared" si="405"/>
        <v>1</v>
      </c>
      <c r="N1168" s="540"/>
    </row>
    <row r="1169" spans="1:14" s="4" customFormat="1" x14ac:dyDescent="0.25">
      <c r="A1169" s="637"/>
      <c r="B1169" s="256" t="s">
        <v>24</v>
      </c>
      <c r="C1169" s="256"/>
      <c r="D1169" s="39"/>
      <c r="E1169" s="39"/>
      <c r="F1169" s="39"/>
      <c r="G1169" s="73" t="e">
        <f t="shared" si="409"/>
        <v>#DIV/0!</v>
      </c>
      <c r="H1169" s="285"/>
      <c r="I1169" s="73" t="e">
        <f t="shared" si="406"/>
        <v>#DIV/0!</v>
      </c>
      <c r="J1169" s="73" t="e">
        <f t="shared" si="410"/>
        <v>#DIV/0!</v>
      </c>
      <c r="K1169" s="39">
        <f t="shared" si="416"/>
        <v>0</v>
      </c>
      <c r="L1169" s="39">
        <f t="shared" si="413"/>
        <v>0</v>
      </c>
      <c r="M1169" s="29" t="e">
        <f t="shared" si="405"/>
        <v>#DIV/0!</v>
      </c>
      <c r="N1169" s="540"/>
    </row>
    <row r="1170" spans="1:14" s="58" customFormat="1" ht="69.75" customHeight="1" x14ac:dyDescent="0.25">
      <c r="A1170" s="637" t="s">
        <v>200</v>
      </c>
      <c r="B1170" s="16" t="s">
        <v>488</v>
      </c>
      <c r="C1170" s="306" t="s">
        <v>470</v>
      </c>
      <c r="D1170" s="19">
        <f>SUM(D1171:D1174)</f>
        <v>3124.62</v>
      </c>
      <c r="E1170" s="19">
        <f>SUM(E1171:E1174)</f>
        <v>3124.62</v>
      </c>
      <c r="F1170" s="19">
        <f>SUM(F1171:F1174)</f>
        <v>3124.62</v>
      </c>
      <c r="G1170" s="100">
        <f t="shared" si="409"/>
        <v>1</v>
      </c>
      <c r="H1170" s="19">
        <f>SUM(H1171:H1174)</f>
        <v>3124.62</v>
      </c>
      <c r="I1170" s="100">
        <f t="shared" si="406"/>
        <v>1</v>
      </c>
      <c r="J1170" s="103">
        <f t="shared" si="410"/>
        <v>1</v>
      </c>
      <c r="K1170" s="19">
        <f t="shared" si="416"/>
        <v>3124.62</v>
      </c>
      <c r="L1170" s="19">
        <f t="shared" si="413"/>
        <v>0</v>
      </c>
      <c r="M1170" s="57">
        <f t="shared" si="405"/>
        <v>1</v>
      </c>
      <c r="N1170" s="540" t="s">
        <v>1390</v>
      </c>
    </row>
    <row r="1171" spans="1:14" s="4" customFormat="1" x14ac:dyDescent="0.25">
      <c r="A1171" s="637"/>
      <c r="B1171" s="256" t="s">
        <v>23</v>
      </c>
      <c r="C1171" s="256"/>
      <c r="D1171" s="39"/>
      <c r="E1171" s="39"/>
      <c r="F1171" s="39"/>
      <c r="G1171" s="73" t="e">
        <f t="shared" si="409"/>
        <v>#DIV/0!</v>
      </c>
      <c r="H1171" s="39"/>
      <c r="I1171" s="73" t="e">
        <f t="shared" si="406"/>
        <v>#DIV/0!</v>
      </c>
      <c r="J1171" s="73" t="e">
        <f t="shared" si="410"/>
        <v>#DIV/0!</v>
      </c>
      <c r="K1171" s="39">
        <f t="shared" si="416"/>
        <v>0</v>
      </c>
      <c r="L1171" s="39">
        <f t="shared" si="413"/>
        <v>0</v>
      </c>
      <c r="M1171" s="29" t="e">
        <f t="shared" si="405"/>
        <v>#DIV/0!</v>
      </c>
      <c r="N1171" s="540"/>
    </row>
    <row r="1172" spans="1:14" s="4" customFormat="1" ht="18.75" customHeight="1" x14ac:dyDescent="0.25">
      <c r="A1172" s="637"/>
      <c r="B1172" s="256" t="s">
        <v>22</v>
      </c>
      <c r="C1172" s="256"/>
      <c r="D1172" s="39">
        <v>0</v>
      </c>
      <c r="E1172" s="39">
        <v>0</v>
      </c>
      <c r="F1172" s="39">
        <v>0</v>
      </c>
      <c r="G1172" s="73" t="e">
        <f t="shared" si="409"/>
        <v>#DIV/0!</v>
      </c>
      <c r="H1172" s="39"/>
      <c r="I1172" s="73" t="e">
        <f t="shared" si="406"/>
        <v>#DIV/0!</v>
      </c>
      <c r="J1172" s="73" t="e">
        <f t="shared" si="410"/>
        <v>#DIV/0!</v>
      </c>
      <c r="K1172" s="39">
        <f t="shared" si="416"/>
        <v>0</v>
      </c>
      <c r="L1172" s="39">
        <f t="shared" si="413"/>
        <v>0</v>
      </c>
      <c r="M1172" s="29" t="e">
        <f t="shared" si="405"/>
        <v>#DIV/0!</v>
      </c>
      <c r="N1172" s="540"/>
    </row>
    <row r="1173" spans="1:14" s="4" customFormat="1" x14ac:dyDescent="0.25">
      <c r="A1173" s="637"/>
      <c r="B1173" s="256" t="s">
        <v>42</v>
      </c>
      <c r="C1173" s="256"/>
      <c r="D1173" s="39">
        <v>3124.62</v>
      </c>
      <c r="E1173" s="39">
        <v>3124.62</v>
      </c>
      <c r="F1173" s="39">
        <v>3124.62</v>
      </c>
      <c r="G1173" s="69">
        <f t="shared" si="409"/>
        <v>1</v>
      </c>
      <c r="H1173" s="39">
        <v>3124.62</v>
      </c>
      <c r="I1173" s="69">
        <f t="shared" si="406"/>
        <v>1</v>
      </c>
      <c r="J1173" s="104"/>
      <c r="K1173" s="39">
        <f t="shared" si="416"/>
        <v>3124.62</v>
      </c>
      <c r="L1173" s="39">
        <f t="shared" si="413"/>
        <v>0</v>
      </c>
      <c r="M1173" s="28">
        <f t="shared" si="405"/>
        <v>1</v>
      </c>
      <c r="N1173" s="540"/>
    </row>
    <row r="1174" spans="1:14" s="4" customFormat="1" x14ac:dyDescent="0.25">
      <c r="A1174" s="637"/>
      <c r="B1174" s="256" t="s">
        <v>24</v>
      </c>
      <c r="C1174" s="256"/>
      <c r="D1174" s="39"/>
      <c r="E1174" s="39"/>
      <c r="F1174" s="39"/>
      <c r="G1174" s="73" t="e">
        <f t="shared" si="409"/>
        <v>#DIV/0!</v>
      </c>
      <c r="H1174" s="285"/>
      <c r="I1174" s="73" t="e">
        <f t="shared" si="406"/>
        <v>#DIV/0!</v>
      </c>
      <c r="J1174" s="73" t="e">
        <f t="shared" si="410"/>
        <v>#DIV/0!</v>
      </c>
      <c r="K1174" s="39">
        <f t="shared" si="416"/>
        <v>0</v>
      </c>
      <c r="L1174" s="39">
        <f t="shared" si="413"/>
        <v>0</v>
      </c>
      <c r="M1174" s="29" t="e">
        <f t="shared" si="405"/>
        <v>#DIV/0!</v>
      </c>
      <c r="N1174" s="540"/>
    </row>
    <row r="1175" spans="1:14" s="58" customFormat="1" ht="150" customHeight="1" x14ac:dyDescent="0.25">
      <c r="A1175" s="637" t="s">
        <v>201</v>
      </c>
      <c r="B1175" s="16" t="s">
        <v>489</v>
      </c>
      <c r="C1175" s="306" t="s">
        <v>470</v>
      </c>
      <c r="D1175" s="19">
        <f>SUM(D1176:D1179)</f>
        <v>4125.3</v>
      </c>
      <c r="E1175" s="19">
        <f>SUM(E1176:E1179)</f>
        <v>4125.3</v>
      </c>
      <c r="F1175" s="19">
        <f>SUM(F1176:F1179)</f>
        <v>3594.81</v>
      </c>
      <c r="G1175" s="100">
        <f t="shared" si="409"/>
        <v>0.871</v>
      </c>
      <c r="H1175" s="309">
        <f>SUM(H1176:H1179)</f>
        <v>3594.81</v>
      </c>
      <c r="I1175" s="69">
        <f t="shared" si="406"/>
        <v>0.871</v>
      </c>
      <c r="J1175" s="307">
        <f t="shared" si="410"/>
        <v>1</v>
      </c>
      <c r="K1175" s="39">
        <f t="shared" si="416"/>
        <v>4125.3</v>
      </c>
      <c r="L1175" s="39">
        <f>E1175-K1175</f>
        <v>0</v>
      </c>
      <c r="M1175" s="28">
        <f t="shared" si="405"/>
        <v>1</v>
      </c>
      <c r="N1175" s="545" t="s">
        <v>1391</v>
      </c>
    </row>
    <row r="1176" spans="1:14" s="4" customFormat="1" ht="18.75" customHeight="1" x14ac:dyDescent="0.25">
      <c r="A1176" s="637"/>
      <c r="B1176" s="256" t="s">
        <v>23</v>
      </c>
      <c r="C1176" s="256"/>
      <c r="D1176" s="39"/>
      <c r="E1176" s="39"/>
      <c r="F1176" s="39"/>
      <c r="G1176" s="73" t="e">
        <f t="shared" si="409"/>
        <v>#DIV/0!</v>
      </c>
      <c r="H1176" s="285"/>
      <c r="I1176" s="73" t="e">
        <f t="shared" si="406"/>
        <v>#DIV/0!</v>
      </c>
      <c r="J1176" s="73" t="e">
        <f t="shared" si="410"/>
        <v>#DIV/0!</v>
      </c>
      <c r="K1176" s="39">
        <f t="shared" si="416"/>
        <v>0</v>
      </c>
      <c r="L1176" s="39">
        <f t="shared" si="413"/>
        <v>0</v>
      </c>
      <c r="M1176" s="29" t="e">
        <f t="shared" si="405"/>
        <v>#DIV/0!</v>
      </c>
      <c r="N1176" s="545"/>
    </row>
    <row r="1177" spans="1:14" s="4" customFormat="1" ht="18.75" customHeight="1" x14ac:dyDescent="0.25">
      <c r="A1177" s="637"/>
      <c r="B1177" s="256" t="s">
        <v>22</v>
      </c>
      <c r="C1177" s="256"/>
      <c r="D1177" s="39">
        <v>0</v>
      </c>
      <c r="E1177" s="39">
        <v>0</v>
      </c>
      <c r="F1177" s="39">
        <v>0</v>
      </c>
      <c r="G1177" s="73" t="e">
        <f t="shared" si="409"/>
        <v>#DIV/0!</v>
      </c>
      <c r="H1177" s="285"/>
      <c r="I1177" s="73" t="e">
        <f t="shared" si="406"/>
        <v>#DIV/0!</v>
      </c>
      <c r="J1177" s="73" t="e">
        <f t="shared" si="410"/>
        <v>#DIV/0!</v>
      </c>
      <c r="K1177" s="39">
        <f t="shared" si="416"/>
        <v>0</v>
      </c>
      <c r="L1177" s="39">
        <f t="shared" si="413"/>
        <v>0</v>
      </c>
      <c r="M1177" s="29" t="e">
        <f t="shared" si="405"/>
        <v>#DIV/0!</v>
      </c>
      <c r="N1177" s="545"/>
    </row>
    <row r="1178" spans="1:14" s="4" customFormat="1" x14ac:dyDescent="0.25">
      <c r="A1178" s="637"/>
      <c r="B1178" s="256" t="s">
        <v>42</v>
      </c>
      <c r="C1178" s="256"/>
      <c r="D1178" s="30">
        <v>4125.3</v>
      </c>
      <c r="E1178" s="30">
        <v>4125.3</v>
      </c>
      <c r="F1178" s="39">
        <v>3594.81</v>
      </c>
      <c r="G1178" s="69">
        <f t="shared" si="409"/>
        <v>0.871</v>
      </c>
      <c r="H1178" s="285">
        <v>3594.81</v>
      </c>
      <c r="I1178" s="69">
        <f t="shared" si="406"/>
        <v>0.871</v>
      </c>
      <c r="J1178" s="73">
        <f t="shared" si="410"/>
        <v>1</v>
      </c>
      <c r="K1178" s="39">
        <f t="shared" si="416"/>
        <v>4125.3</v>
      </c>
      <c r="L1178" s="39">
        <f>E1178-K1178</f>
        <v>0</v>
      </c>
      <c r="M1178" s="28">
        <f t="shared" si="405"/>
        <v>1</v>
      </c>
      <c r="N1178" s="545"/>
    </row>
    <row r="1179" spans="1:14" s="4" customFormat="1" x14ac:dyDescent="0.25">
      <c r="A1179" s="637"/>
      <c r="B1179" s="256" t="s">
        <v>24</v>
      </c>
      <c r="C1179" s="256"/>
      <c r="D1179" s="39"/>
      <c r="E1179" s="39"/>
      <c r="F1179" s="39"/>
      <c r="G1179" s="73" t="e">
        <f t="shared" si="409"/>
        <v>#DIV/0!</v>
      </c>
      <c r="H1179" s="285"/>
      <c r="I1179" s="73" t="e">
        <f t="shared" si="406"/>
        <v>#DIV/0!</v>
      </c>
      <c r="J1179" s="73" t="e">
        <f t="shared" si="410"/>
        <v>#DIV/0!</v>
      </c>
      <c r="K1179" s="39">
        <f t="shared" si="416"/>
        <v>0</v>
      </c>
      <c r="L1179" s="39">
        <f t="shared" si="413"/>
        <v>0</v>
      </c>
      <c r="M1179" s="29" t="e">
        <f t="shared" si="405"/>
        <v>#DIV/0!</v>
      </c>
      <c r="N1179" s="545"/>
    </row>
    <row r="1180" spans="1:14" s="58" customFormat="1" ht="289.5" customHeight="1" x14ac:dyDescent="0.25">
      <c r="A1180" s="637" t="s">
        <v>1163</v>
      </c>
      <c r="B1180" s="16" t="s">
        <v>1162</v>
      </c>
      <c r="C1180" s="306" t="s">
        <v>470</v>
      </c>
      <c r="D1180" s="19">
        <f>SUM(D1181:D1184)</f>
        <v>617556.25</v>
      </c>
      <c r="E1180" s="19">
        <f>SUM(E1181:E1184)</f>
        <v>617236.07999999996</v>
      </c>
      <c r="F1180" s="19">
        <f>SUM(F1181:F1184)</f>
        <v>78899.89</v>
      </c>
      <c r="G1180" s="310">
        <f t="shared" si="409"/>
        <v>0.1278</v>
      </c>
      <c r="H1180" s="301">
        <f>SUM(H1181:H1184)</f>
        <v>78899.89</v>
      </c>
      <c r="I1180" s="69">
        <f t="shared" si="406"/>
        <v>0.128</v>
      </c>
      <c r="J1180" s="103">
        <f t="shared" si="410"/>
        <v>1</v>
      </c>
      <c r="K1180" s="39">
        <f>SUM(K1181:K1184)</f>
        <v>613603.72</v>
      </c>
      <c r="L1180" s="39">
        <f>E1180-K1180</f>
        <v>3632.36</v>
      </c>
      <c r="M1180" s="28">
        <f t="shared" si="405"/>
        <v>0.99</v>
      </c>
      <c r="N1180" s="524" t="s">
        <v>1315</v>
      </c>
    </row>
    <row r="1181" spans="1:14" s="4" customFormat="1" ht="41.25" customHeight="1" x14ac:dyDescent="0.25">
      <c r="A1181" s="637"/>
      <c r="B1181" s="256" t="s">
        <v>23</v>
      </c>
      <c r="C1181" s="256"/>
      <c r="D1181" s="39"/>
      <c r="E1181" s="39"/>
      <c r="F1181" s="39"/>
      <c r="G1181" s="73" t="e">
        <f t="shared" si="409"/>
        <v>#DIV/0!</v>
      </c>
      <c r="H1181" s="311"/>
      <c r="I1181" s="73" t="e">
        <f t="shared" si="406"/>
        <v>#DIV/0!</v>
      </c>
      <c r="J1181" s="73" t="e">
        <f t="shared" si="410"/>
        <v>#DIV/0!</v>
      </c>
      <c r="K1181" s="39">
        <f t="shared" ref="K1181" si="418">E1181</f>
        <v>0</v>
      </c>
      <c r="L1181" s="39">
        <f t="shared" ref="L1181" si="419">E1181-K1181</f>
        <v>0</v>
      </c>
      <c r="M1181" s="29" t="e">
        <f t="shared" si="405"/>
        <v>#DIV/0!</v>
      </c>
      <c r="N1181" s="524"/>
    </row>
    <row r="1182" spans="1:14" s="4" customFormat="1" ht="24" customHeight="1" x14ac:dyDescent="0.25">
      <c r="A1182" s="637"/>
      <c r="B1182" s="256" t="s">
        <v>22</v>
      </c>
      <c r="C1182" s="256"/>
      <c r="D1182" s="39">
        <v>448918.6</v>
      </c>
      <c r="E1182" s="39">
        <v>448918.6</v>
      </c>
      <c r="F1182" s="39">
        <v>24103.8</v>
      </c>
      <c r="G1182" s="69">
        <f t="shared" si="409"/>
        <v>5.3999999999999999E-2</v>
      </c>
      <c r="H1182" s="311">
        <f>F1182</f>
        <v>24103.8</v>
      </c>
      <c r="I1182" s="69">
        <f t="shared" si="406"/>
        <v>5.3999999999999999E-2</v>
      </c>
      <c r="J1182" s="73">
        <f t="shared" si="410"/>
        <v>1</v>
      </c>
      <c r="K1182" s="39">
        <v>447337.07</v>
      </c>
      <c r="L1182" s="39">
        <f>E1182-K1182</f>
        <v>1581.53</v>
      </c>
      <c r="M1182" s="312">
        <f t="shared" si="405"/>
        <v>1</v>
      </c>
      <c r="N1182" s="524"/>
    </row>
    <row r="1183" spans="1:14" s="4" customFormat="1" ht="30.75" customHeight="1" x14ac:dyDescent="0.25">
      <c r="A1183" s="637"/>
      <c r="B1183" s="256" t="s">
        <v>42</v>
      </c>
      <c r="C1183" s="256"/>
      <c r="D1183" s="39">
        <v>168637.65</v>
      </c>
      <c r="E1183" s="39">
        <v>168317.48</v>
      </c>
      <c r="F1183" s="39">
        <v>54796.09</v>
      </c>
      <c r="G1183" s="313">
        <f t="shared" si="409"/>
        <v>0.3256</v>
      </c>
      <c r="H1183" s="311">
        <f>F1183</f>
        <v>54796.09</v>
      </c>
      <c r="I1183" s="69">
        <f t="shared" si="406"/>
        <v>0.32600000000000001</v>
      </c>
      <c r="J1183" s="104">
        <f t="shared" si="410"/>
        <v>1</v>
      </c>
      <c r="K1183" s="39">
        <v>166266.65</v>
      </c>
      <c r="L1183" s="39">
        <f>E1183-K1183</f>
        <v>2050.83</v>
      </c>
      <c r="M1183" s="28">
        <f t="shared" si="405"/>
        <v>0.99</v>
      </c>
      <c r="N1183" s="524"/>
    </row>
    <row r="1184" spans="1:14" s="4" customFormat="1" ht="43.5" customHeight="1" x14ac:dyDescent="0.25">
      <c r="A1184" s="637"/>
      <c r="B1184" s="256" t="s">
        <v>24</v>
      </c>
      <c r="C1184" s="256"/>
      <c r="D1184" s="39"/>
      <c r="E1184" s="39"/>
      <c r="F1184" s="39"/>
      <c r="G1184" s="73" t="e">
        <f t="shared" si="409"/>
        <v>#DIV/0!</v>
      </c>
      <c r="H1184" s="285"/>
      <c r="I1184" s="73" t="e">
        <f t="shared" si="406"/>
        <v>#DIV/0!</v>
      </c>
      <c r="J1184" s="73" t="e">
        <f t="shared" si="410"/>
        <v>#DIV/0!</v>
      </c>
      <c r="K1184" s="39">
        <f t="shared" ref="K1184" si="420">E1184</f>
        <v>0</v>
      </c>
      <c r="L1184" s="39">
        <f t="shared" ref="L1184" si="421">E1184-K1184</f>
        <v>0</v>
      </c>
      <c r="M1184" s="29" t="e">
        <f t="shared" si="405"/>
        <v>#DIV/0!</v>
      </c>
      <c r="N1184" s="524"/>
    </row>
    <row r="1185" spans="1:14" s="58" customFormat="1" ht="59.25" customHeight="1" x14ac:dyDescent="0.25">
      <c r="A1185" s="637" t="s">
        <v>490</v>
      </c>
      <c r="B1185" s="16" t="s">
        <v>1164</v>
      </c>
      <c r="C1185" s="306" t="s">
        <v>470</v>
      </c>
      <c r="D1185" s="19">
        <f>SUM(D1186:D1189)</f>
        <v>11795.12</v>
      </c>
      <c r="E1185" s="19">
        <f>SUM(E1186:E1189)</f>
        <v>12115.29</v>
      </c>
      <c r="F1185" s="19">
        <f>SUM(F1186:F1189)</f>
        <v>320.17</v>
      </c>
      <c r="G1185" s="310">
        <f t="shared" si="409"/>
        <v>2.64E-2</v>
      </c>
      <c r="H1185" s="301">
        <f>SUM(H1186:H1189)</f>
        <v>0</v>
      </c>
      <c r="I1185" s="69">
        <f t="shared" si="406"/>
        <v>0</v>
      </c>
      <c r="J1185" s="103"/>
      <c r="K1185" s="39">
        <f>SUM(K1186:K1189)</f>
        <v>12115.29</v>
      </c>
      <c r="L1185" s="39">
        <f>E1185-K1185</f>
        <v>0</v>
      </c>
      <c r="M1185" s="28">
        <f t="shared" si="405"/>
        <v>1</v>
      </c>
      <c r="N1185" s="524" t="s">
        <v>1165</v>
      </c>
    </row>
    <row r="1186" spans="1:14" s="4" customFormat="1" ht="24.75" customHeight="1" x14ac:dyDescent="0.25">
      <c r="A1186" s="637"/>
      <c r="B1186" s="256" t="s">
        <v>23</v>
      </c>
      <c r="C1186" s="256"/>
      <c r="D1186" s="39"/>
      <c r="E1186" s="39"/>
      <c r="F1186" s="39"/>
      <c r="G1186" s="73" t="e">
        <f t="shared" si="409"/>
        <v>#DIV/0!</v>
      </c>
      <c r="H1186" s="311"/>
      <c r="I1186" s="73" t="e">
        <f t="shared" si="406"/>
        <v>#DIV/0!</v>
      </c>
      <c r="J1186" s="73" t="e">
        <f t="shared" si="410"/>
        <v>#DIV/0!</v>
      </c>
      <c r="K1186" s="39">
        <f t="shared" si="416"/>
        <v>0</v>
      </c>
      <c r="L1186" s="39">
        <f t="shared" si="413"/>
        <v>0</v>
      </c>
      <c r="M1186" s="29" t="e">
        <f t="shared" si="405"/>
        <v>#DIV/0!</v>
      </c>
      <c r="N1186" s="524"/>
    </row>
    <row r="1187" spans="1:14" s="4" customFormat="1" ht="24.75" customHeight="1" x14ac:dyDescent="0.25">
      <c r="A1187" s="637"/>
      <c r="B1187" s="256" t="s">
        <v>22</v>
      </c>
      <c r="C1187" s="256"/>
      <c r="D1187" s="39">
        <v>0</v>
      </c>
      <c r="E1187" s="39"/>
      <c r="F1187" s="39">
        <v>0</v>
      </c>
      <c r="G1187" s="69"/>
      <c r="H1187" s="311"/>
      <c r="I1187" s="69"/>
      <c r="J1187" s="73" t="e">
        <f t="shared" si="410"/>
        <v>#DIV/0!</v>
      </c>
      <c r="K1187" s="39"/>
      <c r="L1187" s="39">
        <f>E1187-K1187</f>
        <v>0</v>
      </c>
      <c r="M1187" s="312"/>
      <c r="N1187" s="524"/>
    </row>
    <row r="1188" spans="1:14" s="4" customFormat="1" ht="24.75" customHeight="1" x14ac:dyDescent="0.25">
      <c r="A1188" s="637"/>
      <c r="B1188" s="256" t="s">
        <v>42</v>
      </c>
      <c r="C1188" s="256"/>
      <c r="D1188" s="39">
        <v>11795.12</v>
      </c>
      <c r="E1188" s="39">
        <v>12115.29</v>
      </c>
      <c r="F1188" s="39">
        <v>320.17</v>
      </c>
      <c r="G1188" s="313">
        <f t="shared" si="409"/>
        <v>2.64E-2</v>
      </c>
      <c r="H1188" s="39">
        <v>0</v>
      </c>
      <c r="I1188" s="69">
        <f t="shared" si="406"/>
        <v>0</v>
      </c>
      <c r="J1188" s="104"/>
      <c r="K1188" s="39">
        <v>12115.29</v>
      </c>
      <c r="L1188" s="39">
        <f>E1188-K1188</f>
        <v>0</v>
      </c>
      <c r="M1188" s="28">
        <f t="shared" si="405"/>
        <v>1</v>
      </c>
      <c r="N1188" s="524"/>
    </row>
    <row r="1189" spans="1:14" s="4" customFormat="1" ht="24.75" customHeight="1" x14ac:dyDescent="0.25">
      <c r="A1189" s="637"/>
      <c r="B1189" s="256" t="s">
        <v>24</v>
      </c>
      <c r="C1189" s="256"/>
      <c r="D1189" s="39"/>
      <c r="E1189" s="39"/>
      <c r="F1189" s="39"/>
      <c r="G1189" s="73" t="e">
        <f t="shared" si="409"/>
        <v>#DIV/0!</v>
      </c>
      <c r="H1189" s="285"/>
      <c r="I1189" s="73" t="e">
        <f t="shared" si="406"/>
        <v>#DIV/0!</v>
      </c>
      <c r="J1189" s="73" t="e">
        <f t="shared" si="410"/>
        <v>#DIV/0!</v>
      </c>
      <c r="K1189" s="39">
        <f t="shared" si="416"/>
        <v>0</v>
      </c>
      <c r="L1189" s="39">
        <f t="shared" si="413"/>
        <v>0</v>
      </c>
      <c r="M1189" s="29" t="e">
        <f t="shared" si="405"/>
        <v>#DIV/0!</v>
      </c>
      <c r="N1189" s="524"/>
    </row>
    <row r="1190" spans="1:14" s="58" customFormat="1" ht="54.75" customHeight="1" x14ac:dyDescent="0.25">
      <c r="A1190" s="637" t="s">
        <v>491</v>
      </c>
      <c r="B1190" s="16" t="s">
        <v>492</v>
      </c>
      <c r="C1190" s="306" t="s">
        <v>470</v>
      </c>
      <c r="D1190" s="19">
        <f>SUM(D1191:D1194)</f>
        <v>5694.62</v>
      </c>
      <c r="E1190" s="19">
        <f>SUM(E1191:E1194)</f>
        <v>5694.62</v>
      </c>
      <c r="F1190" s="19">
        <f>SUM(F1191:F1194)</f>
        <v>0</v>
      </c>
      <c r="G1190" s="100">
        <f t="shared" si="409"/>
        <v>0</v>
      </c>
      <c r="H1190" s="238">
        <f>SUM(H1191:H1194)</f>
        <v>0</v>
      </c>
      <c r="I1190" s="69">
        <f t="shared" si="406"/>
        <v>0</v>
      </c>
      <c r="J1190" s="307" t="e">
        <f t="shared" si="410"/>
        <v>#DIV/0!</v>
      </c>
      <c r="K1190" s="39">
        <f t="shared" si="416"/>
        <v>5694.62</v>
      </c>
      <c r="L1190" s="39">
        <f t="shared" si="413"/>
        <v>0</v>
      </c>
      <c r="M1190" s="28">
        <f t="shared" si="405"/>
        <v>1</v>
      </c>
      <c r="N1190" s="531" t="s">
        <v>1039</v>
      </c>
    </row>
    <row r="1191" spans="1:14" s="4" customFormat="1" ht="18.75" customHeight="1" x14ac:dyDescent="0.25">
      <c r="A1191" s="637"/>
      <c r="B1191" s="256" t="s">
        <v>23</v>
      </c>
      <c r="C1191" s="256"/>
      <c r="D1191" s="39"/>
      <c r="E1191" s="39"/>
      <c r="F1191" s="39"/>
      <c r="G1191" s="73" t="e">
        <f t="shared" si="409"/>
        <v>#DIV/0!</v>
      </c>
      <c r="H1191" s="285"/>
      <c r="I1191" s="73" t="e">
        <f t="shared" si="406"/>
        <v>#DIV/0!</v>
      </c>
      <c r="J1191" s="73" t="e">
        <f t="shared" si="410"/>
        <v>#DIV/0!</v>
      </c>
      <c r="K1191" s="39">
        <f t="shared" si="416"/>
        <v>0</v>
      </c>
      <c r="L1191" s="39">
        <f t="shared" si="413"/>
        <v>0</v>
      </c>
      <c r="M1191" s="29" t="e">
        <f t="shared" si="405"/>
        <v>#DIV/0!</v>
      </c>
      <c r="N1191" s="531"/>
    </row>
    <row r="1192" spans="1:14" s="4" customFormat="1" ht="18.75" customHeight="1" x14ac:dyDescent="0.25">
      <c r="A1192" s="637"/>
      <c r="B1192" s="256" t="s">
        <v>22</v>
      </c>
      <c r="C1192" s="256"/>
      <c r="D1192" s="39">
        <v>0</v>
      </c>
      <c r="E1192" s="39">
        <v>0</v>
      </c>
      <c r="F1192" s="39">
        <v>0</v>
      </c>
      <c r="G1192" s="73" t="e">
        <f t="shared" si="409"/>
        <v>#DIV/0!</v>
      </c>
      <c r="H1192" s="285"/>
      <c r="I1192" s="73" t="e">
        <f t="shared" si="406"/>
        <v>#DIV/0!</v>
      </c>
      <c r="J1192" s="73" t="e">
        <f t="shared" si="410"/>
        <v>#DIV/0!</v>
      </c>
      <c r="K1192" s="39">
        <f t="shared" si="416"/>
        <v>0</v>
      </c>
      <c r="L1192" s="39">
        <f t="shared" si="413"/>
        <v>0</v>
      </c>
      <c r="M1192" s="29" t="e">
        <f t="shared" si="405"/>
        <v>#DIV/0!</v>
      </c>
      <c r="N1192" s="531"/>
    </row>
    <row r="1193" spans="1:14" s="4" customFormat="1" x14ac:dyDescent="0.25">
      <c r="A1193" s="637"/>
      <c r="B1193" s="256" t="s">
        <v>42</v>
      </c>
      <c r="C1193" s="256"/>
      <c r="D1193" s="39">
        <v>5694.62</v>
      </c>
      <c r="E1193" s="39">
        <v>5694.62</v>
      </c>
      <c r="F1193" s="39">
        <v>0</v>
      </c>
      <c r="G1193" s="69">
        <f t="shared" si="409"/>
        <v>0</v>
      </c>
      <c r="H1193" s="285"/>
      <c r="I1193" s="69">
        <f t="shared" si="406"/>
        <v>0</v>
      </c>
      <c r="J1193" s="73" t="e">
        <f t="shared" si="410"/>
        <v>#DIV/0!</v>
      </c>
      <c r="K1193" s="39">
        <f t="shared" si="416"/>
        <v>5694.62</v>
      </c>
      <c r="L1193" s="39">
        <f t="shared" si="413"/>
        <v>0</v>
      </c>
      <c r="M1193" s="28">
        <f t="shared" si="405"/>
        <v>1</v>
      </c>
      <c r="N1193" s="531"/>
    </row>
    <row r="1194" spans="1:14" s="4" customFormat="1" x14ac:dyDescent="0.25">
      <c r="A1194" s="637"/>
      <c r="B1194" s="256" t="s">
        <v>24</v>
      </c>
      <c r="C1194" s="256"/>
      <c r="D1194" s="39"/>
      <c r="E1194" s="39"/>
      <c r="F1194" s="39"/>
      <c r="G1194" s="73" t="e">
        <f t="shared" si="409"/>
        <v>#DIV/0!</v>
      </c>
      <c r="H1194" s="285"/>
      <c r="I1194" s="73" t="e">
        <f t="shared" si="406"/>
        <v>#DIV/0!</v>
      </c>
      <c r="J1194" s="73" t="e">
        <f t="shared" si="410"/>
        <v>#DIV/0!</v>
      </c>
      <c r="K1194" s="39">
        <f t="shared" si="416"/>
        <v>0</v>
      </c>
      <c r="L1194" s="39">
        <f t="shared" si="413"/>
        <v>0</v>
      </c>
      <c r="M1194" s="29" t="e">
        <f t="shared" si="405"/>
        <v>#DIV/0!</v>
      </c>
      <c r="N1194" s="531"/>
    </row>
    <row r="1195" spans="1:14" s="58" customFormat="1" ht="188.25" customHeight="1" x14ac:dyDescent="0.25">
      <c r="A1195" s="637" t="s">
        <v>493</v>
      </c>
      <c r="B1195" s="16" t="s">
        <v>494</v>
      </c>
      <c r="C1195" s="306" t="s">
        <v>470</v>
      </c>
      <c r="D1195" s="19">
        <f>SUM(D1196:D1199)</f>
        <v>860708.47</v>
      </c>
      <c r="E1195" s="19">
        <f>SUM(E1196:E1199)</f>
        <v>860708.47</v>
      </c>
      <c r="F1195" s="19">
        <f>SUM(F1196:F1199)</f>
        <v>427870.1</v>
      </c>
      <c r="G1195" s="100">
        <f t="shared" si="409"/>
        <v>0.497</v>
      </c>
      <c r="H1195" s="19">
        <f>SUM(H1196:H1199)</f>
        <v>427870.1</v>
      </c>
      <c r="I1195" s="69">
        <f t="shared" si="406"/>
        <v>0.497</v>
      </c>
      <c r="J1195" s="100">
        <f t="shared" si="410"/>
        <v>1</v>
      </c>
      <c r="K1195" s="39">
        <f t="shared" si="416"/>
        <v>860708.47</v>
      </c>
      <c r="L1195" s="39">
        <f t="shared" si="413"/>
        <v>0</v>
      </c>
      <c r="M1195" s="28">
        <f t="shared" si="405"/>
        <v>1</v>
      </c>
      <c r="N1195" s="524" t="s">
        <v>1166</v>
      </c>
    </row>
    <row r="1196" spans="1:14" s="4" customFormat="1" ht="33" customHeight="1" x14ac:dyDescent="0.25">
      <c r="A1196" s="637"/>
      <c r="B1196" s="256" t="s">
        <v>23</v>
      </c>
      <c r="C1196" s="256"/>
      <c r="D1196" s="39"/>
      <c r="E1196" s="39"/>
      <c r="F1196" s="39"/>
      <c r="G1196" s="73" t="e">
        <f t="shared" si="409"/>
        <v>#DIV/0!</v>
      </c>
      <c r="H1196" s="285"/>
      <c r="I1196" s="73" t="e">
        <f t="shared" si="406"/>
        <v>#DIV/0!</v>
      </c>
      <c r="J1196" s="69"/>
      <c r="K1196" s="39">
        <f t="shared" si="416"/>
        <v>0</v>
      </c>
      <c r="L1196" s="39">
        <f t="shared" si="413"/>
        <v>0</v>
      </c>
      <c r="M1196" s="29" t="e">
        <f t="shared" si="405"/>
        <v>#DIV/0!</v>
      </c>
      <c r="N1196" s="524"/>
    </row>
    <row r="1197" spans="1:14" s="4" customFormat="1" ht="24.75" customHeight="1" x14ac:dyDescent="0.25">
      <c r="A1197" s="637"/>
      <c r="B1197" s="256" t="s">
        <v>22</v>
      </c>
      <c r="C1197" s="256"/>
      <c r="D1197" s="39">
        <v>1859.2</v>
      </c>
      <c r="E1197" s="39">
        <v>1859.2</v>
      </c>
      <c r="F1197" s="39">
        <v>0</v>
      </c>
      <c r="G1197" s="73">
        <f t="shared" si="409"/>
        <v>0</v>
      </c>
      <c r="H1197" s="285"/>
      <c r="I1197" s="69">
        <f t="shared" si="406"/>
        <v>0</v>
      </c>
      <c r="J1197" s="69"/>
      <c r="K1197" s="39">
        <f t="shared" si="416"/>
        <v>1859.2</v>
      </c>
      <c r="L1197" s="39">
        <f t="shared" si="413"/>
        <v>0</v>
      </c>
      <c r="M1197" s="28">
        <f t="shared" si="405"/>
        <v>1</v>
      </c>
      <c r="N1197" s="524"/>
    </row>
    <row r="1198" spans="1:14" s="4" customFormat="1" ht="25.5" customHeight="1" x14ac:dyDescent="0.25">
      <c r="A1198" s="637"/>
      <c r="B1198" s="256" t="s">
        <v>42</v>
      </c>
      <c r="C1198" s="256"/>
      <c r="D1198" s="39">
        <v>858849.27</v>
      </c>
      <c r="E1198" s="39">
        <v>858849.27</v>
      </c>
      <c r="F1198" s="39">
        <v>427870.1</v>
      </c>
      <c r="G1198" s="69">
        <f t="shared" si="409"/>
        <v>0.498</v>
      </c>
      <c r="H1198" s="39">
        <v>427870.1</v>
      </c>
      <c r="I1198" s="69">
        <f t="shared" si="406"/>
        <v>0.498</v>
      </c>
      <c r="J1198" s="69">
        <f t="shared" si="410"/>
        <v>1</v>
      </c>
      <c r="K1198" s="39">
        <f t="shared" si="416"/>
        <v>858849.27</v>
      </c>
      <c r="L1198" s="39">
        <f t="shared" si="413"/>
        <v>0</v>
      </c>
      <c r="M1198" s="28">
        <f t="shared" ref="M1198:M1261" si="422">K1198/E1198</f>
        <v>1</v>
      </c>
      <c r="N1198" s="524"/>
    </row>
    <row r="1199" spans="1:14" s="4" customFormat="1" ht="39.75" customHeight="1" x14ac:dyDescent="0.25">
      <c r="A1199" s="637"/>
      <c r="B1199" s="256" t="s">
        <v>24</v>
      </c>
      <c r="C1199" s="256"/>
      <c r="D1199" s="39"/>
      <c r="E1199" s="39"/>
      <c r="F1199" s="39"/>
      <c r="G1199" s="73" t="e">
        <f t="shared" si="409"/>
        <v>#DIV/0!</v>
      </c>
      <c r="H1199" s="285"/>
      <c r="I1199" s="73" t="e">
        <f t="shared" si="406"/>
        <v>#DIV/0!</v>
      </c>
      <c r="J1199" s="73" t="e">
        <f t="shared" si="410"/>
        <v>#DIV/0!</v>
      </c>
      <c r="K1199" s="39">
        <f t="shared" si="416"/>
        <v>0</v>
      </c>
      <c r="L1199" s="39">
        <f t="shared" si="413"/>
        <v>0</v>
      </c>
      <c r="M1199" s="29" t="e">
        <f t="shared" si="422"/>
        <v>#DIV/0!</v>
      </c>
      <c r="N1199" s="524"/>
    </row>
    <row r="1200" spans="1:14" s="58" customFormat="1" ht="42.75" customHeight="1" x14ac:dyDescent="0.25">
      <c r="A1200" s="638" t="s">
        <v>202</v>
      </c>
      <c r="B1200" s="303" t="s">
        <v>992</v>
      </c>
      <c r="C1200" s="314" t="s">
        <v>469</v>
      </c>
      <c r="D1200" s="63">
        <f>SUM(D1201:D1204)</f>
        <v>761531.38</v>
      </c>
      <c r="E1200" s="63">
        <f t="shared" ref="E1200:F1200" si="423">SUM(E1201:E1204)</f>
        <v>761531.38</v>
      </c>
      <c r="F1200" s="63">
        <f t="shared" si="423"/>
        <v>337337.31</v>
      </c>
      <c r="G1200" s="101">
        <f t="shared" si="409"/>
        <v>0.443</v>
      </c>
      <c r="H1200" s="63">
        <f>SUM(H1201:H1203)</f>
        <v>337337.31</v>
      </c>
      <c r="I1200" s="101">
        <f t="shared" si="406"/>
        <v>0.443</v>
      </c>
      <c r="J1200" s="101">
        <f t="shared" si="410"/>
        <v>1</v>
      </c>
      <c r="K1200" s="63">
        <f t="shared" si="416"/>
        <v>761531.38</v>
      </c>
      <c r="L1200" s="63">
        <f t="shared" si="413"/>
        <v>0</v>
      </c>
      <c r="M1200" s="60">
        <f t="shared" si="422"/>
        <v>1</v>
      </c>
      <c r="N1200" s="533"/>
    </row>
    <row r="1201" spans="1:14" s="4" customFormat="1" x14ac:dyDescent="0.25">
      <c r="A1201" s="638"/>
      <c r="B1201" s="305" t="s">
        <v>23</v>
      </c>
      <c r="C1201" s="305"/>
      <c r="D1201" s="39">
        <f>D1206+D1211+D1216</f>
        <v>0</v>
      </c>
      <c r="E1201" s="39">
        <f t="shared" ref="E1201:F1201" si="424">E1206+E1211+E1216</f>
        <v>0</v>
      </c>
      <c r="F1201" s="39">
        <f t="shared" si="424"/>
        <v>0</v>
      </c>
      <c r="G1201" s="73" t="e">
        <f t="shared" si="409"/>
        <v>#DIV/0!</v>
      </c>
      <c r="H1201" s="39">
        <f t="shared" ref="H1201:H1204" si="425">H1206+H1211+H1216</f>
        <v>0</v>
      </c>
      <c r="I1201" s="73" t="e">
        <f t="shared" si="406"/>
        <v>#DIV/0!</v>
      </c>
      <c r="J1201" s="73" t="e">
        <f t="shared" si="410"/>
        <v>#DIV/0!</v>
      </c>
      <c r="K1201" s="39">
        <f t="shared" si="416"/>
        <v>0</v>
      </c>
      <c r="L1201" s="39">
        <f t="shared" si="413"/>
        <v>0</v>
      </c>
      <c r="M1201" s="29" t="e">
        <f t="shared" si="422"/>
        <v>#DIV/0!</v>
      </c>
      <c r="N1201" s="533"/>
    </row>
    <row r="1202" spans="1:14" s="4" customFormat="1" x14ac:dyDescent="0.25">
      <c r="A1202" s="638"/>
      <c r="B1202" s="305" t="s">
        <v>22</v>
      </c>
      <c r="C1202" s="305"/>
      <c r="D1202" s="39">
        <f t="shared" ref="D1202:F1204" si="426">D1207+D1212+D1217</f>
        <v>0</v>
      </c>
      <c r="E1202" s="39">
        <f t="shared" si="426"/>
        <v>0</v>
      </c>
      <c r="F1202" s="39">
        <f t="shared" si="426"/>
        <v>0</v>
      </c>
      <c r="G1202" s="73" t="e">
        <f t="shared" si="409"/>
        <v>#DIV/0!</v>
      </c>
      <c r="H1202" s="39">
        <f t="shared" si="425"/>
        <v>0</v>
      </c>
      <c r="I1202" s="73" t="e">
        <f t="shared" si="406"/>
        <v>#DIV/0!</v>
      </c>
      <c r="J1202" s="73" t="e">
        <f t="shared" si="410"/>
        <v>#DIV/0!</v>
      </c>
      <c r="K1202" s="39">
        <f t="shared" si="416"/>
        <v>0</v>
      </c>
      <c r="L1202" s="39">
        <f t="shared" si="413"/>
        <v>0</v>
      </c>
      <c r="M1202" s="29" t="e">
        <f t="shared" si="422"/>
        <v>#DIV/0!</v>
      </c>
      <c r="N1202" s="533"/>
    </row>
    <row r="1203" spans="1:14" s="4" customFormat="1" x14ac:dyDescent="0.25">
      <c r="A1203" s="638"/>
      <c r="B1203" s="305" t="s">
        <v>42</v>
      </c>
      <c r="C1203" s="305"/>
      <c r="D1203" s="39">
        <f t="shared" si="426"/>
        <v>761531.38</v>
      </c>
      <c r="E1203" s="39">
        <f t="shared" si="426"/>
        <v>761531.38</v>
      </c>
      <c r="F1203" s="39">
        <f t="shared" si="426"/>
        <v>337337.31</v>
      </c>
      <c r="G1203" s="69">
        <f t="shared" si="409"/>
        <v>0.443</v>
      </c>
      <c r="H1203" s="39">
        <f t="shared" si="425"/>
        <v>337337.31</v>
      </c>
      <c r="I1203" s="69">
        <f t="shared" ref="I1203:I1266" si="427">H1203/E1203</f>
        <v>0.443</v>
      </c>
      <c r="J1203" s="69">
        <f t="shared" si="410"/>
        <v>1</v>
      </c>
      <c r="K1203" s="39">
        <f t="shared" si="416"/>
        <v>761531.38</v>
      </c>
      <c r="L1203" s="39">
        <f t="shared" si="413"/>
        <v>0</v>
      </c>
      <c r="M1203" s="28">
        <f t="shared" si="422"/>
        <v>1</v>
      </c>
      <c r="N1203" s="533"/>
    </row>
    <row r="1204" spans="1:14" s="4" customFormat="1" x14ac:dyDescent="0.25">
      <c r="A1204" s="638"/>
      <c r="B1204" s="305" t="s">
        <v>24</v>
      </c>
      <c r="C1204" s="305"/>
      <c r="D1204" s="39">
        <f t="shared" si="426"/>
        <v>0</v>
      </c>
      <c r="E1204" s="39">
        <f t="shared" si="426"/>
        <v>0</v>
      </c>
      <c r="F1204" s="39">
        <f t="shared" si="426"/>
        <v>0</v>
      </c>
      <c r="G1204" s="73" t="e">
        <f t="shared" si="409"/>
        <v>#DIV/0!</v>
      </c>
      <c r="H1204" s="21" t="e">
        <f t="shared" si="425"/>
        <v>#VALUE!</v>
      </c>
      <c r="I1204" s="73" t="e">
        <f t="shared" si="427"/>
        <v>#VALUE!</v>
      </c>
      <c r="J1204" s="73" t="e">
        <f t="shared" si="410"/>
        <v>#VALUE!</v>
      </c>
      <c r="K1204" s="39">
        <f t="shared" si="416"/>
        <v>0</v>
      </c>
      <c r="L1204" s="39">
        <f t="shared" si="413"/>
        <v>0</v>
      </c>
      <c r="M1204" s="29" t="e">
        <f t="shared" si="422"/>
        <v>#DIV/0!</v>
      </c>
      <c r="N1204" s="533"/>
    </row>
    <row r="1205" spans="1:14" s="58" customFormat="1" ht="95.25" customHeight="1" x14ac:dyDescent="0.25">
      <c r="A1205" s="637" t="s">
        <v>203</v>
      </c>
      <c r="B1205" s="16" t="s">
        <v>495</v>
      </c>
      <c r="C1205" s="306" t="s">
        <v>470</v>
      </c>
      <c r="D1205" s="19">
        <f>SUM(D1206:D1209)</f>
        <v>718546.78</v>
      </c>
      <c r="E1205" s="19">
        <f>SUM(E1206:E1209)</f>
        <v>718546.78</v>
      </c>
      <c r="F1205" s="19">
        <f>SUM(F1206:F1209)</f>
        <v>337337.31</v>
      </c>
      <c r="G1205" s="100">
        <f t="shared" si="409"/>
        <v>0.46899999999999997</v>
      </c>
      <c r="H1205" s="39">
        <f>SUM(H1206:H1209)</f>
        <v>337337.31</v>
      </c>
      <c r="I1205" s="69">
        <f t="shared" si="427"/>
        <v>0.46899999999999997</v>
      </c>
      <c r="J1205" s="100">
        <f t="shared" si="410"/>
        <v>1</v>
      </c>
      <c r="K1205" s="39">
        <f t="shared" si="416"/>
        <v>718546.78</v>
      </c>
      <c r="L1205" s="39">
        <f t="shared" si="413"/>
        <v>0</v>
      </c>
      <c r="M1205" s="28">
        <f t="shared" si="422"/>
        <v>1</v>
      </c>
      <c r="N1205" s="531" t="s">
        <v>1167</v>
      </c>
    </row>
    <row r="1206" spans="1:14" s="4" customFormat="1" x14ac:dyDescent="0.25">
      <c r="A1206" s="637"/>
      <c r="B1206" s="256" t="s">
        <v>23</v>
      </c>
      <c r="C1206" s="256"/>
      <c r="D1206" s="39"/>
      <c r="E1206" s="39"/>
      <c r="F1206" s="39"/>
      <c r="G1206" s="73" t="e">
        <f t="shared" si="409"/>
        <v>#DIV/0!</v>
      </c>
      <c r="H1206" s="285"/>
      <c r="I1206" s="73" t="e">
        <f t="shared" si="427"/>
        <v>#DIV/0!</v>
      </c>
      <c r="J1206" s="73" t="e">
        <f t="shared" si="410"/>
        <v>#DIV/0!</v>
      </c>
      <c r="K1206" s="39">
        <f t="shared" si="416"/>
        <v>0</v>
      </c>
      <c r="L1206" s="39">
        <f t="shared" si="413"/>
        <v>0</v>
      </c>
      <c r="M1206" s="29" t="e">
        <f t="shared" si="422"/>
        <v>#DIV/0!</v>
      </c>
      <c r="N1206" s="531"/>
    </row>
    <row r="1207" spans="1:14" s="4" customFormat="1" x14ac:dyDescent="0.25">
      <c r="A1207" s="637"/>
      <c r="B1207" s="256" t="s">
        <v>22</v>
      </c>
      <c r="C1207" s="256"/>
      <c r="D1207" s="39">
        <v>0</v>
      </c>
      <c r="E1207" s="39">
        <v>0</v>
      </c>
      <c r="F1207" s="39">
        <v>0</v>
      </c>
      <c r="G1207" s="73" t="e">
        <f t="shared" si="409"/>
        <v>#DIV/0!</v>
      </c>
      <c r="H1207" s="285"/>
      <c r="I1207" s="73" t="e">
        <f t="shared" si="427"/>
        <v>#DIV/0!</v>
      </c>
      <c r="J1207" s="73" t="e">
        <f t="shared" si="410"/>
        <v>#DIV/0!</v>
      </c>
      <c r="K1207" s="39">
        <f t="shared" si="416"/>
        <v>0</v>
      </c>
      <c r="L1207" s="39">
        <f t="shared" si="413"/>
        <v>0</v>
      </c>
      <c r="M1207" s="29" t="e">
        <f t="shared" si="422"/>
        <v>#DIV/0!</v>
      </c>
      <c r="N1207" s="531"/>
    </row>
    <row r="1208" spans="1:14" s="4" customFormat="1" x14ac:dyDescent="0.25">
      <c r="A1208" s="637"/>
      <c r="B1208" s="256" t="s">
        <v>42</v>
      </c>
      <c r="C1208" s="256"/>
      <c r="D1208" s="39">
        <v>718546.78</v>
      </c>
      <c r="E1208" s="39">
        <v>718546.78</v>
      </c>
      <c r="F1208" s="39">
        <v>337337.31</v>
      </c>
      <c r="G1208" s="69">
        <f t="shared" si="409"/>
        <v>0.46899999999999997</v>
      </c>
      <c r="H1208" s="39">
        <f>F1208</f>
        <v>337337.31</v>
      </c>
      <c r="I1208" s="69">
        <f t="shared" si="427"/>
        <v>0.46899999999999997</v>
      </c>
      <c r="J1208" s="69">
        <f t="shared" si="410"/>
        <v>1</v>
      </c>
      <c r="K1208" s="39">
        <f t="shared" si="416"/>
        <v>718546.78</v>
      </c>
      <c r="L1208" s="39">
        <f t="shared" si="413"/>
        <v>0</v>
      </c>
      <c r="M1208" s="28">
        <f t="shared" si="422"/>
        <v>1</v>
      </c>
      <c r="N1208" s="531"/>
    </row>
    <row r="1209" spans="1:14" s="4" customFormat="1" x14ac:dyDescent="0.25">
      <c r="A1209" s="637"/>
      <c r="B1209" s="256" t="s">
        <v>24</v>
      </c>
      <c r="C1209" s="256"/>
      <c r="D1209" s="39"/>
      <c r="E1209" s="39"/>
      <c r="F1209" s="39"/>
      <c r="G1209" s="73" t="e">
        <f t="shared" si="409"/>
        <v>#DIV/0!</v>
      </c>
      <c r="H1209" s="285" t="s">
        <v>981</v>
      </c>
      <c r="I1209" s="73" t="e">
        <f t="shared" si="427"/>
        <v>#VALUE!</v>
      </c>
      <c r="J1209" s="73" t="e">
        <f t="shared" si="410"/>
        <v>#VALUE!</v>
      </c>
      <c r="K1209" s="39">
        <f t="shared" si="416"/>
        <v>0</v>
      </c>
      <c r="L1209" s="39">
        <f t="shared" si="413"/>
        <v>0</v>
      </c>
      <c r="M1209" s="29" t="e">
        <f t="shared" si="422"/>
        <v>#DIV/0!</v>
      </c>
      <c r="N1209" s="531"/>
    </row>
    <row r="1210" spans="1:14" s="6" customFormat="1" ht="78" customHeight="1" x14ac:dyDescent="0.25">
      <c r="A1210" s="637" t="s">
        <v>496</v>
      </c>
      <c r="B1210" s="16" t="s">
        <v>497</v>
      </c>
      <c r="C1210" s="306" t="s">
        <v>470</v>
      </c>
      <c r="D1210" s="19">
        <f>SUM(D1211:D1214)</f>
        <v>1632.8</v>
      </c>
      <c r="E1210" s="19">
        <f>SUM(E1211:E1214)</f>
        <v>1632.8</v>
      </c>
      <c r="F1210" s="19">
        <f>SUM(F1211:F1214)</f>
        <v>0</v>
      </c>
      <c r="G1210" s="100">
        <f t="shared" si="409"/>
        <v>0</v>
      </c>
      <c r="H1210" s="238">
        <f>SUM(H1211:H1214)</f>
        <v>0</v>
      </c>
      <c r="I1210" s="69">
        <f t="shared" si="427"/>
        <v>0</v>
      </c>
      <c r="J1210" s="307" t="e">
        <f t="shared" si="410"/>
        <v>#DIV/0!</v>
      </c>
      <c r="K1210" s="39">
        <f t="shared" si="416"/>
        <v>1632.8</v>
      </c>
      <c r="L1210" s="39">
        <f t="shared" si="413"/>
        <v>0</v>
      </c>
      <c r="M1210" s="28">
        <f t="shared" si="422"/>
        <v>1</v>
      </c>
      <c r="N1210" s="531" t="s">
        <v>1316</v>
      </c>
    </row>
    <row r="1211" spans="1:14" s="4" customFormat="1" x14ac:dyDescent="0.25">
      <c r="A1211" s="637"/>
      <c r="B1211" s="256" t="s">
        <v>23</v>
      </c>
      <c r="C1211" s="256"/>
      <c r="D1211" s="39"/>
      <c r="E1211" s="39"/>
      <c r="F1211" s="39"/>
      <c r="G1211" s="73" t="e">
        <f t="shared" si="409"/>
        <v>#DIV/0!</v>
      </c>
      <c r="H1211" s="285"/>
      <c r="I1211" s="73" t="e">
        <f t="shared" si="427"/>
        <v>#DIV/0!</v>
      </c>
      <c r="J1211" s="73" t="e">
        <f t="shared" si="410"/>
        <v>#DIV/0!</v>
      </c>
      <c r="K1211" s="39">
        <f t="shared" si="416"/>
        <v>0</v>
      </c>
      <c r="L1211" s="39">
        <f t="shared" si="413"/>
        <v>0</v>
      </c>
      <c r="M1211" s="29" t="e">
        <f t="shared" si="422"/>
        <v>#DIV/0!</v>
      </c>
      <c r="N1211" s="531"/>
    </row>
    <row r="1212" spans="1:14" s="4" customFormat="1" x14ac:dyDescent="0.25">
      <c r="A1212" s="637"/>
      <c r="B1212" s="256" t="s">
        <v>22</v>
      </c>
      <c r="C1212" s="256"/>
      <c r="D1212" s="39">
        <v>0</v>
      </c>
      <c r="E1212" s="39">
        <v>0</v>
      </c>
      <c r="F1212" s="39">
        <v>0</v>
      </c>
      <c r="G1212" s="73" t="e">
        <f t="shared" si="409"/>
        <v>#DIV/0!</v>
      </c>
      <c r="H1212" s="285"/>
      <c r="I1212" s="73" t="e">
        <f t="shared" si="427"/>
        <v>#DIV/0!</v>
      </c>
      <c r="J1212" s="73" t="e">
        <f t="shared" si="410"/>
        <v>#DIV/0!</v>
      </c>
      <c r="K1212" s="39">
        <f t="shared" si="416"/>
        <v>0</v>
      </c>
      <c r="L1212" s="39">
        <f t="shared" si="413"/>
        <v>0</v>
      </c>
      <c r="M1212" s="29" t="e">
        <f t="shared" si="422"/>
        <v>#DIV/0!</v>
      </c>
      <c r="N1212" s="531"/>
    </row>
    <row r="1213" spans="1:14" s="4" customFormat="1" x14ac:dyDescent="0.25">
      <c r="A1213" s="637"/>
      <c r="B1213" s="256" t="s">
        <v>42</v>
      </c>
      <c r="C1213" s="256"/>
      <c r="D1213" s="39">
        <v>1632.8</v>
      </c>
      <c r="E1213" s="39">
        <v>1632.8</v>
      </c>
      <c r="F1213" s="39">
        <v>0</v>
      </c>
      <c r="G1213" s="69">
        <f t="shared" si="409"/>
        <v>0</v>
      </c>
      <c r="H1213" s="285"/>
      <c r="I1213" s="69">
        <f t="shared" si="427"/>
        <v>0</v>
      </c>
      <c r="J1213" s="73" t="e">
        <f t="shared" si="410"/>
        <v>#DIV/0!</v>
      </c>
      <c r="K1213" s="39">
        <f t="shared" si="416"/>
        <v>1632.8</v>
      </c>
      <c r="L1213" s="39">
        <f t="shared" si="413"/>
        <v>0</v>
      </c>
      <c r="M1213" s="28">
        <f t="shared" si="422"/>
        <v>1</v>
      </c>
      <c r="N1213" s="531"/>
    </row>
    <row r="1214" spans="1:14" s="4" customFormat="1" x14ac:dyDescent="0.25">
      <c r="A1214" s="637"/>
      <c r="B1214" s="256" t="s">
        <v>24</v>
      </c>
      <c r="C1214" s="256"/>
      <c r="D1214" s="39"/>
      <c r="E1214" s="39"/>
      <c r="F1214" s="39"/>
      <c r="G1214" s="73" t="e">
        <f t="shared" si="409"/>
        <v>#DIV/0!</v>
      </c>
      <c r="H1214" s="285"/>
      <c r="I1214" s="73" t="e">
        <f t="shared" si="427"/>
        <v>#DIV/0!</v>
      </c>
      <c r="J1214" s="73" t="e">
        <f t="shared" si="410"/>
        <v>#DIV/0!</v>
      </c>
      <c r="K1214" s="39">
        <f t="shared" si="416"/>
        <v>0</v>
      </c>
      <c r="L1214" s="39">
        <f t="shared" si="413"/>
        <v>0</v>
      </c>
      <c r="M1214" s="29" t="e">
        <f t="shared" si="422"/>
        <v>#DIV/0!</v>
      </c>
      <c r="N1214" s="531"/>
    </row>
    <row r="1215" spans="1:14" s="58" customFormat="1" ht="121.5" customHeight="1" x14ac:dyDescent="0.25">
      <c r="A1215" s="637" t="s">
        <v>498</v>
      </c>
      <c r="B1215" s="16" t="s">
        <v>499</v>
      </c>
      <c r="C1215" s="306" t="s">
        <v>470</v>
      </c>
      <c r="D1215" s="19">
        <f>SUM(D1216:D1219)</f>
        <v>41351.800000000003</v>
      </c>
      <c r="E1215" s="19">
        <f>SUM(E1216:E1219)</f>
        <v>41351.800000000003</v>
      </c>
      <c r="F1215" s="19">
        <f>SUM(F1216:F1219)</f>
        <v>0</v>
      </c>
      <c r="G1215" s="100">
        <f t="shared" si="409"/>
        <v>0</v>
      </c>
      <c r="H1215" s="238">
        <f>SUM(H1216:H1219)</f>
        <v>0</v>
      </c>
      <c r="I1215" s="69">
        <f t="shared" si="427"/>
        <v>0</v>
      </c>
      <c r="J1215" s="307" t="e">
        <f t="shared" si="410"/>
        <v>#DIV/0!</v>
      </c>
      <c r="K1215" s="39">
        <f t="shared" si="416"/>
        <v>41351.800000000003</v>
      </c>
      <c r="L1215" s="39">
        <f t="shared" si="413"/>
        <v>0</v>
      </c>
      <c r="M1215" s="28">
        <f t="shared" si="422"/>
        <v>1</v>
      </c>
      <c r="N1215" s="531" t="s">
        <v>1044</v>
      </c>
    </row>
    <row r="1216" spans="1:14" s="4" customFormat="1" ht="56.25" customHeight="1" x14ac:dyDescent="0.25">
      <c r="A1216" s="637"/>
      <c r="B1216" s="256" t="s">
        <v>23</v>
      </c>
      <c r="C1216" s="256"/>
      <c r="D1216" s="39"/>
      <c r="E1216" s="39"/>
      <c r="F1216" s="39"/>
      <c r="G1216" s="73" t="e">
        <f t="shared" si="409"/>
        <v>#DIV/0!</v>
      </c>
      <c r="H1216" s="315"/>
      <c r="I1216" s="73" t="e">
        <f t="shared" si="427"/>
        <v>#DIV/0!</v>
      </c>
      <c r="J1216" s="73" t="e">
        <f t="shared" si="410"/>
        <v>#DIV/0!</v>
      </c>
      <c r="K1216" s="39">
        <f t="shared" si="416"/>
        <v>0</v>
      </c>
      <c r="L1216" s="39">
        <f t="shared" si="413"/>
        <v>0</v>
      </c>
      <c r="M1216" s="29" t="e">
        <f t="shared" si="422"/>
        <v>#DIV/0!</v>
      </c>
      <c r="N1216" s="531"/>
    </row>
    <row r="1217" spans="1:14" s="4" customFormat="1" ht="75.75" customHeight="1" x14ac:dyDescent="0.25">
      <c r="A1217" s="637"/>
      <c r="B1217" s="256" t="s">
        <v>22</v>
      </c>
      <c r="C1217" s="256"/>
      <c r="D1217" s="39">
        <v>0</v>
      </c>
      <c r="E1217" s="39">
        <v>0</v>
      </c>
      <c r="F1217" s="39">
        <v>0</v>
      </c>
      <c r="G1217" s="73" t="e">
        <f t="shared" si="409"/>
        <v>#DIV/0!</v>
      </c>
      <c r="H1217" s="315"/>
      <c r="I1217" s="73" t="e">
        <f t="shared" si="427"/>
        <v>#DIV/0!</v>
      </c>
      <c r="J1217" s="73" t="e">
        <f t="shared" si="410"/>
        <v>#DIV/0!</v>
      </c>
      <c r="K1217" s="39">
        <f t="shared" si="416"/>
        <v>0</v>
      </c>
      <c r="L1217" s="39">
        <f t="shared" si="413"/>
        <v>0</v>
      </c>
      <c r="M1217" s="29" t="e">
        <f t="shared" si="422"/>
        <v>#DIV/0!</v>
      </c>
      <c r="N1217" s="531"/>
    </row>
    <row r="1218" spans="1:14" s="4" customFormat="1" ht="81.75" customHeight="1" x14ac:dyDescent="0.25">
      <c r="A1218" s="637"/>
      <c r="B1218" s="256" t="s">
        <v>42</v>
      </c>
      <c r="C1218" s="256"/>
      <c r="D1218" s="39">
        <v>41351.800000000003</v>
      </c>
      <c r="E1218" s="39">
        <v>41351.800000000003</v>
      </c>
      <c r="F1218" s="39">
        <v>0</v>
      </c>
      <c r="G1218" s="73">
        <f t="shared" si="409"/>
        <v>0</v>
      </c>
      <c r="H1218" s="315"/>
      <c r="I1218" s="73">
        <f t="shared" si="427"/>
        <v>0</v>
      </c>
      <c r="J1218" s="73" t="e">
        <f t="shared" si="410"/>
        <v>#DIV/0!</v>
      </c>
      <c r="K1218" s="39">
        <f t="shared" si="416"/>
        <v>41351.800000000003</v>
      </c>
      <c r="L1218" s="39">
        <f t="shared" si="413"/>
        <v>0</v>
      </c>
      <c r="M1218" s="28">
        <f t="shared" si="422"/>
        <v>1</v>
      </c>
      <c r="N1218" s="531"/>
    </row>
    <row r="1219" spans="1:14" s="4" customFormat="1" ht="110.25" customHeight="1" x14ac:dyDescent="0.25">
      <c r="A1219" s="637"/>
      <c r="B1219" s="256" t="s">
        <v>24</v>
      </c>
      <c r="C1219" s="256"/>
      <c r="D1219" s="39"/>
      <c r="E1219" s="39"/>
      <c r="F1219" s="39"/>
      <c r="G1219" s="73" t="e">
        <f t="shared" ref="G1219" si="428">F1219/E1219</f>
        <v>#DIV/0!</v>
      </c>
      <c r="H1219" s="315"/>
      <c r="I1219" s="73" t="e">
        <f t="shared" si="427"/>
        <v>#DIV/0!</v>
      </c>
      <c r="J1219" s="73" t="e">
        <f t="shared" ref="J1219" si="429">H1219/F1219</f>
        <v>#DIV/0!</v>
      </c>
      <c r="K1219" s="39">
        <f t="shared" si="416"/>
        <v>0</v>
      </c>
      <c r="L1219" s="39">
        <f t="shared" si="413"/>
        <v>0</v>
      </c>
      <c r="M1219" s="29" t="e">
        <f t="shared" si="422"/>
        <v>#DIV/0!</v>
      </c>
      <c r="N1219" s="531"/>
    </row>
    <row r="1220" spans="1:14" s="72" customFormat="1" ht="72.75" customHeight="1" x14ac:dyDescent="0.25">
      <c r="A1220" s="664" t="s">
        <v>46</v>
      </c>
      <c r="B1220" s="183" t="s">
        <v>500</v>
      </c>
      <c r="C1220" s="181" t="s">
        <v>468</v>
      </c>
      <c r="D1220" s="31">
        <f>SUM(D1221:D1224)</f>
        <v>560197.24</v>
      </c>
      <c r="E1220" s="31">
        <f>SUM(E1221:E1224)</f>
        <v>560197.24</v>
      </c>
      <c r="F1220" s="31">
        <f t="shared" ref="F1220:H1220" si="430">SUM(F1221:F1224)</f>
        <v>7978.67</v>
      </c>
      <c r="G1220" s="268">
        <f>F1220/E1220</f>
        <v>1.4200000000000001E-2</v>
      </c>
      <c r="H1220" s="31">
        <f t="shared" si="430"/>
        <v>7978.67</v>
      </c>
      <c r="I1220" s="268">
        <f t="shared" si="427"/>
        <v>1.4200000000000001E-2</v>
      </c>
      <c r="J1220" s="110">
        <f>H1220/F1220</f>
        <v>1</v>
      </c>
      <c r="K1220" s="31">
        <f>SUM(K1221:K1224)</f>
        <v>534058.87</v>
      </c>
      <c r="L1220" s="31">
        <f>SUM(L1221:L1224)</f>
        <v>26138.37</v>
      </c>
      <c r="M1220" s="32">
        <f t="shared" si="422"/>
        <v>0.95</v>
      </c>
      <c r="N1220" s="534"/>
    </row>
    <row r="1221" spans="1:14" s="71" customFormat="1" x14ac:dyDescent="0.25">
      <c r="A1221" s="664"/>
      <c r="B1221" s="182" t="s">
        <v>23</v>
      </c>
      <c r="C1221" s="182"/>
      <c r="D1221" s="33">
        <f>D1226+D1256+D1391</f>
        <v>0</v>
      </c>
      <c r="E1221" s="33">
        <f t="shared" ref="E1221:L1224" si="431">E1226+E1256+E1391</f>
        <v>0</v>
      </c>
      <c r="F1221" s="33">
        <f t="shared" si="431"/>
        <v>0</v>
      </c>
      <c r="G1221" s="112" t="e">
        <f>F1221/E1221</f>
        <v>#DIV/0!</v>
      </c>
      <c r="H1221" s="33">
        <f t="shared" si="431"/>
        <v>0</v>
      </c>
      <c r="I1221" s="112" t="e">
        <f t="shared" si="427"/>
        <v>#DIV/0!</v>
      </c>
      <c r="J1221" s="112" t="e">
        <f>H1221/F1221</f>
        <v>#DIV/0!</v>
      </c>
      <c r="K1221" s="33">
        <f t="shared" si="431"/>
        <v>0</v>
      </c>
      <c r="L1221" s="33">
        <f t="shared" si="431"/>
        <v>0</v>
      </c>
      <c r="M1221" s="125" t="e">
        <f t="shared" si="422"/>
        <v>#DIV/0!</v>
      </c>
      <c r="N1221" s="534"/>
    </row>
    <row r="1222" spans="1:14" s="71" customFormat="1" x14ac:dyDescent="0.25">
      <c r="A1222" s="664"/>
      <c r="B1222" s="182" t="s">
        <v>22</v>
      </c>
      <c r="C1222" s="182"/>
      <c r="D1222" s="33">
        <f>D1227+D1257+D1392</f>
        <v>453734.6</v>
      </c>
      <c r="E1222" s="33">
        <f t="shared" si="431"/>
        <v>453734.6</v>
      </c>
      <c r="F1222" s="33">
        <f t="shared" si="431"/>
        <v>0</v>
      </c>
      <c r="G1222" s="113">
        <f>F1222/E1222</f>
        <v>0</v>
      </c>
      <c r="H1222" s="33">
        <f t="shared" si="431"/>
        <v>0</v>
      </c>
      <c r="I1222" s="113">
        <f t="shared" si="427"/>
        <v>0</v>
      </c>
      <c r="J1222" s="112" t="e">
        <f>H1222/F1222</f>
        <v>#DIV/0!</v>
      </c>
      <c r="K1222" s="33">
        <f t="shared" si="431"/>
        <v>453734.6</v>
      </c>
      <c r="L1222" s="33">
        <f t="shared" si="431"/>
        <v>0</v>
      </c>
      <c r="M1222" s="124">
        <f t="shared" si="422"/>
        <v>1</v>
      </c>
      <c r="N1222" s="534"/>
    </row>
    <row r="1223" spans="1:14" s="71" customFormat="1" x14ac:dyDescent="0.25">
      <c r="A1223" s="664"/>
      <c r="B1223" s="182" t="s">
        <v>42</v>
      </c>
      <c r="C1223" s="182"/>
      <c r="D1223" s="33">
        <f>D1228+D1258+D1393</f>
        <v>106462.64</v>
      </c>
      <c r="E1223" s="33">
        <f t="shared" si="431"/>
        <v>106462.64</v>
      </c>
      <c r="F1223" s="33">
        <f t="shared" si="431"/>
        <v>7978.67</v>
      </c>
      <c r="G1223" s="113">
        <f>F1223/E1223</f>
        <v>7.4999999999999997E-2</v>
      </c>
      <c r="H1223" s="33">
        <f t="shared" si="431"/>
        <v>7978.67</v>
      </c>
      <c r="I1223" s="113">
        <f t="shared" si="427"/>
        <v>7.4999999999999997E-2</v>
      </c>
      <c r="J1223" s="113">
        <f>H1223/F1223</f>
        <v>1</v>
      </c>
      <c r="K1223" s="33">
        <f t="shared" si="431"/>
        <v>80324.27</v>
      </c>
      <c r="L1223" s="33">
        <f t="shared" si="431"/>
        <v>26138.37</v>
      </c>
      <c r="M1223" s="124">
        <f t="shared" si="422"/>
        <v>0.75</v>
      </c>
      <c r="N1223" s="534"/>
    </row>
    <row r="1224" spans="1:14" s="71" customFormat="1" x14ac:dyDescent="0.25">
      <c r="A1224" s="664"/>
      <c r="B1224" s="182" t="s">
        <v>24</v>
      </c>
      <c r="C1224" s="182"/>
      <c r="D1224" s="33">
        <f>D1229+D1259+D1394</f>
        <v>0</v>
      </c>
      <c r="E1224" s="33">
        <f t="shared" si="431"/>
        <v>0</v>
      </c>
      <c r="F1224" s="33">
        <f t="shared" si="431"/>
        <v>0</v>
      </c>
      <c r="G1224" s="113"/>
      <c r="H1224" s="33">
        <f t="shared" si="431"/>
        <v>0</v>
      </c>
      <c r="I1224" s="112" t="e">
        <f t="shared" si="427"/>
        <v>#DIV/0!</v>
      </c>
      <c r="J1224" s="112"/>
      <c r="K1224" s="33">
        <f t="shared" si="431"/>
        <v>0</v>
      </c>
      <c r="L1224" s="33">
        <f t="shared" si="431"/>
        <v>0</v>
      </c>
      <c r="M1224" s="125" t="e">
        <f t="shared" si="422"/>
        <v>#DIV/0!</v>
      </c>
      <c r="N1224" s="534"/>
    </row>
    <row r="1225" spans="1:14" s="72" customFormat="1" ht="99.75" customHeight="1" x14ac:dyDescent="0.25">
      <c r="A1225" s="631" t="s">
        <v>325</v>
      </c>
      <c r="B1225" s="187" t="s">
        <v>326</v>
      </c>
      <c r="C1225" s="175" t="s">
        <v>469</v>
      </c>
      <c r="D1225" s="64">
        <f>SUM(D1226:D1229)</f>
        <v>404382.22</v>
      </c>
      <c r="E1225" s="64">
        <f>E1230+E1235+E1240+E1245+E1250</f>
        <v>404382.22</v>
      </c>
      <c r="F1225" s="64">
        <f>F1230+F1235+F1240+F1245+F1250</f>
        <v>7978.67</v>
      </c>
      <c r="G1225" s="267">
        <f>F1225/E1225</f>
        <v>1.9699999999999999E-2</v>
      </c>
      <c r="H1225" s="64">
        <f>H1230+H1235+H1240+H1245+H1250</f>
        <v>7978.67</v>
      </c>
      <c r="I1225" s="267">
        <f t="shared" si="427"/>
        <v>1.9699999999999999E-2</v>
      </c>
      <c r="J1225" s="105">
        <f>H1225/F1225</f>
        <v>1</v>
      </c>
      <c r="K1225" s="64">
        <f>SUM(K1226:K1229)</f>
        <v>404382.22</v>
      </c>
      <c r="L1225" s="64">
        <f>SUM(L1226:L1229)</f>
        <v>0</v>
      </c>
      <c r="M1225" s="62">
        <f t="shared" si="422"/>
        <v>1</v>
      </c>
      <c r="N1225" s="515"/>
    </row>
    <row r="1226" spans="1:14" s="71" customFormat="1" x14ac:dyDescent="0.25">
      <c r="A1226" s="631"/>
      <c r="B1226" s="177" t="s">
        <v>23</v>
      </c>
      <c r="C1226" s="177"/>
      <c r="D1226" s="24"/>
      <c r="E1226" s="24"/>
      <c r="F1226" s="24"/>
      <c r="G1226" s="88" t="e">
        <f>F1226/E1226</f>
        <v>#DIV/0!</v>
      </c>
      <c r="H1226" s="24"/>
      <c r="I1226" s="88" t="e">
        <f t="shared" si="427"/>
        <v>#DIV/0!</v>
      </c>
      <c r="J1226" s="88"/>
      <c r="K1226" s="24">
        <f t="shared" ref="K1226:K1229" si="432">K1231+K1236+K1241+K1246+K1251</f>
        <v>0</v>
      </c>
      <c r="L1226" s="24">
        <f t="shared" ref="L1226:L1289" si="433">E1226-K1226</f>
        <v>0</v>
      </c>
      <c r="M1226" s="129" t="e">
        <f t="shared" si="422"/>
        <v>#DIV/0!</v>
      </c>
      <c r="N1226" s="515"/>
    </row>
    <row r="1227" spans="1:14" s="71" customFormat="1" x14ac:dyDescent="0.25">
      <c r="A1227" s="631"/>
      <c r="B1227" s="177" t="s">
        <v>22</v>
      </c>
      <c r="C1227" s="177"/>
      <c r="D1227" s="24">
        <f t="shared" ref="D1227:F1228" si="434">D1232+D1237+D1242+D1247+D1252</f>
        <v>347698.8</v>
      </c>
      <c r="E1227" s="24">
        <f t="shared" si="434"/>
        <v>347698.8</v>
      </c>
      <c r="F1227" s="24">
        <f t="shared" si="434"/>
        <v>0</v>
      </c>
      <c r="G1227" s="109">
        <f>F1227/E1227</f>
        <v>0</v>
      </c>
      <c r="H1227" s="24">
        <f>H1232+H1237+H1242+H1247+H1252</f>
        <v>0</v>
      </c>
      <c r="I1227" s="109">
        <f t="shared" si="427"/>
        <v>0</v>
      </c>
      <c r="J1227" s="88" t="e">
        <f>H1227/F1227</f>
        <v>#DIV/0!</v>
      </c>
      <c r="K1227" s="24">
        <f t="shared" si="432"/>
        <v>347698.8</v>
      </c>
      <c r="L1227" s="24">
        <f t="shared" si="433"/>
        <v>0</v>
      </c>
      <c r="M1227" s="52">
        <f t="shared" si="422"/>
        <v>1</v>
      </c>
      <c r="N1227" s="515"/>
    </row>
    <row r="1228" spans="1:14" s="71" customFormat="1" x14ac:dyDescent="0.25">
      <c r="A1228" s="631"/>
      <c r="B1228" s="177" t="s">
        <v>42</v>
      </c>
      <c r="C1228" s="177"/>
      <c r="D1228" s="24">
        <f>D1233+D1238+D1243+D1248+D1253</f>
        <v>56683.42</v>
      </c>
      <c r="E1228" s="24">
        <f t="shared" si="434"/>
        <v>56683.42</v>
      </c>
      <c r="F1228" s="24">
        <f t="shared" si="434"/>
        <v>7978.67</v>
      </c>
      <c r="G1228" s="109">
        <f>F1228/E1228</f>
        <v>0.14099999999999999</v>
      </c>
      <c r="H1228" s="24">
        <f>H1233+H1238+H1243+H1248+H1253</f>
        <v>7978.67</v>
      </c>
      <c r="I1228" s="109">
        <f t="shared" si="427"/>
        <v>0.14099999999999999</v>
      </c>
      <c r="J1228" s="109">
        <f>H1228/F1228</f>
        <v>1</v>
      </c>
      <c r="K1228" s="24">
        <f t="shared" si="432"/>
        <v>56683.42</v>
      </c>
      <c r="L1228" s="24">
        <f t="shared" si="433"/>
        <v>0</v>
      </c>
      <c r="M1228" s="52">
        <f t="shared" si="422"/>
        <v>1</v>
      </c>
      <c r="N1228" s="515"/>
    </row>
    <row r="1229" spans="1:14" s="71" customFormat="1" x14ac:dyDescent="0.25">
      <c r="A1229" s="631"/>
      <c r="B1229" s="177" t="s">
        <v>24</v>
      </c>
      <c r="C1229" s="177"/>
      <c r="D1229" s="24"/>
      <c r="E1229" s="24"/>
      <c r="F1229" s="24"/>
      <c r="G1229" s="109"/>
      <c r="H1229" s="24"/>
      <c r="I1229" s="88" t="e">
        <f t="shared" si="427"/>
        <v>#DIV/0!</v>
      </c>
      <c r="J1229" s="88"/>
      <c r="K1229" s="24">
        <f t="shared" si="432"/>
        <v>0</v>
      </c>
      <c r="L1229" s="24">
        <f t="shared" si="433"/>
        <v>0</v>
      </c>
      <c r="M1229" s="129" t="e">
        <f t="shared" si="422"/>
        <v>#DIV/0!</v>
      </c>
      <c r="N1229" s="515"/>
    </row>
    <row r="1230" spans="1:14" s="50" customFormat="1" ht="165" customHeight="1" x14ac:dyDescent="0.25">
      <c r="A1230" s="573" t="s">
        <v>327</v>
      </c>
      <c r="B1230" s="180" t="s">
        <v>501</v>
      </c>
      <c r="C1230" s="178" t="s">
        <v>470</v>
      </c>
      <c r="D1230" s="56">
        <f>SUM(D1231:D1234)</f>
        <v>409.73</v>
      </c>
      <c r="E1230" s="56">
        <f>SUM(E1231:E1234)</f>
        <v>409.73</v>
      </c>
      <c r="F1230" s="56">
        <f>SUM(F1231:F1234)</f>
        <v>136</v>
      </c>
      <c r="G1230" s="114">
        <f>F1230/E1230</f>
        <v>0.33200000000000002</v>
      </c>
      <c r="H1230" s="56">
        <f>SUM(H1231:H1234)</f>
        <v>136</v>
      </c>
      <c r="I1230" s="109">
        <f t="shared" si="427"/>
        <v>0.33200000000000002</v>
      </c>
      <c r="J1230" s="114">
        <f>H1230/F1230</f>
        <v>1</v>
      </c>
      <c r="K1230" s="56">
        <f>SUM(K1231:K1234)</f>
        <v>409.73</v>
      </c>
      <c r="L1230" s="56">
        <f t="shared" si="433"/>
        <v>0</v>
      </c>
      <c r="M1230" s="155">
        <f t="shared" si="422"/>
        <v>1</v>
      </c>
      <c r="N1230" s="520" t="s">
        <v>1168</v>
      </c>
    </row>
    <row r="1231" spans="1:14" s="49" customFormat="1" x14ac:dyDescent="0.25">
      <c r="A1231" s="573"/>
      <c r="B1231" s="179" t="s">
        <v>23</v>
      </c>
      <c r="C1231" s="179"/>
      <c r="D1231" s="24"/>
      <c r="E1231" s="24"/>
      <c r="F1231" s="24"/>
      <c r="G1231" s="109"/>
      <c r="H1231" s="24"/>
      <c r="I1231" s="88" t="e">
        <f t="shared" si="427"/>
        <v>#DIV/0!</v>
      </c>
      <c r="J1231" s="88"/>
      <c r="K1231" s="24">
        <f t="shared" ref="K1231:K1272" si="435">E1231</f>
        <v>0</v>
      </c>
      <c r="L1231" s="24">
        <f t="shared" si="433"/>
        <v>0</v>
      </c>
      <c r="M1231" s="129" t="e">
        <f t="shared" si="422"/>
        <v>#DIV/0!</v>
      </c>
      <c r="N1231" s="520"/>
    </row>
    <row r="1232" spans="1:14" s="49" customFormat="1" x14ac:dyDescent="0.25">
      <c r="A1232" s="573"/>
      <c r="B1232" s="179" t="s">
        <v>22</v>
      </c>
      <c r="C1232" s="179"/>
      <c r="D1232" s="24"/>
      <c r="E1232" s="24"/>
      <c r="F1232" s="24"/>
      <c r="G1232" s="109"/>
      <c r="H1232" s="24"/>
      <c r="I1232" s="88" t="e">
        <f t="shared" si="427"/>
        <v>#DIV/0!</v>
      </c>
      <c r="J1232" s="88"/>
      <c r="K1232" s="24">
        <f t="shared" si="435"/>
        <v>0</v>
      </c>
      <c r="L1232" s="24">
        <f t="shared" si="433"/>
        <v>0</v>
      </c>
      <c r="M1232" s="129" t="e">
        <f t="shared" si="422"/>
        <v>#DIV/0!</v>
      </c>
      <c r="N1232" s="520"/>
    </row>
    <row r="1233" spans="1:14" s="49" customFormat="1" x14ac:dyDescent="0.25">
      <c r="A1233" s="573"/>
      <c r="B1233" s="179" t="s">
        <v>42</v>
      </c>
      <c r="C1233" s="179"/>
      <c r="D1233" s="24">
        <v>409.73</v>
      </c>
      <c r="E1233" s="24">
        <v>409.73</v>
      </c>
      <c r="F1233" s="24">
        <v>136</v>
      </c>
      <c r="G1233" s="109">
        <f>F1233/E1233</f>
        <v>0.33200000000000002</v>
      </c>
      <c r="H1233" s="24">
        <v>136</v>
      </c>
      <c r="I1233" s="109">
        <f t="shared" si="427"/>
        <v>0.33200000000000002</v>
      </c>
      <c r="J1233" s="109">
        <f>H1233/F1233</f>
        <v>1</v>
      </c>
      <c r="K1233" s="24">
        <v>409.73</v>
      </c>
      <c r="L1233" s="24">
        <f>E1233-K1233</f>
        <v>0</v>
      </c>
      <c r="M1233" s="52">
        <f t="shared" si="422"/>
        <v>1</v>
      </c>
      <c r="N1233" s="520"/>
    </row>
    <row r="1234" spans="1:14" s="49" customFormat="1" x14ac:dyDescent="0.25">
      <c r="A1234" s="573"/>
      <c r="B1234" s="179" t="s">
        <v>24</v>
      </c>
      <c r="C1234" s="179"/>
      <c r="D1234" s="24"/>
      <c r="E1234" s="24"/>
      <c r="F1234" s="24"/>
      <c r="G1234" s="109"/>
      <c r="H1234" s="24"/>
      <c r="I1234" s="88" t="e">
        <f t="shared" si="427"/>
        <v>#DIV/0!</v>
      </c>
      <c r="J1234" s="88"/>
      <c r="K1234" s="24">
        <f t="shared" si="435"/>
        <v>0</v>
      </c>
      <c r="L1234" s="24">
        <f t="shared" si="433"/>
        <v>0</v>
      </c>
      <c r="M1234" s="129" t="e">
        <f t="shared" si="422"/>
        <v>#DIV/0!</v>
      </c>
      <c r="N1234" s="520"/>
    </row>
    <row r="1235" spans="1:14" s="70" customFormat="1" ht="57.75" customHeight="1" x14ac:dyDescent="0.25">
      <c r="A1235" s="573" t="s">
        <v>328</v>
      </c>
      <c r="B1235" s="180" t="s">
        <v>502</v>
      </c>
      <c r="C1235" s="178" t="s">
        <v>470</v>
      </c>
      <c r="D1235" s="56">
        <f>SUM(D1236:D1239)</f>
        <v>75</v>
      </c>
      <c r="E1235" s="56">
        <f>SUM(E1236:E1239)</f>
        <v>75</v>
      </c>
      <c r="F1235" s="56">
        <f>SUM(F1236:F1239)</f>
        <v>0</v>
      </c>
      <c r="G1235" s="114">
        <f>F1235/E1235</f>
        <v>0</v>
      </c>
      <c r="H1235" s="56">
        <f>SUM(H1236:H1239)</f>
        <v>0</v>
      </c>
      <c r="I1235" s="109">
        <f t="shared" si="427"/>
        <v>0</v>
      </c>
      <c r="J1235" s="108" t="e">
        <f>H1235/F1235</f>
        <v>#DIV/0!</v>
      </c>
      <c r="K1235" s="24">
        <f t="shared" si="435"/>
        <v>75</v>
      </c>
      <c r="L1235" s="24">
        <f t="shared" si="433"/>
        <v>0</v>
      </c>
      <c r="M1235" s="52">
        <f t="shared" si="422"/>
        <v>1</v>
      </c>
      <c r="N1235" s="520" t="s">
        <v>1169</v>
      </c>
    </row>
    <row r="1236" spans="1:14" s="71" customFormat="1" ht="32.25" customHeight="1" x14ac:dyDescent="0.25">
      <c r="A1236" s="573"/>
      <c r="B1236" s="179" t="s">
        <v>23</v>
      </c>
      <c r="C1236" s="179"/>
      <c r="D1236" s="24"/>
      <c r="E1236" s="24"/>
      <c r="F1236" s="24"/>
      <c r="G1236" s="109"/>
      <c r="H1236" s="24"/>
      <c r="I1236" s="88" t="e">
        <f t="shared" si="427"/>
        <v>#DIV/0!</v>
      </c>
      <c r="J1236" s="88"/>
      <c r="K1236" s="24">
        <f t="shared" si="435"/>
        <v>0</v>
      </c>
      <c r="L1236" s="24">
        <f t="shared" si="433"/>
        <v>0</v>
      </c>
      <c r="M1236" s="129" t="e">
        <f t="shared" si="422"/>
        <v>#DIV/0!</v>
      </c>
      <c r="N1236" s="520"/>
    </row>
    <row r="1237" spans="1:14" s="71" customFormat="1" ht="32.25" customHeight="1" x14ac:dyDescent="0.25">
      <c r="A1237" s="573"/>
      <c r="B1237" s="179" t="s">
        <v>22</v>
      </c>
      <c r="C1237" s="179"/>
      <c r="D1237" s="24"/>
      <c r="E1237" s="24"/>
      <c r="F1237" s="24"/>
      <c r="G1237" s="109"/>
      <c r="H1237" s="24"/>
      <c r="I1237" s="88" t="e">
        <f t="shared" si="427"/>
        <v>#DIV/0!</v>
      </c>
      <c r="J1237" s="88"/>
      <c r="K1237" s="24">
        <f t="shared" si="435"/>
        <v>0</v>
      </c>
      <c r="L1237" s="24">
        <f t="shared" si="433"/>
        <v>0</v>
      </c>
      <c r="M1237" s="129" t="e">
        <f t="shared" si="422"/>
        <v>#DIV/0!</v>
      </c>
      <c r="N1237" s="520"/>
    </row>
    <row r="1238" spans="1:14" s="71" customFormat="1" ht="29.25" customHeight="1" x14ac:dyDescent="0.25">
      <c r="A1238" s="573"/>
      <c r="B1238" s="179" t="s">
        <v>42</v>
      </c>
      <c r="C1238" s="179"/>
      <c r="D1238" s="24">
        <v>75</v>
      </c>
      <c r="E1238" s="24">
        <v>75</v>
      </c>
      <c r="F1238" s="24">
        <f>H1238</f>
        <v>0</v>
      </c>
      <c r="G1238" s="109">
        <f>F1238/E1238</f>
        <v>0</v>
      </c>
      <c r="H1238" s="24">
        <v>0</v>
      </c>
      <c r="I1238" s="109">
        <f t="shared" si="427"/>
        <v>0</v>
      </c>
      <c r="J1238" s="88" t="e">
        <f>H1238/F1238</f>
        <v>#DIV/0!</v>
      </c>
      <c r="K1238" s="24">
        <f t="shared" si="435"/>
        <v>75</v>
      </c>
      <c r="L1238" s="24">
        <f t="shared" si="433"/>
        <v>0</v>
      </c>
      <c r="M1238" s="52">
        <f t="shared" si="422"/>
        <v>1</v>
      </c>
      <c r="N1238" s="520"/>
    </row>
    <row r="1239" spans="1:14" s="71" customFormat="1" ht="33.75" customHeight="1" x14ac:dyDescent="0.25">
      <c r="A1239" s="573"/>
      <c r="B1239" s="179" t="s">
        <v>24</v>
      </c>
      <c r="C1239" s="179"/>
      <c r="D1239" s="24"/>
      <c r="E1239" s="24"/>
      <c r="F1239" s="24"/>
      <c r="G1239" s="109"/>
      <c r="H1239" s="24"/>
      <c r="I1239" s="88" t="e">
        <f t="shared" si="427"/>
        <v>#DIV/0!</v>
      </c>
      <c r="J1239" s="88"/>
      <c r="K1239" s="24">
        <f t="shared" si="435"/>
        <v>0</v>
      </c>
      <c r="L1239" s="24">
        <f t="shared" si="433"/>
        <v>0</v>
      </c>
      <c r="M1239" s="129" t="e">
        <f t="shared" si="422"/>
        <v>#DIV/0!</v>
      </c>
      <c r="N1239" s="520"/>
    </row>
    <row r="1240" spans="1:14" s="72" customFormat="1" ht="62.25" customHeight="1" x14ac:dyDescent="0.25">
      <c r="A1240" s="573" t="s">
        <v>329</v>
      </c>
      <c r="B1240" s="55" t="s">
        <v>503</v>
      </c>
      <c r="C1240" s="178" t="s">
        <v>470</v>
      </c>
      <c r="D1240" s="56">
        <f>SUM(D1241:D1244)</f>
        <v>5427</v>
      </c>
      <c r="E1240" s="56">
        <f>SUM(E1241:E1244)</f>
        <v>5427</v>
      </c>
      <c r="F1240" s="56">
        <f>SUM(F1241:F1244)</f>
        <v>0</v>
      </c>
      <c r="G1240" s="114">
        <f>F1240/E1240</f>
        <v>0</v>
      </c>
      <c r="H1240" s="56">
        <f>SUM(H1241:H1244)</f>
        <v>0</v>
      </c>
      <c r="I1240" s="109">
        <f t="shared" si="427"/>
        <v>0</v>
      </c>
      <c r="J1240" s="108" t="e">
        <f>H1240/F1240</f>
        <v>#DIV/0!</v>
      </c>
      <c r="K1240" s="24">
        <f t="shared" si="435"/>
        <v>5427</v>
      </c>
      <c r="L1240" s="24">
        <f t="shared" si="433"/>
        <v>0</v>
      </c>
      <c r="M1240" s="52">
        <f t="shared" si="422"/>
        <v>1</v>
      </c>
      <c r="N1240" s="520" t="s">
        <v>1170</v>
      </c>
    </row>
    <row r="1241" spans="1:14" s="71" customFormat="1" ht="18.75" customHeight="1" x14ac:dyDescent="0.25">
      <c r="A1241" s="573"/>
      <c r="B1241" s="179" t="s">
        <v>23</v>
      </c>
      <c r="C1241" s="179"/>
      <c r="D1241" s="24"/>
      <c r="E1241" s="24"/>
      <c r="F1241" s="24"/>
      <c r="G1241" s="109"/>
      <c r="H1241" s="24"/>
      <c r="I1241" s="88" t="e">
        <f t="shared" si="427"/>
        <v>#DIV/0!</v>
      </c>
      <c r="J1241" s="88"/>
      <c r="K1241" s="24">
        <f t="shared" si="435"/>
        <v>0</v>
      </c>
      <c r="L1241" s="24">
        <f t="shared" si="433"/>
        <v>0</v>
      </c>
      <c r="M1241" s="129" t="e">
        <f t="shared" si="422"/>
        <v>#DIV/0!</v>
      </c>
      <c r="N1241" s="520"/>
    </row>
    <row r="1242" spans="1:14" s="71" customFormat="1" x14ac:dyDescent="0.25">
      <c r="A1242" s="573"/>
      <c r="B1242" s="179" t="s">
        <v>22</v>
      </c>
      <c r="C1242" s="179"/>
      <c r="D1242" s="24"/>
      <c r="E1242" s="24"/>
      <c r="F1242" s="24"/>
      <c r="G1242" s="109"/>
      <c r="H1242" s="24"/>
      <c r="I1242" s="88" t="e">
        <f t="shared" si="427"/>
        <v>#DIV/0!</v>
      </c>
      <c r="J1242" s="88"/>
      <c r="K1242" s="24">
        <f t="shared" si="435"/>
        <v>0</v>
      </c>
      <c r="L1242" s="24">
        <f t="shared" si="433"/>
        <v>0</v>
      </c>
      <c r="M1242" s="129" t="e">
        <f t="shared" si="422"/>
        <v>#DIV/0!</v>
      </c>
      <c r="N1242" s="520"/>
    </row>
    <row r="1243" spans="1:14" s="71" customFormat="1" x14ac:dyDescent="0.25">
      <c r="A1243" s="573"/>
      <c r="B1243" s="179" t="s">
        <v>42</v>
      </c>
      <c r="C1243" s="179"/>
      <c r="D1243" s="24">
        <v>5427</v>
      </c>
      <c r="E1243" s="24">
        <v>5427</v>
      </c>
      <c r="F1243" s="24">
        <f>H1243</f>
        <v>0</v>
      </c>
      <c r="G1243" s="109">
        <f>F1243/E1243</f>
        <v>0</v>
      </c>
      <c r="H1243" s="24">
        <v>0</v>
      </c>
      <c r="I1243" s="109">
        <f t="shared" si="427"/>
        <v>0</v>
      </c>
      <c r="J1243" s="88" t="e">
        <f>H1243/F1243</f>
        <v>#DIV/0!</v>
      </c>
      <c r="K1243" s="24">
        <f t="shared" si="435"/>
        <v>5427</v>
      </c>
      <c r="L1243" s="24">
        <f t="shared" si="433"/>
        <v>0</v>
      </c>
      <c r="M1243" s="52">
        <f t="shared" si="422"/>
        <v>1</v>
      </c>
      <c r="N1243" s="520"/>
    </row>
    <row r="1244" spans="1:14" s="71" customFormat="1" x14ac:dyDescent="0.25">
      <c r="A1244" s="573"/>
      <c r="B1244" s="179" t="s">
        <v>24</v>
      </c>
      <c r="C1244" s="179"/>
      <c r="D1244" s="24"/>
      <c r="E1244" s="24"/>
      <c r="F1244" s="24"/>
      <c r="G1244" s="109"/>
      <c r="H1244" s="24"/>
      <c r="I1244" s="88" t="e">
        <f t="shared" si="427"/>
        <v>#DIV/0!</v>
      </c>
      <c r="J1244" s="88"/>
      <c r="K1244" s="24">
        <f t="shared" si="435"/>
        <v>0</v>
      </c>
      <c r="L1244" s="24">
        <f t="shared" si="433"/>
        <v>0</v>
      </c>
      <c r="M1244" s="129" t="e">
        <f t="shared" si="422"/>
        <v>#DIV/0!</v>
      </c>
      <c r="N1244" s="520"/>
    </row>
    <row r="1245" spans="1:14" s="72" customFormat="1" ht="75" customHeight="1" x14ac:dyDescent="0.25">
      <c r="A1245" s="573" t="s">
        <v>330</v>
      </c>
      <c r="B1245" s="180" t="s">
        <v>504</v>
      </c>
      <c r="C1245" s="178" t="s">
        <v>470</v>
      </c>
      <c r="D1245" s="56">
        <f>SUM(D1246:D1249)</f>
        <v>12138.49</v>
      </c>
      <c r="E1245" s="56">
        <f>SUM(E1246:E1249)</f>
        <v>12138.49</v>
      </c>
      <c r="F1245" s="56">
        <f>SUM(F1246:F1249)</f>
        <v>7842.67</v>
      </c>
      <c r="G1245" s="114">
        <f>F1245/E1245</f>
        <v>0.64600000000000002</v>
      </c>
      <c r="H1245" s="56">
        <f>SUM(H1246:H1249)</f>
        <v>7842.67</v>
      </c>
      <c r="I1245" s="109">
        <f t="shared" si="427"/>
        <v>0.64600000000000002</v>
      </c>
      <c r="J1245" s="108">
        <f>H1245/F1245</f>
        <v>1</v>
      </c>
      <c r="K1245" s="24">
        <f t="shared" si="435"/>
        <v>12138.49</v>
      </c>
      <c r="L1245" s="24">
        <f t="shared" si="433"/>
        <v>0</v>
      </c>
      <c r="M1245" s="52">
        <f t="shared" si="422"/>
        <v>1</v>
      </c>
      <c r="N1245" s="520" t="s">
        <v>1317</v>
      </c>
    </row>
    <row r="1246" spans="1:14" s="71" customFormat="1" ht="18.75" customHeight="1" x14ac:dyDescent="0.25">
      <c r="A1246" s="573"/>
      <c r="B1246" s="179" t="s">
        <v>23</v>
      </c>
      <c r="C1246" s="179"/>
      <c r="D1246" s="24"/>
      <c r="E1246" s="24"/>
      <c r="F1246" s="24"/>
      <c r="G1246" s="109"/>
      <c r="H1246" s="24"/>
      <c r="I1246" s="88" t="e">
        <f t="shared" si="427"/>
        <v>#DIV/0!</v>
      </c>
      <c r="J1246" s="88"/>
      <c r="K1246" s="24">
        <f t="shared" si="435"/>
        <v>0</v>
      </c>
      <c r="L1246" s="24">
        <f t="shared" si="433"/>
        <v>0</v>
      </c>
      <c r="M1246" s="129" t="e">
        <f t="shared" si="422"/>
        <v>#DIV/0!</v>
      </c>
      <c r="N1246" s="520"/>
    </row>
    <row r="1247" spans="1:14" s="71" customFormat="1" x14ac:dyDescent="0.25">
      <c r="A1247" s="573"/>
      <c r="B1247" s="179" t="s">
        <v>22</v>
      </c>
      <c r="C1247" s="179"/>
      <c r="D1247" s="24"/>
      <c r="E1247" s="24"/>
      <c r="F1247" s="24"/>
      <c r="G1247" s="109"/>
      <c r="H1247" s="24"/>
      <c r="I1247" s="88" t="e">
        <f t="shared" si="427"/>
        <v>#DIV/0!</v>
      </c>
      <c r="J1247" s="88"/>
      <c r="K1247" s="24">
        <f t="shared" si="435"/>
        <v>0</v>
      </c>
      <c r="L1247" s="24">
        <f t="shared" si="433"/>
        <v>0</v>
      </c>
      <c r="M1247" s="129" t="e">
        <f t="shared" si="422"/>
        <v>#DIV/0!</v>
      </c>
      <c r="N1247" s="520"/>
    </row>
    <row r="1248" spans="1:14" s="71" customFormat="1" x14ac:dyDescent="0.25">
      <c r="A1248" s="573"/>
      <c r="B1248" s="179" t="s">
        <v>42</v>
      </c>
      <c r="C1248" s="179"/>
      <c r="D1248" s="24">
        <v>12138.49</v>
      </c>
      <c r="E1248" s="24">
        <v>12138.49</v>
      </c>
      <c r="F1248" s="24">
        <v>7842.67</v>
      </c>
      <c r="G1248" s="109">
        <f>F1248/E1248</f>
        <v>0.64600000000000002</v>
      </c>
      <c r="H1248" s="24">
        <f>F1248</f>
        <v>7842.67</v>
      </c>
      <c r="I1248" s="109">
        <f t="shared" si="427"/>
        <v>0.64600000000000002</v>
      </c>
      <c r="J1248" s="88">
        <f>H1248/F1248</f>
        <v>1</v>
      </c>
      <c r="K1248" s="24">
        <f t="shared" si="435"/>
        <v>12138.49</v>
      </c>
      <c r="L1248" s="24">
        <f t="shared" si="433"/>
        <v>0</v>
      </c>
      <c r="M1248" s="52">
        <f t="shared" si="422"/>
        <v>1</v>
      </c>
      <c r="N1248" s="520"/>
    </row>
    <row r="1249" spans="1:14" s="71" customFormat="1" x14ac:dyDescent="0.25">
      <c r="A1249" s="573"/>
      <c r="B1249" s="179" t="s">
        <v>24</v>
      </c>
      <c r="C1249" s="179"/>
      <c r="D1249" s="24"/>
      <c r="E1249" s="24"/>
      <c r="F1249" s="24"/>
      <c r="G1249" s="109"/>
      <c r="H1249" s="24"/>
      <c r="I1249" s="88" t="e">
        <f t="shared" si="427"/>
        <v>#DIV/0!</v>
      </c>
      <c r="J1249" s="88"/>
      <c r="K1249" s="24">
        <f t="shared" si="435"/>
        <v>0</v>
      </c>
      <c r="L1249" s="24">
        <f t="shared" si="433"/>
        <v>0</v>
      </c>
      <c r="M1249" s="129" t="e">
        <f t="shared" si="422"/>
        <v>#DIV/0!</v>
      </c>
      <c r="N1249" s="520"/>
    </row>
    <row r="1250" spans="1:14" s="72" customFormat="1" ht="257.25" customHeight="1" x14ac:dyDescent="0.25">
      <c r="A1250" s="573" t="s">
        <v>331</v>
      </c>
      <c r="B1250" s="180" t="s">
        <v>991</v>
      </c>
      <c r="C1250" s="178" t="s">
        <v>470</v>
      </c>
      <c r="D1250" s="56">
        <f>SUM(D1251:D1254)</f>
        <v>386332</v>
      </c>
      <c r="E1250" s="56">
        <f>SUM(E1251:E1254)</f>
        <v>386332</v>
      </c>
      <c r="F1250" s="56">
        <f>SUM(F1251:F1254)</f>
        <v>0</v>
      </c>
      <c r="G1250" s="114">
        <f>F1250/E1250</f>
        <v>0</v>
      </c>
      <c r="H1250" s="56">
        <f>SUM(H1251:H1254)</f>
        <v>0</v>
      </c>
      <c r="I1250" s="109">
        <f t="shared" si="427"/>
        <v>0</v>
      </c>
      <c r="J1250" s="108" t="e">
        <f>H1250/F1250</f>
        <v>#DIV/0!</v>
      </c>
      <c r="K1250" s="24">
        <f t="shared" si="435"/>
        <v>386332</v>
      </c>
      <c r="L1250" s="24">
        <f t="shared" si="433"/>
        <v>0</v>
      </c>
      <c r="M1250" s="52">
        <f t="shared" si="422"/>
        <v>1</v>
      </c>
      <c r="N1250" s="519" t="s">
        <v>1318</v>
      </c>
    </row>
    <row r="1251" spans="1:14" s="71" customFormat="1" ht="69" customHeight="1" x14ac:dyDescent="0.25">
      <c r="A1251" s="573"/>
      <c r="B1251" s="179" t="s">
        <v>23</v>
      </c>
      <c r="C1251" s="179"/>
      <c r="D1251" s="24"/>
      <c r="E1251" s="24"/>
      <c r="F1251" s="24"/>
      <c r="G1251" s="109"/>
      <c r="H1251" s="24"/>
      <c r="I1251" s="88" t="e">
        <f t="shared" si="427"/>
        <v>#DIV/0!</v>
      </c>
      <c r="J1251" s="88"/>
      <c r="K1251" s="24">
        <f t="shared" si="435"/>
        <v>0</v>
      </c>
      <c r="L1251" s="24">
        <f t="shared" si="433"/>
        <v>0</v>
      </c>
      <c r="M1251" s="129" t="e">
        <f t="shared" si="422"/>
        <v>#DIV/0!</v>
      </c>
      <c r="N1251" s="519"/>
    </row>
    <row r="1252" spans="1:14" s="71" customFormat="1" ht="63.75" customHeight="1" x14ac:dyDescent="0.25">
      <c r="A1252" s="573"/>
      <c r="B1252" s="179" t="s">
        <v>22</v>
      </c>
      <c r="C1252" s="179"/>
      <c r="D1252" s="24">
        <v>347698.8</v>
      </c>
      <c r="E1252" s="24">
        <v>347698.8</v>
      </c>
      <c r="F1252" s="24">
        <f>H1252</f>
        <v>0</v>
      </c>
      <c r="G1252" s="109">
        <f>F1252/E1252</f>
        <v>0</v>
      </c>
      <c r="H1252" s="24">
        <v>0</v>
      </c>
      <c r="I1252" s="109">
        <f t="shared" si="427"/>
        <v>0</v>
      </c>
      <c r="J1252" s="88" t="e">
        <f>H1252/F1252</f>
        <v>#DIV/0!</v>
      </c>
      <c r="K1252" s="24">
        <f t="shared" si="435"/>
        <v>347698.8</v>
      </c>
      <c r="L1252" s="24">
        <f t="shared" si="433"/>
        <v>0</v>
      </c>
      <c r="M1252" s="52">
        <f t="shared" si="422"/>
        <v>1</v>
      </c>
      <c r="N1252" s="519"/>
    </row>
    <row r="1253" spans="1:14" s="71" customFormat="1" ht="63" customHeight="1" x14ac:dyDescent="0.25">
      <c r="A1253" s="573"/>
      <c r="B1253" s="179" t="s">
        <v>42</v>
      </c>
      <c r="C1253" s="179"/>
      <c r="D1253" s="24">
        <v>38633.199999999997</v>
      </c>
      <c r="E1253" s="24">
        <v>38633.199999999997</v>
      </c>
      <c r="F1253" s="24">
        <f>H1253</f>
        <v>0</v>
      </c>
      <c r="G1253" s="109">
        <f>F1253/E1253</f>
        <v>0</v>
      </c>
      <c r="H1253" s="24">
        <v>0</v>
      </c>
      <c r="I1253" s="109">
        <f t="shared" si="427"/>
        <v>0</v>
      </c>
      <c r="J1253" s="88" t="e">
        <f>H1253/F1253</f>
        <v>#DIV/0!</v>
      </c>
      <c r="K1253" s="24">
        <f t="shared" si="435"/>
        <v>38633.199999999997</v>
      </c>
      <c r="L1253" s="24">
        <f t="shared" si="433"/>
        <v>0</v>
      </c>
      <c r="M1253" s="52">
        <f t="shared" si="422"/>
        <v>1</v>
      </c>
      <c r="N1253" s="519"/>
    </row>
    <row r="1254" spans="1:14" s="71" customFormat="1" ht="66" customHeight="1" x14ac:dyDescent="0.25">
      <c r="A1254" s="573"/>
      <c r="B1254" s="179" t="s">
        <v>24</v>
      </c>
      <c r="C1254" s="179"/>
      <c r="D1254" s="24"/>
      <c r="E1254" s="24"/>
      <c r="F1254" s="24"/>
      <c r="G1254" s="109"/>
      <c r="H1254" s="24"/>
      <c r="I1254" s="88" t="e">
        <f t="shared" si="427"/>
        <v>#DIV/0!</v>
      </c>
      <c r="J1254" s="88"/>
      <c r="K1254" s="24">
        <f t="shared" si="435"/>
        <v>0</v>
      </c>
      <c r="L1254" s="24">
        <f t="shared" si="433"/>
        <v>0</v>
      </c>
      <c r="M1254" s="129" t="e">
        <f t="shared" si="422"/>
        <v>#DIV/0!</v>
      </c>
      <c r="N1254" s="519"/>
    </row>
    <row r="1255" spans="1:14" s="72" customFormat="1" ht="233.25" customHeight="1" x14ac:dyDescent="0.25">
      <c r="A1255" s="631" t="s">
        <v>332</v>
      </c>
      <c r="B1255" s="187" t="s">
        <v>505</v>
      </c>
      <c r="C1255" s="175" t="s">
        <v>469</v>
      </c>
      <c r="D1255" s="64">
        <f>SUM(D1256:D1259)</f>
        <v>29807.87</v>
      </c>
      <c r="E1255" s="64">
        <f t="shared" ref="E1255:F1255" si="436">SUM(E1256:E1259)</f>
        <v>29807.87</v>
      </c>
      <c r="F1255" s="64">
        <f t="shared" si="436"/>
        <v>0</v>
      </c>
      <c r="G1255" s="106">
        <f>F1255/E1255</f>
        <v>0</v>
      </c>
      <c r="H1255" s="25">
        <f>H1260+H1275+H1285+H1300+H1315+H1330+H1345+H1360</f>
        <v>0</v>
      </c>
      <c r="I1255" s="109">
        <f t="shared" si="427"/>
        <v>0</v>
      </c>
      <c r="J1255" s="107" t="e">
        <f>H1255/F1255</f>
        <v>#DIV/0!</v>
      </c>
      <c r="K1255" s="64">
        <f>SUM(K1256:K1259)</f>
        <v>3669.5</v>
      </c>
      <c r="L1255" s="64">
        <f t="shared" si="433"/>
        <v>26138.37</v>
      </c>
      <c r="M1255" s="62">
        <f t="shared" si="422"/>
        <v>0.12</v>
      </c>
      <c r="N1255" s="512" t="s">
        <v>1190</v>
      </c>
    </row>
    <row r="1256" spans="1:14" s="71" customFormat="1" ht="42.75" customHeight="1" x14ac:dyDescent="0.25">
      <c r="A1256" s="631"/>
      <c r="B1256" s="177" t="s">
        <v>23</v>
      </c>
      <c r="C1256" s="177"/>
      <c r="D1256" s="24">
        <f>D1261+D1276+D1286+D1301+D1316+D1331+D1346+D1361+D1376</f>
        <v>0</v>
      </c>
      <c r="E1256" s="24">
        <f t="shared" ref="E1256:L1259" si="437">E1261+E1276+E1286+E1301+E1316+E1331+E1346+E1361+E1376</f>
        <v>0</v>
      </c>
      <c r="F1256" s="24">
        <f t="shared" si="437"/>
        <v>0</v>
      </c>
      <c r="G1256" s="109"/>
      <c r="H1256" s="24">
        <f t="shared" si="437"/>
        <v>0</v>
      </c>
      <c r="I1256" s="88" t="e">
        <f t="shared" si="427"/>
        <v>#DIV/0!</v>
      </c>
      <c r="J1256" s="88"/>
      <c r="K1256" s="24">
        <f t="shared" si="437"/>
        <v>0</v>
      </c>
      <c r="L1256" s="24">
        <f t="shared" si="437"/>
        <v>0</v>
      </c>
      <c r="M1256" s="129" t="e">
        <f t="shared" si="422"/>
        <v>#DIV/0!</v>
      </c>
      <c r="N1256" s="512"/>
    </row>
    <row r="1257" spans="1:14" s="71" customFormat="1" ht="38.25" customHeight="1" x14ac:dyDescent="0.25">
      <c r="A1257" s="631"/>
      <c r="B1257" s="177" t="s">
        <v>22</v>
      </c>
      <c r="C1257" s="177"/>
      <c r="D1257" s="24">
        <f t="shared" ref="D1257:F1259" si="438">D1262+D1277+D1287+D1302+D1317+D1332+D1347+D1362+D1377</f>
        <v>0</v>
      </c>
      <c r="E1257" s="24">
        <f t="shared" si="438"/>
        <v>0</v>
      </c>
      <c r="F1257" s="24">
        <f t="shared" si="438"/>
        <v>0</v>
      </c>
      <c r="G1257" s="109"/>
      <c r="H1257" s="24">
        <f t="shared" si="437"/>
        <v>0</v>
      </c>
      <c r="I1257" s="88" t="e">
        <f t="shared" si="427"/>
        <v>#DIV/0!</v>
      </c>
      <c r="J1257" s="88"/>
      <c r="K1257" s="24">
        <f t="shared" si="437"/>
        <v>0</v>
      </c>
      <c r="L1257" s="24">
        <f t="shared" si="437"/>
        <v>0</v>
      </c>
      <c r="M1257" s="129" t="e">
        <f t="shared" si="422"/>
        <v>#DIV/0!</v>
      </c>
      <c r="N1257" s="512"/>
    </row>
    <row r="1258" spans="1:14" s="71" customFormat="1" ht="39.75" customHeight="1" x14ac:dyDescent="0.25">
      <c r="A1258" s="631"/>
      <c r="B1258" s="177" t="s">
        <v>42</v>
      </c>
      <c r="C1258" s="177"/>
      <c r="D1258" s="24">
        <f>D1263+D1278+D1288+D1303+D1318+D1333+D1348+D1363+D1378</f>
        <v>29807.87</v>
      </c>
      <c r="E1258" s="24">
        <f t="shared" si="438"/>
        <v>29807.87</v>
      </c>
      <c r="F1258" s="24">
        <f t="shared" si="438"/>
        <v>0</v>
      </c>
      <c r="G1258" s="109">
        <f>F1258/E1258</f>
        <v>0</v>
      </c>
      <c r="H1258" s="24">
        <f t="shared" si="437"/>
        <v>0</v>
      </c>
      <c r="I1258" s="109">
        <f t="shared" si="427"/>
        <v>0</v>
      </c>
      <c r="J1258" s="88" t="e">
        <f>H1258/F1258</f>
        <v>#DIV/0!</v>
      </c>
      <c r="K1258" s="24">
        <f t="shared" si="437"/>
        <v>3669.5</v>
      </c>
      <c r="L1258" s="24">
        <f t="shared" si="437"/>
        <v>26138.37</v>
      </c>
      <c r="M1258" s="186">
        <f t="shared" si="422"/>
        <v>0.12</v>
      </c>
      <c r="N1258" s="512"/>
    </row>
    <row r="1259" spans="1:14" s="71" customFormat="1" ht="44.25" customHeight="1" x14ac:dyDescent="0.25">
      <c r="A1259" s="631"/>
      <c r="B1259" s="177" t="s">
        <v>24</v>
      </c>
      <c r="C1259" s="177"/>
      <c r="D1259" s="24">
        <f t="shared" si="438"/>
        <v>0</v>
      </c>
      <c r="E1259" s="24">
        <f t="shared" si="438"/>
        <v>0</v>
      </c>
      <c r="F1259" s="24">
        <f t="shared" si="438"/>
        <v>0</v>
      </c>
      <c r="G1259" s="109"/>
      <c r="H1259" s="24">
        <f t="shared" si="437"/>
        <v>0</v>
      </c>
      <c r="I1259" s="88" t="e">
        <f t="shared" si="427"/>
        <v>#DIV/0!</v>
      </c>
      <c r="J1259" s="88"/>
      <c r="K1259" s="24">
        <f t="shared" si="437"/>
        <v>0</v>
      </c>
      <c r="L1259" s="24">
        <f t="shared" si="437"/>
        <v>0</v>
      </c>
      <c r="M1259" s="129" t="e">
        <f t="shared" si="422"/>
        <v>#DIV/0!</v>
      </c>
      <c r="N1259" s="512"/>
    </row>
    <row r="1260" spans="1:14" s="72" customFormat="1" ht="39.75" customHeight="1" x14ac:dyDescent="0.25">
      <c r="A1260" s="573" t="s">
        <v>333</v>
      </c>
      <c r="B1260" s="180" t="s">
        <v>334</v>
      </c>
      <c r="C1260" s="178" t="s">
        <v>470</v>
      </c>
      <c r="D1260" s="56">
        <f>D1265+D1270</f>
        <v>4030.77</v>
      </c>
      <c r="E1260" s="56">
        <f>E1265+E1270</f>
        <v>4030.77</v>
      </c>
      <c r="F1260" s="56">
        <f>F1265+F1270</f>
        <v>0</v>
      </c>
      <c r="G1260" s="114">
        <f>F1260/E1260</f>
        <v>0</v>
      </c>
      <c r="H1260" s="56">
        <f>H1265+H1270</f>
        <v>0</v>
      </c>
      <c r="I1260" s="109">
        <f t="shared" si="427"/>
        <v>0</v>
      </c>
      <c r="J1260" s="108" t="e">
        <f>H1260/F1260</f>
        <v>#DIV/0!</v>
      </c>
      <c r="K1260" s="24">
        <v>0</v>
      </c>
      <c r="L1260" s="24">
        <f t="shared" si="433"/>
        <v>4030.77</v>
      </c>
      <c r="M1260" s="52">
        <f t="shared" si="422"/>
        <v>0</v>
      </c>
      <c r="N1260" s="528"/>
    </row>
    <row r="1261" spans="1:14" s="71" customFormat="1" ht="18.75" customHeight="1" x14ac:dyDescent="0.25">
      <c r="A1261" s="573"/>
      <c r="B1261" s="179" t="s">
        <v>23</v>
      </c>
      <c r="C1261" s="179"/>
      <c r="D1261" s="24"/>
      <c r="E1261" s="24"/>
      <c r="F1261" s="24"/>
      <c r="G1261" s="109"/>
      <c r="H1261" s="24"/>
      <c r="I1261" s="88" t="e">
        <f t="shared" si="427"/>
        <v>#DIV/0!</v>
      </c>
      <c r="J1261" s="88"/>
      <c r="K1261" s="24">
        <f t="shared" si="435"/>
        <v>0</v>
      </c>
      <c r="L1261" s="24">
        <f t="shared" si="433"/>
        <v>0</v>
      </c>
      <c r="M1261" s="129" t="e">
        <f t="shared" si="422"/>
        <v>#DIV/0!</v>
      </c>
      <c r="N1261" s="528"/>
    </row>
    <row r="1262" spans="1:14" s="71" customFormat="1" x14ac:dyDescent="0.25">
      <c r="A1262" s="573"/>
      <c r="B1262" s="179" t="s">
        <v>22</v>
      </c>
      <c r="C1262" s="179"/>
      <c r="D1262" s="24"/>
      <c r="E1262" s="24"/>
      <c r="F1262" s="24"/>
      <c r="G1262" s="109"/>
      <c r="H1262" s="24"/>
      <c r="I1262" s="88" t="e">
        <f t="shared" si="427"/>
        <v>#DIV/0!</v>
      </c>
      <c r="J1262" s="88"/>
      <c r="K1262" s="24">
        <f t="shared" si="435"/>
        <v>0</v>
      </c>
      <c r="L1262" s="24">
        <f t="shared" si="433"/>
        <v>0</v>
      </c>
      <c r="M1262" s="129" t="e">
        <f t="shared" ref="M1262:M1325" si="439">K1262/E1262</f>
        <v>#DIV/0!</v>
      </c>
      <c r="N1262" s="528"/>
    </row>
    <row r="1263" spans="1:14" s="71" customFormat="1" x14ac:dyDescent="0.25">
      <c r="A1263" s="573"/>
      <c r="B1263" s="179" t="s">
        <v>42</v>
      </c>
      <c r="C1263" s="179"/>
      <c r="D1263" s="24">
        <f>D1268+D1273</f>
        <v>4030.77</v>
      </c>
      <c r="E1263" s="24">
        <f>E1268+E1273</f>
        <v>4030.77</v>
      </c>
      <c r="F1263" s="24">
        <f>F1268+F1273</f>
        <v>0</v>
      </c>
      <c r="G1263" s="109">
        <f>F1263/E1263</f>
        <v>0</v>
      </c>
      <c r="H1263" s="24">
        <f>H1268+H1273</f>
        <v>0</v>
      </c>
      <c r="I1263" s="109">
        <f t="shared" si="427"/>
        <v>0</v>
      </c>
      <c r="J1263" s="88" t="e">
        <f>H1263/F1263</f>
        <v>#DIV/0!</v>
      </c>
      <c r="K1263" s="24">
        <v>0</v>
      </c>
      <c r="L1263" s="24">
        <f t="shared" si="433"/>
        <v>4030.77</v>
      </c>
      <c r="M1263" s="52">
        <f t="shared" si="439"/>
        <v>0</v>
      </c>
      <c r="N1263" s="528"/>
    </row>
    <row r="1264" spans="1:14" s="71" customFormat="1" x14ac:dyDescent="0.25">
      <c r="A1264" s="573"/>
      <c r="B1264" s="179" t="s">
        <v>24</v>
      </c>
      <c r="C1264" s="179"/>
      <c r="D1264" s="24"/>
      <c r="E1264" s="24"/>
      <c r="F1264" s="24"/>
      <c r="G1264" s="109"/>
      <c r="H1264" s="24"/>
      <c r="I1264" s="88" t="e">
        <f t="shared" si="427"/>
        <v>#DIV/0!</v>
      </c>
      <c r="J1264" s="88"/>
      <c r="K1264" s="24">
        <f t="shared" si="435"/>
        <v>0</v>
      </c>
      <c r="L1264" s="24">
        <f t="shared" si="433"/>
        <v>0</v>
      </c>
      <c r="M1264" s="129" t="e">
        <f t="shared" si="439"/>
        <v>#DIV/0!</v>
      </c>
      <c r="N1264" s="528"/>
    </row>
    <row r="1265" spans="1:14" s="70" customFormat="1" ht="102" customHeight="1" x14ac:dyDescent="0.25">
      <c r="A1265" s="573" t="s">
        <v>335</v>
      </c>
      <c r="B1265" s="180" t="s">
        <v>336</v>
      </c>
      <c r="C1265" s="178" t="s">
        <v>470</v>
      </c>
      <c r="D1265" s="56">
        <f>SUM(D1266:D1269)</f>
        <v>1612.01</v>
      </c>
      <c r="E1265" s="56">
        <f>SUM(E1266:E1269)</f>
        <v>1612.01</v>
      </c>
      <c r="F1265" s="56">
        <f>SUM(F1266:F1269)</f>
        <v>0</v>
      </c>
      <c r="G1265" s="114">
        <f>F1265/E1265</f>
        <v>0</v>
      </c>
      <c r="H1265" s="56">
        <f>SUM(H1266:H1269)</f>
        <v>0</v>
      </c>
      <c r="I1265" s="109">
        <f t="shared" si="427"/>
        <v>0</v>
      </c>
      <c r="J1265" s="108" t="e">
        <f>H1265/F1265</f>
        <v>#DIV/0!</v>
      </c>
      <c r="K1265" s="56">
        <v>0</v>
      </c>
      <c r="L1265" s="24">
        <f t="shared" si="433"/>
        <v>1612.01</v>
      </c>
      <c r="M1265" s="155">
        <f t="shared" si="439"/>
        <v>0</v>
      </c>
      <c r="N1265" s="520" t="s">
        <v>1035</v>
      </c>
    </row>
    <row r="1266" spans="1:14" s="71" customFormat="1" ht="18.75" customHeight="1" x14ac:dyDescent="0.25">
      <c r="A1266" s="573"/>
      <c r="B1266" s="179" t="s">
        <v>23</v>
      </c>
      <c r="C1266" s="179"/>
      <c r="D1266" s="24"/>
      <c r="E1266" s="24"/>
      <c r="F1266" s="24"/>
      <c r="G1266" s="109"/>
      <c r="H1266" s="24"/>
      <c r="I1266" s="88" t="e">
        <f t="shared" si="427"/>
        <v>#DIV/0!</v>
      </c>
      <c r="J1266" s="88"/>
      <c r="K1266" s="24">
        <f t="shared" si="435"/>
        <v>0</v>
      </c>
      <c r="L1266" s="24">
        <f t="shared" si="433"/>
        <v>0</v>
      </c>
      <c r="M1266" s="129" t="e">
        <f t="shared" si="439"/>
        <v>#DIV/0!</v>
      </c>
      <c r="N1266" s="520"/>
    </row>
    <row r="1267" spans="1:14" s="71" customFormat="1" ht="18.75" customHeight="1" x14ac:dyDescent="0.25">
      <c r="A1267" s="573"/>
      <c r="B1267" s="179" t="s">
        <v>22</v>
      </c>
      <c r="C1267" s="179"/>
      <c r="D1267" s="24"/>
      <c r="E1267" s="24"/>
      <c r="F1267" s="24"/>
      <c r="G1267" s="109"/>
      <c r="H1267" s="24"/>
      <c r="I1267" s="88" t="e">
        <f t="shared" ref="I1267:I1330" si="440">H1267/E1267</f>
        <v>#DIV/0!</v>
      </c>
      <c r="J1267" s="88"/>
      <c r="K1267" s="24">
        <f t="shared" si="435"/>
        <v>0</v>
      </c>
      <c r="L1267" s="24">
        <f t="shared" si="433"/>
        <v>0</v>
      </c>
      <c r="M1267" s="129" t="e">
        <f t="shared" si="439"/>
        <v>#DIV/0!</v>
      </c>
      <c r="N1267" s="520"/>
    </row>
    <row r="1268" spans="1:14" s="71" customFormat="1" ht="18.75" customHeight="1" x14ac:dyDescent="0.25">
      <c r="A1268" s="573"/>
      <c r="B1268" s="179" t="s">
        <v>42</v>
      </c>
      <c r="C1268" s="179"/>
      <c r="D1268" s="24">
        <v>1612.01</v>
      </c>
      <c r="E1268" s="24">
        <v>1612.01</v>
      </c>
      <c r="F1268" s="24">
        <f>H1268</f>
        <v>0</v>
      </c>
      <c r="G1268" s="109">
        <f>F1268/E1268</f>
        <v>0</v>
      </c>
      <c r="H1268" s="24">
        <v>0</v>
      </c>
      <c r="I1268" s="109">
        <f t="shared" si="440"/>
        <v>0</v>
      </c>
      <c r="J1268" s="88" t="e">
        <f>H1268/F1268</f>
        <v>#DIV/0!</v>
      </c>
      <c r="K1268" s="24">
        <v>0</v>
      </c>
      <c r="L1268" s="24">
        <f t="shared" si="433"/>
        <v>1612.01</v>
      </c>
      <c r="M1268" s="52">
        <f t="shared" si="439"/>
        <v>0</v>
      </c>
      <c r="N1268" s="520"/>
    </row>
    <row r="1269" spans="1:14" s="71" customFormat="1" ht="18.75" customHeight="1" x14ac:dyDescent="0.25">
      <c r="A1269" s="573"/>
      <c r="B1269" s="179" t="s">
        <v>24</v>
      </c>
      <c r="C1269" s="179"/>
      <c r="D1269" s="24"/>
      <c r="E1269" s="24"/>
      <c r="F1269" s="24"/>
      <c r="G1269" s="109"/>
      <c r="H1269" s="24"/>
      <c r="I1269" s="88" t="e">
        <f t="shared" si="440"/>
        <v>#DIV/0!</v>
      </c>
      <c r="J1269" s="88"/>
      <c r="K1269" s="24">
        <f t="shared" si="435"/>
        <v>0</v>
      </c>
      <c r="L1269" s="24">
        <f t="shared" si="433"/>
        <v>0</v>
      </c>
      <c r="M1269" s="129" t="e">
        <f t="shared" si="439"/>
        <v>#DIV/0!</v>
      </c>
      <c r="N1269" s="520"/>
    </row>
    <row r="1270" spans="1:14" s="72" customFormat="1" ht="66.75" customHeight="1" x14ac:dyDescent="0.25">
      <c r="A1270" s="573" t="s">
        <v>337</v>
      </c>
      <c r="B1270" s="180" t="s">
        <v>338</v>
      </c>
      <c r="C1270" s="178" t="s">
        <v>470</v>
      </c>
      <c r="D1270" s="56">
        <f>SUM(D1271:D1274)</f>
        <v>2418.7600000000002</v>
      </c>
      <c r="E1270" s="56">
        <f>SUM(E1271:E1274)</f>
        <v>2418.7600000000002</v>
      </c>
      <c r="F1270" s="56">
        <f>SUM(F1271:F1274)</f>
        <v>0</v>
      </c>
      <c r="G1270" s="114">
        <f>F1270/E1270</f>
        <v>0</v>
      </c>
      <c r="H1270" s="56">
        <f>SUM(H1271:H1274)</f>
        <v>0</v>
      </c>
      <c r="I1270" s="109">
        <f t="shared" si="440"/>
        <v>0</v>
      </c>
      <c r="J1270" s="108" t="e">
        <f>H1270/F1270</f>
        <v>#DIV/0!</v>
      </c>
      <c r="K1270" s="56">
        <v>0</v>
      </c>
      <c r="L1270" s="24">
        <f t="shared" si="433"/>
        <v>2418.7600000000002</v>
      </c>
      <c r="M1270" s="155">
        <f t="shared" si="439"/>
        <v>0</v>
      </c>
      <c r="N1270" s="520" t="s">
        <v>1035</v>
      </c>
    </row>
    <row r="1271" spans="1:14" s="71" customFormat="1" x14ac:dyDescent="0.25">
      <c r="A1271" s="573"/>
      <c r="B1271" s="179" t="s">
        <v>23</v>
      </c>
      <c r="C1271" s="179"/>
      <c r="D1271" s="24"/>
      <c r="E1271" s="24"/>
      <c r="F1271" s="24"/>
      <c r="G1271" s="109"/>
      <c r="H1271" s="24"/>
      <c r="I1271" s="88" t="e">
        <f t="shared" si="440"/>
        <v>#DIV/0!</v>
      </c>
      <c r="J1271" s="88"/>
      <c r="K1271" s="24">
        <f t="shared" si="435"/>
        <v>0</v>
      </c>
      <c r="L1271" s="24">
        <f t="shared" si="433"/>
        <v>0</v>
      </c>
      <c r="M1271" s="129" t="e">
        <f t="shared" si="439"/>
        <v>#DIV/0!</v>
      </c>
      <c r="N1271" s="520"/>
    </row>
    <row r="1272" spans="1:14" s="71" customFormat="1" x14ac:dyDescent="0.25">
      <c r="A1272" s="573"/>
      <c r="B1272" s="179" t="s">
        <v>22</v>
      </c>
      <c r="C1272" s="179"/>
      <c r="D1272" s="24"/>
      <c r="E1272" s="24"/>
      <c r="F1272" s="24"/>
      <c r="G1272" s="109"/>
      <c r="H1272" s="24"/>
      <c r="I1272" s="88" t="e">
        <f t="shared" si="440"/>
        <v>#DIV/0!</v>
      </c>
      <c r="J1272" s="88"/>
      <c r="K1272" s="24">
        <f t="shared" si="435"/>
        <v>0</v>
      </c>
      <c r="L1272" s="24">
        <f t="shared" si="433"/>
        <v>0</v>
      </c>
      <c r="M1272" s="129" t="e">
        <f t="shared" si="439"/>
        <v>#DIV/0!</v>
      </c>
      <c r="N1272" s="520"/>
    </row>
    <row r="1273" spans="1:14" s="71" customFormat="1" x14ac:dyDescent="0.25">
      <c r="A1273" s="573"/>
      <c r="B1273" s="179" t="s">
        <v>42</v>
      </c>
      <c r="C1273" s="179"/>
      <c r="D1273" s="24">
        <v>2418.7600000000002</v>
      </c>
      <c r="E1273" s="24">
        <v>2418.7600000000002</v>
      </c>
      <c r="F1273" s="24">
        <f>H1273</f>
        <v>0</v>
      </c>
      <c r="G1273" s="109">
        <f>F1273/E1273</f>
        <v>0</v>
      </c>
      <c r="H1273" s="24">
        <v>0</v>
      </c>
      <c r="I1273" s="109">
        <f t="shared" si="440"/>
        <v>0</v>
      </c>
      <c r="J1273" s="88" t="e">
        <f>H1273/F1273</f>
        <v>#DIV/0!</v>
      </c>
      <c r="K1273" s="24">
        <v>0</v>
      </c>
      <c r="L1273" s="24">
        <f t="shared" si="433"/>
        <v>2418.7600000000002</v>
      </c>
      <c r="M1273" s="52">
        <f t="shared" si="439"/>
        <v>0</v>
      </c>
      <c r="N1273" s="520"/>
    </row>
    <row r="1274" spans="1:14" s="71" customFormat="1" x14ac:dyDescent="0.25">
      <c r="A1274" s="573"/>
      <c r="B1274" s="179" t="s">
        <v>24</v>
      </c>
      <c r="C1274" s="179"/>
      <c r="D1274" s="24"/>
      <c r="E1274" s="24"/>
      <c r="F1274" s="24"/>
      <c r="G1274" s="109"/>
      <c r="H1274" s="24"/>
      <c r="I1274" s="88" t="e">
        <f t="shared" si="440"/>
        <v>#DIV/0!</v>
      </c>
      <c r="J1274" s="88"/>
      <c r="K1274" s="24">
        <f t="shared" ref="K1274:K1337" si="441">E1274</f>
        <v>0</v>
      </c>
      <c r="L1274" s="24">
        <f t="shared" si="433"/>
        <v>0</v>
      </c>
      <c r="M1274" s="129" t="e">
        <f t="shared" si="439"/>
        <v>#DIV/0!</v>
      </c>
      <c r="N1274" s="520"/>
    </row>
    <row r="1275" spans="1:14" s="71" customFormat="1" ht="45.75" customHeight="1" x14ac:dyDescent="0.25">
      <c r="A1275" s="573" t="s">
        <v>339</v>
      </c>
      <c r="B1275" s="180" t="s">
        <v>340</v>
      </c>
      <c r="C1275" s="178" t="s">
        <v>470</v>
      </c>
      <c r="D1275" s="56">
        <f>D1280</f>
        <v>1910.87</v>
      </c>
      <c r="E1275" s="56">
        <f>E1280</f>
        <v>1910.87</v>
      </c>
      <c r="F1275" s="56">
        <f>F1280</f>
        <v>0</v>
      </c>
      <c r="G1275" s="114">
        <f>F1275/E1275</f>
        <v>0</v>
      </c>
      <c r="H1275" s="56">
        <f>H1280</f>
        <v>0</v>
      </c>
      <c r="I1275" s="109">
        <f t="shared" si="440"/>
        <v>0</v>
      </c>
      <c r="J1275" s="108" t="e">
        <f>H1275/F1275</f>
        <v>#DIV/0!</v>
      </c>
      <c r="K1275" s="56">
        <v>0</v>
      </c>
      <c r="L1275" s="24">
        <f t="shared" si="433"/>
        <v>1910.87</v>
      </c>
      <c r="M1275" s="155">
        <f t="shared" si="439"/>
        <v>0</v>
      </c>
      <c r="N1275" s="528"/>
    </row>
    <row r="1276" spans="1:14" s="71" customFormat="1" ht="18.75" customHeight="1" x14ac:dyDescent="0.25">
      <c r="A1276" s="573"/>
      <c r="B1276" s="179" t="s">
        <v>23</v>
      </c>
      <c r="C1276" s="179"/>
      <c r="D1276" s="24"/>
      <c r="E1276" s="24"/>
      <c r="F1276" s="24"/>
      <c r="G1276" s="109"/>
      <c r="H1276" s="24"/>
      <c r="I1276" s="88" t="e">
        <f t="shared" si="440"/>
        <v>#DIV/0!</v>
      </c>
      <c r="J1276" s="88"/>
      <c r="K1276" s="24">
        <f t="shared" si="441"/>
        <v>0</v>
      </c>
      <c r="L1276" s="24">
        <f t="shared" si="433"/>
        <v>0</v>
      </c>
      <c r="M1276" s="129" t="e">
        <f t="shared" si="439"/>
        <v>#DIV/0!</v>
      </c>
      <c r="N1276" s="528"/>
    </row>
    <row r="1277" spans="1:14" s="71" customFormat="1" x14ac:dyDescent="0.25">
      <c r="A1277" s="573"/>
      <c r="B1277" s="179" t="s">
        <v>22</v>
      </c>
      <c r="C1277" s="179"/>
      <c r="D1277" s="24"/>
      <c r="E1277" s="24"/>
      <c r="F1277" s="24"/>
      <c r="G1277" s="109"/>
      <c r="H1277" s="24"/>
      <c r="I1277" s="88" t="e">
        <f t="shared" si="440"/>
        <v>#DIV/0!</v>
      </c>
      <c r="J1277" s="88"/>
      <c r="K1277" s="24">
        <f t="shared" si="441"/>
        <v>0</v>
      </c>
      <c r="L1277" s="24">
        <f t="shared" si="433"/>
        <v>0</v>
      </c>
      <c r="M1277" s="129" t="e">
        <f t="shared" si="439"/>
        <v>#DIV/0!</v>
      </c>
      <c r="N1277" s="528"/>
    </row>
    <row r="1278" spans="1:14" s="71" customFormat="1" x14ac:dyDescent="0.25">
      <c r="A1278" s="573"/>
      <c r="B1278" s="179" t="s">
        <v>42</v>
      </c>
      <c r="C1278" s="179"/>
      <c r="D1278" s="24">
        <f>D1283</f>
        <v>1910.87</v>
      </c>
      <c r="E1278" s="24">
        <f>E1283</f>
        <v>1910.87</v>
      </c>
      <c r="F1278" s="24">
        <f>F1283</f>
        <v>0</v>
      </c>
      <c r="G1278" s="109">
        <f>F1278/E1278</f>
        <v>0</v>
      </c>
      <c r="H1278" s="24">
        <f>H1283</f>
        <v>0</v>
      </c>
      <c r="I1278" s="109">
        <f t="shared" si="440"/>
        <v>0</v>
      </c>
      <c r="J1278" s="88" t="e">
        <f>H1278/F1278</f>
        <v>#DIV/0!</v>
      </c>
      <c r="K1278" s="24">
        <v>0</v>
      </c>
      <c r="L1278" s="24">
        <f t="shared" si="433"/>
        <v>1910.87</v>
      </c>
      <c r="M1278" s="52">
        <f t="shared" si="439"/>
        <v>0</v>
      </c>
      <c r="N1278" s="528"/>
    </row>
    <row r="1279" spans="1:14" s="71" customFormat="1" x14ac:dyDescent="0.25">
      <c r="A1279" s="573"/>
      <c r="B1279" s="179" t="s">
        <v>24</v>
      </c>
      <c r="C1279" s="179"/>
      <c r="D1279" s="24"/>
      <c r="E1279" s="24"/>
      <c r="F1279" s="24"/>
      <c r="G1279" s="109"/>
      <c r="H1279" s="24"/>
      <c r="I1279" s="88" t="e">
        <f t="shared" si="440"/>
        <v>#DIV/0!</v>
      </c>
      <c r="J1279" s="88"/>
      <c r="K1279" s="24">
        <f t="shared" si="441"/>
        <v>0</v>
      </c>
      <c r="L1279" s="24">
        <f t="shared" si="433"/>
        <v>0</v>
      </c>
      <c r="M1279" s="129" t="e">
        <f t="shared" si="439"/>
        <v>#DIV/0!</v>
      </c>
      <c r="N1279" s="528"/>
    </row>
    <row r="1280" spans="1:14" s="71" customFormat="1" ht="69.75" customHeight="1" x14ac:dyDescent="0.25">
      <c r="A1280" s="573" t="s">
        <v>506</v>
      </c>
      <c r="B1280" s="180" t="s">
        <v>338</v>
      </c>
      <c r="C1280" s="178" t="s">
        <v>470</v>
      </c>
      <c r="D1280" s="56">
        <f>SUM(D1281:D1284)</f>
        <v>1910.87</v>
      </c>
      <c r="E1280" s="56">
        <f>SUM(E1281:E1284)</f>
        <v>1910.87</v>
      </c>
      <c r="F1280" s="56">
        <f>SUM(F1281:F1284)</f>
        <v>0</v>
      </c>
      <c r="G1280" s="114">
        <f>F1280/E1280</f>
        <v>0</v>
      </c>
      <c r="H1280" s="56">
        <f>SUM(H1281:H1284)</f>
        <v>0</v>
      </c>
      <c r="I1280" s="109">
        <f t="shared" si="440"/>
        <v>0</v>
      </c>
      <c r="J1280" s="108" t="e">
        <f>H1280/F1280</f>
        <v>#DIV/0!</v>
      </c>
      <c r="K1280" s="56">
        <v>0</v>
      </c>
      <c r="L1280" s="24">
        <f t="shared" si="433"/>
        <v>1910.87</v>
      </c>
      <c r="M1280" s="155">
        <f t="shared" si="439"/>
        <v>0</v>
      </c>
      <c r="N1280" s="520" t="s">
        <v>1007</v>
      </c>
    </row>
    <row r="1281" spans="1:14" s="71" customFormat="1" ht="18.75" customHeight="1" x14ac:dyDescent="0.25">
      <c r="A1281" s="573"/>
      <c r="B1281" s="179" t="s">
        <v>23</v>
      </c>
      <c r="C1281" s="179"/>
      <c r="D1281" s="24"/>
      <c r="E1281" s="24"/>
      <c r="F1281" s="24"/>
      <c r="G1281" s="109"/>
      <c r="H1281" s="24"/>
      <c r="I1281" s="88" t="e">
        <f t="shared" si="440"/>
        <v>#DIV/0!</v>
      </c>
      <c r="J1281" s="88"/>
      <c r="K1281" s="24">
        <f t="shared" si="441"/>
        <v>0</v>
      </c>
      <c r="L1281" s="24">
        <f t="shared" si="433"/>
        <v>0</v>
      </c>
      <c r="M1281" s="129" t="e">
        <f t="shared" si="439"/>
        <v>#DIV/0!</v>
      </c>
      <c r="N1281" s="520"/>
    </row>
    <row r="1282" spans="1:14" s="71" customFormat="1" x14ac:dyDescent="0.25">
      <c r="A1282" s="573"/>
      <c r="B1282" s="179" t="s">
        <v>22</v>
      </c>
      <c r="C1282" s="179"/>
      <c r="D1282" s="24"/>
      <c r="E1282" s="24"/>
      <c r="F1282" s="24"/>
      <c r="G1282" s="109"/>
      <c r="H1282" s="24"/>
      <c r="I1282" s="88" t="e">
        <f t="shared" si="440"/>
        <v>#DIV/0!</v>
      </c>
      <c r="J1282" s="88"/>
      <c r="K1282" s="24">
        <f t="shared" si="441"/>
        <v>0</v>
      </c>
      <c r="L1282" s="24">
        <f t="shared" si="433"/>
        <v>0</v>
      </c>
      <c r="M1282" s="129" t="e">
        <f t="shared" si="439"/>
        <v>#DIV/0!</v>
      </c>
      <c r="N1282" s="520"/>
    </row>
    <row r="1283" spans="1:14" s="71" customFormat="1" x14ac:dyDescent="0.25">
      <c r="A1283" s="573"/>
      <c r="B1283" s="179" t="s">
        <v>42</v>
      </c>
      <c r="C1283" s="179"/>
      <c r="D1283" s="24">
        <v>1910.87</v>
      </c>
      <c r="E1283" s="24">
        <v>1910.87</v>
      </c>
      <c r="F1283" s="24">
        <f>H1283</f>
        <v>0</v>
      </c>
      <c r="G1283" s="109">
        <f>F1283/E1283</f>
        <v>0</v>
      </c>
      <c r="H1283" s="24">
        <v>0</v>
      </c>
      <c r="I1283" s="109">
        <f t="shared" si="440"/>
        <v>0</v>
      </c>
      <c r="J1283" s="88" t="e">
        <f>H1283/F1283</f>
        <v>#DIV/0!</v>
      </c>
      <c r="K1283" s="24">
        <v>0</v>
      </c>
      <c r="L1283" s="24">
        <f t="shared" si="433"/>
        <v>1910.87</v>
      </c>
      <c r="M1283" s="52">
        <f t="shared" si="439"/>
        <v>0</v>
      </c>
      <c r="N1283" s="520"/>
    </row>
    <row r="1284" spans="1:14" s="71" customFormat="1" x14ac:dyDescent="0.25">
      <c r="A1284" s="573"/>
      <c r="B1284" s="179" t="s">
        <v>24</v>
      </c>
      <c r="C1284" s="179"/>
      <c r="D1284" s="24"/>
      <c r="E1284" s="24"/>
      <c r="F1284" s="24"/>
      <c r="G1284" s="109"/>
      <c r="H1284" s="24"/>
      <c r="I1284" s="88" t="e">
        <f t="shared" si="440"/>
        <v>#DIV/0!</v>
      </c>
      <c r="J1284" s="88"/>
      <c r="K1284" s="24">
        <f t="shared" si="441"/>
        <v>0</v>
      </c>
      <c r="L1284" s="24">
        <f t="shared" si="433"/>
        <v>0</v>
      </c>
      <c r="M1284" s="129" t="e">
        <f t="shared" si="439"/>
        <v>#DIV/0!</v>
      </c>
      <c r="N1284" s="520"/>
    </row>
    <row r="1285" spans="1:14" s="72" customFormat="1" ht="37.5" x14ac:dyDescent="0.25">
      <c r="A1285" s="573" t="s">
        <v>341</v>
      </c>
      <c r="B1285" s="180" t="s">
        <v>342</v>
      </c>
      <c r="C1285" s="178" t="s">
        <v>470</v>
      </c>
      <c r="D1285" s="56">
        <f>D1290+D1295</f>
        <v>2332.7800000000002</v>
      </c>
      <c r="E1285" s="56">
        <f>E1290+E1295</f>
        <v>2332.7800000000002</v>
      </c>
      <c r="F1285" s="56">
        <f>F1290+F1295</f>
        <v>0</v>
      </c>
      <c r="G1285" s="114">
        <f>F1285/E1285</f>
        <v>0</v>
      </c>
      <c r="H1285" s="56">
        <f>H1290+H1295</f>
        <v>0</v>
      </c>
      <c r="I1285" s="109">
        <f t="shared" si="440"/>
        <v>0</v>
      </c>
      <c r="J1285" s="108" t="e">
        <f>H1285/F1285</f>
        <v>#DIV/0!</v>
      </c>
      <c r="K1285" s="24">
        <v>0</v>
      </c>
      <c r="L1285" s="24">
        <f t="shared" si="433"/>
        <v>2332.7800000000002</v>
      </c>
      <c r="M1285" s="52">
        <f t="shared" si="439"/>
        <v>0</v>
      </c>
      <c r="N1285" s="528"/>
    </row>
    <row r="1286" spans="1:14" s="71" customFormat="1" x14ac:dyDescent="0.25">
      <c r="A1286" s="573"/>
      <c r="B1286" s="179" t="s">
        <v>23</v>
      </c>
      <c r="C1286" s="179"/>
      <c r="D1286" s="24"/>
      <c r="E1286" s="24"/>
      <c r="F1286" s="24"/>
      <c r="G1286" s="109"/>
      <c r="H1286" s="24"/>
      <c r="I1286" s="88" t="e">
        <f t="shared" si="440"/>
        <v>#DIV/0!</v>
      </c>
      <c r="J1286" s="88"/>
      <c r="K1286" s="24">
        <f t="shared" si="441"/>
        <v>0</v>
      </c>
      <c r="L1286" s="24">
        <f t="shared" si="433"/>
        <v>0</v>
      </c>
      <c r="M1286" s="129" t="e">
        <f t="shared" si="439"/>
        <v>#DIV/0!</v>
      </c>
      <c r="N1286" s="528"/>
    </row>
    <row r="1287" spans="1:14" s="71" customFormat="1" x14ac:dyDescent="0.25">
      <c r="A1287" s="573"/>
      <c r="B1287" s="179" t="s">
        <v>22</v>
      </c>
      <c r="C1287" s="179"/>
      <c r="D1287" s="24"/>
      <c r="E1287" s="24"/>
      <c r="F1287" s="24"/>
      <c r="G1287" s="109"/>
      <c r="H1287" s="24"/>
      <c r="I1287" s="88" t="e">
        <f t="shared" si="440"/>
        <v>#DIV/0!</v>
      </c>
      <c r="J1287" s="88"/>
      <c r="K1287" s="24">
        <f t="shared" si="441"/>
        <v>0</v>
      </c>
      <c r="L1287" s="24">
        <f t="shared" si="433"/>
        <v>0</v>
      </c>
      <c r="M1287" s="129" t="e">
        <f t="shared" si="439"/>
        <v>#DIV/0!</v>
      </c>
      <c r="N1287" s="528"/>
    </row>
    <row r="1288" spans="1:14" s="71" customFormat="1" x14ac:dyDescent="0.25">
      <c r="A1288" s="573"/>
      <c r="B1288" s="179" t="s">
        <v>42</v>
      </c>
      <c r="C1288" s="179"/>
      <c r="D1288" s="24">
        <f>D1293+D1298</f>
        <v>2332.7800000000002</v>
      </c>
      <c r="E1288" s="24">
        <f>E1293+E1298</f>
        <v>2332.7800000000002</v>
      </c>
      <c r="F1288" s="24">
        <f>F1293+F1298</f>
        <v>0</v>
      </c>
      <c r="G1288" s="109">
        <f>F1288/E1288</f>
        <v>0</v>
      </c>
      <c r="H1288" s="24">
        <f>H1293+H1298</f>
        <v>0</v>
      </c>
      <c r="I1288" s="109">
        <f t="shared" si="440"/>
        <v>0</v>
      </c>
      <c r="J1288" s="88" t="e">
        <f>H1288/F1288</f>
        <v>#DIV/0!</v>
      </c>
      <c r="K1288" s="24">
        <v>0</v>
      </c>
      <c r="L1288" s="24">
        <f t="shared" si="433"/>
        <v>2332.7800000000002</v>
      </c>
      <c r="M1288" s="52">
        <f t="shared" si="439"/>
        <v>0</v>
      </c>
      <c r="N1288" s="528"/>
    </row>
    <row r="1289" spans="1:14" s="71" customFormat="1" x14ac:dyDescent="0.25">
      <c r="A1289" s="573"/>
      <c r="B1289" s="179" t="s">
        <v>24</v>
      </c>
      <c r="C1289" s="179"/>
      <c r="D1289" s="24"/>
      <c r="E1289" s="24"/>
      <c r="F1289" s="24"/>
      <c r="G1289" s="109"/>
      <c r="H1289" s="24"/>
      <c r="I1289" s="88" t="e">
        <f t="shared" si="440"/>
        <v>#DIV/0!</v>
      </c>
      <c r="J1289" s="88"/>
      <c r="K1289" s="24">
        <f t="shared" si="441"/>
        <v>0</v>
      </c>
      <c r="L1289" s="24">
        <f t="shared" si="433"/>
        <v>0</v>
      </c>
      <c r="M1289" s="129" t="e">
        <f t="shared" si="439"/>
        <v>#DIV/0!</v>
      </c>
      <c r="N1289" s="528"/>
    </row>
    <row r="1290" spans="1:14" s="71" customFormat="1" ht="75" x14ac:dyDescent="0.25">
      <c r="A1290" s="573" t="s">
        <v>343</v>
      </c>
      <c r="B1290" s="180" t="s">
        <v>336</v>
      </c>
      <c r="C1290" s="178" t="s">
        <v>470</v>
      </c>
      <c r="D1290" s="56">
        <f>SUM(D1291:D1294)</f>
        <v>1075.6300000000001</v>
      </c>
      <c r="E1290" s="56">
        <f>SUM(E1291:E1294)</f>
        <v>1075.6300000000001</v>
      </c>
      <c r="F1290" s="56">
        <f>SUM(F1291:F1294)</f>
        <v>0</v>
      </c>
      <c r="G1290" s="114">
        <f>F1290/E1290</f>
        <v>0</v>
      </c>
      <c r="H1290" s="56">
        <f>SUM(H1291:H1294)</f>
        <v>0</v>
      </c>
      <c r="I1290" s="109">
        <f t="shared" si="440"/>
        <v>0</v>
      </c>
      <c r="J1290" s="108" t="e">
        <f>H1290/F1290</f>
        <v>#DIV/0!</v>
      </c>
      <c r="K1290" s="56">
        <v>0</v>
      </c>
      <c r="L1290" s="24">
        <f t="shared" ref="L1290:L1353" si="442">E1290-K1290</f>
        <v>1075.6300000000001</v>
      </c>
      <c r="M1290" s="155">
        <f t="shared" si="439"/>
        <v>0</v>
      </c>
      <c r="N1290" s="520" t="s">
        <v>1007</v>
      </c>
    </row>
    <row r="1291" spans="1:14" s="71" customFormat="1" ht="18.75" customHeight="1" x14ac:dyDescent="0.25">
      <c r="A1291" s="573"/>
      <c r="B1291" s="179" t="s">
        <v>23</v>
      </c>
      <c r="C1291" s="179"/>
      <c r="D1291" s="24"/>
      <c r="E1291" s="24"/>
      <c r="F1291" s="24"/>
      <c r="G1291" s="109"/>
      <c r="H1291" s="24"/>
      <c r="I1291" s="88" t="e">
        <f t="shared" si="440"/>
        <v>#DIV/0!</v>
      </c>
      <c r="J1291" s="88"/>
      <c r="K1291" s="24">
        <f t="shared" si="441"/>
        <v>0</v>
      </c>
      <c r="L1291" s="24">
        <f t="shared" si="442"/>
        <v>0</v>
      </c>
      <c r="M1291" s="129" t="e">
        <f t="shared" si="439"/>
        <v>#DIV/0!</v>
      </c>
      <c r="N1291" s="520"/>
    </row>
    <row r="1292" spans="1:14" s="71" customFormat="1" x14ac:dyDescent="0.25">
      <c r="A1292" s="573"/>
      <c r="B1292" s="179" t="s">
        <v>22</v>
      </c>
      <c r="C1292" s="179"/>
      <c r="D1292" s="24"/>
      <c r="E1292" s="24"/>
      <c r="F1292" s="24"/>
      <c r="G1292" s="109"/>
      <c r="H1292" s="24"/>
      <c r="I1292" s="88" t="e">
        <f t="shared" si="440"/>
        <v>#DIV/0!</v>
      </c>
      <c r="J1292" s="88"/>
      <c r="K1292" s="24">
        <f t="shared" si="441"/>
        <v>0</v>
      </c>
      <c r="L1292" s="24">
        <f t="shared" si="442"/>
        <v>0</v>
      </c>
      <c r="M1292" s="129" t="e">
        <f t="shared" si="439"/>
        <v>#DIV/0!</v>
      </c>
      <c r="N1292" s="520"/>
    </row>
    <row r="1293" spans="1:14" s="71" customFormat="1" x14ac:dyDescent="0.25">
      <c r="A1293" s="573"/>
      <c r="B1293" s="179" t="s">
        <v>42</v>
      </c>
      <c r="C1293" s="179"/>
      <c r="D1293" s="24">
        <v>1075.6300000000001</v>
      </c>
      <c r="E1293" s="24">
        <v>1075.6300000000001</v>
      </c>
      <c r="F1293" s="24">
        <f>H1293</f>
        <v>0</v>
      </c>
      <c r="G1293" s="109">
        <f>F1293/E1293</f>
        <v>0</v>
      </c>
      <c r="H1293" s="24">
        <v>0</v>
      </c>
      <c r="I1293" s="109">
        <f t="shared" si="440"/>
        <v>0</v>
      </c>
      <c r="J1293" s="88" t="e">
        <f>H1293/F1293</f>
        <v>#DIV/0!</v>
      </c>
      <c r="K1293" s="24">
        <v>0</v>
      </c>
      <c r="L1293" s="24">
        <f t="shared" si="442"/>
        <v>1075.6300000000001</v>
      </c>
      <c r="M1293" s="52">
        <f t="shared" si="439"/>
        <v>0</v>
      </c>
      <c r="N1293" s="520"/>
    </row>
    <row r="1294" spans="1:14" s="71" customFormat="1" x14ac:dyDescent="0.25">
      <c r="A1294" s="573"/>
      <c r="B1294" s="179" t="s">
        <v>24</v>
      </c>
      <c r="C1294" s="179"/>
      <c r="D1294" s="24"/>
      <c r="E1294" s="24"/>
      <c r="F1294" s="24"/>
      <c r="G1294" s="109"/>
      <c r="H1294" s="24"/>
      <c r="I1294" s="88" t="e">
        <f t="shared" si="440"/>
        <v>#DIV/0!</v>
      </c>
      <c r="J1294" s="88"/>
      <c r="K1294" s="24">
        <f t="shared" si="441"/>
        <v>0</v>
      </c>
      <c r="L1294" s="24">
        <f t="shared" si="442"/>
        <v>0</v>
      </c>
      <c r="M1294" s="129" t="e">
        <f t="shared" si="439"/>
        <v>#DIV/0!</v>
      </c>
      <c r="N1294" s="520"/>
    </row>
    <row r="1295" spans="1:14" s="72" customFormat="1" ht="56.25" x14ac:dyDescent="0.25">
      <c r="A1295" s="573" t="s">
        <v>344</v>
      </c>
      <c r="B1295" s="180" t="s">
        <v>338</v>
      </c>
      <c r="C1295" s="178" t="s">
        <v>470</v>
      </c>
      <c r="D1295" s="56">
        <f>SUM(D1296:D1299)</f>
        <v>1257.1500000000001</v>
      </c>
      <c r="E1295" s="56">
        <f>SUM(E1296:E1299)</f>
        <v>1257.1500000000001</v>
      </c>
      <c r="F1295" s="56">
        <f>SUM(F1296:F1299)</f>
        <v>0</v>
      </c>
      <c r="G1295" s="114">
        <f>F1295/E1295</f>
        <v>0</v>
      </c>
      <c r="H1295" s="56">
        <f>SUM(H1296:H1299)</f>
        <v>0</v>
      </c>
      <c r="I1295" s="109">
        <f t="shared" si="440"/>
        <v>0</v>
      </c>
      <c r="J1295" s="108" t="e">
        <f>H1295/F1295</f>
        <v>#DIV/0!</v>
      </c>
      <c r="K1295" s="56">
        <v>0</v>
      </c>
      <c r="L1295" s="24">
        <f t="shared" si="442"/>
        <v>1257.1500000000001</v>
      </c>
      <c r="M1295" s="155">
        <f t="shared" si="439"/>
        <v>0</v>
      </c>
      <c r="N1295" s="520" t="s">
        <v>1007</v>
      </c>
    </row>
    <row r="1296" spans="1:14" s="71" customFormat="1" x14ac:dyDescent="0.25">
      <c r="A1296" s="573"/>
      <c r="B1296" s="179" t="s">
        <v>23</v>
      </c>
      <c r="C1296" s="179"/>
      <c r="D1296" s="24"/>
      <c r="E1296" s="24"/>
      <c r="F1296" s="24"/>
      <c r="G1296" s="109"/>
      <c r="H1296" s="24"/>
      <c r="I1296" s="88" t="e">
        <f t="shared" si="440"/>
        <v>#DIV/0!</v>
      </c>
      <c r="J1296" s="88"/>
      <c r="K1296" s="24">
        <f t="shared" si="441"/>
        <v>0</v>
      </c>
      <c r="L1296" s="24">
        <f t="shared" si="442"/>
        <v>0</v>
      </c>
      <c r="M1296" s="129" t="e">
        <f t="shared" si="439"/>
        <v>#DIV/0!</v>
      </c>
      <c r="N1296" s="520"/>
    </row>
    <row r="1297" spans="1:14" s="71" customFormat="1" x14ac:dyDescent="0.25">
      <c r="A1297" s="573"/>
      <c r="B1297" s="179" t="s">
        <v>22</v>
      </c>
      <c r="C1297" s="179"/>
      <c r="D1297" s="24"/>
      <c r="E1297" s="24"/>
      <c r="F1297" s="24"/>
      <c r="G1297" s="109"/>
      <c r="H1297" s="24"/>
      <c r="I1297" s="88" t="e">
        <f t="shared" si="440"/>
        <v>#DIV/0!</v>
      </c>
      <c r="J1297" s="88"/>
      <c r="K1297" s="24">
        <f t="shared" si="441"/>
        <v>0</v>
      </c>
      <c r="L1297" s="24">
        <f t="shared" si="442"/>
        <v>0</v>
      </c>
      <c r="M1297" s="129" t="e">
        <f t="shared" si="439"/>
        <v>#DIV/0!</v>
      </c>
      <c r="N1297" s="520"/>
    </row>
    <row r="1298" spans="1:14" s="71" customFormat="1" x14ac:dyDescent="0.25">
      <c r="A1298" s="573"/>
      <c r="B1298" s="179" t="s">
        <v>42</v>
      </c>
      <c r="C1298" s="179"/>
      <c r="D1298" s="24">
        <v>1257.1500000000001</v>
      </c>
      <c r="E1298" s="24">
        <v>1257.1500000000001</v>
      </c>
      <c r="F1298" s="24">
        <f>H1298</f>
        <v>0</v>
      </c>
      <c r="G1298" s="109">
        <f>F1298/E1298</f>
        <v>0</v>
      </c>
      <c r="H1298" s="24">
        <v>0</v>
      </c>
      <c r="I1298" s="109">
        <f t="shared" si="440"/>
        <v>0</v>
      </c>
      <c r="J1298" s="88" t="e">
        <f>H1298/F1298</f>
        <v>#DIV/0!</v>
      </c>
      <c r="K1298" s="24">
        <v>0</v>
      </c>
      <c r="L1298" s="24">
        <f t="shared" si="442"/>
        <v>1257.1500000000001</v>
      </c>
      <c r="M1298" s="52">
        <f t="shared" si="439"/>
        <v>0</v>
      </c>
      <c r="N1298" s="520"/>
    </row>
    <row r="1299" spans="1:14" s="71" customFormat="1" x14ac:dyDescent="0.25">
      <c r="A1299" s="573"/>
      <c r="B1299" s="179" t="s">
        <v>24</v>
      </c>
      <c r="C1299" s="179"/>
      <c r="D1299" s="24"/>
      <c r="E1299" s="24"/>
      <c r="F1299" s="24"/>
      <c r="G1299" s="109"/>
      <c r="H1299" s="24"/>
      <c r="I1299" s="88" t="e">
        <f t="shared" si="440"/>
        <v>#DIV/0!</v>
      </c>
      <c r="J1299" s="88"/>
      <c r="K1299" s="24">
        <f t="shared" si="441"/>
        <v>0</v>
      </c>
      <c r="L1299" s="24">
        <f t="shared" si="442"/>
        <v>0</v>
      </c>
      <c r="M1299" s="129" t="e">
        <f t="shared" si="439"/>
        <v>#DIV/0!</v>
      </c>
      <c r="N1299" s="520"/>
    </row>
    <row r="1300" spans="1:14" s="71" customFormat="1" ht="36.75" customHeight="1" x14ac:dyDescent="0.25">
      <c r="A1300" s="573" t="s">
        <v>345</v>
      </c>
      <c r="B1300" s="180" t="s">
        <v>346</v>
      </c>
      <c r="C1300" s="178" t="s">
        <v>470</v>
      </c>
      <c r="D1300" s="56">
        <f>D1305+D1310</f>
        <v>2586.9899999999998</v>
      </c>
      <c r="E1300" s="56">
        <f>E1305+E1310</f>
        <v>2586.9899999999998</v>
      </c>
      <c r="F1300" s="56">
        <f>F1305+F1310</f>
        <v>0</v>
      </c>
      <c r="G1300" s="114">
        <f>F1300/E1300</f>
        <v>0</v>
      </c>
      <c r="H1300" s="56">
        <f>H1305+H1310</f>
        <v>0</v>
      </c>
      <c r="I1300" s="109">
        <f t="shared" si="440"/>
        <v>0</v>
      </c>
      <c r="J1300" s="108" t="e">
        <f>H1300/F1300</f>
        <v>#DIV/0!</v>
      </c>
      <c r="K1300" s="24">
        <v>0</v>
      </c>
      <c r="L1300" s="24">
        <f t="shared" si="442"/>
        <v>2586.9899999999998</v>
      </c>
      <c r="M1300" s="52">
        <f t="shared" si="439"/>
        <v>0</v>
      </c>
      <c r="N1300" s="528"/>
    </row>
    <row r="1301" spans="1:14" s="71" customFormat="1" ht="18.75" customHeight="1" x14ac:dyDescent="0.25">
      <c r="A1301" s="573"/>
      <c r="B1301" s="179" t="s">
        <v>23</v>
      </c>
      <c r="C1301" s="179"/>
      <c r="D1301" s="24"/>
      <c r="E1301" s="24"/>
      <c r="F1301" s="24"/>
      <c r="G1301" s="109"/>
      <c r="H1301" s="24"/>
      <c r="I1301" s="88" t="e">
        <f t="shared" si="440"/>
        <v>#DIV/0!</v>
      </c>
      <c r="J1301" s="88"/>
      <c r="K1301" s="24">
        <f t="shared" si="441"/>
        <v>0</v>
      </c>
      <c r="L1301" s="24">
        <f t="shared" si="442"/>
        <v>0</v>
      </c>
      <c r="M1301" s="129" t="e">
        <f t="shared" si="439"/>
        <v>#DIV/0!</v>
      </c>
      <c r="N1301" s="528"/>
    </row>
    <row r="1302" spans="1:14" s="71" customFormat="1" x14ac:dyDescent="0.25">
      <c r="A1302" s="573"/>
      <c r="B1302" s="179" t="s">
        <v>22</v>
      </c>
      <c r="C1302" s="179"/>
      <c r="D1302" s="24"/>
      <c r="E1302" s="24"/>
      <c r="F1302" s="24"/>
      <c r="G1302" s="109"/>
      <c r="H1302" s="24"/>
      <c r="I1302" s="88" t="e">
        <f t="shared" si="440"/>
        <v>#DIV/0!</v>
      </c>
      <c r="J1302" s="88"/>
      <c r="K1302" s="24">
        <f t="shared" si="441"/>
        <v>0</v>
      </c>
      <c r="L1302" s="24">
        <f t="shared" si="442"/>
        <v>0</v>
      </c>
      <c r="M1302" s="129" t="e">
        <f t="shared" si="439"/>
        <v>#DIV/0!</v>
      </c>
      <c r="N1302" s="528"/>
    </row>
    <row r="1303" spans="1:14" s="71" customFormat="1" x14ac:dyDescent="0.25">
      <c r="A1303" s="573"/>
      <c r="B1303" s="179" t="s">
        <v>42</v>
      </c>
      <c r="C1303" s="179"/>
      <c r="D1303" s="24">
        <f>D1308+D1313</f>
        <v>2586.9899999999998</v>
      </c>
      <c r="E1303" s="24">
        <f>E1308+E1313</f>
        <v>2586.9899999999998</v>
      </c>
      <c r="F1303" s="24">
        <f>F1308+F1313</f>
        <v>0</v>
      </c>
      <c r="G1303" s="109">
        <f>F1303/E1303</f>
        <v>0</v>
      </c>
      <c r="H1303" s="24">
        <f>H1308+H1313</f>
        <v>0</v>
      </c>
      <c r="I1303" s="109">
        <f t="shared" si="440"/>
        <v>0</v>
      </c>
      <c r="J1303" s="88" t="e">
        <f>H1303/F1303</f>
        <v>#DIV/0!</v>
      </c>
      <c r="K1303" s="24">
        <v>0</v>
      </c>
      <c r="L1303" s="24">
        <f t="shared" si="442"/>
        <v>2586.9899999999998</v>
      </c>
      <c r="M1303" s="52">
        <f t="shared" si="439"/>
        <v>0</v>
      </c>
      <c r="N1303" s="528"/>
    </row>
    <row r="1304" spans="1:14" s="71" customFormat="1" x14ac:dyDescent="0.25">
      <c r="A1304" s="573"/>
      <c r="B1304" s="179" t="s">
        <v>24</v>
      </c>
      <c r="C1304" s="179"/>
      <c r="D1304" s="24"/>
      <c r="E1304" s="24"/>
      <c r="F1304" s="24"/>
      <c r="G1304" s="109"/>
      <c r="H1304" s="24"/>
      <c r="I1304" s="88" t="e">
        <f t="shared" si="440"/>
        <v>#DIV/0!</v>
      </c>
      <c r="J1304" s="88"/>
      <c r="K1304" s="24">
        <f t="shared" si="441"/>
        <v>0</v>
      </c>
      <c r="L1304" s="24">
        <f t="shared" si="442"/>
        <v>0</v>
      </c>
      <c r="M1304" s="129" t="e">
        <f t="shared" si="439"/>
        <v>#DIV/0!</v>
      </c>
      <c r="N1304" s="528"/>
    </row>
    <row r="1305" spans="1:14" s="71" customFormat="1" ht="87" customHeight="1" x14ac:dyDescent="0.25">
      <c r="A1305" s="573" t="s">
        <v>347</v>
      </c>
      <c r="B1305" s="180" t="s">
        <v>336</v>
      </c>
      <c r="C1305" s="178" t="s">
        <v>470</v>
      </c>
      <c r="D1305" s="56">
        <f>SUM(D1306:D1309)</f>
        <v>1008.01</v>
      </c>
      <c r="E1305" s="56">
        <f>SUM(E1306:E1309)</f>
        <v>1008.01</v>
      </c>
      <c r="F1305" s="56">
        <f>SUM(F1306:F1309)</f>
        <v>0</v>
      </c>
      <c r="G1305" s="114">
        <f>F1305/E1305</f>
        <v>0</v>
      </c>
      <c r="H1305" s="56">
        <f>SUM(H1306:H1309)</f>
        <v>0</v>
      </c>
      <c r="I1305" s="109">
        <f t="shared" si="440"/>
        <v>0</v>
      </c>
      <c r="J1305" s="108" t="e">
        <f>H1305/F1305</f>
        <v>#DIV/0!</v>
      </c>
      <c r="K1305" s="56">
        <v>0</v>
      </c>
      <c r="L1305" s="24">
        <f t="shared" si="442"/>
        <v>1008.01</v>
      </c>
      <c r="M1305" s="155">
        <f t="shared" si="439"/>
        <v>0</v>
      </c>
      <c r="N1305" s="520" t="s">
        <v>1007</v>
      </c>
    </row>
    <row r="1306" spans="1:14" s="71" customFormat="1" ht="18.75" customHeight="1" x14ac:dyDescent="0.25">
      <c r="A1306" s="573"/>
      <c r="B1306" s="179" t="s">
        <v>23</v>
      </c>
      <c r="C1306" s="179"/>
      <c r="D1306" s="24"/>
      <c r="E1306" s="24"/>
      <c r="F1306" s="24"/>
      <c r="G1306" s="109"/>
      <c r="H1306" s="24"/>
      <c r="I1306" s="88" t="e">
        <f t="shared" si="440"/>
        <v>#DIV/0!</v>
      </c>
      <c r="J1306" s="88"/>
      <c r="K1306" s="24">
        <f t="shared" si="441"/>
        <v>0</v>
      </c>
      <c r="L1306" s="24">
        <f t="shared" si="442"/>
        <v>0</v>
      </c>
      <c r="M1306" s="129" t="e">
        <f t="shared" si="439"/>
        <v>#DIV/0!</v>
      </c>
      <c r="N1306" s="520"/>
    </row>
    <row r="1307" spans="1:14" s="71" customFormat="1" x14ac:dyDescent="0.25">
      <c r="A1307" s="573"/>
      <c r="B1307" s="179" t="s">
        <v>22</v>
      </c>
      <c r="C1307" s="179"/>
      <c r="D1307" s="24"/>
      <c r="E1307" s="24"/>
      <c r="F1307" s="24"/>
      <c r="G1307" s="109"/>
      <c r="H1307" s="24"/>
      <c r="I1307" s="88" t="e">
        <f t="shared" si="440"/>
        <v>#DIV/0!</v>
      </c>
      <c r="J1307" s="88"/>
      <c r="K1307" s="24">
        <f t="shared" si="441"/>
        <v>0</v>
      </c>
      <c r="L1307" s="24">
        <f t="shared" si="442"/>
        <v>0</v>
      </c>
      <c r="M1307" s="129" t="e">
        <f t="shared" si="439"/>
        <v>#DIV/0!</v>
      </c>
      <c r="N1307" s="520"/>
    </row>
    <row r="1308" spans="1:14" s="71" customFormat="1" x14ac:dyDescent="0.25">
      <c r="A1308" s="573"/>
      <c r="B1308" s="179" t="s">
        <v>42</v>
      </c>
      <c r="C1308" s="179"/>
      <c r="D1308" s="24">
        <v>1008.01</v>
      </c>
      <c r="E1308" s="24">
        <v>1008.01</v>
      </c>
      <c r="F1308" s="24">
        <f>H1308</f>
        <v>0</v>
      </c>
      <c r="G1308" s="109">
        <f>F1308/E1308</f>
        <v>0</v>
      </c>
      <c r="H1308" s="24">
        <v>0</v>
      </c>
      <c r="I1308" s="109">
        <f t="shared" si="440"/>
        <v>0</v>
      </c>
      <c r="J1308" s="88" t="e">
        <f>H1308/F1308</f>
        <v>#DIV/0!</v>
      </c>
      <c r="K1308" s="24">
        <v>0</v>
      </c>
      <c r="L1308" s="24">
        <f t="shared" si="442"/>
        <v>1008.01</v>
      </c>
      <c r="M1308" s="52">
        <f t="shared" si="439"/>
        <v>0</v>
      </c>
      <c r="N1308" s="520"/>
    </row>
    <row r="1309" spans="1:14" s="71" customFormat="1" x14ac:dyDescent="0.25">
      <c r="A1309" s="573"/>
      <c r="B1309" s="179" t="s">
        <v>24</v>
      </c>
      <c r="C1309" s="179"/>
      <c r="D1309" s="24"/>
      <c r="E1309" s="24"/>
      <c r="F1309" s="24"/>
      <c r="G1309" s="109"/>
      <c r="H1309" s="24"/>
      <c r="I1309" s="88" t="e">
        <f t="shared" si="440"/>
        <v>#DIV/0!</v>
      </c>
      <c r="J1309" s="88"/>
      <c r="K1309" s="24">
        <f t="shared" si="441"/>
        <v>0</v>
      </c>
      <c r="L1309" s="24">
        <f t="shared" si="442"/>
        <v>0</v>
      </c>
      <c r="M1309" s="129" t="e">
        <f t="shared" si="439"/>
        <v>#DIV/0!</v>
      </c>
      <c r="N1309" s="520"/>
    </row>
    <row r="1310" spans="1:14" s="72" customFormat="1" ht="84.75" customHeight="1" x14ac:dyDescent="0.25">
      <c r="A1310" s="573" t="s">
        <v>348</v>
      </c>
      <c r="B1310" s="180" t="s">
        <v>338</v>
      </c>
      <c r="C1310" s="178" t="s">
        <v>470</v>
      </c>
      <c r="D1310" s="56">
        <f>SUM(D1311:D1314)</f>
        <v>1578.98</v>
      </c>
      <c r="E1310" s="56">
        <f>SUM(E1311:E1314)</f>
        <v>1578.98</v>
      </c>
      <c r="F1310" s="56">
        <f>SUM(F1311:F1314)</f>
        <v>0</v>
      </c>
      <c r="G1310" s="114">
        <f>F1310/E1310</f>
        <v>0</v>
      </c>
      <c r="H1310" s="56">
        <f>SUM(H1311:H1314)</f>
        <v>0</v>
      </c>
      <c r="I1310" s="109">
        <f t="shared" si="440"/>
        <v>0</v>
      </c>
      <c r="J1310" s="108" t="e">
        <f>H1310/F1310</f>
        <v>#DIV/0!</v>
      </c>
      <c r="K1310" s="56">
        <v>0</v>
      </c>
      <c r="L1310" s="24">
        <f t="shared" si="442"/>
        <v>1578.98</v>
      </c>
      <c r="M1310" s="155">
        <f t="shared" si="439"/>
        <v>0</v>
      </c>
      <c r="N1310" s="520" t="s">
        <v>1007</v>
      </c>
    </row>
    <row r="1311" spans="1:14" s="71" customFormat="1" x14ac:dyDescent="0.25">
      <c r="A1311" s="573"/>
      <c r="B1311" s="179" t="s">
        <v>23</v>
      </c>
      <c r="C1311" s="179"/>
      <c r="D1311" s="24"/>
      <c r="E1311" s="24"/>
      <c r="F1311" s="24"/>
      <c r="G1311" s="109"/>
      <c r="H1311" s="24"/>
      <c r="I1311" s="88" t="e">
        <f t="shared" si="440"/>
        <v>#DIV/0!</v>
      </c>
      <c r="J1311" s="88"/>
      <c r="K1311" s="24">
        <f t="shared" si="441"/>
        <v>0</v>
      </c>
      <c r="L1311" s="24">
        <f t="shared" si="442"/>
        <v>0</v>
      </c>
      <c r="M1311" s="129" t="e">
        <f t="shared" si="439"/>
        <v>#DIV/0!</v>
      </c>
      <c r="N1311" s="520"/>
    </row>
    <row r="1312" spans="1:14" s="71" customFormat="1" x14ac:dyDescent="0.25">
      <c r="A1312" s="573"/>
      <c r="B1312" s="179" t="s">
        <v>22</v>
      </c>
      <c r="C1312" s="179"/>
      <c r="D1312" s="24"/>
      <c r="E1312" s="24"/>
      <c r="F1312" s="24"/>
      <c r="G1312" s="109"/>
      <c r="H1312" s="24"/>
      <c r="I1312" s="88" t="e">
        <f t="shared" si="440"/>
        <v>#DIV/0!</v>
      </c>
      <c r="J1312" s="88"/>
      <c r="K1312" s="24">
        <f t="shared" si="441"/>
        <v>0</v>
      </c>
      <c r="L1312" s="24">
        <f t="shared" si="442"/>
        <v>0</v>
      </c>
      <c r="M1312" s="129" t="e">
        <f t="shared" si="439"/>
        <v>#DIV/0!</v>
      </c>
      <c r="N1312" s="520"/>
    </row>
    <row r="1313" spans="1:14" s="71" customFormat="1" x14ac:dyDescent="0.25">
      <c r="A1313" s="573"/>
      <c r="B1313" s="179" t="s">
        <v>42</v>
      </c>
      <c r="C1313" s="179"/>
      <c r="D1313" s="24">
        <v>1578.98</v>
      </c>
      <c r="E1313" s="24">
        <v>1578.98</v>
      </c>
      <c r="F1313" s="24">
        <f>H1313</f>
        <v>0</v>
      </c>
      <c r="G1313" s="109">
        <f>F1313/E1313</f>
        <v>0</v>
      </c>
      <c r="H1313" s="24">
        <v>0</v>
      </c>
      <c r="I1313" s="109">
        <f t="shared" si="440"/>
        <v>0</v>
      </c>
      <c r="J1313" s="88" t="e">
        <f>H1313/F1313</f>
        <v>#DIV/0!</v>
      </c>
      <c r="K1313" s="24">
        <v>0</v>
      </c>
      <c r="L1313" s="24">
        <f t="shared" si="442"/>
        <v>1578.98</v>
      </c>
      <c r="M1313" s="52">
        <f t="shared" si="439"/>
        <v>0</v>
      </c>
      <c r="N1313" s="520"/>
    </row>
    <row r="1314" spans="1:14" s="71" customFormat="1" x14ac:dyDescent="0.25">
      <c r="A1314" s="573"/>
      <c r="B1314" s="179" t="s">
        <v>24</v>
      </c>
      <c r="C1314" s="179"/>
      <c r="D1314" s="24"/>
      <c r="E1314" s="24"/>
      <c r="F1314" s="24"/>
      <c r="G1314" s="109"/>
      <c r="H1314" s="24"/>
      <c r="I1314" s="88" t="e">
        <f t="shared" si="440"/>
        <v>#DIV/0!</v>
      </c>
      <c r="J1314" s="88"/>
      <c r="K1314" s="24">
        <f t="shared" si="441"/>
        <v>0</v>
      </c>
      <c r="L1314" s="24">
        <f t="shared" si="442"/>
        <v>0</v>
      </c>
      <c r="M1314" s="129" t="e">
        <f t="shared" si="439"/>
        <v>#DIV/0!</v>
      </c>
      <c r="N1314" s="520"/>
    </row>
    <row r="1315" spans="1:14" s="71" customFormat="1" ht="40.5" customHeight="1" x14ac:dyDescent="0.25">
      <c r="A1315" s="573" t="s">
        <v>349</v>
      </c>
      <c r="B1315" s="180" t="s">
        <v>350</v>
      </c>
      <c r="C1315" s="178" t="s">
        <v>470</v>
      </c>
      <c r="D1315" s="56">
        <f>D1320+D1325</f>
        <v>2216.59</v>
      </c>
      <c r="E1315" s="56">
        <f>E1320+E1325</f>
        <v>2216.59</v>
      </c>
      <c r="F1315" s="56">
        <f>F1320+F1325</f>
        <v>0</v>
      </c>
      <c r="G1315" s="114">
        <f>F1315/E1315</f>
        <v>0</v>
      </c>
      <c r="H1315" s="56">
        <f>H1320+H1325</f>
        <v>0</v>
      </c>
      <c r="I1315" s="109">
        <f t="shared" si="440"/>
        <v>0</v>
      </c>
      <c r="J1315" s="108" t="e">
        <f>H1315/F1315</f>
        <v>#DIV/0!</v>
      </c>
      <c r="K1315" s="24">
        <v>0</v>
      </c>
      <c r="L1315" s="24">
        <f t="shared" si="442"/>
        <v>2216.59</v>
      </c>
      <c r="M1315" s="52">
        <f t="shared" si="439"/>
        <v>0</v>
      </c>
      <c r="N1315" s="528"/>
    </row>
    <row r="1316" spans="1:14" s="71" customFormat="1" ht="18.75" customHeight="1" x14ac:dyDescent="0.25">
      <c r="A1316" s="573"/>
      <c r="B1316" s="179" t="s">
        <v>23</v>
      </c>
      <c r="C1316" s="179"/>
      <c r="D1316" s="24"/>
      <c r="E1316" s="24"/>
      <c r="F1316" s="24"/>
      <c r="G1316" s="109"/>
      <c r="H1316" s="24"/>
      <c r="I1316" s="88" t="e">
        <f t="shared" si="440"/>
        <v>#DIV/0!</v>
      </c>
      <c r="J1316" s="88"/>
      <c r="K1316" s="24">
        <f t="shared" si="441"/>
        <v>0</v>
      </c>
      <c r="L1316" s="24">
        <f t="shared" si="442"/>
        <v>0</v>
      </c>
      <c r="M1316" s="129" t="e">
        <f t="shared" si="439"/>
        <v>#DIV/0!</v>
      </c>
      <c r="N1316" s="528"/>
    </row>
    <row r="1317" spans="1:14" s="71" customFormat="1" x14ac:dyDescent="0.25">
      <c r="A1317" s="573"/>
      <c r="B1317" s="179" t="s">
        <v>22</v>
      </c>
      <c r="C1317" s="179"/>
      <c r="D1317" s="24"/>
      <c r="E1317" s="24"/>
      <c r="F1317" s="24"/>
      <c r="G1317" s="109"/>
      <c r="H1317" s="24"/>
      <c r="I1317" s="88" t="e">
        <f t="shared" si="440"/>
        <v>#DIV/0!</v>
      </c>
      <c r="J1317" s="88"/>
      <c r="K1317" s="24">
        <f t="shared" si="441"/>
        <v>0</v>
      </c>
      <c r="L1317" s="24">
        <f t="shared" si="442"/>
        <v>0</v>
      </c>
      <c r="M1317" s="129" t="e">
        <f t="shared" si="439"/>
        <v>#DIV/0!</v>
      </c>
      <c r="N1317" s="528"/>
    </row>
    <row r="1318" spans="1:14" s="71" customFormat="1" x14ac:dyDescent="0.25">
      <c r="A1318" s="573"/>
      <c r="B1318" s="179" t="s">
        <v>42</v>
      </c>
      <c r="C1318" s="179"/>
      <c r="D1318" s="24">
        <f>D1323+D1328</f>
        <v>2216.59</v>
      </c>
      <c r="E1318" s="24">
        <f>E1323+E1328</f>
        <v>2216.59</v>
      </c>
      <c r="F1318" s="24">
        <f>F1323+F1328</f>
        <v>0</v>
      </c>
      <c r="G1318" s="109">
        <f>F1318/E1318</f>
        <v>0</v>
      </c>
      <c r="H1318" s="24">
        <f>H1323+H1328</f>
        <v>0</v>
      </c>
      <c r="I1318" s="109">
        <f t="shared" si="440"/>
        <v>0</v>
      </c>
      <c r="J1318" s="88" t="e">
        <f>H1318/F1318</f>
        <v>#DIV/0!</v>
      </c>
      <c r="K1318" s="24">
        <v>0</v>
      </c>
      <c r="L1318" s="24">
        <f t="shared" si="442"/>
        <v>2216.59</v>
      </c>
      <c r="M1318" s="52">
        <f t="shared" si="439"/>
        <v>0</v>
      </c>
      <c r="N1318" s="528"/>
    </row>
    <row r="1319" spans="1:14" s="71" customFormat="1" x14ac:dyDescent="0.25">
      <c r="A1319" s="573"/>
      <c r="B1319" s="179" t="s">
        <v>24</v>
      </c>
      <c r="C1319" s="179"/>
      <c r="D1319" s="24"/>
      <c r="E1319" s="24"/>
      <c r="F1319" s="24"/>
      <c r="G1319" s="109"/>
      <c r="H1319" s="24"/>
      <c r="I1319" s="88" t="e">
        <f t="shared" si="440"/>
        <v>#DIV/0!</v>
      </c>
      <c r="J1319" s="88"/>
      <c r="K1319" s="24">
        <f t="shared" si="441"/>
        <v>0</v>
      </c>
      <c r="L1319" s="24">
        <f t="shared" si="442"/>
        <v>0</v>
      </c>
      <c r="M1319" s="129" t="e">
        <f t="shared" si="439"/>
        <v>#DIV/0!</v>
      </c>
      <c r="N1319" s="528"/>
    </row>
    <row r="1320" spans="1:14" s="71" customFormat="1" ht="93" customHeight="1" x14ac:dyDescent="0.25">
      <c r="A1320" s="573" t="s">
        <v>351</v>
      </c>
      <c r="B1320" s="180" t="s">
        <v>336</v>
      </c>
      <c r="C1320" s="178" t="s">
        <v>470</v>
      </c>
      <c r="D1320" s="56">
        <f>SUM(D1321:D1324)</f>
        <v>1663.44</v>
      </c>
      <c r="E1320" s="56">
        <f>SUM(E1321:E1324)</f>
        <v>1663.44</v>
      </c>
      <c r="F1320" s="56">
        <f>SUM(F1321:F1324)</f>
        <v>0</v>
      </c>
      <c r="G1320" s="114">
        <f>F1320/E1320</f>
        <v>0</v>
      </c>
      <c r="H1320" s="56">
        <f>SUM(H1321:H1324)</f>
        <v>0</v>
      </c>
      <c r="I1320" s="109">
        <f t="shared" si="440"/>
        <v>0</v>
      </c>
      <c r="J1320" s="108" t="e">
        <f>H1320/F1320</f>
        <v>#DIV/0!</v>
      </c>
      <c r="K1320" s="56">
        <v>0</v>
      </c>
      <c r="L1320" s="24">
        <f t="shared" si="442"/>
        <v>1663.44</v>
      </c>
      <c r="M1320" s="155">
        <f t="shared" si="439"/>
        <v>0</v>
      </c>
      <c r="N1320" s="520" t="s">
        <v>1007</v>
      </c>
    </row>
    <row r="1321" spans="1:14" s="71" customFormat="1" ht="18.75" customHeight="1" x14ac:dyDescent="0.25">
      <c r="A1321" s="573"/>
      <c r="B1321" s="179" t="s">
        <v>23</v>
      </c>
      <c r="C1321" s="179"/>
      <c r="D1321" s="24"/>
      <c r="E1321" s="24"/>
      <c r="F1321" s="24"/>
      <c r="G1321" s="109"/>
      <c r="H1321" s="24"/>
      <c r="I1321" s="88" t="e">
        <f t="shared" si="440"/>
        <v>#DIV/0!</v>
      </c>
      <c r="J1321" s="88"/>
      <c r="K1321" s="24">
        <f t="shared" si="441"/>
        <v>0</v>
      </c>
      <c r="L1321" s="24">
        <f t="shared" si="442"/>
        <v>0</v>
      </c>
      <c r="M1321" s="129" t="e">
        <f t="shared" si="439"/>
        <v>#DIV/0!</v>
      </c>
      <c r="N1321" s="520"/>
    </row>
    <row r="1322" spans="1:14" s="71" customFormat="1" x14ac:dyDescent="0.25">
      <c r="A1322" s="573"/>
      <c r="B1322" s="179" t="s">
        <v>22</v>
      </c>
      <c r="C1322" s="179"/>
      <c r="D1322" s="24"/>
      <c r="E1322" s="24"/>
      <c r="F1322" s="24"/>
      <c r="G1322" s="109"/>
      <c r="H1322" s="24"/>
      <c r="I1322" s="88" t="e">
        <f t="shared" si="440"/>
        <v>#DIV/0!</v>
      </c>
      <c r="J1322" s="88"/>
      <c r="K1322" s="24">
        <f t="shared" si="441"/>
        <v>0</v>
      </c>
      <c r="L1322" s="24">
        <f t="shared" si="442"/>
        <v>0</v>
      </c>
      <c r="M1322" s="129" t="e">
        <f t="shared" si="439"/>
        <v>#DIV/0!</v>
      </c>
      <c r="N1322" s="520"/>
    </row>
    <row r="1323" spans="1:14" s="71" customFormat="1" x14ac:dyDescent="0.25">
      <c r="A1323" s="573"/>
      <c r="B1323" s="179" t="s">
        <v>42</v>
      </c>
      <c r="C1323" s="179"/>
      <c r="D1323" s="24">
        <v>1663.44</v>
      </c>
      <c r="E1323" s="24">
        <v>1663.44</v>
      </c>
      <c r="F1323" s="24">
        <f>H1323</f>
        <v>0</v>
      </c>
      <c r="G1323" s="109">
        <f>F1323/E1323</f>
        <v>0</v>
      </c>
      <c r="H1323" s="24">
        <v>0</v>
      </c>
      <c r="I1323" s="109">
        <f t="shared" si="440"/>
        <v>0</v>
      </c>
      <c r="J1323" s="88" t="e">
        <f>H1323/F1323</f>
        <v>#DIV/0!</v>
      </c>
      <c r="K1323" s="24">
        <v>0</v>
      </c>
      <c r="L1323" s="24">
        <f t="shared" si="442"/>
        <v>1663.44</v>
      </c>
      <c r="M1323" s="52">
        <f t="shared" si="439"/>
        <v>0</v>
      </c>
      <c r="N1323" s="520"/>
    </row>
    <row r="1324" spans="1:14" s="71" customFormat="1" x14ac:dyDescent="0.25">
      <c r="A1324" s="573"/>
      <c r="B1324" s="179" t="s">
        <v>24</v>
      </c>
      <c r="C1324" s="179"/>
      <c r="D1324" s="24"/>
      <c r="E1324" s="24"/>
      <c r="F1324" s="24"/>
      <c r="G1324" s="109"/>
      <c r="H1324" s="24"/>
      <c r="I1324" s="88" t="e">
        <f t="shared" si="440"/>
        <v>#DIV/0!</v>
      </c>
      <c r="J1324" s="88"/>
      <c r="K1324" s="24">
        <f t="shared" si="441"/>
        <v>0</v>
      </c>
      <c r="L1324" s="24">
        <f t="shared" si="442"/>
        <v>0</v>
      </c>
      <c r="M1324" s="129" t="e">
        <f t="shared" si="439"/>
        <v>#DIV/0!</v>
      </c>
      <c r="N1324" s="520"/>
    </row>
    <row r="1325" spans="1:14" s="72" customFormat="1" ht="77.25" customHeight="1" x14ac:dyDescent="0.25">
      <c r="A1325" s="573" t="s">
        <v>352</v>
      </c>
      <c r="B1325" s="180" t="s">
        <v>338</v>
      </c>
      <c r="C1325" s="178" t="s">
        <v>470</v>
      </c>
      <c r="D1325" s="56">
        <f>SUM(D1326:D1329)</f>
        <v>553.15</v>
      </c>
      <c r="E1325" s="56">
        <f>SUM(E1326:E1329)</f>
        <v>553.15</v>
      </c>
      <c r="F1325" s="56">
        <f>SUM(F1326:F1329)</f>
        <v>0</v>
      </c>
      <c r="G1325" s="114">
        <f>F1325/E1325</f>
        <v>0</v>
      </c>
      <c r="H1325" s="56">
        <f>SUM(H1326:H1329)</f>
        <v>0</v>
      </c>
      <c r="I1325" s="109">
        <f t="shared" si="440"/>
        <v>0</v>
      </c>
      <c r="J1325" s="108" t="e">
        <f>H1325/F1325</f>
        <v>#DIV/0!</v>
      </c>
      <c r="K1325" s="56">
        <v>0</v>
      </c>
      <c r="L1325" s="24">
        <f t="shared" si="442"/>
        <v>553.15</v>
      </c>
      <c r="M1325" s="155">
        <f t="shared" si="439"/>
        <v>0</v>
      </c>
      <c r="N1325" s="520" t="s">
        <v>1007</v>
      </c>
    </row>
    <row r="1326" spans="1:14" s="71" customFormat="1" x14ac:dyDescent="0.25">
      <c r="A1326" s="573"/>
      <c r="B1326" s="179" t="s">
        <v>23</v>
      </c>
      <c r="C1326" s="179"/>
      <c r="D1326" s="24"/>
      <c r="E1326" s="24"/>
      <c r="F1326" s="24"/>
      <c r="G1326" s="109"/>
      <c r="H1326" s="24"/>
      <c r="I1326" s="88" t="e">
        <f t="shared" si="440"/>
        <v>#DIV/0!</v>
      </c>
      <c r="J1326" s="88"/>
      <c r="K1326" s="24">
        <f t="shared" si="441"/>
        <v>0</v>
      </c>
      <c r="L1326" s="24">
        <f t="shared" si="442"/>
        <v>0</v>
      </c>
      <c r="M1326" s="129" t="e">
        <f t="shared" ref="M1326:M1389" si="443">K1326/E1326</f>
        <v>#DIV/0!</v>
      </c>
      <c r="N1326" s="520"/>
    </row>
    <row r="1327" spans="1:14" s="71" customFormat="1" x14ac:dyDescent="0.25">
      <c r="A1327" s="573"/>
      <c r="B1327" s="179" t="s">
        <v>22</v>
      </c>
      <c r="C1327" s="179"/>
      <c r="D1327" s="24"/>
      <c r="E1327" s="24"/>
      <c r="F1327" s="24"/>
      <c r="G1327" s="109"/>
      <c r="H1327" s="24"/>
      <c r="I1327" s="88" t="e">
        <f t="shared" si="440"/>
        <v>#DIV/0!</v>
      </c>
      <c r="J1327" s="88"/>
      <c r="K1327" s="24">
        <f t="shared" si="441"/>
        <v>0</v>
      </c>
      <c r="L1327" s="24">
        <f t="shared" si="442"/>
        <v>0</v>
      </c>
      <c r="M1327" s="129" t="e">
        <f t="shared" si="443"/>
        <v>#DIV/0!</v>
      </c>
      <c r="N1327" s="520"/>
    </row>
    <row r="1328" spans="1:14" s="71" customFormat="1" x14ac:dyDescent="0.25">
      <c r="A1328" s="573"/>
      <c r="B1328" s="179" t="s">
        <v>42</v>
      </c>
      <c r="C1328" s="179"/>
      <c r="D1328" s="24">
        <v>553.15</v>
      </c>
      <c r="E1328" s="24">
        <v>553.15</v>
      </c>
      <c r="F1328" s="24">
        <f>H1328</f>
        <v>0</v>
      </c>
      <c r="G1328" s="109">
        <f>F1328/E1328</f>
        <v>0</v>
      </c>
      <c r="H1328" s="24">
        <v>0</v>
      </c>
      <c r="I1328" s="109">
        <f t="shared" si="440"/>
        <v>0</v>
      </c>
      <c r="J1328" s="88" t="e">
        <f>H1328/F1328</f>
        <v>#DIV/0!</v>
      </c>
      <c r="K1328" s="24">
        <v>0</v>
      </c>
      <c r="L1328" s="24">
        <f t="shared" si="442"/>
        <v>553.15</v>
      </c>
      <c r="M1328" s="52">
        <f t="shared" si="443"/>
        <v>0</v>
      </c>
      <c r="N1328" s="520"/>
    </row>
    <row r="1329" spans="1:14" s="71" customFormat="1" x14ac:dyDescent="0.25">
      <c r="A1329" s="573"/>
      <c r="B1329" s="179" t="s">
        <v>24</v>
      </c>
      <c r="C1329" s="179"/>
      <c r="D1329" s="24"/>
      <c r="E1329" s="24"/>
      <c r="F1329" s="24"/>
      <c r="G1329" s="109"/>
      <c r="H1329" s="24"/>
      <c r="I1329" s="88" t="e">
        <f t="shared" si="440"/>
        <v>#DIV/0!</v>
      </c>
      <c r="J1329" s="88"/>
      <c r="K1329" s="24">
        <f t="shared" si="441"/>
        <v>0</v>
      </c>
      <c r="L1329" s="24">
        <f t="shared" si="442"/>
        <v>0</v>
      </c>
      <c r="M1329" s="129" t="e">
        <f t="shared" si="443"/>
        <v>#DIV/0!</v>
      </c>
      <c r="N1329" s="520"/>
    </row>
    <row r="1330" spans="1:14" s="71" customFormat="1" ht="39" customHeight="1" x14ac:dyDescent="0.25">
      <c r="A1330" s="573" t="s">
        <v>353</v>
      </c>
      <c r="B1330" s="180" t="s">
        <v>354</v>
      </c>
      <c r="C1330" s="178" t="s">
        <v>470</v>
      </c>
      <c r="D1330" s="56">
        <f>D1335+D1340</f>
        <v>6545.68</v>
      </c>
      <c r="E1330" s="56">
        <f>E1335+E1340</f>
        <v>6545.68</v>
      </c>
      <c r="F1330" s="56">
        <f>F1335+F1340</f>
        <v>0</v>
      </c>
      <c r="G1330" s="114">
        <f>F1330/E1330</f>
        <v>0</v>
      </c>
      <c r="H1330" s="56">
        <f>H1335+H1340</f>
        <v>0</v>
      </c>
      <c r="I1330" s="109">
        <f t="shared" si="440"/>
        <v>0</v>
      </c>
      <c r="J1330" s="108" t="e">
        <f>H1330/F1330</f>
        <v>#DIV/0!</v>
      </c>
      <c r="K1330" s="24">
        <v>0</v>
      </c>
      <c r="L1330" s="24">
        <f t="shared" si="442"/>
        <v>6545.68</v>
      </c>
      <c r="M1330" s="52">
        <f t="shared" si="443"/>
        <v>0</v>
      </c>
      <c r="N1330" s="528"/>
    </row>
    <row r="1331" spans="1:14" s="71" customFormat="1" ht="18.75" customHeight="1" x14ac:dyDescent="0.25">
      <c r="A1331" s="573"/>
      <c r="B1331" s="179" t="s">
        <v>23</v>
      </c>
      <c r="C1331" s="179"/>
      <c r="D1331" s="24"/>
      <c r="E1331" s="24"/>
      <c r="F1331" s="24"/>
      <c r="G1331" s="109"/>
      <c r="H1331" s="24"/>
      <c r="I1331" s="88" t="e">
        <f t="shared" ref="I1331:I1394" si="444">H1331/E1331</f>
        <v>#DIV/0!</v>
      </c>
      <c r="J1331" s="88"/>
      <c r="K1331" s="24">
        <f t="shared" si="441"/>
        <v>0</v>
      </c>
      <c r="L1331" s="24">
        <f t="shared" si="442"/>
        <v>0</v>
      </c>
      <c r="M1331" s="129" t="e">
        <f t="shared" si="443"/>
        <v>#DIV/0!</v>
      </c>
      <c r="N1331" s="528"/>
    </row>
    <row r="1332" spans="1:14" s="71" customFormat="1" x14ac:dyDescent="0.25">
      <c r="A1332" s="573"/>
      <c r="B1332" s="179" t="s">
        <v>22</v>
      </c>
      <c r="C1332" s="179"/>
      <c r="D1332" s="24"/>
      <c r="E1332" s="24"/>
      <c r="F1332" s="24"/>
      <c r="G1332" s="109"/>
      <c r="H1332" s="24"/>
      <c r="I1332" s="88" t="e">
        <f t="shared" si="444"/>
        <v>#DIV/0!</v>
      </c>
      <c r="J1332" s="88"/>
      <c r="K1332" s="24">
        <f t="shared" si="441"/>
        <v>0</v>
      </c>
      <c r="L1332" s="24">
        <f t="shared" si="442"/>
        <v>0</v>
      </c>
      <c r="M1332" s="129" t="e">
        <f t="shared" si="443"/>
        <v>#DIV/0!</v>
      </c>
      <c r="N1332" s="528"/>
    </row>
    <row r="1333" spans="1:14" s="71" customFormat="1" x14ac:dyDescent="0.25">
      <c r="A1333" s="573"/>
      <c r="B1333" s="179" t="s">
        <v>42</v>
      </c>
      <c r="C1333" s="179"/>
      <c r="D1333" s="24">
        <f>D1338+D1343</f>
        <v>6545.68</v>
      </c>
      <c r="E1333" s="24">
        <f>E1338+E1343</f>
        <v>6545.68</v>
      </c>
      <c r="F1333" s="24">
        <f>F1338+F1343</f>
        <v>0</v>
      </c>
      <c r="G1333" s="109">
        <f>F1333/E1333</f>
        <v>0</v>
      </c>
      <c r="H1333" s="24">
        <f>H1338+H1343</f>
        <v>0</v>
      </c>
      <c r="I1333" s="109">
        <f t="shared" si="444"/>
        <v>0</v>
      </c>
      <c r="J1333" s="88" t="e">
        <f>H1333/F1333</f>
        <v>#DIV/0!</v>
      </c>
      <c r="K1333" s="24">
        <v>0</v>
      </c>
      <c r="L1333" s="24">
        <f t="shared" si="442"/>
        <v>6545.68</v>
      </c>
      <c r="M1333" s="52">
        <f t="shared" si="443"/>
        <v>0</v>
      </c>
      <c r="N1333" s="528"/>
    </row>
    <row r="1334" spans="1:14" s="71" customFormat="1" x14ac:dyDescent="0.25">
      <c r="A1334" s="573"/>
      <c r="B1334" s="179" t="s">
        <v>24</v>
      </c>
      <c r="C1334" s="179"/>
      <c r="D1334" s="24"/>
      <c r="E1334" s="24"/>
      <c r="F1334" s="24"/>
      <c r="G1334" s="109"/>
      <c r="H1334" s="24"/>
      <c r="I1334" s="88" t="e">
        <f t="shared" si="444"/>
        <v>#DIV/0!</v>
      </c>
      <c r="J1334" s="88"/>
      <c r="K1334" s="24">
        <f t="shared" si="441"/>
        <v>0</v>
      </c>
      <c r="L1334" s="24">
        <f t="shared" si="442"/>
        <v>0</v>
      </c>
      <c r="M1334" s="129" t="e">
        <f t="shared" si="443"/>
        <v>#DIV/0!</v>
      </c>
      <c r="N1334" s="528"/>
    </row>
    <row r="1335" spans="1:14" s="71" customFormat="1" ht="85.5" customHeight="1" x14ac:dyDescent="0.25">
      <c r="A1335" s="573" t="s">
        <v>355</v>
      </c>
      <c r="B1335" s="180" t="s">
        <v>336</v>
      </c>
      <c r="C1335" s="178" t="s">
        <v>470</v>
      </c>
      <c r="D1335" s="56">
        <f>SUM(D1336:D1339)</f>
        <v>1044.3900000000001</v>
      </c>
      <c r="E1335" s="56">
        <f>SUM(E1336:E1339)</f>
        <v>1044.3900000000001</v>
      </c>
      <c r="F1335" s="56">
        <f>SUM(F1336:F1339)</f>
        <v>0</v>
      </c>
      <c r="G1335" s="114">
        <f>F1335/E1335</f>
        <v>0</v>
      </c>
      <c r="H1335" s="56">
        <f>SUM(H1336:H1339)</f>
        <v>0</v>
      </c>
      <c r="I1335" s="109">
        <f t="shared" si="444"/>
        <v>0</v>
      </c>
      <c r="J1335" s="108" t="e">
        <f>H1335/F1335</f>
        <v>#DIV/0!</v>
      </c>
      <c r="K1335" s="56">
        <v>0</v>
      </c>
      <c r="L1335" s="24">
        <f t="shared" si="442"/>
        <v>1044.3900000000001</v>
      </c>
      <c r="M1335" s="155">
        <f t="shared" si="443"/>
        <v>0</v>
      </c>
      <c r="N1335" s="520" t="s">
        <v>1007</v>
      </c>
    </row>
    <row r="1336" spans="1:14" s="71" customFormat="1" ht="18.75" customHeight="1" x14ac:dyDescent="0.25">
      <c r="A1336" s="573"/>
      <c r="B1336" s="179" t="s">
        <v>23</v>
      </c>
      <c r="C1336" s="179"/>
      <c r="D1336" s="24"/>
      <c r="E1336" s="24"/>
      <c r="F1336" s="24"/>
      <c r="G1336" s="109"/>
      <c r="H1336" s="24"/>
      <c r="I1336" s="88" t="e">
        <f t="shared" si="444"/>
        <v>#DIV/0!</v>
      </c>
      <c r="J1336" s="88"/>
      <c r="K1336" s="24">
        <f t="shared" si="441"/>
        <v>0</v>
      </c>
      <c r="L1336" s="24">
        <f t="shared" si="442"/>
        <v>0</v>
      </c>
      <c r="M1336" s="129" t="e">
        <f t="shared" si="443"/>
        <v>#DIV/0!</v>
      </c>
      <c r="N1336" s="520"/>
    </row>
    <row r="1337" spans="1:14" s="71" customFormat="1" x14ac:dyDescent="0.25">
      <c r="A1337" s="573"/>
      <c r="B1337" s="179" t="s">
        <v>22</v>
      </c>
      <c r="C1337" s="179"/>
      <c r="D1337" s="24"/>
      <c r="E1337" s="24"/>
      <c r="F1337" s="24"/>
      <c r="G1337" s="109"/>
      <c r="H1337" s="24"/>
      <c r="I1337" s="88" t="e">
        <f t="shared" si="444"/>
        <v>#DIV/0!</v>
      </c>
      <c r="J1337" s="88"/>
      <c r="K1337" s="24">
        <f t="shared" si="441"/>
        <v>0</v>
      </c>
      <c r="L1337" s="24">
        <f t="shared" si="442"/>
        <v>0</v>
      </c>
      <c r="M1337" s="129" t="e">
        <f t="shared" si="443"/>
        <v>#DIV/0!</v>
      </c>
      <c r="N1337" s="520"/>
    </row>
    <row r="1338" spans="1:14" s="71" customFormat="1" x14ac:dyDescent="0.25">
      <c r="A1338" s="573"/>
      <c r="B1338" s="179" t="s">
        <v>42</v>
      </c>
      <c r="C1338" s="179"/>
      <c r="D1338" s="24">
        <v>1044.3900000000001</v>
      </c>
      <c r="E1338" s="24">
        <v>1044.3900000000001</v>
      </c>
      <c r="F1338" s="24">
        <f>H1338</f>
        <v>0</v>
      </c>
      <c r="G1338" s="109">
        <f>F1338/E1338</f>
        <v>0</v>
      </c>
      <c r="H1338" s="24">
        <v>0</v>
      </c>
      <c r="I1338" s="109">
        <f t="shared" si="444"/>
        <v>0</v>
      </c>
      <c r="J1338" s="88" t="e">
        <f>H1338/F1338</f>
        <v>#DIV/0!</v>
      </c>
      <c r="K1338" s="24">
        <v>0</v>
      </c>
      <c r="L1338" s="24">
        <f t="shared" si="442"/>
        <v>1044.3900000000001</v>
      </c>
      <c r="M1338" s="52">
        <f t="shared" si="443"/>
        <v>0</v>
      </c>
      <c r="N1338" s="520"/>
    </row>
    <row r="1339" spans="1:14" s="71" customFormat="1" x14ac:dyDescent="0.25">
      <c r="A1339" s="573"/>
      <c r="B1339" s="179" t="s">
        <v>24</v>
      </c>
      <c r="C1339" s="179"/>
      <c r="D1339" s="24"/>
      <c r="E1339" s="24"/>
      <c r="F1339" s="24"/>
      <c r="G1339" s="109"/>
      <c r="H1339" s="24"/>
      <c r="I1339" s="88" t="e">
        <f t="shared" si="444"/>
        <v>#DIV/0!</v>
      </c>
      <c r="J1339" s="88"/>
      <c r="K1339" s="24">
        <f t="shared" ref="K1339:K1374" si="445">E1339</f>
        <v>0</v>
      </c>
      <c r="L1339" s="24">
        <f t="shared" si="442"/>
        <v>0</v>
      </c>
      <c r="M1339" s="129" t="e">
        <f t="shared" si="443"/>
        <v>#DIV/0!</v>
      </c>
      <c r="N1339" s="520"/>
    </row>
    <row r="1340" spans="1:14" s="72" customFormat="1" ht="69.75" customHeight="1" x14ac:dyDescent="0.25">
      <c r="A1340" s="573" t="s">
        <v>356</v>
      </c>
      <c r="B1340" s="180" t="s">
        <v>338</v>
      </c>
      <c r="C1340" s="178" t="s">
        <v>470</v>
      </c>
      <c r="D1340" s="56">
        <f>SUM(D1341:D1344)</f>
        <v>5501.29</v>
      </c>
      <c r="E1340" s="56">
        <f>SUM(E1341:E1344)</f>
        <v>5501.29</v>
      </c>
      <c r="F1340" s="56">
        <f>SUM(F1341:F1344)</f>
        <v>0</v>
      </c>
      <c r="G1340" s="114">
        <f>F1340/E1340</f>
        <v>0</v>
      </c>
      <c r="H1340" s="56">
        <f>SUM(H1341:H1344)</f>
        <v>0</v>
      </c>
      <c r="I1340" s="109">
        <f t="shared" si="444"/>
        <v>0</v>
      </c>
      <c r="J1340" s="108" t="e">
        <f>H1340/F1340</f>
        <v>#DIV/0!</v>
      </c>
      <c r="K1340" s="56">
        <v>0</v>
      </c>
      <c r="L1340" s="24">
        <f t="shared" si="442"/>
        <v>5501.29</v>
      </c>
      <c r="M1340" s="155">
        <f t="shared" si="443"/>
        <v>0</v>
      </c>
      <c r="N1340" s="520" t="s">
        <v>1007</v>
      </c>
    </row>
    <row r="1341" spans="1:14" s="71" customFormat="1" x14ac:dyDescent="0.25">
      <c r="A1341" s="573"/>
      <c r="B1341" s="179" t="s">
        <v>23</v>
      </c>
      <c r="C1341" s="179"/>
      <c r="D1341" s="24"/>
      <c r="E1341" s="24"/>
      <c r="F1341" s="24"/>
      <c r="G1341" s="109"/>
      <c r="H1341" s="24"/>
      <c r="I1341" s="88" t="e">
        <f t="shared" si="444"/>
        <v>#DIV/0!</v>
      </c>
      <c r="J1341" s="88"/>
      <c r="K1341" s="24">
        <f t="shared" si="445"/>
        <v>0</v>
      </c>
      <c r="L1341" s="24">
        <f t="shared" si="442"/>
        <v>0</v>
      </c>
      <c r="M1341" s="129" t="e">
        <f t="shared" si="443"/>
        <v>#DIV/0!</v>
      </c>
      <c r="N1341" s="520"/>
    </row>
    <row r="1342" spans="1:14" s="71" customFormat="1" x14ac:dyDescent="0.25">
      <c r="A1342" s="573"/>
      <c r="B1342" s="179" t="s">
        <v>22</v>
      </c>
      <c r="C1342" s="179"/>
      <c r="D1342" s="24"/>
      <c r="E1342" s="24"/>
      <c r="F1342" s="24"/>
      <c r="G1342" s="109"/>
      <c r="H1342" s="24"/>
      <c r="I1342" s="88" t="e">
        <f t="shared" si="444"/>
        <v>#DIV/0!</v>
      </c>
      <c r="J1342" s="88"/>
      <c r="K1342" s="24">
        <f t="shared" si="445"/>
        <v>0</v>
      </c>
      <c r="L1342" s="24">
        <f t="shared" si="442"/>
        <v>0</v>
      </c>
      <c r="M1342" s="129" t="e">
        <f t="shared" si="443"/>
        <v>#DIV/0!</v>
      </c>
      <c r="N1342" s="520"/>
    </row>
    <row r="1343" spans="1:14" s="71" customFormat="1" x14ac:dyDescent="0.25">
      <c r="A1343" s="573"/>
      <c r="B1343" s="179" t="s">
        <v>42</v>
      </c>
      <c r="C1343" s="179"/>
      <c r="D1343" s="24">
        <v>5501.29</v>
      </c>
      <c r="E1343" s="24">
        <v>5501.29</v>
      </c>
      <c r="F1343" s="24">
        <f>H1343</f>
        <v>0</v>
      </c>
      <c r="G1343" s="109">
        <f>F1343/E1343</f>
        <v>0</v>
      </c>
      <c r="H1343" s="24">
        <v>0</v>
      </c>
      <c r="I1343" s="109">
        <f t="shared" si="444"/>
        <v>0</v>
      </c>
      <c r="J1343" s="88" t="e">
        <f>H1343/F1343</f>
        <v>#DIV/0!</v>
      </c>
      <c r="K1343" s="24">
        <v>0</v>
      </c>
      <c r="L1343" s="24">
        <f t="shared" si="442"/>
        <v>5501.29</v>
      </c>
      <c r="M1343" s="52">
        <f t="shared" si="443"/>
        <v>0</v>
      </c>
      <c r="N1343" s="520"/>
    </row>
    <row r="1344" spans="1:14" s="71" customFormat="1" x14ac:dyDescent="0.25">
      <c r="A1344" s="573"/>
      <c r="B1344" s="179" t="s">
        <v>24</v>
      </c>
      <c r="C1344" s="179"/>
      <c r="D1344" s="24"/>
      <c r="E1344" s="24"/>
      <c r="F1344" s="24"/>
      <c r="G1344" s="109"/>
      <c r="H1344" s="24"/>
      <c r="I1344" s="88" t="e">
        <f t="shared" si="444"/>
        <v>#DIV/0!</v>
      </c>
      <c r="J1344" s="88"/>
      <c r="K1344" s="24">
        <f t="shared" si="445"/>
        <v>0</v>
      </c>
      <c r="L1344" s="24">
        <f t="shared" si="442"/>
        <v>0</v>
      </c>
      <c r="M1344" s="129" t="e">
        <f t="shared" si="443"/>
        <v>#DIV/0!</v>
      </c>
      <c r="N1344" s="520"/>
    </row>
    <row r="1345" spans="1:14" s="71" customFormat="1" ht="55.5" customHeight="1" x14ac:dyDescent="0.25">
      <c r="A1345" s="573" t="s">
        <v>357</v>
      </c>
      <c r="B1345" s="180" t="s">
        <v>358</v>
      </c>
      <c r="C1345" s="178" t="s">
        <v>470</v>
      </c>
      <c r="D1345" s="56">
        <f>D1350+D1355</f>
        <v>3809.31</v>
      </c>
      <c r="E1345" s="56">
        <f>E1350+E1355</f>
        <v>3809.31</v>
      </c>
      <c r="F1345" s="56">
        <f>F1350+F1355</f>
        <v>0</v>
      </c>
      <c r="G1345" s="114">
        <f>F1345/E1345</f>
        <v>0</v>
      </c>
      <c r="H1345" s="56">
        <f>H1350+H1355</f>
        <v>0</v>
      </c>
      <c r="I1345" s="109">
        <f t="shared" si="444"/>
        <v>0</v>
      </c>
      <c r="J1345" s="108" t="e">
        <f>H1345/F1345</f>
        <v>#DIV/0!</v>
      </c>
      <c r="K1345" s="24">
        <v>0</v>
      </c>
      <c r="L1345" s="24">
        <f t="shared" si="442"/>
        <v>3809.31</v>
      </c>
      <c r="M1345" s="52">
        <f t="shared" si="443"/>
        <v>0</v>
      </c>
      <c r="N1345" s="602"/>
    </row>
    <row r="1346" spans="1:14" s="71" customFormat="1" ht="18.75" customHeight="1" x14ac:dyDescent="0.25">
      <c r="A1346" s="573"/>
      <c r="B1346" s="179" t="s">
        <v>23</v>
      </c>
      <c r="C1346" s="179"/>
      <c r="D1346" s="24"/>
      <c r="E1346" s="24"/>
      <c r="F1346" s="24"/>
      <c r="G1346" s="109"/>
      <c r="H1346" s="24"/>
      <c r="I1346" s="88" t="e">
        <f t="shared" si="444"/>
        <v>#DIV/0!</v>
      </c>
      <c r="J1346" s="88"/>
      <c r="K1346" s="24">
        <f t="shared" si="445"/>
        <v>0</v>
      </c>
      <c r="L1346" s="24">
        <f t="shared" si="442"/>
        <v>0</v>
      </c>
      <c r="M1346" s="129" t="e">
        <f t="shared" si="443"/>
        <v>#DIV/0!</v>
      </c>
      <c r="N1346" s="602"/>
    </row>
    <row r="1347" spans="1:14" s="71" customFormat="1" x14ac:dyDescent="0.25">
      <c r="A1347" s="573"/>
      <c r="B1347" s="179" t="s">
        <v>22</v>
      </c>
      <c r="C1347" s="179"/>
      <c r="D1347" s="24"/>
      <c r="E1347" s="24"/>
      <c r="F1347" s="24"/>
      <c r="G1347" s="109"/>
      <c r="H1347" s="24"/>
      <c r="I1347" s="88" t="e">
        <f t="shared" si="444"/>
        <v>#DIV/0!</v>
      </c>
      <c r="J1347" s="88"/>
      <c r="K1347" s="24">
        <f t="shared" si="445"/>
        <v>0</v>
      </c>
      <c r="L1347" s="24">
        <f t="shared" si="442"/>
        <v>0</v>
      </c>
      <c r="M1347" s="129" t="e">
        <f t="shared" si="443"/>
        <v>#DIV/0!</v>
      </c>
      <c r="N1347" s="602"/>
    </row>
    <row r="1348" spans="1:14" s="71" customFormat="1" x14ac:dyDescent="0.25">
      <c r="A1348" s="573"/>
      <c r="B1348" s="179" t="s">
        <v>42</v>
      </c>
      <c r="C1348" s="179"/>
      <c r="D1348" s="24">
        <f>D1353+D1358</f>
        <v>3809.31</v>
      </c>
      <c r="E1348" s="24">
        <f>E1353+E1358</f>
        <v>3809.31</v>
      </c>
      <c r="F1348" s="24">
        <f>F1353+F1358</f>
        <v>0</v>
      </c>
      <c r="G1348" s="109">
        <f>F1348/E1348</f>
        <v>0</v>
      </c>
      <c r="H1348" s="24">
        <f>H1353+H1358</f>
        <v>0</v>
      </c>
      <c r="I1348" s="109">
        <f t="shared" si="444"/>
        <v>0</v>
      </c>
      <c r="J1348" s="88" t="e">
        <f>H1348/F1348</f>
        <v>#DIV/0!</v>
      </c>
      <c r="K1348" s="24">
        <v>0</v>
      </c>
      <c r="L1348" s="24">
        <f t="shared" si="442"/>
        <v>3809.31</v>
      </c>
      <c r="M1348" s="52">
        <f t="shared" si="443"/>
        <v>0</v>
      </c>
      <c r="N1348" s="602"/>
    </row>
    <row r="1349" spans="1:14" s="71" customFormat="1" x14ac:dyDescent="0.25">
      <c r="A1349" s="573"/>
      <c r="B1349" s="179" t="s">
        <v>24</v>
      </c>
      <c r="C1349" s="179"/>
      <c r="D1349" s="24"/>
      <c r="E1349" s="24"/>
      <c r="F1349" s="24"/>
      <c r="G1349" s="109"/>
      <c r="H1349" s="24"/>
      <c r="I1349" s="88" t="e">
        <f t="shared" si="444"/>
        <v>#DIV/0!</v>
      </c>
      <c r="J1349" s="88"/>
      <c r="K1349" s="24">
        <f t="shared" si="445"/>
        <v>0</v>
      </c>
      <c r="L1349" s="24">
        <f t="shared" si="442"/>
        <v>0</v>
      </c>
      <c r="M1349" s="129" t="e">
        <f t="shared" si="443"/>
        <v>#DIV/0!</v>
      </c>
      <c r="N1349" s="602"/>
    </row>
    <row r="1350" spans="1:14" s="71" customFormat="1" ht="99.75" customHeight="1" x14ac:dyDescent="0.25">
      <c r="A1350" s="573" t="s">
        <v>359</v>
      </c>
      <c r="B1350" s="180" t="s">
        <v>336</v>
      </c>
      <c r="C1350" s="178" t="s">
        <v>470</v>
      </c>
      <c r="D1350" s="56">
        <f>SUM(D1351:D1354)</f>
        <v>1777.76</v>
      </c>
      <c r="E1350" s="56">
        <f>SUM(E1351:E1354)</f>
        <v>1777.76</v>
      </c>
      <c r="F1350" s="56">
        <f>SUM(F1351:F1354)</f>
        <v>0</v>
      </c>
      <c r="G1350" s="114">
        <f>F1350/E1350</f>
        <v>0</v>
      </c>
      <c r="H1350" s="56">
        <f>SUM(H1351:H1354)</f>
        <v>0</v>
      </c>
      <c r="I1350" s="109">
        <f t="shared" si="444"/>
        <v>0</v>
      </c>
      <c r="J1350" s="108" t="e">
        <f>H1350/F1350</f>
        <v>#DIV/0!</v>
      </c>
      <c r="K1350" s="56">
        <v>0</v>
      </c>
      <c r="L1350" s="24">
        <f t="shared" si="442"/>
        <v>1777.76</v>
      </c>
      <c r="M1350" s="155">
        <f t="shared" si="443"/>
        <v>0</v>
      </c>
      <c r="N1350" s="520" t="s">
        <v>1007</v>
      </c>
    </row>
    <row r="1351" spans="1:14" s="71" customFormat="1" ht="18.75" customHeight="1" x14ac:dyDescent="0.25">
      <c r="A1351" s="573"/>
      <c r="B1351" s="179" t="s">
        <v>23</v>
      </c>
      <c r="C1351" s="179"/>
      <c r="D1351" s="24"/>
      <c r="E1351" s="24"/>
      <c r="F1351" s="24"/>
      <c r="G1351" s="109"/>
      <c r="H1351" s="24"/>
      <c r="I1351" s="88" t="e">
        <f t="shared" si="444"/>
        <v>#DIV/0!</v>
      </c>
      <c r="J1351" s="88"/>
      <c r="K1351" s="24">
        <f t="shared" si="445"/>
        <v>0</v>
      </c>
      <c r="L1351" s="24">
        <f t="shared" si="442"/>
        <v>0</v>
      </c>
      <c r="M1351" s="129" t="e">
        <f t="shared" si="443"/>
        <v>#DIV/0!</v>
      </c>
      <c r="N1351" s="520"/>
    </row>
    <row r="1352" spans="1:14" s="71" customFormat="1" x14ac:dyDescent="0.25">
      <c r="A1352" s="573"/>
      <c r="B1352" s="179" t="s">
        <v>22</v>
      </c>
      <c r="C1352" s="179"/>
      <c r="D1352" s="24"/>
      <c r="E1352" s="24"/>
      <c r="F1352" s="24"/>
      <c r="G1352" s="109"/>
      <c r="H1352" s="24"/>
      <c r="I1352" s="88" t="e">
        <f t="shared" si="444"/>
        <v>#DIV/0!</v>
      </c>
      <c r="J1352" s="88"/>
      <c r="K1352" s="24">
        <f t="shared" si="445"/>
        <v>0</v>
      </c>
      <c r="L1352" s="24">
        <f t="shared" si="442"/>
        <v>0</v>
      </c>
      <c r="M1352" s="129" t="e">
        <f t="shared" si="443"/>
        <v>#DIV/0!</v>
      </c>
      <c r="N1352" s="520"/>
    </row>
    <row r="1353" spans="1:14" s="71" customFormat="1" x14ac:dyDescent="0.25">
      <c r="A1353" s="573"/>
      <c r="B1353" s="179" t="s">
        <v>42</v>
      </c>
      <c r="C1353" s="179"/>
      <c r="D1353" s="24">
        <v>1777.76</v>
      </c>
      <c r="E1353" s="24">
        <v>1777.76</v>
      </c>
      <c r="F1353" s="24">
        <f>H1353</f>
        <v>0</v>
      </c>
      <c r="G1353" s="109">
        <f>F1353/E1353</f>
        <v>0</v>
      </c>
      <c r="H1353" s="24">
        <v>0</v>
      </c>
      <c r="I1353" s="109">
        <f t="shared" si="444"/>
        <v>0</v>
      </c>
      <c r="J1353" s="88" t="e">
        <f>H1353/F1353</f>
        <v>#DIV/0!</v>
      </c>
      <c r="K1353" s="24">
        <v>0</v>
      </c>
      <c r="L1353" s="24">
        <f t="shared" si="442"/>
        <v>1777.76</v>
      </c>
      <c r="M1353" s="52">
        <f t="shared" si="443"/>
        <v>0</v>
      </c>
      <c r="N1353" s="520"/>
    </row>
    <row r="1354" spans="1:14" s="71" customFormat="1" x14ac:dyDescent="0.25">
      <c r="A1354" s="573"/>
      <c r="B1354" s="179" t="s">
        <v>24</v>
      </c>
      <c r="C1354" s="179"/>
      <c r="D1354" s="24"/>
      <c r="E1354" s="24"/>
      <c r="F1354" s="24"/>
      <c r="G1354" s="109"/>
      <c r="H1354" s="24"/>
      <c r="I1354" s="88" t="e">
        <f t="shared" si="444"/>
        <v>#DIV/0!</v>
      </c>
      <c r="J1354" s="88"/>
      <c r="K1354" s="24">
        <f t="shared" si="445"/>
        <v>0</v>
      </c>
      <c r="L1354" s="24">
        <f t="shared" ref="L1354:L1374" si="446">E1354-K1354</f>
        <v>0</v>
      </c>
      <c r="M1354" s="129" t="e">
        <f t="shared" si="443"/>
        <v>#DIV/0!</v>
      </c>
      <c r="N1354" s="520"/>
    </row>
    <row r="1355" spans="1:14" s="72" customFormat="1" ht="71.25" customHeight="1" x14ac:dyDescent="0.25">
      <c r="A1355" s="573" t="s">
        <v>1008</v>
      </c>
      <c r="B1355" s="180" t="s">
        <v>338</v>
      </c>
      <c r="C1355" s="178" t="s">
        <v>470</v>
      </c>
      <c r="D1355" s="56">
        <f>SUM(D1356:D1359)</f>
        <v>2031.55</v>
      </c>
      <c r="E1355" s="56">
        <f>SUM(E1356:E1359)</f>
        <v>2031.55</v>
      </c>
      <c r="F1355" s="56">
        <f>SUM(F1356:F1359)</f>
        <v>0</v>
      </c>
      <c r="G1355" s="114">
        <f>F1355/E1355</f>
        <v>0</v>
      </c>
      <c r="H1355" s="56">
        <f>SUM(H1356:H1359)</f>
        <v>0</v>
      </c>
      <c r="I1355" s="109">
        <f t="shared" si="444"/>
        <v>0</v>
      </c>
      <c r="J1355" s="108" t="e">
        <f>H1355/F1355</f>
        <v>#DIV/0!</v>
      </c>
      <c r="K1355" s="56">
        <v>0</v>
      </c>
      <c r="L1355" s="24">
        <f t="shared" si="446"/>
        <v>2031.55</v>
      </c>
      <c r="M1355" s="155">
        <f t="shared" si="443"/>
        <v>0</v>
      </c>
      <c r="N1355" s="520" t="s">
        <v>1007</v>
      </c>
    </row>
    <row r="1356" spans="1:14" s="71" customFormat="1" x14ac:dyDescent="0.25">
      <c r="A1356" s="573"/>
      <c r="B1356" s="179" t="s">
        <v>23</v>
      </c>
      <c r="C1356" s="179"/>
      <c r="D1356" s="24"/>
      <c r="E1356" s="24"/>
      <c r="F1356" s="24"/>
      <c r="G1356" s="109"/>
      <c r="H1356" s="24"/>
      <c r="I1356" s="88" t="e">
        <f t="shared" si="444"/>
        <v>#DIV/0!</v>
      </c>
      <c r="J1356" s="88"/>
      <c r="K1356" s="24">
        <f t="shared" si="445"/>
        <v>0</v>
      </c>
      <c r="L1356" s="24">
        <f t="shared" si="446"/>
        <v>0</v>
      </c>
      <c r="M1356" s="129" t="e">
        <f t="shared" si="443"/>
        <v>#DIV/0!</v>
      </c>
      <c r="N1356" s="520"/>
    </row>
    <row r="1357" spans="1:14" s="71" customFormat="1" x14ac:dyDescent="0.25">
      <c r="A1357" s="573"/>
      <c r="B1357" s="179" t="s">
        <v>22</v>
      </c>
      <c r="C1357" s="179"/>
      <c r="D1357" s="24"/>
      <c r="E1357" s="24"/>
      <c r="F1357" s="24"/>
      <c r="G1357" s="109"/>
      <c r="H1357" s="24"/>
      <c r="I1357" s="88" t="e">
        <f t="shared" si="444"/>
        <v>#DIV/0!</v>
      </c>
      <c r="J1357" s="88"/>
      <c r="K1357" s="24">
        <f t="shared" si="445"/>
        <v>0</v>
      </c>
      <c r="L1357" s="24">
        <f t="shared" si="446"/>
        <v>0</v>
      </c>
      <c r="M1357" s="129" t="e">
        <f t="shared" si="443"/>
        <v>#DIV/0!</v>
      </c>
      <c r="N1357" s="520"/>
    </row>
    <row r="1358" spans="1:14" s="71" customFormat="1" x14ac:dyDescent="0.25">
      <c r="A1358" s="573"/>
      <c r="B1358" s="179" t="s">
        <v>42</v>
      </c>
      <c r="C1358" s="179"/>
      <c r="D1358" s="24">
        <v>2031.55</v>
      </c>
      <c r="E1358" s="24">
        <v>2031.55</v>
      </c>
      <c r="F1358" s="24">
        <f>H1358</f>
        <v>0</v>
      </c>
      <c r="G1358" s="109">
        <f>F1358/E1358</f>
        <v>0</v>
      </c>
      <c r="H1358" s="24">
        <v>0</v>
      </c>
      <c r="I1358" s="109">
        <f t="shared" si="444"/>
        <v>0</v>
      </c>
      <c r="J1358" s="88" t="e">
        <f>H1358/F1358</f>
        <v>#DIV/0!</v>
      </c>
      <c r="K1358" s="24">
        <v>0</v>
      </c>
      <c r="L1358" s="24">
        <f t="shared" si="446"/>
        <v>2031.55</v>
      </c>
      <c r="M1358" s="52">
        <f t="shared" si="443"/>
        <v>0</v>
      </c>
      <c r="N1358" s="520"/>
    </row>
    <row r="1359" spans="1:14" s="71" customFormat="1" x14ac:dyDescent="0.25">
      <c r="A1359" s="573"/>
      <c r="B1359" s="179" t="s">
        <v>24</v>
      </c>
      <c r="C1359" s="179"/>
      <c r="D1359" s="24"/>
      <c r="E1359" s="24"/>
      <c r="F1359" s="24"/>
      <c r="G1359" s="109"/>
      <c r="H1359" s="24"/>
      <c r="I1359" s="88" t="e">
        <f t="shared" si="444"/>
        <v>#DIV/0!</v>
      </c>
      <c r="J1359" s="88"/>
      <c r="K1359" s="24">
        <f t="shared" si="445"/>
        <v>0</v>
      </c>
      <c r="L1359" s="24">
        <f t="shared" si="446"/>
        <v>0</v>
      </c>
      <c r="M1359" s="129" t="e">
        <f t="shared" si="443"/>
        <v>#DIV/0!</v>
      </c>
      <c r="N1359" s="520"/>
    </row>
    <row r="1360" spans="1:14" s="71" customFormat="1" ht="35.25" customHeight="1" x14ac:dyDescent="0.25">
      <c r="A1360" s="653" t="s">
        <v>360</v>
      </c>
      <c r="B1360" s="180" t="s">
        <v>361</v>
      </c>
      <c r="C1360" s="178" t="s">
        <v>470</v>
      </c>
      <c r="D1360" s="56">
        <f>D1365+D1370</f>
        <v>2705.38</v>
      </c>
      <c r="E1360" s="56">
        <f>E1365+E1370</f>
        <v>2705.38</v>
      </c>
      <c r="F1360" s="56">
        <f>F1365+F1370</f>
        <v>0</v>
      </c>
      <c r="G1360" s="114">
        <f>F1360/E1360</f>
        <v>0</v>
      </c>
      <c r="H1360" s="56">
        <f>H1365+H1370</f>
        <v>0</v>
      </c>
      <c r="I1360" s="109">
        <f t="shared" si="444"/>
        <v>0</v>
      </c>
      <c r="J1360" s="108" t="e">
        <f>H1360/F1360</f>
        <v>#DIV/0!</v>
      </c>
      <c r="K1360" s="24">
        <v>0</v>
      </c>
      <c r="L1360" s="24">
        <f t="shared" si="446"/>
        <v>2705.38</v>
      </c>
      <c r="M1360" s="52">
        <f t="shared" si="443"/>
        <v>0</v>
      </c>
      <c r="N1360" s="528"/>
    </row>
    <row r="1361" spans="1:14" s="71" customFormat="1" ht="18.75" customHeight="1" x14ac:dyDescent="0.25">
      <c r="A1361" s="653"/>
      <c r="B1361" s="179" t="s">
        <v>23</v>
      </c>
      <c r="C1361" s="179"/>
      <c r="D1361" s="24"/>
      <c r="E1361" s="24"/>
      <c r="F1361" s="24"/>
      <c r="G1361" s="109"/>
      <c r="H1361" s="24"/>
      <c r="I1361" s="88" t="e">
        <f t="shared" si="444"/>
        <v>#DIV/0!</v>
      </c>
      <c r="J1361" s="88"/>
      <c r="K1361" s="24">
        <f t="shared" si="445"/>
        <v>0</v>
      </c>
      <c r="L1361" s="24">
        <f t="shared" si="446"/>
        <v>0</v>
      </c>
      <c r="M1361" s="129" t="e">
        <f t="shared" si="443"/>
        <v>#DIV/0!</v>
      </c>
      <c r="N1361" s="528"/>
    </row>
    <row r="1362" spans="1:14" s="71" customFormat="1" x14ac:dyDescent="0.25">
      <c r="A1362" s="653"/>
      <c r="B1362" s="179" t="s">
        <v>22</v>
      </c>
      <c r="C1362" s="179"/>
      <c r="D1362" s="24"/>
      <c r="E1362" s="24"/>
      <c r="F1362" s="24"/>
      <c r="G1362" s="109"/>
      <c r="H1362" s="24"/>
      <c r="I1362" s="88" t="e">
        <f t="shared" si="444"/>
        <v>#DIV/0!</v>
      </c>
      <c r="J1362" s="88"/>
      <c r="K1362" s="24">
        <f t="shared" si="445"/>
        <v>0</v>
      </c>
      <c r="L1362" s="24">
        <f t="shared" si="446"/>
        <v>0</v>
      </c>
      <c r="M1362" s="129" t="e">
        <f t="shared" si="443"/>
        <v>#DIV/0!</v>
      </c>
      <c r="N1362" s="528"/>
    </row>
    <row r="1363" spans="1:14" s="71" customFormat="1" x14ac:dyDescent="0.25">
      <c r="A1363" s="653"/>
      <c r="B1363" s="179" t="s">
        <v>42</v>
      </c>
      <c r="C1363" s="179"/>
      <c r="D1363" s="24">
        <f>D1368+D1373</f>
        <v>2705.38</v>
      </c>
      <c r="E1363" s="24">
        <f>E1368+E1373</f>
        <v>2705.38</v>
      </c>
      <c r="F1363" s="24">
        <f>F1368+F1373</f>
        <v>0</v>
      </c>
      <c r="G1363" s="109">
        <f>F1363/E1363</f>
        <v>0</v>
      </c>
      <c r="H1363" s="24">
        <f>H1368+H1373</f>
        <v>0</v>
      </c>
      <c r="I1363" s="109">
        <f t="shared" si="444"/>
        <v>0</v>
      </c>
      <c r="J1363" s="88" t="e">
        <f>H1363/F1363</f>
        <v>#DIV/0!</v>
      </c>
      <c r="K1363" s="24">
        <v>0</v>
      </c>
      <c r="L1363" s="24">
        <f t="shared" si="446"/>
        <v>2705.38</v>
      </c>
      <c r="M1363" s="52">
        <f t="shared" si="443"/>
        <v>0</v>
      </c>
      <c r="N1363" s="528"/>
    </row>
    <row r="1364" spans="1:14" s="71" customFormat="1" x14ac:dyDescent="0.25">
      <c r="A1364" s="653"/>
      <c r="B1364" s="179" t="s">
        <v>24</v>
      </c>
      <c r="C1364" s="179"/>
      <c r="D1364" s="24"/>
      <c r="E1364" s="24"/>
      <c r="F1364" s="24"/>
      <c r="G1364" s="109"/>
      <c r="H1364" s="24"/>
      <c r="I1364" s="88" t="e">
        <f t="shared" si="444"/>
        <v>#DIV/0!</v>
      </c>
      <c r="J1364" s="88"/>
      <c r="K1364" s="24">
        <f t="shared" si="445"/>
        <v>0</v>
      </c>
      <c r="L1364" s="24">
        <f t="shared" si="446"/>
        <v>0</v>
      </c>
      <c r="M1364" s="129" t="e">
        <f t="shared" si="443"/>
        <v>#DIV/0!</v>
      </c>
      <c r="N1364" s="528"/>
    </row>
    <row r="1365" spans="1:14" s="71" customFormat="1" ht="98.25" customHeight="1" x14ac:dyDescent="0.25">
      <c r="A1365" s="646" t="s">
        <v>362</v>
      </c>
      <c r="B1365" s="180" t="s">
        <v>336</v>
      </c>
      <c r="C1365" s="178" t="s">
        <v>470</v>
      </c>
      <c r="D1365" s="56">
        <f>SUM(D1366:D1369)</f>
        <v>1709.72</v>
      </c>
      <c r="E1365" s="56">
        <f>SUM(E1366:E1369)</f>
        <v>1709.72</v>
      </c>
      <c r="F1365" s="56">
        <f>SUM(F1366:F1369)</f>
        <v>0</v>
      </c>
      <c r="G1365" s="114">
        <f>F1365/E1365</f>
        <v>0</v>
      </c>
      <c r="H1365" s="56">
        <f>SUM(H1366:H1369)</f>
        <v>0</v>
      </c>
      <c r="I1365" s="109">
        <f t="shared" si="444"/>
        <v>0</v>
      </c>
      <c r="J1365" s="108" t="e">
        <f>H1365/F1365</f>
        <v>#DIV/0!</v>
      </c>
      <c r="K1365" s="56">
        <v>0</v>
      </c>
      <c r="L1365" s="56">
        <f t="shared" si="446"/>
        <v>1709.72</v>
      </c>
      <c r="M1365" s="155">
        <f t="shared" si="443"/>
        <v>0</v>
      </c>
      <c r="N1365" s="520" t="s">
        <v>1007</v>
      </c>
    </row>
    <row r="1366" spans="1:14" s="71" customFormat="1" ht="18.75" customHeight="1" x14ac:dyDescent="0.25">
      <c r="A1366" s="646"/>
      <c r="B1366" s="179" t="s">
        <v>23</v>
      </c>
      <c r="C1366" s="179"/>
      <c r="D1366" s="24"/>
      <c r="E1366" s="24"/>
      <c r="F1366" s="24"/>
      <c r="G1366" s="109"/>
      <c r="H1366" s="24"/>
      <c r="I1366" s="88" t="e">
        <f t="shared" si="444"/>
        <v>#DIV/0!</v>
      </c>
      <c r="J1366" s="88"/>
      <c r="K1366" s="24">
        <f t="shared" si="445"/>
        <v>0</v>
      </c>
      <c r="L1366" s="24">
        <f t="shared" si="446"/>
        <v>0</v>
      </c>
      <c r="M1366" s="129" t="e">
        <f t="shared" si="443"/>
        <v>#DIV/0!</v>
      </c>
      <c r="N1366" s="520"/>
    </row>
    <row r="1367" spans="1:14" s="71" customFormat="1" x14ac:dyDescent="0.25">
      <c r="A1367" s="646"/>
      <c r="B1367" s="179" t="s">
        <v>22</v>
      </c>
      <c r="C1367" s="179"/>
      <c r="D1367" s="24"/>
      <c r="E1367" s="24"/>
      <c r="F1367" s="24"/>
      <c r="G1367" s="109"/>
      <c r="H1367" s="24"/>
      <c r="I1367" s="88" t="e">
        <f t="shared" si="444"/>
        <v>#DIV/0!</v>
      </c>
      <c r="J1367" s="88"/>
      <c r="K1367" s="24">
        <f t="shared" si="445"/>
        <v>0</v>
      </c>
      <c r="L1367" s="24">
        <f t="shared" si="446"/>
        <v>0</v>
      </c>
      <c r="M1367" s="129" t="e">
        <f t="shared" si="443"/>
        <v>#DIV/0!</v>
      </c>
      <c r="N1367" s="520"/>
    </row>
    <row r="1368" spans="1:14" s="71" customFormat="1" x14ac:dyDescent="0.25">
      <c r="A1368" s="646"/>
      <c r="B1368" s="179" t="s">
        <v>42</v>
      </c>
      <c r="C1368" s="179"/>
      <c r="D1368" s="24">
        <v>1709.72</v>
      </c>
      <c r="E1368" s="24">
        <v>1709.72</v>
      </c>
      <c r="F1368" s="24">
        <f>H1368</f>
        <v>0</v>
      </c>
      <c r="G1368" s="109">
        <f>F1368/E1368</f>
        <v>0</v>
      </c>
      <c r="H1368" s="24">
        <v>0</v>
      </c>
      <c r="I1368" s="109">
        <f t="shared" si="444"/>
        <v>0</v>
      </c>
      <c r="J1368" s="88" t="e">
        <f>H1368/F1368</f>
        <v>#DIV/0!</v>
      </c>
      <c r="K1368" s="24">
        <v>0</v>
      </c>
      <c r="L1368" s="24">
        <f t="shared" si="446"/>
        <v>1709.72</v>
      </c>
      <c r="M1368" s="52">
        <f t="shared" si="443"/>
        <v>0</v>
      </c>
      <c r="N1368" s="520"/>
    </row>
    <row r="1369" spans="1:14" s="71" customFormat="1" x14ac:dyDescent="0.25">
      <c r="A1369" s="646"/>
      <c r="B1369" s="179" t="s">
        <v>24</v>
      </c>
      <c r="C1369" s="179"/>
      <c r="D1369" s="24"/>
      <c r="E1369" s="24"/>
      <c r="F1369" s="24"/>
      <c r="G1369" s="109"/>
      <c r="H1369" s="24"/>
      <c r="I1369" s="88" t="e">
        <f t="shared" si="444"/>
        <v>#DIV/0!</v>
      </c>
      <c r="J1369" s="88"/>
      <c r="K1369" s="24">
        <f t="shared" si="445"/>
        <v>0</v>
      </c>
      <c r="L1369" s="24">
        <f t="shared" si="446"/>
        <v>0</v>
      </c>
      <c r="M1369" s="129" t="e">
        <f t="shared" si="443"/>
        <v>#DIV/0!</v>
      </c>
      <c r="N1369" s="520"/>
    </row>
    <row r="1370" spans="1:14" s="72" customFormat="1" ht="80.25" customHeight="1" x14ac:dyDescent="0.25">
      <c r="A1370" s="646" t="s">
        <v>363</v>
      </c>
      <c r="B1370" s="180" t="s">
        <v>338</v>
      </c>
      <c r="C1370" s="178" t="s">
        <v>470</v>
      </c>
      <c r="D1370" s="56">
        <f>SUM(D1371:D1374)</f>
        <v>995.66</v>
      </c>
      <c r="E1370" s="56">
        <f>SUM(E1371:E1374)</f>
        <v>995.66</v>
      </c>
      <c r="F1370" s="56">
        <f>SUM(F1371:F1374)</f>
        <v>0</v>
      </c>
      <c r="G1370" s="114">
        <f>F1370/E1370</f>
        <v>0</v>
      </c>
      <c r="H1370" s="56">
        <f>SUM(H1371:H1374)</f>
        <v>0</v>
      </c>
      <c r="I1370" s="109">
        <f t="shared" si="444"/>
        <v>0</v>
      </c>
      <c r="J1370" s="108" t="e">
        <f>H1370/F1370</f>
        <v>#DIV/0!</v>
      </c>
      <c r="K1370" s="56">
        <v>0</v>
      </c>
      <c r="L1370" s="56">
        <f t="shared" si="446"/>
        <v>995.66</v>
      </c>
      <c r="M1370" s="155">
        <f t="shared" si="443"/>
        <v>0</v>
      </c>
      <c r="N1370" s="520" t="s">
        <v>1007</v>
      </c>
    </row>
    <row r="1371" spans="1:14" s="71" customFormat="1" x14ac:dyDescent="0.25">
      <c r="A1371" s="646"/>
      <c r="B1371" s="179" t="s">
        <v>23</v>
      </c>
      <c r="C1371" s="179"/>
      <c r="D1371" s="24"/>
      <c r="E1371" s="24"/>
      <c r="F1371" s="24"/>
      <c r="G1371" s="109"/>
      <c r="H1371" s="24"/>
      <c r="I1371" s="88" t="e">
        <f t="shared" si="444"/>
        <v>#DIV/0!</v>
      </c>
      <c r="J1371" s="88"/>
      <c r="K1371" s="24">
        <f t="shared" si="445"/>
        <v>0</v>
      </c>
      <c r="L1371" s="24">
        <f t="shared" si="446"/>
        <v>0</v>
      </c>
      <c r="M1371" s="129" t="e">
        <f t="shared" si="443"/>
        <v>#DIV/0!</v>
      </c>
      <c r="N1371" s="520"/>
    </row>
    <row r="1372" spans="1:14" s="71" customFormat="1" x14ac:dyDescent="0.25">
      <c r="A1372" s="646"/>
      <c r="B1372" s="179" t="s">
        <v>22</v>
      </c>
      <c r="C1372" s="179"/>
      <c r="D1372" s="24"/>
      <c r="E1372" s="24"/>
      <c r="F1372" s="24"/>
      <c r="G1372" s="109"/>
      <c r="H1372" s="24"/>
      <c r="I1372" s="88" t="e">
        <f t="shared" si="444"/>
        <v>#DIV/0!</v>
      </c>
      <c r="J1372" s="88"/>
      <c r="K1372" s="24">
        <f t="shared" si="445"/>
        <v>0</v>
      </c>
      <c r="L1372" s="24">
        <f t="shared" si="446"/>
        <v>0</v>
      </c>
      <c r="M1372" s="129" t="e">
        <f t="shared" si="443"/>
        <v>#DIV/0!</v>
      </c>
      <c r="N1372" s="520"/>
    </row>
    <row r="1373" spans="1:14" s="71" customFormat="1" x14ac:dyDescent="0.25">
      <c r="A1373" s="646"/>
      <c r="B1373" s="179" t="s">
        <v>42</v>
      </c>
      <c r="C1373" s="179"/>
      <c r="D1373" s="24">
        <v>995.66</v>
      </c>
      <c r="E1373" s="24">
        <v>995.66</v>
      </c>
      <c r="F1373" s="24">
        <f>H1373</f>
        <v>0</v>
      </c>
      <c r="G1373" s="109">
        <f>F1373/E1373</f>
        <v>0</v>
      </c>
      <c r="H1373" s="24">
        <v>0</v>
      </c>
      <c r="I1373" s="109">
        <f t="shared" si="444"/>
        <v>0</v>
      </c>
      <c r="J1373" s="88" t="e">
        <f>H1373/F1373</f>
        <v>#DIV/0!</v>
      </c>
      <c r="K1373" s="24">
        <v>0</v>
      </c>
      <c r="L1373" s="24">
        <f t="shared" si="446"/>
        <v>995.66</v>
      </c>
      <c r="M1373" s="52">
        <f t="shared" si="443"/>
        <v>0</v>
      </c>
      <c r="N1373" s="520"/>
    </row>
    <row r="1374" spans="1:14" s="71" customFormat="1" x14ac:dyDescent="0.25">
      <c r="A1374" s="646"/>
      <c r="B1374" s="179" t="s">
        <v>24</v>
      </c>
      <c r="C1374" s="179"/>
      <c r="D1374" s="24"/>
      <c r="E1374" s="24"/>
      <c r="F1374" s="24"/>
      <c r="G1374" s="88" t="e">
        <f t="shared" ref="G1374:G1394" si="447">F1374/E1374</f>
        <v>#DIV/0!</v>
      </c>
      <c r="H1374" s="24"/>
      <c r="I1374" s="88" t="e">
        <f t="shared" si="444"/>
        <v>#DIV/0!</v>
      </c>
      <c r="J1374" s="88" t="e">
        <f t="shared" ref="J1374:J1389" si="448">H1374/F1374</f>
        <v>#DIV/0!</v>
      </c>
      <c r="K1374" s="24">
        <f t="shared" si="445"/>
        <v>0</v>
      </c>
      <c r="L1374" s="24">
        <f t="shared" si="446"/>
        <v>0</v>
      </c>
      <c r="M1374" s="129" t="e">
        <f t="shared" si="443"/>
        <v>#DIV/0!</v>
      </c>
      <c r="N1374" s="520"/>
    </row>
    <row r="1375" spans="1:14" s="71" customFormat="1" ht="37.5" x14ac:dyDescent="0.25">
      <c r="A1375" s="465" t="s">
        <v>1200</v>
      </c>
      <c r="B1375" s="243" t="s">
        <v>1201</v>
      </c>
      <c r="C1375" s="178" t="s">
        <v>470</v>
      </c>
      <c r="D1375" s="56">
        <f>SUM(D1376:D1379)</f>
        <v>3669.5</v>
      </c>
      <c r="E1375" s="56">
        <f t="shared" ref="E1375:F1375" si="449">SUM(E1376:E1379)</f>
        <v>3669.5</v>
      </c>
      <c r="F1375" s="56">
        <f t="shared" si="449"/>
        <v>0</v>
      </c>
      <c r="G1375" s="108">
        <f t="shared" si="447"/>
        <v>0</v>
      </c>
      <c r="H1375" s="56">
        <f>SUM(H1376:H1379)</f>
        <v>0</v>
      </c>
      <c r="I1375" s="108">
        <f t="shared" si="444"/>
        <v>0</v>
      </c>
      <c r="J1375" s="108" t="e">
        <f t="shared" si="448"/>
        <v>#DIV/0!</v>
      </c>
      <c r="K1375" s="56">
        <f>SUM(K1376:K1379)</f>
        <v>3669.5</v>
      </c>
      <c r="L1375" s="56">
        <f>SUM(L1376:L1379)</f>
        <v>0</v>
      </c>
      <c r="M1375" s="155">
        <f t="shared" si="443"/>
        <v>1</v>
      </c>
      <c r="N1375" s="520" t="s">
        <v>1007</v>
      </c>
    </row>
    <row r="1376" spans="1:14" s="71" customFormat="1" x14ac:dyDescent="0.25">
      <c r="A1376" s="465"/>
      <c r="B1376" s="179" t="s">
        <v>23</v>
      </c>
      <c r="C1376" s="179"/>
      <c r="D1376" s="24">
        <f>D1381+D1386</f>
        <v>0</v>
      </c>
      <c r="E1376" s="24">
        <f t="shared" ref="E1376:F1376" si="450">E1381+E1386</f>
        <v>0</v>
      </c>
      <c r="F1376" s="24">
        <f t="shared" si="450"/>
        <v>0</v>
      </c>
      <c r="G1376" s="88" t="e">
        <f t="shared" si="447"/>
        <v>#DIV/0!</v>
      </c>
      <c r="H1376" s="24">
        <f>H1381+H1386</f>
        <v>0</v>
      </c>
      <c r="I1376" s="88" t="e">
        <f t="shared" si="444"/>
        <v>#DIV/0!</v>
      </c>
      <c r="J1376" s="88" t="e">
        <f t="shared" si="448"/>
        <v>#DIV/0!</v>
      </c>
      <c r="K1376" s="24"/>
      <c r="L1376" s="24"/>
      <c r="M1376" s="129" t="e">
        <f t="shared" si="443"/>
        <v>#DIV/0!</v>
      </c>
      <c r="N1376" s="520"/>
    </row>
    <row r="1377" spans="1:14" s="71" customFormat="1" x14ac:dyDescent="0.25">
      <c r="A1377" s="465"/>
      <c r="B1377" s="179" t="s">
        <v>22</v>
      </c>
      <c r="C1377" s="179"/>
      <c r="D1377" s="24">
        <f t="shared" ref="D1377:F1379" si="451">D1382+D1387</f>
        <v>0</v>
      </c>
      <c r="E1377" s="24">
        <f t="shared" si="451"/>
        <v>0</v>
      </c>
      <c r="F1377" s="24">
        <f t="shared" si="451"/>
        <v>0</v>
      </c>
      <c r="G1377" s="88" t="e">
        <f t="shared" si="447"/>
        <v>#DIV/0!</v>
      </c>
      <c r="H1377" s="24">
        <f t="shared" ref="H1377:H1379" si="452">H1382+H1387</f>
        <v>0</v>
      </c>
      <c r="I1377" s="88" t="e">
        <f t="shared" si="444"/>
        <v>#DIV/0!</v>
      </c>
      <c r="J1377" s="88" t="e">
        <f t="shared" si="448"/>
        <v>#DIV/0!</v>
      </c>
      <c r="K1377" s="24"/>
      <c r="L1377" s="24"/>
      <c r="M1377" s="129" t="e">
        <f t="shared" si="443"/>
        <v>#DIV/0!</v>
      </c>
      <c r="N1377" s="520"/>
    </row>
    <row r="1378" spans="1:14" s="71" customFormat="1" x14ac:dyDescent="0.25">
      <c r="A1378" s="465"/>
      <c r="B1378" s="179" t="s">
        <v>42</v>
      </c>
      <c r="C1378" s="179"/>
      <c r="D1378" s="24">
        <f>D1383+D1388</f>
        <v>3669.5</v>
      </c>
      <c r="E1378" s="24">
        <f t="shared" si="451"/>
        <v>3669.5</v>
      </c>
      <c r="F1378" s="24">
        <f t="shared" si="451"/>
        <v>0</v>
      </c>
      <c r="G1378" s="88">
        <f t="shared" si="447"/>
        <v>0</v>
      </c>
      <c r="H1378" s="24">
        <f t="shared" si="452"/>
        <v>0</v>
      </c>
      <c r="I1378" s="88">
        <f t="shared" si="444"/>
        <v>0</v>
      </c>
      <c r="J1378" s="88" t="e">
        <f t="shared" si="448"/>
        <v>#DIV/0!</v>
      </c>
      <c r="K1378" s="24">
        <f>E1378</f>
        <v>3669.5</v>
      </c>
      <c r="L1378" s="24"/>
      <c r="M1378" s="52">
        <f t="shared" si="443"/>
        <v>1</v>
      </c>
      <c r="N1378" s="520"/>
    </row>
    <row r="1379" spans="1:14" s="71" customFormat="1" x14ac:dyDescent="0.25">
      <c r="A1379" s="465"/>
      <c r="B1379" s="179" t="s">
        <v>24</v>
      </c>
      <c r="C1379" s="179"/>
      <c r="D1379" s="24">
        <f t="shared" si="451"/>
        <v>0</v>
      </c>
      <c r="E1379" s="24">
        <f t="shared" si="451"/>
        <v>0</v>
      </c>
      <c r="F1379" s="24">
        <f t="shared" si="451"/>
        <v>0</v>
      </c>
      <c r="G1379" s="88" t="e">
        <f t="shared" si="447"/>
        <v>#DIV/0!</v>
      </c>
      <c r="H1379" s="24">
        <f t="shared" si="452"/>
        <v>0</v>
      </c>
      <c r="I1379" s="88" t="e">
        <f t="shared" si="444"/>
        <v>#DIV/0!</v>
      </c>
      <c r="J1379" s="88" t="e">
        <f t="shared" si="448"/>
        <v>#DIV/0!</v>
      </c>
      <c r="K1379" s="24">
        <f t="shared" ref="K1379:K1389" si="453">E1379</f>
        <v>0</v>
      </c>
      <c r="L1379" s="24"/>
      <c r="M1379" s="129" t="e">
        <f t="shared" si="443"/>
        <v>#DIV/0!</v>
      </c>
      <c r="N1379" s="520"/>
    </row>
    <row r="1380" spans="1:14" s="71" customFormat="1" ht="75" x14ac:dyDescent="0.25">
      <c r="A1380" s="466" t="s">
        <v>1203</v>
      </c>
      <c r="B1380" s="180" t="s">
        <v>336</v>
      </c>
      <c r="C1380" s="178" t="s">
        <v>470</v>
      </c>
      <c r="D1380" s="56">
        <f>SUM(D1381:D1384)</f>
        <v>2644.85</v>
      </c>
      <c r="E1380" s="56">
        <f t="shared" ref="E1380:F1380" si="454">SUM(E1381:E1384)</f>
        <v>2644.85</v>
      </c>
      <c r="F1380" s="56">
        <f t="shared" si="454"/>
        <v>0</v>
      </c>
      <c r="G1380" s="108">
        <f t="shared" si="447"/>
        <v>0</v>
      </c>
      <c r="H1380" s="56"/>
      <c r="I1380" s="108">
        <f t="shared" si="444"/>
        <v>0</v>
      </c>
      <c r="J1380" s="108" t="e">
        <f t="shared" si="448"/>
        <v>#DIV/0!</v>
      </c>
      <c r="K1380" s="56">
        <f>SUM(K1381:K1384)</f>
        <v>2644.85</v>
      </c>
      <c r="L1380" s="56"/>
      <c r="M1380" s="155">
        <f t="shared" si="443"/>
        <v>1</v>
      </c>
      <c r="N1380" s="520"/>
    </row>
    <row r="1381" spans="1:14" s="71" customFormat="1" x14ac:dyDescent="0.25">
      <c r="A1381" s="466"/>
      <c r="B1381" s="179" t="s">
        <v>23</v>
      </c>
      <c r="C1381" s="179"/>
      <c r="D1381" s="24"/>
      <c r="E1381" s="24"/>
      <c r="F1381" s="24"/>
      <c r="G1381" s="88" t="e">
        <f t="shared" si="447"/>
        <v>#DIV/0!</v>
      </c>
      <c r="H1381" s="24"/>
      <c r="I1381" s="88" t="e">
        <f t="shared" si="444"/>
        <v>#DIV/0!</v>
      </c>
      <c r="J1381" s="88" t="e">
        <f t="shared" si="448"/>
        <v>#DIV/0!</v>
      </c>
      <c r="K1381" s="24">
        <f t="shared" si="453"/>
        <v>0</v>
      </c>
      <c r="L1381" s="24"/>
      <c r="M1381" s="129" t="e">
        <f t="shared" si="443"/>
        <v>#DIV/0!</v>
      </c>
      <c r="N1381" s="520"/>
    </row>
    <row r="1382" spans="1:14" s="71" customFormat="1" x14ac:dyDescent="0.25">
      <c r="A1382" s="466"/>
      <c r="B1382" s="179" t="s">
        <v>22</v>
      </c>
      <c r="C1382" s="179"/>
      <c r="D1382" s="24"/>
      <c r="E1382" s="24"/>
      <c r="F1382" s="24"/>
      <c r="G1382" s="88" t="e">
        <f t="shared" si="447"/>
        <v>#DIV/0!</v>
      </c>
      <c r="H1382" s="24"/>
      <c r="I1382" s="88" t="e">
        <f t="shared" si="444"/>
        <v>#DIV/0!</v>
      </c>
      <c r="J1382" s="88" t="e">
        <f t="shared" si="448"/>
        <v>#DIV/0!</v>
      </c>
      <c r="K1382" s="24">
        <f t="shared" si="453"/>
        <v>0</v>
      </c>
      <c r="L1382" s="24"/>
      <c r="M1382" s="129" t="e">
        <f t="shared" si="443"/>
        <v>#DIV/0!</v>
      </c>
      <c r="N1382" s="520"/>
    </row>
    <row r="1383" spans="1:14" s="71" customFormat="1" x14ac:dyDescent="0.25">
      <c r="A1383" s="466"/>
      <c r="B1383" s="179" t="s">
        <v>42</v>
      </c>
      <c r="C1383" s="179"/>
      <c r="D1383" s="24">
        <v>2644.85</v>
      </c>
      <c r="E1383" s="24">
        <v>2644.85</v>
      </c>
      <c r="F1383" s="24"/>
      <c r="G1383" s="88">
        <f t="shared" si="447"/>
        <v>0</v>
      </c>
      <c r="H1383" s="24"/>
      <c r="I1383" s="88">
        <f t="shared" si="444"/>
        <v>0</v>
      </c>
      <c r="J1383" s="88" t="e">
        <f t="shared" si="448"/>
        <v>#DIV/0!</v>
      </c>
      <c r="K1383" s="24">
        <f t="shared" si="453"/>
        <v>2644.85</v>
      </c>
      <c r="L1383" s="24"/>
      <c r="M1383" s="52">
        <f t="shared" si="443"/>
        <v>1</v>
      </c>
      <c r="N1383" s="520"/>
    </row>
    <row r="1384" spans="1:14" s="71" customFormat="1" x14ac:dyDescent="0.25">
      <c r="A1384" s="466"/>
      <c r="B1384" s="179" t="s">
        <v>24</v>
      </c>
      <c r="C1384" s="179"/>
      <c r="D1384" s="24"/>
      <c r="E1384" s="24"/>
      <c r="F1384" s="24"/>
      <c r="G1384" s="88" t="e">
        <f t="shared" si="447"/>
        <v>#DIV/0!</v>
      </c>
      <c r="H1384" s="24"/>
      <c r="I1384" s="88" t="e">
        <f t="shared" si="444"/>
        <v>#DIV/0!</v>
      </c>
      <c r="J1384" s="88" t="e">
        <f t="shared" si="448"/>
        <v>#DIV/0!</v>
      </c>
      <c r="K1384" s="24">
        <f t="shared" si="453"/>
        <v>0</v>
      </c>
      <c r="L1384" s="24"/>
      <c r="M1384" s="129" t="e">
        <f t="shared" si="443"/>
        <v>#DIV/0!</v>
      </c>
      <c r="N1384" s="520"/>
    </row>
    <row r="1385" spans="1:14" s="71" customFormat="1" ht="85.5" customHeight="1" x14ac:dyDescent="0.25">
      <c r="A1385" s="466" t="s">
        <v>1204</v>
      </c>
      <c r="B1385" s="180" t="s">
        <v>1202</v>
      </c>
      <c r="C1385" s="178" t="s">
        <v>470</v>
      </c>
      <c r="D1385" s="56">
        <f>SUM(D1386:D1389)</f>
        <v>1024.6500000000001</v>
      </c>
      <c r="E1385" s="56">
        <f t="shared" ref="E1385:F1385" si="455">SUM(E1386:E1389)</f>
        <v>1024.6500000000001</v>
      </c>
      <c r="F1385" s="56">
        <f t="shared" si="455"/>
        <v>0</v>
      </c>
      <c r="G1385" s="108">
        <f t="shared" si="447"/>
        <v>0</v>
      </c>
      <c r="H1385" s="56"/>
      <c r="I1385" s="108">
        <f t="shared" si="444"/>
        <v>0</v>
      </c>
      <c r="J1385" s="108" t="e">
        <f t="shared" si="448"/>
        <v>#DIV/0!</v>
      </c>
      <c r="K1385" s="56">
        <f>SUM(K1386:K1389)</f>
        <v>1024.6500000000001</v>
      </c>
      <c r="L1385" s="56"/>
      <c r="M1385" s="155">
        <f t="shared" si="443"/>
        <v>1</v>
      </c>
      <c r="N1385" s="520"/>
    </row>
    <row r="1386" spans="1:14" s="71" customFormat="1" x14ac:dyDescent="0.25">
      <c r="A1386" s="465"/>
      <c r="B1386" s="179" t="s">
        <v>23</v>
      </c>
      <c r="C1386" s="179"/>
      <c r="D1386" s="24"/>
      <c r="E1386" s="24"/>
      <c r="F1386" s="24"/>
      <c r="G1386" s="88" t="e">
        <f t="shared" si="447"/>
        <v>#DIV/0!</v>
      </c>
      <c r="H1386" s="24"/>
      <c r="I1386" s="88" t="e">
        <f t="shared" si="444"/>
        <v>#DIV/0!</v>
      </c>
      <c r="J1386" s="88" t="e">
        <f t="shared" si="448"/>
        <v>#DIV/0!</v>
      </c>
      <c r="K1386" s="24">
        <f t="shared" si="453"/>
        <v>0</v>
      </c>
      <c r="L1386" s="24"/>
      <c r="M1386" s="129" t="e">
        <f t="shared" si="443"/>
        <v>#DIV/0!</v>
      </c>
      <c r="N1386" s="520"/>
    </row>
    <row r="1387" spans="1:14" s="71" customFormat="1" x14ac:dyDescent="0.25">
      <c r="A1387" s="465"/>
      <c r="B1387" s="179" t="s">
        <v>22</v>
      </c>
      <c r="C1387" s="179"/>
      <c r="D1387" s="24"/>
      <c r="E1387" s="24"/>
      <c r="F1387" s="24"/>
      <c r="G1387" s="88" t="e">
        <f t="shared" si="447"/>
        <v>#DIV/0!</v>
      </c>
      <c r="H1387" s="24"/>
      <c r="I1387" s="88" t="e">
        <f t="shared" si="444"/>
        <v>#DIV/0!</v>
      </c>
      <c r="J1387" s="88" t="e">
        <f t="shared" si="448"/>
        <v>#DIV/0!</v>
      </c>
      <c r="K1387" s="24">
        <f t="shared" si="453"/>
        <v>0</v>
      </c>
      <c r="L1387" s="24"/>
      <c r="M1387" s="129" t="e">
        <f t="shared" si="443"/>
        <v>#DIV/0!</v>
      </c>
      <c r="N1387" s="520"/>
    </row>
    <row r="1388" spans="1:14" s="71" customFormat="1" x14ac:dyDescent="0.25">
      <c r="A1388" s="465"/>
      <c r="B1388" s="179" t="s">
        <v>42</v>
      </c>
      <c r="C1388" s="179"/>
      <c r="D1388" s="24">
        <v>1024.6500000000001</v>
      </c>
      <c r="E1388" s="24">
        <v>1024.6500000000001</v>
      </c>
      <c r="F1388" s="24"/>
      <c r="G1388" s="88">
        <f t="shared" si="447"/>
        <v>0</v>
      </c>
      <c r="H1388" s="24"/>
      <c r="I1388" s="88">
        <f t="shared" si="444"/>
        <v>0</v>
      </c>
      <c r="J1388" s="88" t="e">
        <f t="shared" si="448"/>
        <v>#DIV/0!</v>
      </c>
      <c r="K1388" s="24">
        <f t="shared" si="453"/>
        <v>1024.6500000000001</v>
      </c>
      <c r="L1388" s="24"/>
      <c r="M1388" s="52">
        <f t="shared" si="443"/>
        <v>1</v>
      </c>
      <c r="N1388" s="520"/>
    </row>
    <row r="1389" spans="1:14" s="71" customFormat="1" x14ac:dyDescent="0.25">
      <c r="A1389" s="465"/>
      <c r="B1389" s="179" t="s">
        <v>24</v>
      </c>
      <c r="C1389" s="179"/>
      <c r="D1389" s="24"/>
      <c r="E1389" s="24"/>
      <c r="F1389" s="24"/>
      <c r="G1389" s="88" t="e">
        <f t="shared" si="447"/>
        <v>#DIV/0!</v>
      </c>
      <c r="H1389" s="24"/>
      <c r="I1389" s="88" t="e">
        <f t="shared" si="444"/>
        <v>#DIV/0!</v>
      </c>
      <c r="J1389" s="88" t="e">
        <f t="shared" si="448"/>
        <v>#DIV/0!</v>
      </c>
      <c r="K1389" s="24">
        <f t="shared" si="453"/>
        <v>0</v>
      </c>
      <c r="L1389" s="24"/>
      <c r="M1389" s="129" t="e">
        <f t="shared" si="443"/>
        <v>#DIV/0!</v>
      </c>
      <c r="N1389" s="520"/>
    </row>
    <row r="1390" spans="1:14" s="71" customFormat="1" ht="196.5" customHeight="1" x14ac:dyDescent="0.25">
      <c r="A1390" s="632" t="s">
        <v>948</v>
      </c>
      <c r="B1390" s="187" t="s">
        <v>1184</v>
      </c>
      <c r="C1390" s="187" t="s">
        <v>949</v>
      </c>
      <c r="D1390" s="64">
        <f>SUM(D1391:D1394)</f>
        <v>126007.15</v>
      </c>
      <c r="E1390" s="64">
        <f t="shared" ref="E1390:F1390" si="456">SUM(E1391:E1394)</f>
        <v>126007.15</v>
      </c>
      <c r="F1390" s="64">
        <f t="shared" si="456"/>
        <v>0</v>
      </c>
      <c r="G1390" s="106">
        <f t="shared" si="447"/>
        <v>0</v>
      </c>
      <c r="H1390" s="64">
        <f>SUM(H1391:H1394)</f>
        <v>0</v>
      </c>
      <c r="I1390" s="109">
        <f t="shared" si="444"/>
        <v>0</v>
      </c>
      <c r="J1390" s="115"/>
      <c r="K1390" s="64">
        <f>E1390</f>
        <v>126007.15</v>
      </c>
      <c r="L1390" s="64">
        <f>SUM(L1391:L1394)</f>
        <v>0</v>
      </c>
      <c r="M1390" s="62">
        <f t="shared" ref="M1390:M1453" si="457">K1390/E1390</f>
        <v>1</v>
      </c>
      <c r="N1390" s="529" t="s">
        <v>1207</v>
      </c>
    </row>
    <row r="1391" spans="1:14" s="71" customFormat="1" ht="36.75" customHeight="1" x14ac:dyDescent="0.25">
      <c r="A1391" s="632"/>
      <c r="B1391" s="179" t="s">
        <v>23</v>
      </c>
      <c r="C1391" s="179"/>
      <c r="D1391" s="24">
        <f>D1396</f>
        <v>0</v>
      </c>
      <c r="E1391" s="24">
        <f t="shared" ref="E1391:F1391" si="458">E1396</f>
        <v>0</v>
      </c>
      <c r="F1391" s="24">
        <f t="shared" si="458"/>
        <v>0</v>
      </c>
      <c r="G1391" s="88" t="e">
        <f t="shared" si="447"/>
        <v>#DIV/0!</v>
      </c>
      <c r="H1391" s="24"/>
      <c r="I1391" s="88" t="e">
        <f t="shared" si="444"/>
        <v>#DIV/0!</v>
      </c>
      <c r="J1391" s="88"/>
      <c r="K1391" s="64">
        <f t="shared" ref="K1391:K1394" si="459">E1391</f>
        <v>0</v>
      </c>
      <c r="L1391" s="24"/>
      <c r="M1391" s="129" t="e">
        <f t="shared" si="457"/>
        <v>#DIV/0!</v>
      </c>
      <c r="N1391" s="529"/>
    </row>
    <row r="1392" spans="1:14" s="71" customFormat="1" ht="39.75" customHeight="1" x14ac:dyDescent="0.25">
      <c r="A1392" s="632"/>
      <c r="B1392" s="179" t="s">
        <v>22</v>
      </c>
      <c r="C1392" s="179"/>
      <c r="D1392" s="24">
        <f t="shared" ref="D1392:E1394" si="460">D1397</f>
        <v>106035.8</v>
      </c>
      <c r="E1392" s="24">
        <f t="shared" si="460"/>
        <v>106035.8</v>
      </c>
      <c r="F1392" s="24"/>
      <c r="G1392" s="109">
        <f t="shared" si="447"/>
        <v>0</v>
      </c>
      <c r="H1392" s="24"/>
      <c r="I1392" s="109">
        <f t="shared" si="444"/>
        <v>0</v>
      </c>
      <c r="J1392" s="88"/>
      <c r="K1392" s="24">
        <f t="shared" si="459"/>
        <v>106035.8</v>
      </c>
      <c r="L1392" s="24"/>
      <c r="M1392" s="52">
        <f t="shared" si="457"/>
        <v>1</v>
      </c>
      <c r="N1392" s="529"/>
    </row>
    <row r="1393" spans="1:14" s="71" customFormat="1" ht="41.25" customHeight="1" x14ac:dyDescent="0.25">
      <c r="A1393" s="632"/>
      <c r="B1393" s="179" t="s">
        <v>42</v>
      </c>
      <c r="C1393" s="179"/>
      <c r="D1393" s="24">
        <f t="shared" si="460"/>
        <v>19971.349999999999</v>
      </c>
      <c r="E1393" s="24">
        <f t="shared" si="460"/>
        <v>19971.349999999999</v>
      </c>
      <c r="F1393" s="24"/>
      <c r="G1393" s="88">
        <f t="shared" si="447"/>
        <v>0</v>
      </c>
      <c r="H1393" s="24"/>
      <c r="I1393" s="109">
        <f t="shared" si="444"/>
        <v>0</v>
      </c>
      <c r="J1393" s="88"/>
      <c r="K1393" s="24">
        <f t="shared" si="459"/>
        <v>19971.349999999999</v>
      </c>
      <c r="L1393" s="24"/>
      <c r="M1393" s="52">
        <f t="shared" si="457"/>
        <v>1</v>
      </c>
      <c r="N1393" s="529"/>
    </row>
    <row r="1394" spans="1:14" s="71" customFormat="1" ht="47.25" customHeight="1" x14ac:dyDescent="0.25">
      <c r="A1394" s="632"/>
      <c r="B1394" s="179" t="s">
        <v>24</v>
      </c>
      <c r="C1394" s="179"/>
      <c r="D1394" s="24">
        <f t="shared" si="460"/>
        <v>0</v>
      </c>
      <c r="E1394" s="24">
        <f t="shared" si="460"/>
        <v>0</v>
      </c>
      <c r="F1394" s="24"/>
      <c r="G1394" s="88" t="e">
        <f t="shared" si="447"/>
        <v>#DIV/0!</v>
      </c>
      <c r="H1394" s="24"/>
      <c r="I1394" s="88" t="e">
        <f t="shared" si="444"/>
        <v>#DIV/0!</v>
      </c>
      <c r="J1394" s="88"/>
      <c r="K1394" s="64">
        <f t="shared" si="459"/>
        <v>0</v>
      </c>
      <c r="L1394" s="24"/>
      <c r="M1394" s="129" t="e">
        <f t="shared" si="457"/>
        <v>#DIV/0!</v>
      </c>
      <c r="N1394" s="529"/>
    </row>
    <row r="1395" spans="1:14" s="224" customFormat="1" ht="186.75" customHeight="1" x14ac:dyDescent="0.25">
      <c r="A1395" s="657" t="s">
        <v>1010</v>
      </c>
      <c r="B1395" s="180" t="s">
        <v>1009</v>
      </c>
      <c r="C1395" s="180" t="s">
        <v>215</v>
      </c>
      <c r="D1395" s="172">
        <v>78892.800000000003</v>
      </c>
      <c r="E1395" s="56">
        <f>SUM(E1396:E1398)</f>
        <v>126007.15</v>
      </c>
      <c r="F1395" s="197">
        <v>0</v>
      </c>
      <c r="G1395" s="197">
        <v>0</v>
      </c>
      <c r="H1395" s="197">
        <v>0</v>
      </c>
      <c r="I1395" s="197">
        <v>0</v>
      </c>
      <c r="J1395" s="197">
        <v>0</v>
      </c>
      <c r="K1395" s="172">
        <f>E1395</f>
        <v>126007.15</v>
      </c>
      <c r="L1395" s="197">
        <v>0</v>
      </c>
      <c r="M1395" s="155">
        <f t="shared" si="457"/>
        <v>1</v>
      </c>
      <c r="N1395" s="529"/>
    </row>
    <row r="1396" spans="1:14" s="226" customFormat="1" ht="46.5" customHeight="1" x14ac:dyDescent="0.25">
      <c r="A1396" s="657"/>
      <c r="B1396" s="179" t="s">
        <v>23</v>
      </c>
      <c r="C1396" s="179"/>
      <c r="D1396" s="230"/>
      <c r="E1396" s="24"/>
      <c r="F1396" s="231">
        <v>0</v>
      </c>
      <c r="G1396" s="232">
        <v>0</v>
      </c>
      <c r="H1396" s="233">
        <v>0</v>
      </c>
      <c r="I1396" s="232">
        <v>0</v>
      </c>
      <c r="J1396" s="232">
        <v>0</v>
      </c>
      <c r="K1396" s="172">
        <f t="shared" ref="K1396:K1399" si="461">E1396</f>
        <v>0</v>
      </c>
      <c r="L1396" s="233">
        <v>0</v>
      </c>
      <c r="M1396" s="129" t="e">
        <f t="shared" si="457"/>
        <v>#DIV/0!</v>
      </c>
      <c r="N1396" s="529"/>
    </row>
    <row r="1397" spans="1:14" s="226" customFormat="1" ht="39" customHeight="1" x14ac:dyDescent="0.25">
      <c r="A1397" s="657"/>
      <c r="B1397" s="179" t="s">
        <v>22</v>
      </c>
      <c r="C1397" s="179"/>
      <c r="D1397" s="24">
        <v>106035.8</v>
      </c>
      <c r="E1397" s="24">
        <v>106035.8</v>
      </c>
      <c r="F1397" s="231">
        <v>0</v>
      </c>
      <c r="G1397" s="232">
        <v>0</v>
      </c>
      <c r="H1397" s="233">
        <v>0</v>
      </c>
      <c r="I1397" s="232">
        <v>0</v>
      </c>
      <c r="J1397" s="232">
        <v>0</v>
      </c>
      <c r="K1397" s="170">
        <f t="shared" si="461"/>
        <v>106035.8</v>
      </c>
      <c r="L1397" s="233">
        <v>0</v>
      </c>
      <c r="M1397" s="52">
        <f t="shared" si="457"/>
        <v>1</v>
      </c>
      <c r="N1397" s="529"/>
    </row>
    <row r="1398" spans="1:14" s="226" customFormat="1" ht="40.5" customHeight="1" x14ac:dyDescent="0.25">
      <c r="A1398" s="657"/>
      <c r="B1398" s="179" t="s">
        <v>42</v>
      </c>
      <c r="C1398" s="179"/>
      <c r="D1398" s="230">
        <v>19971.349999999999</v>
      </c>
      <c r="E1398" s="24">
        <v>19971.349999999999</v>
      </c>
      <c r="F1398" s="231">
        <v>0</v>
      </c>
      <c r="G1398" s="232">
        <v>0</v>
      </c>
      <c r="H1398" s="233">
        <v>0</v>
      </c>
      <c r="I1398" s="232">
        <v>0</v>
      </c>
      <c r="J1398" s="232">
        <v>0</v>
      </c>
      <c r="K1398" s="170">
        <f t="shared" si="461"/>
        <v>19971.349999999999</v>
      </c>
      <c r="L1398" s="233">
        <v>0</v>
      </c>
      <c r="M1398" s="52">
        <f>K1398/E1398</f>
        <v>1</v>
      </c>
      <c r="N1398" s="529"/>
    </row>
    <row r="1399" spans="1:14" s="226" customFormat="1" ht="45" customHeight="1" collapsed="1" x14ac:dyDescent="0.25">
      <c r="A1399" s="657"/>
      <c r="B1399" s="179" t="s">
        <v>24</v>
      </c>
      <c r="C1399" s="179"/>
      <c r="D1399" s="228"/>
      <c r="E1399" s="228"/>
      <c r="F1399" s="228"/>
      <c r="G1399" s="229"/>
      <c r="H1399" s="227"/>
      <c r="I1399" s="229"/>
      <c r="J1399" s="229"/>
      <c r="K1399" s="172">
        <f t="shared" si="461"/>
        <v>0</v>
      </c>
      <c r="L1399" s="225"/>
      <c r="M1399" s="129" t="e">
        <f t="shared" si="457"/>
        <v>#DIV/0!</v>
      </c>
      <c r="N1399" s="529"/>
    </row>
    <row r="1400" spans="1:14" s="71" customFormat="1" ht="65.25" customHeight="1" x14ac:dyDescent="0.25">
      <c r="A1400" s="655" t="s">
        <v>47</v>
      </c>
      <c r="B1400" s="193" t="s">
        <v>507</v>
      </c>
      <c r="C1400" s="181" t="s">
        <v>468</v>
      </c>
      <c r="D1400" s="31">
        <f>D1405+D1455+D1490</f>
        <v>172923.83</v>
      </c>
      <c r="E1400" s="31">
        <f>SUM(E1401:E1404)</f>
        <v>173432.62</v>
      </c>
      <c r="F1400" s="31">
        <f>SUM(F1401:F1404)</f>
        <v>52931.43</v>
      </c>
      <c r="G1400" s="110">
        <f>F1400/E1400</f>
        <v>0.30499999999999999</v>
      </c>
      <c r="H1400" s="31">
        <f>SUM(H1401:H1403)</f>
        <v>52527.12</v>
      </c>
      <c r="I1400" s="110">
        <f t="shared" ref="I1400:I1483" si="462">H1400/E1400</f>
        <v>0.30299999999999999</v>
      </c>
      <c r="J1400" s="194">
        <f>H1400/E1400</f>
        <v>0.3</v>
      </c>
      <c r="K1400" s="31">
        <f>SUM(K1401:K1404)</f>
        <v>172925.03</v>
      </c>
      <c r="L1400" s="31">
        <f>SUM(L1401:L1404)</f>
        <v>507.59</v>
      </c>
      <c r="M1400" s="32">
        <f t="shared" si="457"/>
        <v>1</v>
      </c>
      <c r="N1400" s="515"/>
    </row>
    <row r="1401" spans="1:14" s="71" customFormat="1" ht="23.25" customHeight="1" x14ac:dyDescent="0.25">
      <c r="A1401" s="655"/>
      <c r="B1401" s="182" t="s">
        <v>23</v>
      </c>
      <c r="C1401" s="182"/>
      <c r="D1401" s="33">
        <f>D1406+D1456+D1491</f>
        <v>0</v>
      </c>
      <c r="E1401" s="33"/>
      <c r="F1401" s="33"/>
      <c r="G1401" s="113"/>
      <c r="H1401" s="33">
        <f>H1406+H1456+H1491</f>
        <v>0</v>
      </c>
      <c r="I1401" s="112" t="e">
        <f t="shared" si="462"/>
        <v>#DIV/0!</v>
      </c>
      <c r="J1401" s="196" t="e">
        <f t="shared" ref="J1401:J1468" si="463">H1401/E1401</f>
        <v>#DIV/0!</v>
      </c>
      <c r="K1401" s="33">
        <f t="shared" ref="K1401:K1404" si="464">E1401-L1401</f>
        <v>0</v>
      </c>
      <c r="L1401" s="33">
        <f>L1406+L1456+L1491</f>
        <v>0</v>
      </c>
      <c r="M1401" s="125" t="e">
        <f t="shared" si="457"/>
        <v>#DIV/0!</v>
      </c>
      <c r="N1401" s="515"/>
    </row>
    <row r="1402" spans="1:14" s="71" customFormat="1" ht="23.25" customHeight="1" x14ac:dyDescent="0.25">
      <c r="A1402" s="655"/>
      <c r="B1402" s="182" t="s">
        <v>22</v>
      </c>
      <c r="C1402" s="182"/>
      <c r="D1402" s="33">
        <f>D1407+D1457+D1492</f>
        <v>803.2</v>
      </c>
      <c r="E1402" s="33">
        <f t="shared" ref="E1402:F1404" si="465">E1407+E1457+E1492</f>
        <v>803.2</v>
      </c>
      <c r="F1402" s="33">
        <f t="shared" si="465"/>
        <v>773.9</v>
      </c>
      <c r="G1402" s="113">
        <f>F1402/E1402</f>
        <v>0.96399999999999997</v>
      </c>
      <c r="H1402" s="33">
        <f>H1407+H1457+H1492</f>
        <v>369.59</v>
      </c>
      <c r="I1402" s="113">
        <f t="shared" si="462"/>
        <v>0.46</v>
      </c>
      <c r="J1402" s="195">
        <f t="shared" si="463"/>
        <v>0.46</v>
      </c>
      <c r="K1402" s="33">
        <f t="shared" si="464"/>
        <v>803.2</v>
      </c>
      <c r="L1402" s="33">
        <f>L1407+L1457+L1492</f>
        <v>0</v>
      </c>
      <c r="M1402" s="124">
        <f t="shared" si="457"/>
        <v>1</v>
      </c>
      <c r="N1402" s="515"/>
    </row>
    <row r="1403" spans="1:14" s="71" customFormat="1" ht="23.25" customHeight="1" x14ac:dyDescent="0.25">
      <c r="A1403" s="655"/>
      <c r="B1403" s="182" t="s">
        <v>42</v>
      </c>
      <c r="C1403" s="182"/>
      <c r="D1403" s="33">
        <f>D1408+D1458+D1493</f>
        <v>152847.32999999999</v>
      </c>
      <c r="E1403" s="33">
        <f t="shared" si="465"/>
        <v>153356.12</v>
      </c>
      <c r="F1403" s="33">
        <f>F1408+F1458+F1493</f>
        <v>52157.53</v>
      </c>
      <c r="G1403" s="113">
        <f>F1403/E1403</f>
        <v>0.34</v>
      </c>
      <c r="H1403" s="33">
        <f>F1403</f>
        <v>52157.53</v>
      </c>
      <c r="I1403" s="113">
        <f t="shared" si="462"/>
        <v>0.34</v>
      </c>
      <c r="J1403" s="195">
        <f t="shared" si="463"/>
        <v>0.34</v>
      </c>
      <c r="K1403" s="33">
        <f t="shared" si="464"/>
        <v>152848.53</v>
      </c>
      <c r="L1403" s="33">
        <f>L1408+L1458+L1493</f>
        <v>507.59</v>
      </c>
      <c r="M1403" s="143">
        <f t="shared" si="457"/>
        <v>0.997</v>
      </c>
      <c r="N1403" s="515"/>
    </row>
    <row r="1404" spans="1:14" s="71" customFormat="1" ht="23.25" customHeight="1" x14ac:dyDescent="0.25">
      <c r="A1404" s="655"/>
      <c r="B1404" s="182" t="s">
        <v>24</v>
      </c>
      <c r="C1404" s="182"/>
      <c r="D1404" s="33">
        <f>D1409+D1459+D1494</f>
        <v>19273.3</v>
      </c>
      <c r="E1404" s="33">
        <f t="shared" si="465"/>
        <v>19273.3</v>
      </c>
      <c r="F1404" s="33">
        <f t="shared" si="465"/>
        <v>0</v>
      </c>
      <c r="G1404" s="113">
        <f>F1404/E1404</f>
        <v>0</v>
      </c>
      <c r="H1404" s="33">
        <f>H1409+H1459+H1494</f>
        <v>0</v>
      </c>
      <c r="I1404" s="113">
        <f t="shared" si="462"/>
        <v>0</v>
      </c>
      <c r="J1404" s="194">
        <f t="shared" si="463"/>
        <v>0</v>
      </c>
      <c r="K1404" s="33">
        <f t="shared" si="464"/>
        <v>19273.3</v>
      </c>
      <c r="L1404" s="33">
        <f>L1409+L1459+L1494</f>
        <v>0</v>
      </c>
      <c r="M1404" s="124">
        <f t="shared" si="457"/>
        <v>1</v>
      </c>
      <c r="N1404" s="515"/>
    </row>
    <row r="1405" spans="1:14" s="71" customFormat="1" ht="35.25" customHeight="1" x14ac:dyDescent="0.25">
      <c r="A1405" s="631" t="s">
        <v>364</v>
      </c>
      <c r="B1405" s="187" t="s">
        <v>508</v>
      </c>
      <c r="C1405" s="175" t="s">
        <v>469</v>
      </c>
      <c r="D1405" s="64">
        <f>D1410+D1415+D1420+D1425+D1430+D1435+D1440+D1445</f>
        <v>24764.92</v>
      </c>
      <c r="E1405" s="64">
        <f>E1410+E1415+E1420+E1425+E1430+E1435+E1440+E1445</f>
        <v>24764.92</v>
      </c>
      <c r="F1405" s="64">
        <f>F1410+F1415+F1420+F1425+F1430+F1435+F1440+F1445</f>
        <v>8726.4599999999991</v>
      </c>
      <c r="G1405" s="105">
        <f>F1405/E1405</f>
        <v>0.35199999999999998</v>
      </c>
      <c r="H1405" s="64">
        <f>H1410+H1415+H1420+H1425+H1430+H1435+H1440+H1445</f>
        <v>8726.4599999999991</v>
      </c>
      <c r="I1405" s="105">
        <f t="shared" si="462"/>
        <v>0.35199999999999998</v>
      </c>
      <c r="J1405" s="190">
        <f t="shared" si="463"/>
        <v>0.35</v>
      </c>
      <c r="K1405" s="64">
        <f>SUM(K1406:K1409)</f>
        <v>24622.22</v>
      </c>
      <c r="L1405" s="64">
        <f>SUM(L1406:L1409)</f>
        <v>507.59</v>
      </c>
      <c r="M1405" s="62">
        <f t="shared" si="457"/>
        <v>0.99</v>
      </c>
      <c r="N1405" s="515"/>
    </row>
    <row r="1406" spans="1:14" s="71" customFormat="1" ht="23.25" customHeight="1" x14ac:dyDescent="0.25">
      <c r="A1406" s="631"/>
      <c r="B1406" s="177" t="s">
        <v>23</v>
      </c>
      <c r="C1406" s="177"/>
      <c r="D1406" s="24"/>
      <c r="E1406" s="24"/>
      <c r="F1406" s="24"/>
      <c r="G1406" s="109"/>
      <c r="H1406" s="24"/>
      <c r="I1406" s="88" t="e">
        <f t="shared" si="462"/>
        <v>#DIV/0!</v>
      </c>
      <c r="J1406" s="188"/>
      <c r="K1406" s="24">
        <f>K1411+K1416+K1421+K1426+K1431+K1436+K1441+K1446</f>
        <v>0</v>
      </c>
      <c r="L1406" s="24">
        <f>L1411+L1416+L1421+L1426+L1431+L1436+L1441+L1446</f>
        <v>0</v>
      </c>
      <c r="M1406" s="129" t="e">
        <f t="shared" si="457"/>
        <v>#DIV/0!</v>
      </c>
      <c r="N1406" s="515"/>
    </row>
    <row r="1407" spans="1:14" s="71" customFormat="1" ht="22.5" customHeight="1" x14ac:dyDescent="0.25">
      <c r="A1407" s="631"/>
      <c r="B1407" s="177" t="s">
        <v>22</v>
      </c>
      <c r="C1407" s="177"/>
      <c r="D1407" s="24"/>
      <c r="E1407" s="24"/>
      <c r="F1407" s="24"/>
      <c r="G1407" s="109"/>
      <c r="H1407" s="24"/>
      <c r="I1407" s="88" t="e">
        <f t="shared" si="462"/>
        <v>#DIV/0!</v>
      </c>
      <c r="J1407" s="188"/>
      <c r="K1407" s="24">
        <f t="shared" ref="K1407:L1409" si="466">K1412+K1417+K1422+K1427+K1432+K1437+K1442+K1447</f>
        <v>0</v>
      </c>
      <c r="L1407" s="24">
        <f t="shared" si="466"/>
        <v>0</v>
      </c>
      <c r="M1407" s="129" t="e">
        <f t="shared" si="457"/>
        <v>#DIV/0!</v>
      </c>
      <c r="N1407" s="515"/>
    </row>
    <row r="1408" spans="1:14" s="71" customFormat="1" ht="24" customHeight="1" x14ac:dyDescent="0.25">
      <c r="A1408" s="631"/>
      <c r="B1408" s="177" t="s">
        <v>42</v>
      </c>
      <c r="C1408" s="177"/>
      <c r="D1408" s="24">
        <f>D1413+D1418+D1423+D1428+D1433+D1438+D1443+D1448+D1453</f>
        <v>24764.92</v>
      </c>
      <c r="E1408" s="24">
        <f>E1413+E1418+E1423+E1428+E1433+E1438+E1443+E1448+E1453</f>
        <v>25129.81</v>
      </c>
      <c r="F1408" s="24">
        <f>F1413+F1418+F1423+F1428+F1433+F1438+F1443+F1448+F1453</f>
        <v>9091.35</v>
      </c>
      <c r="G1408" s="109">
        <f>F1408/E1408</f>
        <v>0.36199999999999999</v>
      </c>
      <c r="H1408" s="24">
        <f>H1413+H1418+H1423+H1428+H1433+H1438+H1443+H1448+H1453</f>
        <v>9091.35</v>
      </c>
      <c r="I1408" s="109">
        <f t="shared" si="462"/>
        <v>0.36199999999999999</v>
      </c>
      <c r="J1408" s="189">
        <f t="shared" si="463"/>
        <v>0.36</v>
      </c>
      <c r="K1408" s="24">
        <f>K1413+K1418+K1423+K1428+K1433+K1438+K1443+K1448+K1453</f>
        <v>24622.22</v>
      </c>
      <c r="L1408" s="24">
        <f>L1413+L1418+L1423+L1428+L1433+L1438+L1443+L1448+L1453</f>
        <v>507.59</v>
      </c>
      <c r="M1408" s="52">
        <f t="shared" si="457"/>
        <v>0.98</v>
      </c>
      <c r="N1408" s="515"/>
    </row>
    <row r="1409" spans="1:14" s="71" customFormat="1" ht="25.5" customHeight="1" x14ac:dyDescent="0.25">
      <c r="A1409" s="631"/>
      <c r="B1409" s="177" t="s">
        <v>24</v>
      </c>
      <c r="C1409" s="177"/>
      <c r="D1409" s="24"/>
      <c r="E1409" s="24"/>
      <c r="F1409" s="24"/>
      <c r="G1409" s="109"/>
      <c r="H1409" s="24"/>
      <c r="I1409" s="88" t="e">
        <f t="shared" si="462"/>
        <v>#DIV/0!</v>
      </c>
      <c r="J1409" s="188"/>
      <c r="K1409" s="24">
        <f t="shared" si="466"/>
        <v>0</v>
      </c>
      <c r="L1409" s="24">
        <f t="shared" si="466"/>
        <v>0</v>
      </c>
      <c r="M1409" s="129" t="e">
        <f t="shared" si="457"/>
        <v>#DIV/0!</v>
      </c>
      <c r="N1409" s="515"/>
    </row>
    <row r="1410" spans="1:14" s="50" customFormat="1" ht="137.25" customHeight="1" x14ac:dyDescent="0.25">
      <c r="A1410" s="573" t="s">
        <v>365</v>
      </c>
      <c r="B1410" s="180" t="s">
        <v>509</v>
      </c>
      <c r="C1410" s="178" t="s">
        <v>470</v>
      </c>
      <c r="D1410" s="56">
        <f>SUM(D1411:D1414)</f>
        <v>661.15</v>
      </c>
      <c r="E1410" s="56">
        <f>SUM(E1411:E1414)</f>
        <v>661.15</v>
      </c>
      <c r="F1410" s="56">
        <f>SUM(F1411:F1414)</f>
        <v>244.35</v>
      </c>
      <c r="G1410" s="114">
        <f>F1410/E1410</f>
        <v>0.37</v>
      </c>
      <c r="H1410" s="56">
        <f>SUM(H1411:H1414)</f>
        <v>244.35</v>
      </c>
      <c r="I1410" s="109">
        <f t="shared" si="462"/>
        <v>0.37</v>
      </c>
      <c r="J1410" s="189">
        <f t="shared" si="463"/>
        <v>0.37</v>
      </c>
      <c r="K1410" s="24">
        <f>SUM(K1411:K1414)</f>
        <v>430.13</v>
      </c>
      <c r="L1410" s="24">
        <f>SUM(L1411:L1414)</f>
        <v>231.02</v>
      </c>
      <c r="M1410" s="52">
        <f t="shared" si="457"/>
        <v>0.65</v>
      </c>
      <c r="N1410" s="520" t="s">
        <v>1040</v>
      </c>
    </row>
    <row r="1411" spans="1:14" s="49" customFormat="1" ht="25.5" customHeight="1" x14ac:dyDescent="0.25">
      <c r="A1411" s="573"/>
      <c r="B1411" s="179" t="s">
        <v>23</v>
      </c>
      <c r="C1411" s="179"/>
      <c r="D1411" s="24"/>
      <c r="E1411" s="24"/>
      <c r="F1411" s="24"/>
      <c r="G1411" s="109"/>
      <c r="H1411" s="24"/>
      <c r="I1411" s="88" t="e">
        <f t="shared" si="462"/>
        <v>#DIV/0!</v>
      </c>
      <c r="J1411" s="188"/>
      <c r="K1411" s="24">
        <f t="shared" ref="K1411:K1480" si="467">E1411</f>
        <v>0</v>
      </c>
      <c r="L1411" s="24">
        <f t="shared" ref="L1411:L1478" si="468">E1411-K1411</f>
        <v>0</v>
      </c>
      <c r="M1411" s="129" t="e">
        <f t="shared" si="457"/>
        <v>#DIV/0!</v>
      </c>
      <c r="N1411" s="520"/>
    </row>
    <row r="1412" spans="1:14" s="49" customFormat="1" ht="20.25" customHeight="1" x14ac:dyDescent="0.25">
      <c r="A1412" s="573"/>
      <c r="B1412" s="179" t="s">
        <v>22</v>
      </c>
      <c r="C1412" s="179"/>
      <c r="D1412" s="24"/>
      <c r="E1412" s="24"/>
      <c r="F1412" s="24"/>
      <c r="G1412" s="109"/>
      <c r="H1412" s="24"/>
      <c r="I1412" s="88" t="e">
        <f t="shared" si="462"/>
        <v>#DIV/0!</v>
      </c>
      <c r="J1412" s="188"/>
      <c r="K1412" s="24">
        <f t="shared" si="467"/>
        <v>0</v>
      </c>
      <c r="L1412" s="24">
        <f t="shared" si="468"/>
        <v>0</v>
      </c>
      <c r="M1412" s="129" t="e">
        <f t="shared" si="457"/>
        <v>#DIV/0!</v>
      </c>
      <c r="N1412" s="520"/>
    </row>
    <row r="1413" spans="1:14" s="49" customFormat="1" ht="24" customHeight="1" x14ac:dyDescent="0.25">
      <c r="A1413" s="573"/>
      <c r="B1413" s="179" t="s">
        <v>42</v>
      </c>
      <c r="C1413" s="179"/>
      <c r="D1413" s="24">
        <v>661.15</v>
      </c>
      <c r="E1413" s="24">
        <v>661.15</v>
      </c>
      <c r="F1413" s="24">
        <v>244.35</v>
      </c>
      <c r="G1413" s="109">
        <f>F1413/E1413</f>
        <v>0.37</v>
      </c>
      <c r="H1413" s="24">
        <v>244.35</v>
      </c>
      <c r="I1413" s="109">
        <f t="shared" si="462"/>
        <v>0.37</v>
      </c>
      <c r="J1413" s="189">
        <f t="shared" si="463"/>
        <v>0.37</v>
      </c>
      <c r="K1413" s="24">
        <v>430.13</v>
      </c>
      <c r="L1413" s="24">
        <f t="shared" si="468"/>
        <v>231.02</v>
      </c>
      <c r="M1413" s="52">
        <f t="shared" si="457"/>
        <v>0.65</v>
      </c>
      <c r="N1413" s="520"/>
    </row>
    <row r="1414" spans="1:14" s="49" customFormat="1" x14ac:dyDescent="0.25">
      <c r="A1414" s="573"/>
      <c r="B1414" s="179" t="s">
        <v>24</v>
      </c>
      <c r="C1414" s="179"/>
      <c r="D1414" s="24"/>
      <c r="E1414" s="24"/>
      <c r="F1414" s="24"/>
      <c r="G1414" s="109"/>
      <c r="H1414" s="24"/>
      <c r="I1414" s="88" t="e">
        <f t="shared" si="462"/>
        <v>#DIV/0!</v>
      </c>
      <c r="J1414" s="188"/>
      <c r="K1414" s="24">
        <f t="shared" si="467"/>
        <v>0</v>
      </c>
      <c r="L1414" s="24">
        <f t="shared" si="468"/>
        <v>0</v>
      </c>
      <c r="M1414" s="129" t="e">
        <f t="shared" si="457"/>
        <v>#DIV/0!</v>
      </c>
      <c r="N1414" s="520"/>
    </row>
    <row r="1415" spans="1:14" s="70" customFormat="1" ht="111" customHeight="1" x14ac:dyDescent="0.25">
      <c r="A1415" s="573" t="s">
        <v>366</v>
      </c>
      <c r="B1415" s="180" t="s">
        <v>510</v>
      </c>
      <c r="C1415" s="178" t="s">
        <v>470</v>
      </c>
      <c r="D1415" s="56">
        <f>SUM(D1416:D1419)</f>
        <v>2202.85</v>
      </c>
      <c r="E1415" s="56">
        <f>SUM(E1416:E1419)</f>
        <v>2136.98</v>
      </c>
      <c r="F1415" s="56">
        <f>SUM(F1416:F1419)</f>
        <v>1010.34</v>
      </c>
      <c r="G1415" s="114">
        <f>F1415/E1415</f>
        <v>0.47299999999999998</v>
      </c>
      <c r="H1415" s="56">
        <f>SUM(H1416:H1419)</f>
        <v>1010.34</v>
      </c>
      <c r="I1415" s="109">
        <f t="shared" si="462"/>
        <v>0.47299999999999998</v>
      </c>
      <c r="J1415" s="191">
        <f t="shared" si="463"/>
        <v>0.47</v>
      </c>
      <c r="K1415" s="56">
        <f t="shared" si="467"/>
        <v>2136.98</v>
      </c>
      <c r="L1415" s="56">
        <f t="shared" si="468"/>
        <v>0</v>
      </c>
      <c r="M1415" s="155">
        <f t="shared" si="457"/>
        <v>1</v>
      </c>
      <c r="N1415" s="520" t="s">
        <v>1319</v>
      </c>
    </row>
    <row r="1416" spans="1:14" s="71" customFormat="1" ht="22.5" customHeight="1" x14ac:dyDescent="0.25">
      <c r="A1416" s="573"/>
      <c r="B1416" s="179" t="s">
        <v>23</v>
      </c>
      <c r="C1416" s="179"/>
      <c r="D1416" s="24"/>
      <c r="E1416" s="24"/>
      <c r="F1416" s="24"/>
      <c r="G1416" s="109"/>
      <c r="H1416" s="24"/>
      <c r="I1416" s="88" t="e">
        <f t="shared" si="462"/>
        <v>#DIV/0!</v>
      </c>
      <c r="J1416" s="188"/>
      <c r="K1416" s="24">
        <f t="shared" si="467"/>
        <v>0</v>
      </c>
      <c r="L1416" s="24">
        <f t="shared" si="468"/>
        <v>0</v>
      </c>
      <c r="M1416" s="129" t="e">
        <f t="shared" si="457"/>
        <v>#DIV/0!</v>
      </c>
      <c r="N1416" s="520"/>
    </row>
    <row r="1417" spans="1:14" s="71" customFormat="1" ht="22.5" customHeight="1" x14ac:dyDescent="0.25">
      <c r="A1417" s="573"/>
      <c r="B1417" s="179" t="s">
        <v>22</v>
      </c>
      <c r="C1417" s="179"/>
      <c r="D1417" s="24"/>
      <c r="E1417" s="24"/>
      <c r="F1417" s="24"/>
      <c r="G1417" s="109"/>
      <c r="H1417" s="24"/>
      <c r="I1417" s="88" t="e">
        <f t="shared" si="462"/>
        <v>#DIV/0!</v>
      </c>
      <c r="J1417" s="188"/>
      <c r="K1417" s="24">
        <f t="shared" si="467"/>
        <v>0</v>
      </c>
      <c r="L1417" s="24">
        <f t="shared" si="468"/>
        <v>0</v>
      </c>
      <c r="M1417" s="129" t="e">
        <f t="shared" si="457"/>
        <v>#DIV/0!</v>
      </c>
      <c r="N1417" s="520"/>
    </row>
    <row r="1418" spans="1:14" s="71" customFormat="1" ht="22.5" customHeight="1" x14ac:dyDescent="0.25">
      <c r="A1418" s="573"/>
      <c r="B1418" s="179" t="s">
        <v>42</v>
      </c>
      <c r="C1418" s="179"/>
      <c r="D1418" s="24">
        <v>2202.85</v>
      </c>
      <c r="E1418" s="24">
        <v>2136.98</v>
      </c>
      <c r="F1418" s="24">
        <v>1010.34</v>
      </c>
      <c r="G1418" s="109">
        <f>F1418/E1418</f>
        <v>0.47299999999999998</v>
      </c>
      <c r="H1418" s="24">
        <v>1010.34</v>
      </c>
      <c r="I1418" s="109">
        <f t="shared" si="462"/>
        <v>0.47299999999999998</v>
      </c>
      <c r="J1418" s="189">
        <f t="shared" si="463"/>
        <v>0.47</v>
      </c>
      <c r="K1418" s="24">
        <f t="shared" si="467"/>
        <v>2136.98</v>
      </c>
      <c r="L1418" s="24">
        <f t="shared" si="468"/>
        <v>0</v>
      </c>
      <c r="M1418" s="52">
        <f t="shared" si="457"/>
        <v>1</v>
      </c>
      <c r="N1418" s="520"/>
    </row>
    <row r="1419" spans="1:14" s="71" customFormat="1" ht="22.5" customHeight="1" x14ac:dyDescent="0.25">
      <c r="A1419" s="573"/>
      <c r="B1419" s="179" t="s">
        <v>24</v>
      </c>
      <c r="C1419" s="179"/>
      <c r="D1419" s="24"/>
      <c r="E1419" s="24"/>
      <c r="F1419" s="24"/>
      <c r="G1419" s="109"/>
      <c r="H1419" s="24"/>
      <c r="I1419" s="88" t="e">
        <f t="shared" si="462"/>
        <v>#DIV/0!</v>
      </c>
      <c r="J1419" s="188"/>
      <c r="K1419" s="24">
        <f t="shared" si="467"/>
        <v>0</v>
      </c>
      <c r="L1419" s="24">
        <f t="shared" si="468"/>
        <v>0</v>
      </c>
      <c r="M1419" s="129" t="e">
        <f t="shared" si="457"/>
        <v>#DIV/0!</v>
      </c>
      <c r="N1419" s="520"/>
    </row>
    <row r="1420" spans="1:14" s="72" customFormat="1" ht="102" customHeight="1" x14ac:dyDescent="0.25">
      <c r="A1420" s="573" t="s">
        <v>367</v>
      </c>
      <c r="B1420" s="180" t="s">
        <v>511</v>
      </c>
      <c r="C1420" s="178" t="s">
        <v>470</v>
      </c>
      <c r="D1420" s="56">
        <f>SUM(D1421:D1424)</f>
        <v>482.77</v>
      </c>
      <c r="E1420" s="56">
        <f>SUM(E1421:E1424)</f>
        <v>548.64</v>
      </c>
      <c r="F1420" s="56">
        <f>SUM(F1421:F1424)</f>
        <v>0</v>
      </c>
      <c r="G1420" s="114">
        <f>F1420/E1420</f>
        <v>0</v>
      </c>
      <c r="H1420" s="56">
        <f>SUM(H1421:H1424)</f>
        <v>0</v>
      </c>
      <c r="I1420" s="109">
        <f t="shared" si="462"/>
        <v>0</v>
      </c>
      <c r="J1420" s="188">
        <f t="shared" si="463"/>
        <v>0</v>
      </c>
      <c r="K1420" s="56">
        <f t="shared" si="467"/>
        <v>548.64</v>
      </c>
      <c r="L1420" s="24">
        <f t="shared" si="468"/>
        <v>0</v>
      </c>
      <c r="M1420" s="155">
        <f t="shared" si="457"/>
        <v>1</v>
      </c>
      <c r="N1420" s="519" t="s">
        <v>860</v>
      </c>
    </row>
    <row r="1421" spans="1:14" s="71" customFormat="1" ht="26.25" customHeight="1" x14ac:dyDescent="0.25">
      <c r="A1421" s="573"/>
      <c r="B1421" s="179" t="s">
        <v>23</v>
      </c>
      <c r="C1421" s="179"/>
      <c r="D1421" s="24"/>
      <c r="E1421" s="24"/>
      <c r="F1421" s="24"/>
      <c r="G1421" s="109"/>
      <c r="H1421" s="24"/>
      <c r="I1421" s="88" t="e">
        <f t="shared" si="462"/>
        <v>#DIV/0!</v>
      </c>
      <c r="J1421" s="188"/>
      <c r="K1421" s="24">
        <f t="shared" si="467"/>
        <v>0</v>
      </c>
      <c r="L1421" s="24">
        <f t="shared" si="468"/>
        <v>0</v>
      </c>
      <c r="M1421" s="129" t="e">
        <f t="shared" si="457"/>
        <v>#DIV/0!</v>
      </c>
      <c r="N1421" s="519"/>
    </row>
    <row r="1422" spans="1:14" s="71" customFormat="1" ht="22.5" customHeight="1" x14ac:dyDescent="0.25">
      <c r="A1422" s="573"/>
      <c r="B1422" s="179" t="s">
        <v>22</v>
      </c>
      <c r="C1422" s="179"/>
      <c r="D1422" s="24"/>
      <c r="E1422" s="24"/>
      <c r="F1422" s="24"/>
      <c r="G1422" s="109"/>
      <c r="H1422" s="24"/>
      <c r="I1422" s="88" t="e">
        <f t="shared" si="462"/>
        <v>#DIV/0!</v>
      </c>
      <c r="J1422" s="188"/>
      <c r="K1422" s="24">
        <f t="shared" si="467"/>
        <v>0</v>
      </c>
      <c r="L1422" s="24">
        <f t="shared" si="468"/>
        <v>0</v>
      </c>
      <c r="M1422" s="129" t="e">
        <f t="shared" si="457"/>
        <v>#DIV/0!</v>
      </c>
      <c r="N1422" s="519"/>
    </row>
    <row r="1423" spans="1:14" s="71" customFormat="1" ht="25.5" customHeight="1" x14ac:dyDescent="0.25">
      <c r="A1423" s="573"/>
      <c r="B1423" s="179" t="s">
        <v>42</v>
      </c>
      <c r="C1423" s="179"/>
      <c r="D1423" s="24">
        <v>482.77</v>
      </c>
      <c r="E1423" s="24">
        <v>548.64</v>
      </c>
      <c r="F1423" s="24">
        <f>H1423</f>
        <v>0</v>
      </c>
      <c r="G1423" s="109">
        <f>F1423/E1423</f>
        <v>0</v>
      </c>
      <c r="H1423" s="24">
        <v>0</v>
      </c>
      <c r="I1423" s="109">
        <f t="shared" si="462"/>
        <v>0</v>
      </c>
      <c r="J1423" s="188">
        <f t="shared" si="463"/>
        <v>0</v>
      </c>
      <c r="K1423" s="24">
        <f t="shared" si="467"/>
        <v>548.64</v>
      </c>
      <c r="L1423" s="24">
        <f t="shared" si="468"/>
        <v>0</v>
      </c>
      <c r="M1423" s="52">
        <f t="shared" si="457"/>
        <v>1</v>
      </c>
      <c r="N1423" s="519"/>
    </row>
    <row r="1424" spans="1:14" s="71" customFormat="1" ht="25.5" customHeight="1" x14ac:dyDescent="0.25">
      <c r="A1424" s="573"/>
      <c r="B1424" s="179" t="s">
        <v>24</v>
      </c>
      <c r="C1424" s="179"/>
      <c r="D1424" s="24"/>
      <c r="E1424" s="24"/>
      <c r="F1424" s="24"/>
      <c r="G1424" s="109"/>
      <c r="H1424" s="24"/>
      <c r="I1424" s="88" t="e">
        <f t="shared" si="462"/>
        <v>#DIV/0!</v>
      </c>
      <c r="J1424" s="188"/>
      <c r="K1424" s="24">
        <f t="shared" si="467"/>
        <v>0</v>
      </c>
      <c r="L1424" s="24">
        <f t="shared" si="468"/>
        <v>0</v>
      </c>
      <c r="M1424" s="129" t="e">
        <f t="shared" si="457"/>
        <v>#DIV/0!</v>
      </c>
      <c r="N1424" s="519"/>
    </row>
    <row r="1425" spans="1:14" s="72" customFormat="1" ht="92.25" customHeight="1" x14ac:dyDescent="0.25">
      <c r="A1425" s="573" t="s">
        <v>368</v>
      </c>
      <c r="B1425" s="180" t="s">
        <v>512</v>
      </c>
      <c r="C1425" s="178" t="s">
        <v>470</v>
      </c>
      <c r="D1425" s="56">
        <f>SUM(D1426:D1429)</f>
        <v>1055.31</v>
      </c>
      <c r="E1425" s="56">
        <f>SUM(E1426:E1429)</f>
        <v>1055.31</v>
      </c>
      <c r="F1425" s="56">
        <f>SUM(F1426:F1429)</f>
        <v>505.94</v>
      </c>
      <c r="G1425" s="114">
        <f>F1425/E1425</f>
        <v>0.47899999999999998</v>
      </c>
      <c r="H1425" s="56">
        <f>SUM(H1426:H1429)</f>
        <v>505.94</v>
      </c>
      <c r="I1425" s="114">
        <f t="shared" si="462"/>
        <v>0.47899999999999998</v>
      </c>
      <c r="J1425" s="191">
        <f t="shared" si="463"/>
        <v>0.48</v>
      </c>
      <c r="K1425" s="56">
        <f>SUM(K1426:K1429)</f>
        <v>870.83</v>
      </c>
      <c r="L1425" s="56">
        <f>SUM(L1426:L1429)</f>
        <v>184.48</v>
      </c>
      <c r="M1425" s="155">
        <f t="shared" si="457"/>
        <v>0.83</v>
      </c>
      <c r="N1425" s="519" t="s">
        <v>1392</v>
      </c>
    </row>
    <row r="1426" spans="1:14" s="71" customFormat="1" ht="22.5" customHeight="1" x14ac:dyDescent="0.25">
      <c r="A1426" s="573"/>
      <c r="B1426" s="179" t="s">
        <v>23</v>
      </c>
      <c r="C1426" s="179"/>
      <c r="D1426" s="24"/>
      <c r="E1426" s="24"/>
      <c r="F1426" s="24"/>
      <c r="G1426" s="109"/>
      <c r="H1426" s="24"/>
      <c r="I1426" s="88" t="e">
        <f t="shared" si="462"/>
        <v>#DIV/0!</v>
      </c>
      <c r="J1426" s="188"/>
      <c r="K1426" s="24">
        <f t="shared" si="467"/>
        <v>0</v>
      </c>
      <c r="L1426" s="24">
        <f t="shared" si="468"/>
        <v>0</v>
      </c>
      <c r="M1426" s="129" t="e">
        <f t="shared" si="457"/>
        <v>#DIV/0!</v>
      </c>
      <c r="N1426" s="519"/>
    </row>
    <row r="1427" spans="1:14" s="71" customFormat="1" ht="27.75" customHeight="1" x14ac:dyDescent="0.25">
      <c r="A1427" s="573"/>
      <c r="B1427" s="179" t="s">
        <v>22</v>
      </c>
      <c r="C1427" s="179"/>
      <c r="D1427" s="24"/>
      <c r="E1427" s="24"/>
      <c r="F1427" s="24"/>
      <c r="G1427" s="109"/>
      <c r="H1427" s="24"/>
      <c r="I1427" s="88" t="e">
        <f t="shared" si="462"/>
        <v>#DIV/0!</v>
      </c>
      <c r="J1427" s="188"/>
      <c r="K1427" s="24">
        <f t="shared" si="467"/>
        <v>0</v>
      </c>
      <c r="L1427" s="24">
        <f t="shared" si="468"/>
        <v>0</v>
      </c>
      <c r="M1427" s="129" t="e">
        <f t="shared" si="457"/>
        <v>#DIV/0!</v>
      </c>
      <c r="N1427" s="519"/>
    </row>
    <row r="1428" spans="1:14" s="71" customFormat="1" ht="24.75" customHeight="1" x14ac:dyDescent="0.25">
      <c r="A1428" s="573"/>
      <c r="B1428" s="179" t="s">
        <v>42</v>
      </c>
      <c r="C1428" s="179"/>
      <c r="D1428" s="24">
        <v>1055.31</v>
      </c>
      <c r="E1428" s="24">
        <v>1055.31</v>
      </c>
      <c r="F1428" s="24">
        <v>505.94</v>
      </c>
      <c r="G1428" s="109">
        <f>F1428/E1428</f>
        <v>0.47899999999999998</v>
      </c>
      <c r="H1428" s="24">
        <v>505.94</v>
      </c>
      <c r="I1428" s="109">
        <f t="shared" si="462"/>
        <v>0.47899999999999998</v>
      </c>
      <c r="J1428" s="189">
        <f t="shared" si="463"/>
        <v>0.48</v>
      </c>
      <c r="K1428" s="24">
        <v>870.83</v>
      </c>
      <c r="L1428" s="24">
        <f t="shared" si="468"/>
        <v>184.48</v>
      </c>
      <c r="M1428" s="52">
        <f t="shared" si="457"/>
        <v>0.83</v>
      </c>
      <c r="N1428" s="519"/>
    </row>
    <row r="1429" spans="1:14" s="71" customFormat="1" ht="29.25" customHeight="1" x14ac:dyDescent="0.25">
      <c r="A1429" s="573"/>
      <c r="B1429" s="179" t="s">
        <v>24</v>
      </c>
      <c r="C1429" s="179"/>
      <c r="D1429" s="24"/>
      <c r="E1429" s="24"/>
      <c r="F1429" s="24"/>
      <c r="G1429" s="109"/>
      <c r="H1429" s="24"/>
      <c r="I1429" s="88" t="e">
        <f t="shared" si="462"/>
        <v>#DIV/0!</v>
      </c>
      <c r="J1429" s="188"/>
      <c r="K1429" s="24">
        <f t="shared" si="467"/>
        <v>0</v>
      </c>
      <c r="L1429" s="24">
        <f t="shared" si="468"/>
        <v>0</v>
      </c>
      <c r="M1429" s="129" t="e">
        <f t="shared" si="457"/>
        <v>#DIV/0!</v>
      </c>
      <c r="N1429" s="519"/>
    </row>
    <row r="1430" spans="1:14" s="72" customFormat="1" ht="115.5" customHeight="1" x14ac:dyDescent="0.25">
      <c r="A1430" s="573" t="s">
        <v>369</v>
      </c>
      <c r="B1430" s="180" t="s">
        <v>513</v>
      </c>
      <c r="C1430" s="178" t="s">
        <v>470</v>
      </c>
      <c r="D1430" s="56">
        <f>SUM(D1431:D1434)</f>
        <v>6572.13</v>
      </c>
      <c r="E1430" s="56">
        <f>SUM(E1431:E1434)</f>
        <v>6572.13</v>
      </c>
      <c r="F1430" s="56">
        <f>SUM(F1431:F1434)</f>
        <v>2718.4</v>
      </c>
      <c r="G1430" s="114">
        <f>F1430/E1430</f>
        <v>0.41399999999999998</v>
      </c>
      <c r="H1430" s="56">
        <f>SUM(H1431:H1434)</f>
        <v>2718.4</v>
      </c>
      <c r="I1430" s="109">
        <f t="shared" si="462"/>
        <v>0.41399999999999998</v>
      </c>
      <c r="J1430" s="191">
        <f t="shared" si="463"/>
        <v>0.41</v>
      </c>
      <c r="K1430" s="56">
        <v>6572.13</v>
      </c>
      <c r="L1430" s="56">
        <f t="shared" si="468"/>
        <v>0</v>
      </c>
      <c r="M1430" s="155">
        <f t="shared" si="457"/>
        <v>1</v>
      </c>
      <c r="N1430" s="532" t="s">
        <v>1171</v>
      </c>
    </row>
    <row r="1431" spans="1:14" s="71" customFormat="1" ht="18.75" customHeight="1" x14ac:dyDescent="0.25">
      <c r="A1431" s="573"/>
      <c r="B1431" s="179" t="s">
        <v>23</v>
      </c>
      <c r="C1431" s="179"/>
      <c r="D1431" s="24"/>
      <c r="E1431" s="24"/>
      <c r="F1431" s="24"/>
      <c r="G1431" s="109"/>
      <c r="H1431" s="24"/>
      <c r="I1431" s="88" t="e">
        <f t="shared" si="462"/>
        <v>#DIV/0!</v>
      </c>
      <c r="J1431" s="189"/>
      <c r="K1431" s="24">
        <f t="shared" si="467"/>
        <v>0</v>
      </c>
      <c r="L1431" s="24">
        <f t="shared" si="468"/>
        <v>0</v>
      </c>
      <c r="M1431" s="129" t="e">
        <f t="shared" si="457"/>
        <v>#DIV/0!</v>
      </c>
      <c r="N1431" s="532"/>
    </row>
    <row r="1432" spans="1:14" s="71" customFormat="1" x14ac:dyDescent="0.25">
      <c r="A1432" s="573"/>
      <c r="B1432" s="179" t="s">
        <v>22</v>
      </c>
      <c r="C1432" s="179"/>
      <c r="D1432" s="24"/>
      <c r="E1432" s="24"/>
      <c r="F1432" s="24"/>
      <c r="G1432" s="109"/>
      <c r="H1432" s="24"/>
      <c r="I1432" s="88" t="e">
        <f t="shared" si="462"/>
        <v>#DIV/0!</v>
      </c>
      <c r="J1432" s="189"/>
      <c r="K1432" s="24">
        <f t="shared" si="467"/>
        <v>0</v>
      </c>
      <c r="L1432" s="24">
        <f t="shared" si="468"/>
        <v>0</v>
      </c>
      <c r="M1432" s="129" t="e">
        <f t="shared" si="457"/>
        <v>#DIV/0!</v>
      </c>
      <c r="N1432" s="532"/>
    </row>
    <row r="1433" spans="1:14" s="71" customFormat="1" x14ac:dyDescent="0.25">
      <c r="A1433" s="573"/>
      <c r="B1433" s="179" t="s">
        <v>42</v>
      </c>
      <c r="C1433" s="179"/>
      <c r="D1433" s="24">
        <v>6572.13</v>
      </c>
      <c r="E1433" s="24">
        <v>6572.13</v>
      </c>
      <c r="F1433" s="24">
        <v>2718.4</v>
      </c>
      <c r="G1433" s="109">
        <f>F1433/E1433</f>
        <v>0.41399999999999998</v>
      </c>
      <c r="H1433" s="24">
        <v>2718.4</v>
      </c>
      <c r="I1433" s="109">
        <f t="shared" si="462"/>
        <v>0.41399999999999998</v>
      </c>
      <c r="J1433" s="189">
        <f t="shared" si="463"/>
        <v>0.41</v>
      </c>
      <c r="K1433" s="24">
        <v>6480.04</v>
      </c>
      <c r="L1433" s="24">
        <f t="shared" si="468"/>
        <v>92.09</v>
      </c>
      <c r="M1433" s="52">
        <f t="shared" si="457"/>
        <v>0.99</v>
      </c>
      <c r="N1433" s="532"/>
    </row>
    <row r="1434" spans="1:14" s="71" customFormat="1" x14ac:dyDescent="0.25">
      <c r="A1434" s="573"/>
      <c r="B1434" s="179" t="s">
        <v>24</v>
      </c>
      <c r="C1434" s="179"/>
      <c r="D1434" s="24"/>
      <c r="E1434" s="24"/>
      <c r="F1434" s="24"/>
      <c r="G1434" s="109"/>
      <c r="H1434" s="24"/>
      <c r="I1434" s="88" t="e">
        <f t="shared" si="462"/>
        <v>#DIV/0!</v>
      </c>
      <c r="J1434" s="188"/>
      <c r="K1434" s="24">
        <f t="shared" si="467"/>
        <v>0</v>
      </c>
      <c r="L1434" s="24">
        <f t="shared" si="468"/>
        <v>0</v>
      </c>
      <c r="M1434" s="129" t="e">
        <f t="shared" si="457"/>
        <v>#DIV/0!</v>
      </c>
      <c r="N1434" s="532"/>
    </row>
    <row r="1435" spans="1:14" s="72" customFormat="1" ht="119.25" customHeight="1" x14ac:dyDescent="0.25">
      <c r="A1435" s="573" t="s">
        <v>370</v>
      </c>
      <c r="B1435" s="180" t="s">
        <v>514</v>
      </c>
      <c r="C1435" s="178" t="s">
        <v>470</v>
      </c>
      <c r="D1435" s="56">
        <f>SUM(D1436:D1439)</f>
        <v>260.76</v>
      </c>
      <c r="E1435" s="56">
        <f>SUM(E1436:E1439)</f>
        <v>260.76</v>
      </c>
      <c r="F1435" s="56">
        <f>SUM(F1436:F1439)</f>
        <v>0</v>
      </c>
      <c r="G1435" s="114">
        <f>F1435/E1435</f>
        <v>0</v>
      </c>
      <c r="H1435" s="56">
        <f>SUM(H1436:H1439)</f>
        <v>0</v>
      </c>
      <c r="I1435" s="109">
        <f t="shared" si="462"/>
        <v>0</v>
      </c>
      <c r="J1435" s="188">
        <f t="shared" si="463"/>
        <v>0</v>
      </c>
      <c r="K1435" s="24">
        <f t="shared" si="467"/>
        <v>260.76</v>
      </c>
      <c r="L1435" s="24">
        <f t="shared" si="468"/>
        <v>0</v>
      </c>
      <c r="M1435" s="52">
        <f t="shared" si="457"/>
        <v>1</v>
      </c>
      <c r="N1435" s="520" t="s">
        <v>1320</v>
      </c>
    </row>
    <row r="1436" spans="1:14" s="71" customFormat="1" x14ac:dyDescent="0.25">
      <c r="A1436" s="573"/>
      <c r="B1436" s="179" t="s">
        <v>23</v>
      </c>
      <c r="C1436" s="179"/>
      <c r="D1436" s="24"/>
      <c r="E1436" s="24"/>
      <c r="F1436" s="24"/>
      <c r="G1436" s="109"/>
      <c r="H1436" s="24"/>
      <c r="I1436" s="88" t="e">
        <f t="shared" si="462"/>
        <v>#DIV/0!</v>
      </c>
      <c r="J1436" s="188"/>
      <c r="K1436" s="24">
        <f t="shared" si="467"/>
        <v>0</v>
      </c>
      <c r="L1436" s="24">
        <f t="shared" si="468"/>
        <v>0</v>
      </c>
      <c r="M1436" s="129" t="e">
        <f t="shared" si="457"/>
        <v>#DIV/0!</v>
      </c>
      <c r="N1436" s="520"/>
    </row>
    <row r="1437" spans="1:14" s="71" customFormat="1" x14ac:dyDescent="0.25">
      <c r="A1437" s="573"/>
      <c r="B1437" s="179" t="s">
        <v>22</v>
      </c>
      <c r="C1437" s="179"/>
      <c r="D1437" s="24"/>
      <c r="E1437" s="24"/>
      <c r="F1437" s="24"/>
      <c r="G1437" s="109"/>
      <c r="H1437" s="24"/>
      <c r="I1437" s="88" t="e">
        <f t="shared" si="462"/>
        <v>#DIV/0!</v>
      </c>
      <c r="J1437" s="188"/>
      <c r="K1437" s="24">
        <f t="shared" si="467"/>
        <v>0</v>
      </c>
      <c r="L1437" s="24">
        <f t="shared" si="468"/>
        <v>0</v>
      </c>
      <c r="M1437" s="129" t="e">
        <f t="shared" si="457"/>
        <v>#DIV/0!</v>
      </c>
      <c r="N1437" s="520"/>
    </row>
    <row r="1438" spans="1:14" s="71" customFormat="1" x14ac:dyDescent="0.25">
      <c r="A1438" s="573"/>
      <c r="B1438" s="179" t="s">
        <v>42</v>
      </c>
      <c r="C1438" s="179"/>
      <c r="D1438" s="24">
        <v>260.76</v>
      </c>
      <c r="E1438" s="24">
        <v>260.76</v>
      </c>
      <c r="F1438" s="24">
        <f>H1438</f>
        <v>0</v>
      </c>
      <c r="G1438" s="109">
        <f>F1438/E1438</f>
        <v>0</v>
      </c>
      <c r="H1438" s="24">
        <v>0</v>
      </c>
      <c r="I1438" s="109">
        <f t="shared" si="462"/>
        <v>0</v>
      </c>
      <c r="J1438" s="188">
        <f t="shared" si="463"/>
        <v>0</v>
      </c>
      <c r="K1438" s="24">
        <f t="shared" si="467"/>
        <v>260.76</v>
      </c>
      <c r="L1438" s="24">
        <f t="shared" si="468"/>
        <v>0</v>
      </c>
      <c r="M1438" s="52">
        <f t="shared" si="457"/>
        <v>1</v>
      </c>
      <c r="N1438" s="520"/>
    </row>
    <row r="1439" spans="1:14" s="71" customFormat="1" x14ac:dyDescent="0.25">
      <c r="A1439" s="573"/>
      <c r="B1439" s="179" t="s">
        <v>24</v>
      </c>
      <c r="C1439" s="179"/>
      <c r="D1439" s="24"/>
      <c r="E1439" s="24"/>
      <c r="F1439" s="24"/>
      <c r="G1439" s="109"/>
      <c r="H1439" s="24"/>
      <c r="I1439" s="88" t="e">
        <f t="shared" si="462"/>
        <v>#DIV/0!</v>
      </c>
      <c r="J1439" s="188"/>
      <c r="K1439" s="24">
        <f t="shared" si="467"/>
        <v>0</v>
      </c>
      <c r="L1439" s="24">
        <f t="shared" si="468"/>
        <v>0</v>
      </c>
      <c r="M1439" s="129" t="e">
        <f t="shared" si="457"/>
        <v>#DIV/0!</v>
      </c>
      <c r="N1439" s="520"/>
    </row>
    <row r="1440" spans="1:14" s="72" customFormat="1" ht="141" customHeight="1" x14ac:dyDescent="0.25">
      <c r="A1440" s="573" t="s">
        <v>371</v>
      </c>
      <c r="B1440" s="180" t="s">
        <v>515</v>
      </c>
      <c r="C1440" s="178" t="s">
        <v>470</v>
      </c>
      <c r="D1440" s="56">
        <f>SUM(D1441:D1444)</f>
        <v>7921.21</v>
      </c>
      <c r="E1440" s="56">
        <f>SUM(E1441:E1444)</f>
        <v>7921.21</v>
      </c>
      <c r="F1440" s="56">
        <f>SUM(F1441:F1444)</f>
        <v>2377.73</v>
      </c>
      <c r="G1440" s="114">
        <f>F1440/E1440</f>
        <v>0.3</v>
      </c>
      <c r="H1440" s="56">
        <f>SUM(H1441:H1444)</f>
        <v>2377.73</v>
      </c>
      <c r="I1440" s="109">
        <f t="shared" si="462"/>
        <v>0.3</v>
      </c>
      <c r="J1440" s="189">
        <f t="shared" si="463"/>
        <v>0.3</v>
      </c>
      <c r="K1440" s="24">
        <f t="shared" si="467"/>
        <v>7921.21</v>
      </c>
      <c r="L1440" s="24">
        <f t="shared" si="468"/>
        <v>0</v>
      </c>
      <c r="M1440" s="52">
        <f t="shared" si="457"/>
        <v>1</v>
      </c>
      <c r="N1440" s="520" t="s">
        <v>1041</v>
      </c>
    </row>
    <row r="1441" spans="1:14" s="71" customFormat="1" ht="18.75" customHeight="1" x14ac:dyDescent="0.25">
      <c r="A1441" s="573"/>
      <c r="B1441" s="179" t="s">
        <v>23</v>
      </c>
      <c r="C1441" s="179"/>
      <c r="D1441" s="24"/>
      <c r="E1441" s="24"/>
      <c r="F1441" s="24"/>
      <c r="G1441" s="109"/>
      <c r="H1441" s="24"/>
      <c r="I1441" s="88" t="e">
        <f t="shared" si="462"/>
        <v>#DIV/0!</v>
      </c>
      <c r="J1441" s="188"/>
      <c r="K1441" s="24">
        <f t="shared" si="467"/>
        <v>0</v>
      </c>
      <c r="L1441" s="24">
        <f t="shared" si="468"/>
        <v>0</v>
      </c>
      <c r="M1441" s="129" t="e">
        <f t="shared" si="457"/>
        <v>#DIV/0!</v>
      </c>
      <c r="N1441" s="520"/>
    </row>
    <row r="1442" spans="1:14" s="71" customFormat="1" x14ac:dyDescent="0.25">
      <c r="A1442" s="573"/>
      <c r="B1442" s="179" t="s">
        <v>22</v>
      </c>
      <c r="C1442" s="179"/>
      <c r="D1442" s="24"/>
      <c r="E1442" s="24"/>
      <c r="F1442" s="24"/>
      <c r="G1442" s="109"/>
      <c r="H1442" s="24"/>
      <c r="I1442" s="88" t="e">
        <f t="shared" si="462"/>
        <v>#DIV/0!</v>
      </c>
      <c r="J1442" s="188"/>
      <c r="K1442" s="24">
        <f t="shared" si="467"/>
        <v>0</v>
      </c>
      <c r="L1442" s="24">
        <f t="shared" si="468"/>
        <v>0</v>
      </c>
      <c r="M1442" s="129" t="e">
        <f t="shared" si="457"/>
        <v>#DIV/0!</v>
      </c>
      <c r="N1442" s="520"/>
    </row>
    <row r="1443" spans="1:14" s="71" customFormat="1" x14ac:dyDescent="0.25">
      <c r="A1443" s="573"/>
      <c r="B1443" s="179" t="s">
        <v>42</v>
      </c>
      <c r="C1443" s="179"/>
      <c r="D1443" s="24">
        <v>7921.21</v>
      </c>
      <c r="E1443" s="24">
        <v>7921.21</v>
      </c>
      <c r="F1443" s="24">
        <v>2377.73</v>
      </c>
      <c r="G1443" s="109">
        <f>F1443/E1443</f>
        <v>0.3</v>
      </c>
      <c r="H1443" s="24">
        <v>2377.73</v>
      </c>
      <c r="I1443" s="109">
        <f t="shared" si="462"/>
        <v>0.3</v>
      </c>
      <c r="J1443" s="189">
        <f t="shared" si="463"/>
        <v>0.3</v>
      </c>
      <c r="K1443" s="24">
        <f t="shared" si="467"/>
        <v>7921.21</v>
      </c>
      <c r="L1443" s="24">
        <f t="shared" si="468"/>
        <v>0</v>
      </c>
      <c r="M1443" s="52">
        <f t="shared" si="457"/>
        <v>1</v>
      </c>
      <c r="N1443" s="520"/>
    </row>
    <row r="1444" spans="1:14" s="71" customFormat="1" x14ac:dyDescent="0.25">
      <c r="A1444" s="573"/>
      <c r="B1444" s="179" t="s">
        <v>24</v>
      </c>
      <c r="C1444" s="179"/>
      <c r="D1444" s="24"/>
      <c r="E1444" s="24"/>
      <c r="F1444" s="24"/>
      <c r="G1444" s="109"/>
      <c r="H1444" s="24"/>
      <c r="I1444" s="88" t="e">
        <f t="shared" si="462"/>
        <v>#DIV/0!</v>
      </c>
      <c r="J1444" s="188"/>
      <c r="K1444" s="24">
        <f t="shared" si="467"/>
        <v>0</v>
      </c>
      <c r="L1444" s="24">
        <f t="shared" si="468"/>
        <v>0</v>
      </c>
      <c r="M1444" s="129" t="e">
        <f t="shared" si="457"/>
        <v>#DIV/0!</v>
      </c>
      <c r="N1444" s="520"/>
    </row>
    <row r="1445" spans="1:14" s="72" customFormat="1" ht="141.75" customHeight="1" x14ac:dyDescent="0.25">
      <c r="A1445" s="573" t="s">
        <v>372</v>
      </c>
      <c r="B1445" s="180" t="s">
        <v>516</v>
      </c>
      <c r="C1445" s="178" t="s">
        <v>470</v>
      </c>
      <c r="D1445" s="56">
        <f>SUM(D1446:D1449)</f>
        <v>5608.74</v>
      </c>
      <c r="E1445" s="56">
        <f>SUM(E1446:E1449)</f>
        <v>5608.74</v>
      </c>
      <c r="F1445" s="56">
        <f>SUM(F1446:F1449)</f>
        <v>1869.7</v>
      </c>
      <c r="G1445" s="114">
        <f>F1445/E1445</f>
        <v>0.33300000000000002</v>
      </c>
      <c r="H1445" s="56">
        <f>SUM(H1446:H1449)</f>
        <v>1869.7</v>
      </c>
      <c r="I1445" s="109">
        <f t="shared" si="462"/>
        <v>0.33300000000000002</v>
      </c>
      <c r="J1445" s="191">
        <f t="shared" si="463"/>
        <v>0.33</v>
      </c>
      <c r="K1445" s="56">
        <f t="shared" si="467"/>
        <v>5608.74</v>
      </c>
      <c r="L1445" s="56">
        <f t="shared" si="468"/>
        <v>0</v>
      </c>
      <c r="M1445" s="155">
        <f t="shared" si="457"/>
        <v>1</v>
      </c>
      <c r="N1445" s="520" t="s">
        <v>1172</v>
      </c>
    </row>
    <row r="1446" spans="1:14" s="71" customFormat="1" ht="18.75" customHeight="1" x14ac:dyDescent="0.25">
      <c r="A1446" s="573"/>
      <c r="B1446" s="179" t="s">
        <v>23</v>
      </c>
      <c r="C1446" s="179"/>
      <c r="D1446" s="24"/>
      <c r="E1446" s="24"/>
      <c r="F1446" s="24"/>
      <c r="G1446" s="109"/>
      <c r="H1446" s="24"/>
      <c r="I1446" s="88" t="e">
        <f t="shared" si="462"/>
        <v>#DIV/0!</v>
      </c>
      <c r="J1446" s="188"/>
      <c r="K1446" s="24">
        <f t="shared" si="467"/>
        <v>0</v>
      </c>
      <c r="L1446" s="24">
        <f t="shared" si="468"/>
        <v>0</v>
      </c>
      <c r="M1446" s="129" t="e">
        <f t="shared" si="457"/>
        <v>#DIV/0!</v>
      </c>
      <c r="N1446" s="520"/>
    </row>
    <row r="1447" spans="1:14" s="71" customFormat="1" x14ac:dyDescent="0.25">
      <c r="A1447" s="573"/>
      <c r="B1447" s="179" t="s">
        <v>22</v>
      </c>
      <c r="C1447" s="179"/>
      <c r="D1447" s="24"/>
      <c r="E1447" s="24"/>
      <c r="F1447" s="24"/>
      <c r="G1447" s="109"/>
      <c r="H1447" s="24"/>
      <c r="I1447" s="88" t="e">
        <f t="shared" si="462"/>
        <v>#DIV/0!</v>
      </c>
      <c r="J1447" s="188"/>
      <c r="K1447" s="24">
        <f t="shared" si="467"/>
        <v>0</v>
      </c>
      <c r="L1447" s="24">
        <f t="shared" si="468"/>
        <v>0</v>
      </c>
      <c r="M1447" s="129" t="e">
        <f t="shared" si="457"/>
        <v>#DIV/0!</v>
      </c>
      <c r="N1447" s="520"/>
    </row>
    <row r="1448" spans="1:14" s="71" customFormat="1" x14ac:dyDescent="0.25">
      <c r="A1448" s="573"/>
      <c r="B1448" s="179" t="s">
        <v>42</v>
      </c>
      <c r="C1448" s="179"/>
      <c r="D1448" s="24">
        <v>5608.74</v>
      </c>
      <c r="E1448" s="24">
        <v>5608.74</v>
      </c>
      <c r="F1448" s="24">
        <v>1869.7</v>
      </c>
      <c r="G1448" s="109">
        <f>F1448/E1448</f>
        <v>0.33300000000000002</v>
      </c>
      <c r="H1448" s="24">
        <v>1869.7</v>
      </c>
      <c r="I1448" s="109">
        <f t="shared" si="462"/>
        <v>0.33300000000000002</v>
      </c>
      <c r="J1448" s="189">
        <f t="shared" si="463"/>
        <v>0.33</v>
      </c>
      <c r="K1448" s="24">
        <f t="shared" si="467"/>
        <v>5608.74</v>
      </c>
      <c r="L1448" s="24">
        <f t="shared" si="468"/>
        <v>0</v>
      </c>
      <c r="M1448" s="52">
        <f t="shared" si="457"/>
        <v>1</v>
      </c>
      <c r="N1448" s="520"/>
    </row>
    <row r="1449" spans="1:14" s="71" customFormat="1" x14ac:dyDescent="0.25">
      <c r="A1449" s="573"/>
      <c r="B1449" s="179" t="s">
        <v>24</v>
      </c>
      <c r="C1449" s="179"/>
      <c r="D1449" s="24"/>
      <c r="E1449" s="24"/>
      <c r="F1449" s="24"/>
      <c r="G1449" s="109"/>
      <c r="H1449" s="24"/>
      <c r="I1449" s="88" t="e">
        <f t="shared" si="462"/>
        <v>#DIV/0!</v>
      </c>
      <c r="J1449" s="188"/>
      <c r="K1449" s="24">
        <f t="shared" si="467"/>
        <v>0</v>
      </c>
      <c r="L1449" s="24">
        <f t="shared" si="468"/>
        <v>0</v>
      </c>
      <c r="M1449" s="129" t="e">
        <f t="shared" si="457"/>
        <v>#DIV/0!</v>
      </c>
      <c r="N1449" s="520"/>
    </row>
    <row r="1450" spans="1:14" s="72" customFormat="1" ht="141.75" customHeight="1" x14ac:dyDescent="0.25">
      <c r="A1450" s="573" t="s">
        <v>1173</v>
      </c>
      <c r="B1450" s="180" t="s">
        <v>1174</v>
      </c>
      <c r="C1450" s="178" t="s">
        <v>470</v>
      </c>
      <c r="D1450" s="56">
        <f>SUM(D1451:D1454)</f>
        <v>0</v>
      </c>
      <c r="E1450" s="56">
        <f>SUM(E1451:E1454)</f>
        <v>364.89</v>
      </c>
      <c r="F1450" s="56">
        <f>SUM(F1451:F1454)</f>
        <v>364.89</v>
      </c>
      <c r="G1450" s="114">
        <f>F1450/E1450</f>
        <v>1</v>
      </c>
      <c r="H1450" s="56">
        <f>SUM(H1451:H1454)</f>
        <v>364.89</v>
      </c>
      <c r="I1450" s="109">
        <f t="shared" si="462"/>
        <v>1</v>
      </c>
      <c r="J1450" s="191">
        <f t="shared" ref="J1450" si="469">H1450/E1450</f>
        <v>1</v>
      </c>
      <c r="K1450" s="56">
        <f t="shared" si="467"/>
        <v>364.89</v>
      </c>
      <c r="L1450" s="56">
        <f t="shared" si="468"/>
        <v>0</v>
      </c>
      <c r="M1450" s="155">
        <f t="shared" si="457"/>
        <v>1</v>
      </c>
      <c r="N1450" s="520" t="s">
        <v>1175</v>
      </c>
    </row>
    <row r="1451" spans="1:14" s="71" customFormat="1" ht="18.75" customHeight="1" x14ac:dyDescent="0.25">
      <c r="A1451" s="573"/>
      <c r="B1451" s="179" t="s">
        <v>23</v>
      </c>
      <c r="C1451" s="179"/>
      <c r="D1451" s="24"/>
      <c r="E1451" s="24"/>
      <c r="F1451" s="24"/>
      <c r="G1451" s="109"/>
      <c r="H1451" s="24"/>
      <c r="I1451" s="88" t="e">
        <f t="shared" si="462"/>
        <v>#DIV/0!</v>
      </c>
      <c r="J1451" s="188"/>
      <c r="K1451" s="24">
        <f t="shared" si="467"/>
        <v>0</v>
      </c>
      <c r="L1451" s="24">
        <f t="shared" si="468"/>
        <v>0</v>
      </c>
      <c r="M1451" s="129" t="e">
        <f t="shared" si="457"/>
        <v>#DIV/0!</v>
      </c>
      <c r="N1451" s="520"/>
    </row>
    <row r="1452" spans="1:14" s="71" customFormat="1" x14ac:dyDescent="0.25">
      <c r="A1452" s="573"/>
      <c r="B1452" s="179" t="s">
        <v>22</v>
      </c>
      <c r="C1452" s="179"/>
      <c r="D1452" s="24"/>
      <c r="E1452" s="24"/>
      <c r="F1452" s="24"/>
      <c r="G1452" s="109"/>
      <c r="H1452" s="24"/>
      <c r="I1452" s="88" t="e">
        <f t="shared" si="462"/>
        <v>#DIV/0!</v>
      </c>
      <c r="J1452" s="188"/>
      <c r="K1452" s="24">
        <f t="shared" si="467"/>
        <v>0</v>
      </c>
      <c r="L1452" s="24">
        <f t="shared" si="468"/>
        <v>0</v>
      </c>
      <c r="M1452" s="129" t="e">
        <f t="shared" si="457"/>
        <v>#DIV/0!</v>
      </c>
      <c r="N1452" s="520"/>
    </row>
    <row r="1453" spans="1:14" s="71" customFormat="1" x14ac:dyDescent="0.25">
      <c r="A1453" s="573"/>
      <c r="B1453" s="179" t="s">
        <v>42</v>
      </c>
      <c r="C1453" s="179"/>
      <c r="D1453" s="24">
        <v>0</v>
      </c>
      <c r="E1453" s="24">
        <v>364.89</v>
      </c>
      <c r="F1453" s="24">
        <v>364.89</v>
      </c>
      <c r="G1453" s="109">
        <f>F1453/E1453</f>
        <v>1</v>
      </c>
      <c r="H1453" s="24">
        <v>364.89</v>
      </c>
      <c r="I1453" s="109">
        <f t="shared" si="462"/>
        <v>1</v>
      </c>
      <c r="J1453" s="189">
        <f t="shared" ref="J1453" si="470">H1453/E1453</f>
        <v>1</v>
      </c>
      <c r="K1453" s="24">
        <f t="shared" si="467"/>
        <v>364.89</v>
      </c>
      <c r="L1453" s="24">
        <f t="shared" si="468"/>
        <v>0</v>
      </c>
      <c r="M1453" s="52">
        <f t="shared" si="457"/>
        <v>1</v>
      </c>
      <c r="N1453" s="520"/>
    </row>
    <row r="1454" spans="1:14" s="71" customFormat="1" x14ac:dyDescent="0.25">
      <c r="A1454" s="573"/>
      <c r="B1454" s="179" t="s">
        <v>24</v>
      </c>
      <c r="C1454" s="179"/>
      <c r="D1454" s="24"/>
      <c r="E1454" s="24"/>
      <c r="F1454" s="24"/>
      <c r="G1454" s="109"/>
      <c r="H1454" s="24"/>
      <c r="I1454" s="88" t="e">
        <f t="shared" si="462"/>
        <v>#DIV/0!</v>
      </c>
      <c r="J1454" s="188"/>
      <c r="K1454" s="24">
        <f t="shared" si="467"/>
        <v>0</v>
      </c>
      <c r="L1454" s="24">
        <f t="shared" si="468"/>
        <v>0</v>
      </c>
      <c r="M1454" s="129" t="e">
        <f t="shared" ref="M1454:M1499" si="471">K1454/E1454</f>
        <v>#DIV/0!</v>
      </c>
      <c r="N1454" s="520"/>
    </row>
    <row r="1455" spans="1:14" s="72" customFormat="1" ht="63.75" customHeight="1" x14ac:dyDescent="0.25">
      <c r="A1455" s="631" t="s">
        <v>373</v>
      </c>
      <c r="B1455" s="187" t="s">
        <v>517</v>
      </c>
      <c r="C1455" s="175" t="s">
        <v>144</v>
      </c>
      <c r="D1455" s="64">
        <f>D1460+D1465+D1470+D1475+D1480</f>
        <v>138393.29999999999</v>
      </c>
      <c r="E1455" s="64">
        <f>E1460+E1465+E1470+E1475+E1480</f>
        <v>138393.29999999999</v>
      </c>
      <c r="F1455" s="64">
        <f>F1460+F1465+F1470+F1475</f>
        <v>38484.720000000001</v>
      </c>
      <c r="G1455" s="105">
        <f>F1455/E1455</f>
        <v>0.27800000000000002</v>
      </c>
      <c r="H1455" s="64">
        <f>H1460+H1465+H1470+H1475</f>
        <v>38484.720000000001</v>
      </c>
      <c r="I1455" s="105">
        <f t="shared" si="462"/>
        <v>0.27800000000000002</v>
      </c>
      <c r="J1455" s="190">
        <f t="shared" si="463"/>
        <v>0.28000000000000003</v>
      </c>
      <c r="K1455" s="64">
        <f>SUM(K1456:K1459)</f>
        <v>129243.37</v>
      </c>
      <c r="L1455" s="64">
        <f>SUM(L1456:L1459)</f>
        <v>0</v>
      </c>
      <c r="M1455" s="62">
        <f t="shared" si="471"/>
        <v>0.93</v>
      </c>
      <c r="N1455" s="515"/>
    </row>
    <row r="1456" spans="1:14" s="71" customFormat="1" ht="18.75" customHeight="1" x14ac:dyDescent="0.25">
      <c r="A1456" s="631"/>
      <c r="B1456" s="177" t="s">
        <v>23</v>
      </c>
      <c r="C1456" s="177"/>
      <c r="D1456" s="24">
        <f>D1461+D1466+D1471+D1476+D1481+D1486</f>
        <v>0</v>
      </c>
      <c r="E1456" s="24">
        <f t="shared" ref="E1456:F1456" si="472">E1461+E1466+E1471+E1476+E1481+E1486</f>
        <v>0</v>
      </c>
      <c r="F1456" s="24">
        <f t="shared" si="472"/>
        <v>0</v>
      </c>
      <c r="G1456" s="109"/>
      <c r="H1456" s="24">
        <f>H1461+H1466+H1471+H1476</f>
        <v>0</v>
      </c>
      <c r="I1456" s="88" t="e">
        <f t="shared" si="462"/>
        <v>#DIV/0!</v>
      </c>
      <c r="J1456" s="270" t="e">
        <f t="shared" si="463"/>
        <v>#DIV/0!</v>
      </c>
      <c r="K1456" s="24">
        <f t="shared" ref="K1456:L1459" si="473">K1461+K1466+K1471+K1476</f>
        <v>0</v>
      </c>
      <c r="L1456" s="24">
        <f t="shared" si="473"/>
        <v>0</v>
      </c>
      <c r="M1456" s="129" t="e">
        <f t="shared" si="471"/>
        <v>#DIV/0!</v>
      </c>
      <c r="N1456" s="515"/>
    </row>
    <row r="1457" spans="1:14" s="71" customFormat="1" x14ac:dyDescent="0.25">
      <c r="A1457" s="631"/>
      <c r="B1457" s="177" t="s">
        <v>22</v>
      </c>
      <c r="C1457" s="177"/>
      <c r="D1457" s="24">
        <f t="shared" ref="D1457:F1459" si="474">D1462+D1467+D1472+D1477+D1482+D1487</f>
        <v>0</v>
      </c>
      <c r="E1457" s="24">
        <f t="shared" si="474"/>
        <v>0</v>
      </c>
      <c r="F1457" s="24">
        <f t="shared" si="474"/>
        <v>0</v>
      </c>
      <c r="G1457" s="109"/>
      <c r="H1457" s="24">
        <f>H1462+H1467+H1472+H1477</f>
        <v>0</v>
      </c>
      <c r="I1457" s="88" t="e">
        <f t="shared" si="462"/>
        <v>#DIV/0!</v>
      </c>
      <c r="J1457" s="270" t="e">
        <f t="shared" si="463"/>
        <v>#DIV/0!</v>
      </c>
      <c r="K1457" s="36">
        <f t="shared" si="473"/>
        <v>0</v>
      </c>
      <c r="L1457" s="36">
        <f t="shared" si="473"/>
        <v>0</v>
      </c>
      <c r="M1457" s="129" t="e">
        <f t="shared" si="471"/>
        <v>#DIV/0!</v>
      </c>
      <c r="N1457" s="515"/>
    </row>
    <row r="1458" spans="1:14" s="71" customFormat="1" x14ac:dyDescent="0.25">
      <c r="A1458" s="631"/>
      <c r="B1458" s="177" t="s">
        <v>42</v>
      </c>
      <c r="C1458" s="177"/>
      <c r="D1458" s="24">
        <f t="shared" si="474"/>
        <v>119120</v>
      </c>
      <c r="E1458" s="24">
        <f t="shared" si="474"/>
        <v>119263.9</v>
      </c>
      <c r="F1458" s="24">
        <f t="shared" si="474"/>
        <v>38767.58</v>
      </c>
      <c r="G1458" s="109">
        <f>F1458/E1458</f>
        <v>0.32500000000000001</v>
      </c>
      <c r="H1458" s="24">
        <f>H1463+H1468+H1473+H1478</f>
        <v>38484.720000000001</v>
      </c>
      <c r="I1458" s="109">
        <f t="shared" si="462"/>
        <v>0.32300000000000001</v>
      </c>
      <c r="J1458" s="189">
        <f t="shared" si="463"/>
        <v>0.32</v>
      </c>
      <c r="K1458" s="24">
        <f t="shared" si="473"/>
        <v>109970.07</v>
      </c>
      <c r="L1458" s="24">
        <f t="shared" si="473"/>
        <v>0</v>
      </c>
      <c r="M1458" s="52">
        <f t="shared" si="471"/>
        <v>0.92</v>
      </c>
      <c r="N1458" s="515"/>
    </row>
    <row r="1459" spans="1:14" s="71" customFormat="1" x14ac:dyDescent="0.25">
      <c r="A1459" s="631"/>
      <c r="B1459" s="177" t="s">
        <v>24</v>
      </c>
      <c r="C1459" s="177"/>
      <c r="D1459" s="24">
        <f t="shared" si="474"/>
        <v>19273.3</v>
      </c>
      <c r="E1459" s="24">
        <f t="shared" si="474"/>
        <v>19273.3</v>
      </c>
      <c r="F1459" s="24">
        <f t="shared" si="474"/>
        <v>0</v>
      </c>
      <c r="G1459" s="109">
        <f>F1459/E1459</f>
        <v>0</v>
      </c>
      <c r="H1459" s="24">
        <f>H1464+H1469+H1474+H1479</f>
        <v>0</v>
      </c>
      <c r="I1459" s="109">
        <f t="shared" si="462"/>
        <v>0</v>
      </c>
      <c r="J1459" s="188">
        <f t="shared" si="463"/>
        <v>0</v>
      </c>
      <c r="K1459" s="24">
        <f t="shared" si="473"/>
        <v>19273.3</v>
      </c>
      <c r="L1459" s="24">
        <f t="shared" si="473"/>
        <v>0</v>
      </c>
      <c r="M1459" s="52">
        <f t="shared" si="471"/>
        <v>1</v>
      </c>
      <c r="N1459" s="515"/>
    </row>
    <row r="1460" spans="1:14" s="72" customFormat="1" ht="409.5" customHeight="1" x14ac:dyDescent="0.25">
      <c r="A1460" s="653" t="s">
        <v>374</v>
      </c>
      <c r="B1460" s="180" t="s">
        <v>518</v>
      </c>
      <c r="C1460" s="178" t="s">
        <v>470</v>
      </c>
      <c r="D1460" s="56">
        <f>SUM(D1461:D1464)</f>
        <v>15107.71</v>
      </c>
      <c r="E1460" s="56">
        <f>SUM(E1461:E1464)</f>
        <v>15107.71</v>
      </c>
      <c r="F1460" s="56">
        <f>SUM(F1461:F1464)</f>
        <v>0</v>
      </c>
      <c r="G1460" s="114">
        <f>F1460/E1460</f>
        <v>0</v>
      </c>
      <c r="H1460" s="56">
        <f>SUM(H1461:H1464)</f>
        <v>0</v>
      </c>
      <c r="I1460" s="109">
        <f t="shared" si="462"/>
        <v>0</v>
      </c>
      <c r="J1460" s="188">
        <f t="shared" si="463"/>
        <v>0</v>
      </c>
      <c r="K1460" s="24">
        <f t="shared" si="467"/>
        <v>15107.71</v>
      </c>
      <c r="L1460" s="24">
        <f t="shared" si="468"/>
        <v>0</v>
      </c>
      <c r="M1460" s="52">
        <f t="shared" si="471"/>
        <v>1</v>
      </c>
      <c r="N1460" s="520" t="s">
        <v>1157</v>
      </c>
    </row>
    <row r="1461" spans="1:14" s="71" customFormat="1" ht="47.25" customHeight="1" x14ac:dyDescent="0.25">
      <c r="A1461" s="653"/>
      <c r="B1461" s="179" t="s">
        <v>23</v>
      </c>
      <c r="C1461" s="179"/>
      <c r="D1461" s="24"/>
      <c r="E1461" s="24"/>
      <c r="F1461" s="24"/>
      <c r="G1461" s="109"/>
      <c r="H1461" s="24"/>
      <c r="I1461" s="88" t="e">
        <f t="shared" si="462"/>
        <v>#DIV/0!</v>
      </c>
      <c r="J1461" s="188"/>
      <c r="K1461" s="24">
        <f t="shared" si="467"/>
        <v>0</v>
      </c>
      <c r="L1461" s="24">
        <f t="shared" si="468"/>
        <v>0</v>
      </c>
      <c r="M1461" s="129" t="e">
        <f t="shared" si="471"/>
        <v>#DIV/0!</v>
      </c>
      <c r="N1461" s="520"/>
    </row>
    <row r="1462" spans="1:14" s="71" customFormat="1" ht="47.25" customHeight="1" x14ac:dyDescent="0.25">
      <c r="A1462" s="653"/>
      <c r="B1462" s="179" t="s">
        <v>22</v>
      </c>
      <c r="C1462" s="179"/>
      <c r="D1462" s="24"/>
      <c r="E1462" s="24"/>
      <c r="F1462" s="24"/>
      <c r="G1462" s="109"/>
      <c r="H1462" s="24"/>
      <c r="I1462" s="88" t="e">
        <f t="shared" si="462"/>
        <v>#DIV/0!</v>
      </c>
      <c r="J1462" s="188"/>
      <c r="K1462" s="24">
        <f t="shared" si="467"/>
        <v>0</v>
      </c>
      <c r="L1462" s="24">
        <f t="shared" si="468"/>
        <v>0</v>
      </c>
      <c r="M1462" s="129" t="e">
        <f t="shared" si="471"/>
        <v>#DIV/0!</v>
      </c>
      <c r="N1462" s="520"/>
    </row>
    <row r="1463" spans="1:14" s="71" customFormat="1" ht="47.25" customHeight="1" x14ac:dyDescent="0.25">
      <c r="A1463" s="653"/>
      <c r="B1463" s="179" t="s">
        <v>42</v>
      </c>
      <c r="C1463" s="179"/>
      <c r="D1463" s="24">
        <v>13803.81</v>
      </c>
      <c r="E1463" s="24">
        <v>13803.81</v>
      </c>
      <c r="F1463" s="24">
        <f>H1463</f>
        <v>0</v>
      </c>
      <c r="G1463" s="109">
        <f>F1463/E1463</f>
        <v>0</v>
      </c>
      <c r="H1463" s="24">
        <v>0</v>
      </c>
      <c r="I1463" s="109">
        <f t="shared" si="462"/>
        <v>0</v>
      </c>
      <c r="J1463" s="188">
        <f t="shared" si="463"/>
        <v>0</v>
      </c>
      <c r="K1463" s="24">
        <f t="shared" si="467"/>
        <v>13803.81</v>
      </c>
      <c r="L1463" s="24">
        <f t="shared" si="468"/>
        <v>0</v>
      </c>
      <c r="M1463" s="52">
        <f t="shared" si="471"/>
        <v>1</v>
      </c>
      <c r="N1463" s="520"/>
    </row>
    <row r="1464" spans="1:14" s="71" customFormat="1" ht="47.25" customHeight="1" x14ac:dyDescent="0.25">
      <c r="A1464" s="653"/>
      <c r="B1464" s="179" t="s">
        <v>24</v>
      </c>
      <c r="C1464" s="179"/>
      <c r="D1464" s="24">
        <v>1303.9000000000001</v>
      </c>
      <c r="E1464" s="24">
        <v>1303.9000000000001</v>
      </c>
      <c r="F1464" s="24">
        <f>H1464</f>
        <v>0</v>
      </c>
      <c r="G1464" s="109">
        <f>F1464/E1464</f>
        <v>0</v>
      </c>
      <c r="H1464" s="24">
        <v>0</v>
      </c>
      <c r="I1464" s="109">
        <f t="shared" si="462"/>
        <v>0</v>
      </c>
      <c r="J1464" s="188">
        <f t="shared" si="463"/>
        <v>0</v>
      </c>
      <c r="K1464" s="24">
        <f t="shared" si="467"/>
        <v>1303.9000000000001</v>
      </c>
      <c r="L1464" s="24">
        <f t="shared" si="468"/>
        <v>0</v>
      </c>
      <c r="M1464" s="52">
        <f t="shared" si="471"/>
        <v>1</v>
      </c>
      <c r="N1464" s="520"/>
    </row>
    <row r="1465" spans="1:14" s="70" customFormat="1" ht="330.75" customHeight="1" x14ac:dyDescent="0.25">
      <c r="A1465" s="653" t="s">
        <v>375</v>
      </c>
      <c r="B1465" s="180" t="s">
        <v>519</v>
      </c>
      <c r="C1465" s="178" t="s">
        <v>470</v>
      </c>
      <c r="D1465" s="56">
        <f>SUM(D1466:D1469)</f>
        <v>9369.15</v>
      </c>
      <c r="E1465" s="56">
        <f>SUM(E1466:E1469)</f>
        <v>9369.15</v>
      </c>
      <c r="F1465" s="56">
        <f>SUM(F1466:F1469)</f>
        <v>0</v>
      </c>
      <c r="G1465" s="114">
        <f>F1465/E1465</f>
        <v>0</v>
      </c>
      <c r="H1465" s="56">
        <f>SUM(H1466:H1469)</f>
        <v>0</v>
      </c>
      <c r="I1465" s="109">
        <f t="shared" si="462"/>
        <v>0</v>
      </c>
      <c r="J1465" s="188">
        <f t="shared" si="463"/>
        <v>0</v>
      </c>
      <c r="K1465" s="24">
        <f t="shared" si="467"/>
        <v>9369.15</v>
      </c>
      <c r="L1465" s="24">
        <f t="shared" si="468"/>
        <v>0</v>
      </c>
      <c r="M1465" s="52">
        <f t="shared" si="471"/>
        <v>1</v>
      </c>
      <c r="N1465" s="520" t="s">
        <v>1176</v>
      </c>
    </row>
    <row r="1466" spans="1:14" s="71" customFormat="1" ht="23.25" customHeight="1" x14ac:dyDescent="0.25">
      <c r="A1466" s="653"/>
      <c r="B1466" s="179" t="s">
        <v>23</v>
      </c>
      <c r="C1466" s="179"/>
      <c r="D1466" s="24"/>
      <c r="E1466" s="24"/>
      <c r="F1466" s="24"/>
      <c r="G1466" s="109"/>
      <c r="H1466" s="24"/>
      <c r="I1466" s="88" t="e">
        <f t="shared" si="462"/>
        <v>#DIV/0!</v>
      </c>
      <c r="J1466" s="188"/>
      <c r="K1466" s="24">
        <f t="shared" si="467"/>
        <v>0</v>
      </c>
      <c r="L1466" s="24">
        <f t="shared" si="468"/>
        <v>0</v>
      </c>
      <c r="M1466" s="129" t="e">
        <f t="shared" si="471"/>
        <v>#DIV/0!</v>
      </c>
      <c r="N1466" s="520"/>
    </row>
    <row r="1467" spans="1:14" s="71" customFormat="1" ht="26.25" customHeight="1" x14ac:dyDescent="0.25">
      <c r="A1467" s="653"/>
      <c r="B1467" s="179" t="s">
        <v>22</v>
      </c>
      <c r="C1467" s="179"/>
      <c r="D1467" s="24"/>
      <c r="E1467" s="24"/>
      <c r="F1467" s="24"/>
      <c r="G1467" s="109"/>
      <c r="H1467" s="24"/>
      <c r="I1467" s="88" t="e">
        <f t="shared" si="462"/>
        <v>#DIV/0!</v>
      </c>
      <c r="J1467" s="188"/>
      <c r="K1467" s="24">
        <f t="shared" si="467"/>
        <v>0</v>
      </c>
      <c r="L1467" s="24">
        <f t="shared" si="468"/>
        <v>0</v>
      </c>
      <c r="M1467" s="129" t="e">
        <f t="shared" si="471"/>
        <v>#DIV/0!</v>
      </c>
      <c r="N1467" s="520"/>
    </row>
    <row r="1468" spans="1:14" s="71" customFormat="1" ht="26.25" customHeight="1" x14ac:dyDescent="0.25">
      <c r="A1468" s="653"/>
      <c r="B1468" s="179" t="s">
        <v>42</v>
      </c>
      <c r="C1468" s="179"/>
      <c r="D1468" s="24">
        <v>9369.15</v>
      </c>
      <c r="E1468" s="24">
        <v>9369.15</v>
      </c>
      <c r="F1468" s="24">
        <f>H1468</f>
        <v>0</v>
      </c>
      <c r="G1468" s="109">
        <f>F1468/E1468</f>
        <v>0</v>
      </c>
      <c r="H1468" s="24">
        <v>0</v>
      </c>
      <c r="I1468" s="109">
        <f t="shared" si="462"/>
        <v>0</v>
      </c>
      <c r="J1468" s="188">
        <f t="shared" si="463"/>
        <v>0</v>
      </c>
      <c r="K1468" s="24">
        <f t="shared" si="467"/>
        <v>9369.15</v>
      </c>
      <c r="L1468" s="24">
        <f t="shared" si="468"/>
        <v>0</v>
      </c>
      <c r="M1468" s="52">
        <f t="shared" si="471"/>
        <v>1</v>
      </c>
      <c r="N1468" s="520"/>
    </row>
    <row r="1469" spans="1:14" s="71" customFormat="1" ht="29.25" customHeight="1" x14ac:dyDescent="0.25">
      <c r="A1469" s="653"/>
      <c r="B1469" s="179" t="s">
        <v>24</v>
      </c>
      <c r="C1469" s="179"/>
      <c r="D1469" s="24"/>
      <c r="E1469" s="24"/>
      <c r="F1469" s="24"/>
      <c r="G1469" s="109"/>
      <c r="H1469" s="24"/>
      <c r="I1469" s="88" t="e">
        <f t="shared" si="462"/>
        <v>#DIV/0!</v>
      </c>
      <c r="J1469" s="188"/>
      <c r="K1469" s="24">
        <f t="shared" si="467"/>
        <v>0</v>
      </c>
      <c r="L1469" s="24">
        <f t="shared" si="468"/>
        <v>0</v>
      </c>
      <c r="M1469" s="129" t="e">
        <f t="shared" si="471"/>
        <v>#DIV/0!</v>
      </c>
      <c r="N1469" s="520"/>
    </row>
    <row r="1470" spans="1:14" s="72" customFormat="1" ht="217.5" customHeight="1" x14ac:dyDescent="0.25">
      <c r="A1470" s="653" t="s">
        <v>376</v>
      </c>
      <c r="B1470" s="180" t="s">
        <v>520</v>
      </c>
      <c r="C1470" s="178" t="s">
        <v>470</v>
      </c>
      <c r="D1470" s="56">
        <f>SUM(D1471:D1474)</f>
        <v>84678.080000000002</v>
      </c>
      <c r="E1470" s="56">
        <f>SUM(E1471:E1474)</f>
        <v>84678.080000000002</v>
      </c>
      <c r="F1470" s="56">
        <f>SUM(F1471:F1474)</f>
        <v>26257.67</v>
      </c>
      <c r="G1470" s="114">
        <f>F1470/E1470</f>
        <v>0.31</v>
      </c>
      <c r="H1470" s="56">
        <f>SUM(H1471:H1474)</f>
        <v>26257.67</v>
      </c>
      <c r="I1470" s="109">
        <f t="shared" si="462"/>
        <v>0.31</v>
      </c>
      <c r="J1470" s="188">
        <f t="shared" ref="J1470:J1498" si="475">H1470/E1470</f>
        <v>0.31</v>
      </c>
      <c r="K1470" s="56">
        <f>SUM(K1471:K1474)</f>
        <v>84678.080000000002</v>
      </c>
      <c r="L1470" s="56">
        <f>SUM(L1471:L1474)</f>
        <v>0</v>
      </c>
      <c r="M1470" s="155">
        <f t="shared" si="471"/>
        <v>1</v>
      </c>
      <c r="N1470" s="520" t="s">
        <v>1011</v>
      </c>
    </row>
    <row r="1471" spans="1:14" s="71" customFormat="1" ht="32.25" customHeight="1" x14ac:dyDescent="0.25">
      <c r="A1471" s="653"/>
      <c r="B1471" s="179" t="s">
        <v>23</v>
      </c>
      <c r="C1471" s="179"/>
      <c r="D1471" s="24"/>
      <c r="E1471" s="24"/>
      <c r="F1471" s="24"/>
      <c r="G1471" s="109"/>
      <c r="H1471" s="24"/>
      <c r="I1471" s="88" t="e">
        <f t="shared" si="462"/>
        <v>#DIV/0!</v>
      </c>
      <c r="J1471" s="188"/>
      <c r="K1471" s="24">
        <f t="shared" si="467"/>
        <v>0</v>
      </c>
      <c r="L1471" s="24">
        <f t="shared" si="468"/>
        <v>0</v>
      </c>
      <c r="M1471" s="129" t="e">
        <f t="shared" si="471"/>
        <v>#DIV/0!</v>
      </c>
      <c r="N1471" s="520"/>
    </row>
    <row r="1472" spans="1:14" s="71" customFormat="1" ht="33.75" customHeight="1" x14ac:dyDescent="0.25">
      <c r="A1472" s="653"/>
      <c r="B1472" s="179" t="s">
        <v>22</v>
      </c>
      <c r="C1472" s="179"/>
      <c r="D1472" s="24"/>
      <c r="E1472" s="24"/>
      <c r="F1472" s="24">
        <f>H1472</f>
        <v>0</v>
      </c>
      <c r="G1472" s="109"/>
      <c r="H1472" s="24">
        <v>0</v>
      </c>
      <c r="I1472" s="109"/>
      <c r="J1472" s="188"/>
      <c r="K1472" s="24"/>
      <c r="L1472" s="24">
        <f t="shared" si="468"/>
        <v>0</v>
      </c>
      <c r="M1472" s="52" t="e">
        <f t="shared" si="471"/>
        <v>#DIV/0!</v>
      </c>
      <c r="N1472" s="520"/>
    </row>
    <row r="1473" spans="1:14" s="71" customFormat="1" ht="32.25" customHeight="1" x14ac:dyDescent="0.25">
      <c r="A1473" s="653"/>
      <c r="B1473" s="179" t="s">
        <v>42</v>
      </c>
      <c r="C1473" s="179"/>
      <c r="D1473" s="24">
        <v>66708.679999999993</v>
      </c>
      <c r="E1473" s="24">
        <v>66708.679999999993</v>
      </c>
      <c r="F1473" s="24">
        <v>26257.67</v>
      </c>
      <c r="G1473" s="109">
        <f>F1473/E1473</f>
        <v>0.39400000000000002</v>
      </c>
      <c r="H1473" s="24">
        <v>26257.67</v>
      </c>
      <c r="I1473" s="109">
        <f t="shared" si="462"/>
        <v>0.39400000000000002</v>
      </c>
      <c r="J1473" s="188">
        <f t="shared" si="475"/>
        <v>0.39</v>
      </c>
      <c r="K1473" s="24">
        <f t="shared" si="467"/>
        <v>66708.679999999993</v>
      </c>
      <c r="L1473" s="24">
        <f t="shared" si="468"/>
        <v>0</v>
      </c>
      <c r="M1473" s="52">
        <f t="shared" si="471"/>
        <v>1</v>
      </c>
      <c r="N1473" s="520"/>
    </row>
    <row r="1474" spans="1:14" s="71" customFormat="1" ht="30.75" customHeight="1" x14ac:dyDescent="0.25">
      <c r="A1474" s="653"/>
      <c r="B1474" s="179" t="s">
        <v>24</v>
      </c>
      <c r="C1474" s="179"/>
      <c r="D1474" s="24">
        <v>17969.400000000001</v>
      </c>
      <c r="E1474" s="24">
        <v>17969.400000000001</v>
      </c>
      <c r="F1474" s="24">
        <f>H1474</f>
        <v>0</v>
      </c>
      <c r="G1474" s="109">
        <f>F1474/E1474</f>
        <v>0</v>
      </c>
      <c r="H1474" s="24">
        <v>0</v>
      </c>
      <c r="I1474" s="109">
        <f t="shared" si="462"/>
        <v>0</v>
      </c>
      <c r="J1474" s="188">
        <f t="shared" si="475"/>
        <v>0</v>
      </c>
      <c r="K1474" s="24">
        <f t="shared" si="467"/>
        <v>17969.400000000001</v>
      </c>
      <c r="L1474" s="24">
        <f t="shared" si="468"/>
        <v>0</v>
      </c>
      <c r="M1474" s="52">
        <f t="shared" si="471"/>
        <v>1</v>
      </c>
      <c r="N1474" s="520"/>
    </row>
    <row r="1475" spans="1:14" s="72" customFormat="1" ht="106.5" customHeight="1" x14ac:dyDescent="0.25">
      <c r="A1475" s="653" t="s">
        <v>377</v>
      </c>
      <c r="B1475" s="180" t="s">
        <v>997</v>
      </c>
      <c r="C1475" s="178" t="s">
        <v>470</v>
      </c>
      <c r="D1475" s="56">
        <f>SUM(D1476:D1479)</f>
        <v>20088.43</v>
      </c>
      <c r="E1475" s="56">
        <f>SUM(E1476:E1479)</f>
        <v>20088.43</v>
      </c>
      <c r="F1475" s="56">
        <f>SUM(F1476:F1479)</f>
        <v>12227.05</v>
      </c>
      <c r="G1475" s="114">
        <f>F1475/E1475</f>
        <v>0.60899999999999999</v>
      </c>
      <c r="H1475" s="56">
        <f>SUM(H1476:H1479)</f>
        <v>12227.05</v>
      </c>
      <c r="I1475" s="114">
        <f t="shared" si="462"/>
        <v>0.60899999999999999</v>
      </c>
      <c r="J1475" s="191">
        <f t="shared" si="475"/>
        <v>0.61</v>
      </c>
      <c r="K1475" s="56">
        <f t="shared" si="467"/>
        <v>20088.43</v>
      </c>
      <c r="L1475" s="56">
        <f t="shared" si="468"/>
        <v>0</v>
      </c>
      <c r="M1475" s="155">
        <f t="shared" si="471"/>
        <v>1</v>
      </c>
      <c r="N1475" s="520" t="s">
        <v>1177</v>
      </c>
    </row>
    <row r="1476" spans="1:14" s="71" customFormat="1" x14ac:dyDescent="0.25">
      <c r="A1476" s="653"/>
      <c r="B1476" s="179" t="s">
        <v>23</v>
      </c>
      <c r="C1476" s="179"/>
      <c r="D1476" s="24"/>
      <c r="E1476" s="24"/>
      <c r="F1476" s="24"/>
      <c r="G1476" s="109"/>
      <c r="H1476" s="24"/>
      <c r="I1476" s="88" t="e">
        <f t="shared" si="462"/>
        <v>#DIV/0!</v>
      </c>
      <c r="J1476" s="188"/>
      <c r="K1476" s="24">
        <f t="shared" si="467"/>
        <v>0</v>
      </c>
      <c r="L1476" s="24">
        <f t="shared" si="468"/>
        <v>0</v>
      </c>
      <c r="M1476" s="129" t="e">
        <f t="shared" si="471"/>
        <v>#DIV/0!</v>
      </c>
      <c r="N1476" s="520"/>
    </row>
    <row r="1477" spans="1:14" s="71" customFormat="1" x14ac:dyDescent="0.25">
      <c r="A1477" s="653"/>
      <c r="B1477" s="179" t="s">
        <v>22</v>
      </c>
      <c r="C1477" s="179"/>
      <c r="D1477" s="24"/>
      <c r="E1477" s="24"/>
      <c r="F1477" s="24"/>
      <c r="G1477" s="109"/>
      <c r="H1477" s="24"/>
      <c r="I1477" s="88" t="e">
        <f t="shared" si="462"/>
        <v>#DIV/0!</v>
      </c>
      <c r="J1477" s="188"/>
      <c r="K1477" s="24">
        <f t="shared" si="467"/>
        <v>0</v>
      </c>
      <c r="L1477" s="24">
        <f t="shared" si="468"/>
        <v>0</v>
      </c>
      <c r="M1477" s="129" t="e">
        <f t="shared" si="471"/>
        <v>#DIV/0!</v>
      </c>
      <c r="N1477" s="520"/>
    </row>
    <row r="1478" spans="1:14" s="71" customFormat="1" x14ac:dyDescent="0.25">
      <c r="A1478" s="653"/>
      <c r="B1478" s="179" t="s">
        <v>42</v>
      </c>
      <c r="C1478" s="179"/>
      <c r="D1478" s="24">
        <v>20088.43</v>
      </c>
      <c r="E1478" s="24">
        <v>20088.43</v>
      </c>
      <c r="F1478" s="24">
        <v>12227.05</v>
      </c>
      <c r="G1478" s="109">
        <f>F1478/E1478</f>
        <v>0.60899999999999999</v>
      </c>
      <c r="H1478" s="24">
        <v>12227.05</v>
      </c>
      <c r="I1478" s="109">
        <f t="shared" si="462"/>
        <v>0.60899999999999999</v>
      </c>
      <c r="J1478" s="189">
        <f t="shared" si="475"/>
        <v>0.61</v>
      </c>
      <c r="K1478" s="24">
        <f t="shared" si="467"/>
        <v>20088.43</v>
      </c>
      <c r="L1478" s="24">
        <f t="shared" si="468"/>
        <v>0</v>
      </c>
      <c r="M1478" s="52">
        <f t="shared" si="471"/>
        <v>1</v>
      </c>
      <c r="N1478" s="520"/>
    </row>
    <row r="1479" spans="1:14" s="71" customFormat="1" x14ac:dyDescent="0.25">
      <c r="A1479" s="653"/>
      <c r="B1479" s="179" t="s">
        <v>24</v>
      </c>
      <c r="C1479" s="179"/>
      <c r="D1479" s="24"/>
      <c r="E1479" s="24"/>
      <c r="F1479" s="24"/>
      <c r="G1479" s="109"/>
      <c r="H1479" s="24"/>
      <c r="I1479" s="88" t="e">
        <f t="shared" si="462"/>
        <v>#DIV/0!</v>
      </c>
      <c r="J1479" s="188"/>
      <c r="K1479" s="24">
        <f t="shared" si="467"/>
        <v>0</v>
      </c>
      <c r="L1479" s="24">
        <f t="shared" ref="L1479:L1499" si="476">E1479-K1479</f>
        <v>0</v>
      </c>
      <c r="M1479" s="129" t="e">
        <f t="shared" si="471"/>
        <v>#DIV/0!</v>
      </c>
      <c r="N1479" s="520"/>
    </row>
    <row r="1480" spans="1:14" s="72" customFormat="1" ht="184.5" customHeight="1" x14ac:dyDescent="0.25">
      <c r="A1480" s="467" t="s">
        <v>980</v>
      </c>
      <c r="B1480" s="180" t="s">
        <v>998</v>
      </c>
      <c r="C1480" s="178" t="s">
        <v>215</v>
      </c>
      <c r="D1480" s="56">
        <f>SUM(D1481:D1484)</f>
        <v>9149.93</v>
      </c>
      <c r="E1480" s="56">
        <f>SUM(E1481:E1484)</f>
        <v>9149.93</v>
      </c>
      <c r="F1480" s="56"/>
      <c r="G1480" s="114"/>
      <c r="H1480" s="56"/>
      <c r="I1480" s="114">
        <f t="shared" si="462"/>
        <v>0</v>
      </c>
      <c r="J1480" s="190"/>
      <c r="K1480" s="56">
        <f t="shared" si="467"/>
        <v>9149.93</v>
      </c>
      <c r="L1480" s="56"/>
      <c r="M1480" s="157">
        <f t="shared" si="471"/>
        <v>1</v>
      </c>
      <c r="N1480" s="520" t="s">
        <v>1321</v>
      </c>
    </row>
    <row r="1481" spans="1:14" s="71" customFormat="1" ht="18.75" customHeight="1" x14ac:dyDescent="0.25">
      <c r="A1481" s="468"/>
      <c r="B1481" s="538" t="s">
        <v>23</v>
      </c>
      <c r="C1481" s="538"/>
      <c r="D1481" s="24"/>
      <c r="E1481" s="24"/>
      <c r="F1481" s="24"/>
      <c r="G1481" s="109"/>
      <c r="H1481" s="24"/>
      <c r="I1481" s="88" t="e">
        <f t="shared" si="462"/>
        <v>#DIV/0!</v>
      </c>
      <c r="J1481" s="188"/>
      <c r="K1481" s="24"/>
      <c r="L1481" s="24"/>
      <c r="M1481" s="129"/>
      <c r="N1481" s="520"/>
    </row>
    <row r="1482" spans="1:14" s="71" customFormat="1" x14ac:dyDescent="0.25">
      <c r="A1482" s="468"/>
      <c r="B1482" s="538" t="s">
        <v>22</v>
      </c>
      <c r="C1482" s="538"/>
      <c r="D1482" s="24"/>
      <c r="E1482" s="24"/>
      <c r="F1482" s="24"/>
      <c r="G1482" s="109"/>
      <c r="H1482" s="24"/>
      <c r="I1482" s="88" t="e">
        <f t="shared" si="462"/>
        <v>#DIV/0!</v>
      </c>
      <c r="J1482" s="188"/>
      <c r="K1482" s="24"/>
      <c r="L1482" s="24"/>
      <c r="M1482" s="129"/>
      <c r="N1482" s="520"/>
    </row>
    <row r="1483" spans="1:14" s="71" customFormat="1" x14ac:dyDescent="0.25">
      <c r="A1483" s="468"/>
      <c r="B1483" s="538" t="s">
        <v>42</v>
      </c>
      <c r="C1483" s="538"/>
      <c r="D1483" s="24">
        <v>9149.93</v>
      </c>
      <c r="E1483" s="24">
        <v>9149.93</v>
      </c>
      <c r="F1483" s="24">
        <v>282.86</v>
      </c>
      <c r="G1483" s="109"/>
      <c r="H1483" s="24">
        <v>282.86</v>
      </c>
      <c r="I1483" s="109">
        <f t="shared" si="462"/>
        <v>3.1E-2</v>
      </c>
      <c r="J1483" s="188"/>
      <c r="K1483" s="24">
        <v>9149.93</v>
      </c>
      <c r="L1483" s="24"/>
      <c r="M1483" s="129">
        <f t="shared" si="471"/>
        <v>1</v>
      </c>
      <c r="N1483" s="520"/>
    </row>
    <row r="1484" spans="1:14" s="71" customFormat="1" x14ac:dyDescent="0.25">
      <c r="A1484" s="468"/>
      <c r="B1484" s="538" t="s">
        <v>24</v>
      </c>
      <c r="C1484" s="538"/>
      <c r="D1484" s="24"/>
      <c r="E1484" s="24"/>
      <c r="F1484" s="24"/>
      <c r="G1484" s="109"/>
      <c r="H1484" s="24"/>
      <c r="I1484" s="88" t="e">
        <f t="shared" ref="I1484:I1499" si="477">H1484/E1484</f>
        <v>#DIV/0!</v>
      </c>
      <c r="J1484" s="188"/>
      <c r="K1484" s="24"/>
      <c r="L1484" s="24"/>
      <c r="M1484" s="129"/>
      <c r="N1484" s="520"/>
    </row>
    <row r="1485" spans="1:14" s="72" customFormat="1" ht="96" customHeight="1" x14ac:dyDescent="0.25">
      <c r="A1485" s="467" t="s">
        <v>1012</v>
      </c>
      <c r="B1485" s="180" t="s">
        <v>1013</v>
      </c>
      <c r="C1485" s="176" t="s">
        <v>215</v>
      </c>
      <c r="D1485" s="24">
        <f>SUM(D1486:D1489)</f>
        <v>0</v>
      </c>
      <c r="E1485" s="24">
        <f>SUM(E1486:E1489)</f>
        <v>143.9</v>
      </c>
      <c r="F1485" s="24"/>
      <c r="G1485" s="109"/>
      <c r="H1485" s="24"/>
      <c r="I1485" s="109">
        <f t="shared" si="477"/>
        <v>0</v>
      </c>
      <c r="J1485" s="188"/>
      <c r="K1485" s="24">
        <f t="shared" ref="K1485" si="478">E1485</f>
        <v>143.9</v>
      </c>
      <c r="L1485" s="24"/>
      <c r="M1485" s="129">
        <f t="shared" ref="M1485" si="479">K1485/E1485</f>
        <v>1</v>
      </c>
      <c r="N1485" s="520" t="s">
        <v>1322</v>
      </c>
    </row>
    <row r="1486" spans="1:14" s="71" customFormat="1" ht="18.75" customHeight="1" x14ac:dyDescent="0.25">
      <c r="A1486" s="468"/>
      <c r="B1486" s="538" t="s">
        <v>23</v>
      </c>
      <c r="C1486" s="538"/>
      <c r="D1486" s="24"/>
      <c r="E1486" s="24"/>
      <c r="F1486" s="24"/>
      <c r="G1486" s="109"/>
      <c r="H1486" s="24"/>
      <c r="I1486" s="88" t="e">
        <f t="shared" si="477"/>
        <v>#DIV/0!</v>
      </c>
      <c r="J1486" s="188"/>
      <c r="K1486" s="24"/>
      <c r="L1486" s="24"/>
      <c r="M1486" s="129"/>
      <c r="N1486" s="520"/>
    </row>
    <row r="1487" spans="1:14" s="71" customFormat="1" x14ac:dyDescent="0.25">
      <c r="A1487" s="468"/>
      <c r="B1487" s="538" t="s">
        <v>22</v>
      </c>
      <c r="C1487" s="538"/>
      <c r="D1487" s="24"/>
      <c r="E1487" s="24"/>
      <c r="F1487" s="24"/>
      <c r="G1487" s="109"/>
      <c r="H1487" s="24"/>
      <c r="I1487" s="88" t="e">
        <f t="shared" si="477"/>
        <v>#DIV/0!</v>
      </c>
      <c r="J1487" s="188"/>
      <c r="K1487" s="24"/>
      <c r="L1487" s="24"/>
      <c r="M1487" s="129"/>
      <c r="N1487" s="520"/>
    </row>
    <row r="1488" spans="1:14" s="71" customFormat="1" x14ac:dyDescent="0.25">
      <c r="A1488" s="468"/>
      <c r="B1488" s="538" t="s">
        <v>42</v>
      </c>
      <c r="C1488" s="538"/>
      <c r="D1488" s="24">
        <v>0</v>
      </c>
      <c r="E1488" s="24">
        <v>143.9</v>
      </c>
      <c r="F1488" s="24"/>
      <c r="G1488" s="109"/>
      <c r="H1488" s="24"/>
      <c r="I1488" s="109">
        <f t="shared" si="477"/>
        <v>0</v>
      </c>
      <c r="J1488" s="188"/>
      <c r="K1488" s="24">
        <f>E1488</f>
        <v>143.9</v>
      </c>
      <c r="L1488" s="24"/>
      <c r="M1488" s="129">
        <f t="shared" ref="M1488" si="480">K1488/E1488</f>
        <v>1</v>
      </c>
      <c r="N1488" s="520"/>
    </row>
    <row r="1489" spans="1:14" s="71" customFormat="1" x14ac:dyDescent="0.25">
      <c r="A1489" s="468"/>
      <c r="B1489" s="538" t="s">
        <v>24</v>
      </c>
      <c r="C1489" s="538"/>
      <c r="D1489" s="24"/>
      <c r="E1489" s="24"/>
      <c r="F1489" s="24"/>
      <c r="G1489" s="109"/>
      <c r="H1489" s="24"/>
      <c r="I1489" s="88" t="e">
        <f t="shared" si="477"/>
        <v>#DIV/0!</v>
      </c>
      <c r="J1489" s="188"/>
      <c r="K1489" s="24"/>
      <c r="L1489" s="24"/>
      <c r="M1489" s="129"/>
      <c r="N1489" s="520"/>
    </row>
    <row r="1490" spans="1:14" s="72" customFormat="1" ht="58.5" x14ac:dyDescent="0.25">
      <c r="A1490" s="631" t="s">
        <v>378</v>
      </c>
      <c r="B1490" s="187" t="s">
        <v>521</v>
      </c>
      <c r="C1490" s="175" t="s">
        <v>144</v>
      </c>
      <c r="D1490" s="64">
        <f>D1495</f>
        <v>9765.61</v>
      </c>
      <c r="E1490" s="64">
        <f>E1495</f>
        <v>9765.61</v>
      </c>
      <c r="F1490" s="64">
        <f>F1492+F1493</f>
        <v>5072.5</v>
      </c>
      <c r="G1490" s="105">
        <f>F1490/E1490</f>
        <v>0.51900000000000002</v>
      </c>
      <c r="H1490" s="64">
        <f>SUM(H1491:H1494)</f>
        <v>4668.1899999999996</v>
      </c>
      <c r="I1490" s="105">
        <f t="shared" si="477"/>
        <v>0.47799999999999998</v>
      </c>
      <c r="J1490" s="105">
        <f t="shared" si="475"/>
        <v>0.47799999999999998</v>
      </c>
      <c r="K1490" s="64">
        <f t="shared" ref="K1490:K1499" si="481">E1490</f>
        <v>9765.61</v>
      </c>
      <c r="L1490" s="24">
        <f t="shared" si="476"/>
        <v>0</v>
      </c>
      <c r="M1490" s="62">
        <f t="shared" si="471"/>
        <v>1</v>
      </c>
      <c r="N1490" s="515"/>
    </row>
    <row r="1491" spans="1:14" s="71" customFormat="1" ht="18.75" customHeight="1" x14ac:dyDescent="0.25">
      <c r="A1491" s="631"/>
      <c r="B1491" s="177" t="s">
        <v>23</v>
      </c>
      <c r="C1491" s="177"/>
      <c r="D1491" s="24"/>
      <c r="E1491" s="24">
        <f t="shared" ref="D1491:H1494" si="482">E1496</f>
        <v>0</v>
      </c>
      <c r="F1491" s="24">
        <f t="shared" si="482"/>
        <v>0</v>
      </c>
      <c r="G1491" s="88" t="e">
        <f>F1491/E1491</f>
        <v>#DIV/0!</v>
      </c>
      <c r="H1491" s="24">
        <f t="shared" si="482"/>
        <v>0</v>
      </c>
      <c r="I1491" s="88" t="e">
        <f t="shared" si="477"/>
        <v>#DIV/0!</v>
      </c>
      <c r="J1491" s="188"/>
      <c r="K1491" s="24">
        <f t="shared" si="481"/>
        <v>0</v>
      </c>
      <c r="L1491" s="24">
        <f t="shared" si="476"/>
        <v>0</v>
      </c>
      <c r="M1491" s="129" t="e">
        <f t="shared" si="471"/>
        <v>#DIV/0!</v>
      </c>
      <c r="N1491" s="515"/>
    </row>
    <row r="1492" spans="1:14" s="71" customFormat="1" x14ac:dyDescent="0.25">
      <c r="A1492" s="631"/>
      <c r="B1492" s="177" t="s">
        <v>22</v>
      </c>
      <c r="C1492" s="177"/>
      <c r="D1492" s="24">
        <f t="shared" si="482"/>
        <v>803.2</v>
      </c>
      <c r="E1492" s="24">
        <f t="shared" si="482"/>
        <v>803.2</v>
      </c>
      <c r="F1492" s="24">
        <f t="shared" si="482"/>
        <v>773.9</v>
      </c>
      <c r="G1492" s="109">
        <f>F1492/E1492</f>
        <v>0.96399999999999997</v>
      </c>
      <c r="H1492" s="24">
        <f t="shared" si="482"/>
        <v>369.59</v>
      </c>
      <c r="I1492" s="109">
        <f t="shared" si="477"/>
        <v>0.46</v>
      </c>
      <c r="J1492" s="189">
        <f t="shared" si="475"/>
        <v>0.46</v>
      </c>
      <c r="K1492" s="24">
        <f t="shared" si="481"/>
        <v>803.2</v>
      </c>
      <c r="L1492" s="24">
        <f t="shared" si="476"/>
        <v>0</v>
      </c>
      <c r="M1492" s="52">
        <f t="shared" si="471"/>
        <v>1</v>
      </c>
      <c r="N1492" s="515"/>
    </row>
    <row r="1493" spans="1:14" s="71" customFormat="1" x14ac:dyDescent="0.25">
      <c r="A1493" s="631"/>
      <c r="B1493" s="177" t="s">
        <v>42</v>
      </c>
      <c r="C1493" s="177"/>
      <c r="D1493" s="24">
        <f t="shared" si="482"/>
        <v>8962.41</v>
      </c>
      <c r="E1493" s="24">
        <f t="shared" si="482"/>
        <v>8962.41</v>
      </c>
      <c r="F1493" s="24">
        <f t="shared" si="482"/>
        <v>4298.6000000000004</v>
      </c>
      <c r="G1493" s="109">
        <f>F1493/E1493</f>
        <v>0.48</v>
      </c>
      <c r="H1493" s="24">
        <f t="shared" si="482"/>
        <v>4298.6000000000004</v>
      </c>
      <c r="I1493" s="109">
        <f t="shared" si="477"/>
        <v>0.48</v>
      </c>
      <c r="J1493" s="189">
        <f t="shared" si="475"/>
        <v>0.48</v>
      </c>
      <c r="K1493" s="24">
        <f t="shared" si="481"/>
        <v>8962.41</v>
      </c>
      <c r="L1493" s="24">
        <f t="shared" si="476"/>
        <v>0</v>
      </c>
      <c r="M1493" s="52">
        <f t="shared" si="471"/>
        <v>1</v>
      </c>
      <c r="N1493" s="515"/>
    </row>
    <row r="1494" spans="1:14" s="71" customFormat="1" x14ac:dyDescent="0.25">
      <c r="A1494" s="631"/>
      <c r="B1494" s="177" t="s">
        <v>24</v>
      </c>
      <c r="C1494" s="177"/>
      <c r="D1494" s="24"/>
      <c r="E1494" s="24"/>
      <c r="F1494" s="24">
        <f t="shared" si="482"/>
        <v>0</v>
      </c>
      <c r="G1494" s="109"/>
      <c r="H1494" s="24"/>
      <c r="I1494" s="88" t="e">
        <f t="shared" si="477"/>
        <v>#DIV/0!</v>
      </c>
      <c r="J1494" s="188"/>
      <c r="K1494" s="24">
        <f t="shared" si="481"/>
        <v>0</v>
      </c>
      <c r="L1494" s="24">
        <f t="shared" si="476"/>
        <v>0</v>
      </c>
      <c r="M1494" s="129" t="e">
        <f t="shared" si="471"/>
        <v>#DIV/0!</v>
      </c>
      <c r="N1494" s="515"/>
    </row>
    <row r="1495" spans="1:14" s="70" customFormat="1" ht="198" customHeight="1" x14ac:dyDescent="0.25">
      <c r="A1495" s="573" t="s">
        <v>379</v>
      </c>
      <c r="B1495" s="180" t="s">
        <v>522</v>
      </c>
      <c r="C1495" s="178" t="s">
        <v>470</v>
      </c>
      <c r="D1495" s="56">
        <f>SUM(D1496:D1499)</f>
        <v>9765.61</v>
      </c>
      <c r="E1495" s="56">
        <f>SUM(E1496:E1499)</f>
        <v>9765.61</v>
      </c>
      <c r="F1495" s="56">
        <f>SUM(F1496:F1499)</f>
        <v>5072.5</v>
      </c>
      <c r="G1495" s="114">
        <f>F1495/E1495</f>
        <v>0.51900000000000002</v>
      </c>
      <c r="H1495" s="56">
        <f>SUM(H1496:H1499)</f>
        <v>4668.1899999999996</v>
      </c>
      <c r="I1495" s="109">
        <f t="shared" si="477"/>
        <v>0.47799999999999998</v>
      </c>
      <c r="J1495" s="109">
        <f t="shared" si="475"/>
        <v>0.47799999999999998</v>
      </c>
      <c r="K1495" s="24">
        <f t="shared" si="481"/>
        <v>9765.61</v>
      </c>
      <c r="L1495" s="24">
        <f t="shared" si="476"/>
        <v>0</v>
      </c>
      <c r="M1495" s="52">
        <f t="shared" si="471"/>
        <v>1</v>
      </c>
      <c r="N1495" s="512" t="s">
        <v>1178</v>
      </c>
    </row>
    <row r="1496" spans="1:14" s="71" customFormat="1" ht="18.75" customHeight="1" x14ac:dyDescent="0.25">
      <c r="A1496" s="573"/>
      <c r="B1496" s="179" t="s">
        <v>23</v>
      </c>
      <c r="C1496" s="179"/>
      <c r="D1496" s="24"/>
      <c r="E1496" s="24"/>
      <c r="F1496" s="24"/>
      <c r="G1496" s="109"/>
      <c r="H1496" s="24"/>
      <c r="I1496" s="88" t="e">
        <f t="shared" si="477"/>
        <v>#DIV/0!</v>
      </c>
      <c r="J1496" s="188"/>
      <c r="K1496" s="24">
        <f t="shared" si="481"/>
        <v>0</v>
      </c>
      <c r="L1496" s="24">
        <f t="shared" si="476"/>
        <v>0</v>
      </c>
      <c r="M1496" s="129" t="e">
        <f t="shared" si="471"/>
        <v>#DIV/0!</v>
      </c>
      <c r="N1496" s="512"/>
    </row>
    <row r="1497" spans="1:14" s="71" customFormat="1" ht="18.75" customHeight="1" x14ac:dyDescent="0.25">
      <c r="A1497" s="573"/>
      <c r="B1497" s="179" t="s">
        <v>22</v>
      </c>
      <c r="C1497" s="179"/>
      <c r="D1497" s="24">
        <v>803.2</v>
      </c>
      <c r="E1497" s="24">
        <v>803.2</v>
      </c>
      <c r="F1497" s="24">
        <v>773.9</v>
      </c>
      <c r="G1497" s="109">
        <f>F1497/E1497</f>
        <v>0.96399999999999997</v>
      </c>
      <c r="H1497" s="24">
        <v>369.59</v>
      </c>
      <c r="I1497" s="109">
        <f t="shared" si="477"/>
        <v>0.46</v>
      </c>
      <c r="J1497" s="189">
        <f t="shared" si="475"/>
        <v>0.46</v>
      </c>
      <c r="K1497" s="24">
        <f t="shared" si="481"/>
        <v>803.2</v>
      </c>
      <c r="L1497" s="24">
        <f t="shared" si="476"/>
        <v>0</v>
      </c>
      <c r="M1497" s="52">
        <f t="shared" si="471"/>
        <v>1</v>
      </c>
      <c r="N1497" s="512"/>
    </row>
    <row r="1498" spans="1:14" s="71" customFormat="1" ht="18.75" customHeight="1" x14ac:dyDescent="0.25">
      <c r="A1498" s="573"/>
      <c r="B1498" s="179" t="s">
        <v>42</v>
      </c>
      <c r="C1498" s="179"/>
      <c r="D1498" s="24">
        <v>8962.41</v>
      </c>
      <c r="E1498" s="24">
        <v>8962.41</v>
      </c>
      <c r="F1498" s="24">
        <v>4298.6000000000004</v>
      </c>
      <c r="G1498" s="109">
        <f>F1498/E1498</f>
        <v>0.48</v>
      </c>
      <c r="H1498" s="24">
        <v>4298.6000000000004</v>
      </c>
      <c r="I1498" s="109">
        <f t="shared" si="477"/>
        <v>0.48</v>
      </c>
      <c r="J1498" s="189">
        <f t="shared" si="475"/>
        <v>0.48</v>
      </c>
      <c r="K1498" s="24">
        <f t="shared" si="481"/>
        <v>8962.41</v>
      </c>
      <c r="L1498" s="24">
        <f t="shared" si="476"/>
        <v>0</v>
      </c>
      <c r="M1498" s="52">
        <f t="shared" si="471"/>
        <v>1</v>
      </c>
      <c r="N1498" s="512"/>
    </row>
    <row r="1499" spans="1:14" s="71" customFormat="1" ht="18.75" customHeight="1" x14ac:dyDescent="0.25">
      <c r="A1499" s="573"/>
      <c r="B1499" s="179" t="s">
        <v>24</v>
      </c>
      <c r="C1499" s="179"/>
      <c r="D1499" s="24"/>
      <c r="E1499" s="24"/>
      <c r="F1499" s="24"/>
      <c r="G1499" s="109"/>
      <c r="H1499" s="24"/>
      <c r="I1499" s="88" t="e">
        <f t="shared" si="477"/>
        <v>#DIV/0!</v>
      </c>
      <c r="J1499" s="188"/>
      <c r="K1499" s="24">
        <f t="shared" si="481"/>
        <v>0</v>
      </c>
      <c r="L1499" s="24">
        <f t="shared" si="476"/>
        <v>0</v>
      </c>
      <c r="M1499" s="129" t="e">
        <f t="shared" si="471"/>
        <v>#DIV/0!</v>
      </c>
      <c r="N1499" s="512"/>
    </row>
    <row r="1500" spans="1:14" s="72" customFormat="1" ht="123" customHeight="1" x14ac:dyDescent="0.25">
      <c r="A1500" s="654" t="s">
        <v>984</v>
      </c>
      <c r="B1500" s="193" t="s">
        <v>523</v>
      </c>
      <c r="C1500" s="181" t="s">
        <v>141</v>
      </c>
      <c r="D1500" s="31">
        <f>SUM(D1501:D1504)</f>
        <v>253738.93</v>
      </c>
      <c r="E1500" s="31">
        <f t="shared" ref="E1500:H1500" si="483">SUM(E1501:E1504)</f>
        <v>253047.96</v>
      </c>
      <c r="F1500" s="31">
        <f t="shared" si="483"/>
        <v>150712.29999999999</v>
      </c>
      <c r="G1500" s="110">
        <f>F1500/E1500</f>
        <v>0.59599999999999997</v>
      </c>
      <c r="H1500" s="31">
        <f t="shared" si="483"/>
        <v>150712.29999999999</v>
      </c>
      <c r="I1500" s="110">
        <f t="shared" ref="I1500:I1544" si="484">H1500/E1500</f>
        <v>0.59599999999999997</v>
      </c>
      <c r="J1500" s="194">
        <f t="shared" ref="J1500:J1503" si="485">H1500/E1500</f>
        <v>0.6</v>
      </c>
      <c r="K1500" s="31">
        <f t="shared" ref="K1500:K1504" si="486">E1500</f>
        <v>253047.96</v>
      </c>
      <c r="L1500" s="33">
        <f t="shared" ref="L1500:L1504" si="487">E1500-K1500</f>
        <v>0</v>
      </c>
      <c r="M1500" s="32">
        <f t="shared" ref="M1500:M1504" si="488">K1500/E1500</f>
        <v>1</v>
      </c>
      <c r="N1500" s="515"/>
    </row>
    <row r="1501" spans="1:14" s="71" customFormat="1" x14ac:dyDescent="0.25">
      <c r="A1501" s="654"/>
      <c r="B1501" s="182" t="s">
        <v>23</v>
      </c>
      <c r="C1501" s="182"/>
      <c r="D1501" s="33">
        <f t="shared" ref="D1501:F1504" si="489">D1506+D1511+D1516</f>
        <v>0</v>
      </c>
      <c r="E1501" s="33">
        <f t="shared" si="489"/>
        <v>0</v>
      </c>
      <c r="F1501" s="33">
        <f t="shared" si="489"/>
        <v>0</v>
      </c>
      <c r="G1501" s="113"/>
      <c r="H1501" s="33">
        <f t="shared" ref="H1501:H1504" si="490">H1506+H1511+H1516</f>
        <v>0</v>
      </c>
      <c r="I1501" s="112" t="e">
        <f t="shared" si="484"/>
        <v>#DIV/0!</v>
      </c>
      <c r="J1501" s="194"/>
      <c r="K1501" s="33">
        <f t="shared" si="486"/>
        <v>0</v>
      </c>
      <c r="L1501" s="33">
        <f t="shared" si="487"/>
        <v>0</v>
      </c>
      <c r="M1501" s="125" t="e">
        <f t="shared" si="488"/>
        <v>#DIV/0!</v>
      </c>
      <c r="N1501" s="515"/>
    </row>
    <row r="1502" spans="1:14" s="71" customFormat="1" x14ac:dyDescent="0.25">
      <c r="A1502" s="654"/>
      <c r="B1502" s="182" t="s">
        <v>22</v>
      </c>
      <c r="C1502" s="182"/>
      <c r="D1502" s="33">
        <f t="shared" si="489"/>
        <v>0</v>
      </c>
      <c r="E1502" s="33">
        <f t="shared" si="489"/>
        <v>0</v>
      </c>
      <c r="F1502" s="33">
        <f t="shared" si="489"/>
        <v>0</v>
      </c>
      <c r="G1502" s="113"/>
      <c r="H1502" s="33">
        <f t="shared" si="490"/>
        <v>0</v>
      </c>
      <c r="I1502" s="112" t="e">
        <f t="shared" si="484"/>
        <v>#DIV/0!</v>
      </c>
      <c r="J1502" s="194"/>
      <c r="K1502" s="33">
        <f t="shared" si="486"/>
        <v>0</v>
      </c>
      <c r="L1502" s="33">
        <f t="shared" si="487"/>
        <v>0</v>
      </c>
      <c r="M1502" s="125" t="e">
        <f t="shared" si="488"/>
        <v>#DIV/0!</v>
      </c>
      <c r="N1502" s="515"/>
    </row>
    <row r="1503" spans="1:14" s="71" customFormat="1" x14ac:dyDescent="0.25">
      <c r="A1503" s="654"/>
      <c r="B1503" s="182" t="s">
        <v>42</v>
      </c>
      <c r="C1503" s="234"/>
      <c r="D1503" s="33">
        <f t="shared" si="489"/>
        <v>253738.93</v>
      </c>
      <c r="E1503" s="33">
        <f t="shared" si="489"/>
        <v>253047.96</v>
      </c>
      <c r="F1503" s="33">
        <f t="shared" si="489"/>
        <v>150712.29999999999</v>
      </c>
      <c r="G1503" s="113">
        <f>F1503/E1503</f>
        <v>0.59599999999999997</v>
      </c>
      <c r="H1503" s="33">
        <f t="shared" si="490"/>
        <v>150712.29999999999</v>
      </c>
      <c r="I1503" s="113">
        <f t="shared" si="484"/>
        <v>0.59599999999999997</v>
      </c>
      <c r="J1503" s="195">
        <f t="shared" si="485"/>
        <v>0.6</v>
      </c>
      <c r="K1503" s="33">
        <f t="shared" si="486"/>
        <v>253047.96</v>
      </c>
      <c r="L1503" s="33">
        <f t="shared" si="487"/>
        <v>0</v>
      </c>
      <c r="M1503" s="124">
        <f t="shared" si="488"/>
        <v>1</v>
      </c>
      <c r="N1503" s="515"/>
    </row>
    <row r="1504" spans="1:14" s="71" customFormat="1" ht="24.75" customHeight="1" x14ac:dyDescent="0.25">
      <c r="A1504" s="654"/>
      <c r="B1504" s="182" t="s">
        <v>24</v>
      </c>
      <c r="C1504" s="182"/>
      <c r="D1504" s="33">
        <f t="shared" si="489"/>
        <v>0</v>
      </c>
      <c r="E1504" s="33">
        <f t="shared" si="489"/>
        <v>0</v>
      </c>
      <c r="F1504" s="33">
        <f t="shared" si="489"/>
        <v>0</v>
      </c>
      <c r="G1504" s="113"/>
      <c r="H1504" s="33">
        <f t="shared" si="490"/>
        <v>0</v>
      </c>
      <c r="I1504" s="112" t="e">
        <f t="shared" si="484"/>
        <v>#DIV/0!</v>
      </c>
      <c r="J1504" s="194"/>
      <c r="K1504" s="33">
        <f t="shared" si="486"/>
        <v>0</v>
      </c>
      <c r="L1504" s="33">
        <f t="shared" si="487"/>
        <v>0</v>
      </c>
      <c r="M1504" s="125" t="e">
        <f t="shared" si="488"/>
        <v>#DIV/0!</v>
      </c>
      <c r="N1504" s="515"/>
    </row>
    <row r="1505" spans="1:14" s="50" customFormat="1" ht="165" customHeight="1" x14ac:dyDescent="0.25">
      <c r="A1505" s="573" t="s">
        <v>380</v>
      </c>
      <c r="B1505" s="180" t="s">
        <v>524</v>
      </c>
      <c r="C1505" s="178" t="s">
        <v>470</v>
      </c>
      <c r="D1505" s="56">
        <f>SUM(D1506:D1509)</f>
        <v>95080.3</v>
      </c>
      <c r="E1505" s="56">
        <f>SUM(E1506:E1509)</f>
        <v>95080.3</v>
      </c>
      <c r="F1505" s="56">
        <f>SUM(F1506:F1509)</f>
        <v>64101.61</v>
      </c>
      <c r="G1505" s="114">
        <f>F1505/E1505</f>
        <v>0.67400000000000004</v>
      </c>
      <c r="H1505" s="56">
        <f>SUM(H1506:H1509)</f>
        <v>64101.61</v>
      </c>
      <c r="I1505" s="109">
        <f t="shared" si="484"/>
        <v>0.67400000000000004</v>
      </c>
      <c r="J1505" s="189">
        <f t="shared" ref="J1505:J1524" si="491">H1505/E1505</f>
        <v>0.67</v>
      </c>
      <c r="K1505" s="24">
        <f t="shared" ref="K1505" si="492">E1505</f>
        <v>95080.3</v>
      </c>
      <c r="L1505" s="24">
        <f t="shared" ref="L1505:L1507" si="493">E1505-K1505</f>
        <v>0</v>
      </c>
      <c r="M1505" s="52">
        <f t="shared" ref="M1505:M1568" si="494">K1505/E1505</f>
        <v>1</v>
      </c>
      <c r="N1505" s="520" t="s">
        <v>1368</v>
      </c>
    </row>
    <row r="1506" spans="1:14" s="49" customFormat="1" ht="18.75" customHeight="1" x14ac:dyDescent="0.25">
      <c r="A1506" s="573"/>
      <c r="B1506" s="179" t="s">
        <v>23</v>
      </c>
      <c r="C1506" s="179"/>
      <c r="D1506" s="24"/>
      <c r="E1506" s="24"/>
      <c r="F1506" s="24"/>
      <c r="G1506" s="109"/>
      <c r="H1506" s="24"/>
      <c r="I1506" s="88" t="e">
        <f t="shared" si="484"/>
        <v>#DIV/0!</v>
      </c>
      <c r="J1506" s="189"/>
      <c r="K1506" s="24">
        <f t="shared" ref="K1506:K1569" si="495">E1506</f>
        <v>0</v>
      </c>
      <c r="L1506" s="24">
        <f t="shared" si="493"/>
        <v>0</v>
      </c>
      <c r="M1506" s="129" t="e">
        <f t="shared" si="494"/>
        <v>#DIV/0!</v>
      </c>
      <c r="N1506" s="520"/>
    </row>
    <row r="1507" spans="1:14" s="49" customFormat="1" ht="21" customHeight="1" x14ac:dyDescent="0.25">
      <c r="A1507" s="573"/>
      <c r="B1507" s="179" t="s">
        <v>22</v>
      </c>
      <c r="C1507" s="179"/>
      <c r="D1507" s="24"/>
      <c r="E1507" s="24"/>
      <c r="F1507" s="24"/>
      <c r="G1507" s="109"/>
      <c r="H1507" s="24"/>
      <c r="I1507" s="88" t="e">
        <f t="shared" si="484"/>
        <v>#DIV/0!</v>
      </c>
      <c r="J1507" s="189"/>
      <c r="K1507" s="24">
        <f t="shared" si="495"/>
        <v>0</v>
      </c>
      <c r="L1507" s="24">
        <f t="shared" si="493"/>
        <v>0</v>
      </c>
      <c r="M1507" s="129" t="e">
        <f t="shared" si="494"/>
        <v>#DIV/0!</v>
      </c>
      <c r="N1507" s="520"/>
    </row>
    <row r="1508" spans="1:14" s="49" customFormat="1" ht="30" customHeight="1" x14ac:dyDescent="0.25">
      <c r="A1508" s="573"/>
      <c r="B1508" s="179" t="s">
        <v>42</v>
      </c>
      <c r="C1508" s="179"/>
      <c r="D1508" s="24">
        <f>85+86952.2+8043.1</f>
        <v>95080.3</v>
      </c>
      <c r="E1508" s="24">
        <f>85+86952.2+8043.1</f>
        <v>95080.3</v>
      </c>
      <c r="F1508" s="24">
        <v>64101.61</v>
      </c>
      <c r="G1508" s="109">
        <f>F1508/E1508</f>
        <v>0.67400000000000004</v>
      </c>
      <c r="H1508" s="24">
        <v>64101.61</v>
      </c>
      <c r="I1508" s="109">
        <f t="shared" si="484"/>
        <v>0.67400000000000004</v>
      </c>
      <c r="J1508" s="189">
        <f t="shared" si="491"/>
        <v>0.67</v>
      </c>
      <c r="K1508" s="24">
        <f t="shared" si="495"/>
        <v>95080.3</v>
      </c>
      <c r="L1508" s="24">
        <f t="shared" ref="L1508:L1571" si="496">E1508-K1508</f>
        <v>0</v>
      </c>
      <c r="M1508" s="52">
        <f t="shared" si="494"/>
        <v>1</v>
      </c>
      <c r="N1508" s="520"/>
    </row>
    <row r="1509" spans="1:14" s="49" customFormat="1" ht="30.75" customHeight="1" x14ac:dyDescent="0.25">
      <c r="A1509" s="573"/>
      <c r="B1509" s="179" t="s">
        <v>24</v>
      </c>
      <c r="C1509" s="179"/>
      <c r="D1509" s="24"/>
      <c r="E1509" s="24"/>
      <c r="F1509" s="24"/>
      <c r="G1509" s="109"/>
      <c r="H1509" s="24"/>
      <c r="I1509" s="88" t="e">
        <f t="shared" si="484"/>
        <v>#DIV/0!</v>
      </c>
      <c r="J1509" s="189"/>
      <c r="K1509" s="24">
        <f t="shared" si="495"/>
        <v>0</v>
      </c>
      <c r="L1509" s="24">
        <f t="shared" si="496"/>
        <v>0</v>
      </c>
      <c r="M1509" s="129" t="e">
        <f t="shared" si="494"/>
        <v>#DIV/0!</v>
      </c>
      <c r="N1509" s="520"/>
    </row>
    <row r="1510" spans="1:14" s="50" customFormat="1" ht="100.5" customHeight="1" x14ac:dyDescent="0.25">
      <c r="A1510" s="573" t="s">
        <v>381</v>
      </c>
      <c r="B1510" s="180" t="s">
        <v>883</v>
      </c>
      <c r="C1510" s="178" t="s">
        <v>470</v>
      </c>
      <c r="D1510" s="56">
        <f>SUM(D1511:D1514)</f>
        <v>84186.29</v>
      </c>
      <c r="E1510" s="56">
        <f>SUM(E1511:E1514)</f>
        <v>83495.320000000007</v>
      </c>
      <c r="F1510" s="56">
        <f>SUM(F1511:F1514)</f>
        <v>47701.94</v>
      </c>
      <c r="G1510" s="114">
        <f>F1510/E1510</f>
        <v>0.57099999999999995</v>
      </c>
      <c r="H1510" s="56">
        <f>SUM(H1511:H1514)</f>
        <v>47701.94</v>
      </c>
      <c r="I1510" s="109">
        <f t="shared" si="484"/>
        <v>0.57099999999999995</v>
      </c>
      <c r="J1510" s="189">
        <f t="shared" si="491"/>
        <v>0.56999999999999995</v>
      </c>
      <c r="K1510" s="24">
        <f t="shared" si="495"/>
        <v>83495.320000000007</v>
      </c>
      <c r="L1510" s="24">
        <f t="shared" si="496"/>
        <v>0</v>
      </c>
      <c r="M1510" s="52">
        <f t="shared" si="494"/>
        <v>1</v>
      </c>
      <c r="N1510" s="519" t="s">
        <v>382</v>
      </c>
    </row>
    <row r="1511" spans="1:14" s="49" customFormat="1" ht="18.75" customHeight="1" x14ac:dyDescent="0.25">
      <c r="A1511" s="573"/>
      <c r="B1511" s="179" t="s">
        <v>23</v>
      </c>
      <c r="C1511" s="179"/>
      <c r="D1511" s="24"/>
      <c r="E1511" s="24"/>
      <c r="F1511" s="24"/>
      <c r="G1511" s="109"/>
      <c r="H1511" s="24"/>
      <c r="I1511" s="88" t="e">
        <f t="shared" si="484"/>
        <v>#DIV/0!</v>
      </c>
      <c r="J1511" s="189"/>
      <c r="K1511" s="24">
        <f t="shared" si="495"/>
        <v>0</v>
      </c>
      <c r="L1511" s="24">
        <f t="shared" si="496"/>
        <v>0</v>
      </c>
      <c r="M1511" s="129" t="e">
        <f t="shared" si="494"/>
        <v>#DIV/0!</v>
      </c>
      <c r="N1511" s="519"/>
    </row>
    <row r="1512" spans="1:14" s="49" customFormat="1" ht="21" customHeight="1" x14ac:dyDescent="0.25">
      <c r="A1512" s="573"/>
      <c r="B1512" s="179" t="s">
        <v>22</v>
      </c>
      <c r="C1512" s="179"/>
      <c r="D1512" s="24"/>
      <c r="E1512" s="24"/>
      <c r="F1512" s="24"/>
      <c r="G1512" s="109"/>
      <c r="H1512" s="24"/>
      <c r="I1512" s="88" t="e">
        <f t="shared" si="484"/>
        <v>#DIV/0!</v>
      </c>
      <c r="J1512" s="189"/>
      <c r="K1512" s="24">
        <f t="shared" si="495"/>
        <v>0</v>
      </c>
      <c r="L1512" s="24">
        <f t="shared" si="496"/>
        <v>0</v>
      </c>
      <c r="M1512" s="129" t="e">
        <f t="shared" si="494"/>
        <v>#DIV/0!</v>
      </c>
      <c r="N1512" s="519"/>
    </row>
    <row r="1513" spans="1:14" s="49" customFormat="1" ht="21" customHeight="1" x14ac:dyDescent="0.25">
      <c r="A1513" s="573"/>
      <c r="B1513" s="179" t="s">
        <v>42</v>
      </c>
      <c r="C1513" s="235"/>
      <c r="D1513" s="24">
        <v>84186.29</v>
      </c>
      <c r="E1513" s="24">
        <v>83495.320000000007</v>
      </c>
      <c r="F1513" s="24">
        <v>47701.94</v>
      </c>
      <c r="G1513" s="109">
        <f>F1513/E1513</f>
        <v>0.57099999999999995</v>
      </c>
      <c r="H1513" s="24">
        <v>47701.94</v>
      </c>
      <c r="I1513" s="109">
        <f t="shared" si="484"/>
        <v>0.57099999999999995</v>
      </c>
      <c r="J1513" s="189">
        <f t="shared" si="491"/>
        <v>0.56999999999999995</v>
      </c>
      <c r="K1513" s="24">
        <f t="shared" si="495"/>
        <v>83495.320000000007</v>
      </c>
      <c r="L1513" s="24">
        <f t="shared" si="496"/>
        <v>0</v>
      </c>
      <c r="M1513" s="52">
        <f t="shared" si="494"/>
        <v>1</v>
      </c>
      <c r="N1513" s="519"/>
    </row>
    <row r="1514" spans="1:14" s="49" customFormat="1" ht="21" customHeight="1" x14ac:dyDescent="0.25">
      <c r="A1514" s="573"/>
      <c r="B1514" s="179" t="s">
        <v>24</v>
      </c>
      <c r="C1514" s="179"/>
      <c r="D1514" s="24"/>
      <c r="E1514" s="24"/>
      <c r="F1514" s="24"/>
      <c r="G1514" s="109"/>
      <c r="H1514" s="24"/>
      <c r="I1514" s="88" t="e">
        <f t="shared" si="484"/>
        <v>#DIV/0!</v>
      </c>
      <c r="J1514" s="188"/>
      <c r="K1514" s="24">
        <f t="shared" si="495"/>
        <v>0</v>
      </c>
      <c r="L1514" s="24">
        <f t="shared" si="496"/>
        <v>0</v>
      </c>
      <c r="M1514" s="129" t="e">
        <f t="shared" si="494"/>
        <v>#DIV/0!</v>
      </c>
      <c r="N1514" s="519"/>
    </row>
    <row r="1515" spans="1:14" s="72" customFormat="1" ht="114" customHeight="1" x14ac:dyDescent="0.25">
      <c r="A1515" s="573" t="s">
        <v>383</v>
      </c>
      <c r="B1515" s="180" t="s">
        <v>884</v>
      </c>
      <c r="C1515" s="178" t="s">
        <v>470</v>
      </c>
      <c r="D1515" s="56">
        <f>SUM(D1516:D1519)</f>
        <v>74472.34</v>
      </c>
      <c r="E1515" s="56">
        <f>SUM(E1516:E1519)</f>
        <v>74472.34</v>
      </c>
      <c r="F1515" s="56">
        <f>SUM(F1516:F1519)</f>
        <v>38908.75</v>
      </c>
      <c r="G1515" s="114">
        <f>F1515/E1515</f>
        <v>0.52200000000000002</v>
      </c>
      <c r="H1515" s="56">
        <f>SUM(H1516:H1519)</f>
        <v>38908.75</v>
      </c>
      <c r="I1515" s="109">
        <f t="shared" si="484"/>
        <v>0.52200000000000002</v>
      </c>
      <c r="J1515" s="189">
        <f t="shared" si="491"/>
        <v>0.52</v>
      </c>
      <c r="K1515" s="24">
        <f t="shared" si="495"/>
        <v>74472.34</v>
      </c>
      <c r="L1515" s="24">
        <f t="shared" si="496"/>
        <v>0</v>
      </c>
      <c r="M1515" s="52">
        <f t="shared" si="494"/>
        <v>1</v>
      </c>
      <c r="N1515" s="519" t="s">
        <v>384</v>
      </c>
    </row>
    <row r="1516" spans="1:14" s="71" customFormat="1" x14ac:dyDescent="0.25">
      <c r="A1516" s="573"/>
      <c r="B1516" s="179" t="s">
        <v>23</v>
      </c>
      <c r="C1516" s="179"/>
      <c r="D1516" s="24"/>
      <c r="E1516" s="24"/>
      <c r="F1516" s="24"/>
      <c r="G1516" s="109"/>
      <c r="H1516" s="24"/>
      <c r="I1516" s="88" t="e">
        <f t="shared" si="484"/>
        <v>#DIV/0!</v>
      </c>
      <c r="J1516" s="189"/>
      <c r="K1516" s="24">
        <f t="shared" si="495"/>
        <v>0</v>
      </c>
      <c r="L1516" s="24">
        <f t="shared" si="496"/>
        <v>0</v>
      </c>
      <c r="M1516" s="129" t="e">
        <f t="shared" si="494"/>
        <v>#DIV/0!</v>
      </c>
      <c r="N1516" s="519"/>
    </row>
    <row r="1517" spans="1:14" s="71" customFormat="1" x14ac:dyDescent="0.25">
      <c r="A1517" s="573"/>
      <c r="B1517" s="179" t="s">
        <v>22</v>
      </c>
      <c r="C1517" s="179"/>
      <c r="D1517" s="24"/>
      <c r="E1517" s="24"/>
      <c r="F1517" s="24"/>
      <c r="G1517" s="109"/>
      <c r="H1517" s="24"/>
      <c r="I1517" s="88" t="e">
        <f t="shared" si="484"/>
        <v>#DIV/0!</v>
      </c>
      <c r="J1517" s="189"/>
      <c r="K1517" s="24">
        <f t="shared" si="495"/>
        <v>0</v>
      </c>
      <c r="L1517" s="24">
        <f t="shared" si="496"/>
        <v>0</v>
      </c>
      <c r="M1517" s="129" t="e">
        <f t="shared" si="494"/>
        <v>#DIV/0!</v>
      </c>
      <c r="N1517" s="519"/>
    </row>
    <row r="1518" spans="1:14" s="71" customFormat="1" x14ac:dyDescent="0.25">
      <c r="A1518" s="573"/>
      <c r="B1518" s="179" t="s">
        <v>42</v>
      </c>
      <c r="C1518" s="179"/>
      <c r="D1518" s="24">
        <v>74472.34</v>
      </c>
      <c r="E1518" s="24">
        <v>74472.34</v>
      </c>
      <c r="F1518" s="24">
        <v>38908.75</v>
      </c>
      <c r="G1518" s="109">
        <f>F1518/E1518</f>
        <v>0.52200000000000002</v>
      </c>
      <c r="H1518" s="24">
        <v>38908.75</v>
      </c>
      <c r="I1518" s="109">
        <f t="shared" si="484"/>
        <v>0.52200000000000002</v>
      </c>
      <c r="J1518" s="189">
        <f t="shared" si="491"/>
        <v>0.52</v>
      </c>
      <c r="K1518" s="24">
        <f t="shared" si="495"/>
        <v>74472.34</v>
      </c>
      <c r="L1518" s="24">
        <f t="shared" si="496"/>
        <v>0</v>
      </c>
      <c r="M1518" s="52">
        <f t="shared" si="494"/>
        <v>1</v>
      </c>
      <c r="N1518" s="519"/>
    </row>
    <row r="1519" spans="1:14" s="71" customFormat="1" x14ac:dyDescent="0.25">
      <c r="A1519" s="573"/>
      <c r="B1519" s="179" t="s">
        <v>24</v>
      </c>
      <c r="C1519" s="179"/>
      <c r="D1519" s="24"/>
      <c r="E1519" s="24"/>
      <c r="F1519" s="24"/>
      <c r="G1519" s="109"/>
      <c r="H1519" s="24"/>
      <c r="I1519" s="88" t="e">
        <f t="shared" si="484"/>
        <v>#DIV/0!</v>
      </c>
      <c r="J1519" s="192" t="e">
        <f t="shared" si="491"/>
        <v>#DIV/0!</v>
      </c>
      <c r="K1519" s="24">
        <f t="shared" si="495"/>
        <v>0</v>
      </c>
      <c r="L1519" s="24">
        <f t="shared" si="496"/>
        <v>0</v>
      </c>
      <c r="M1519" s="129" t="e">
        <f t="shared" si="494"/>
        <v>#DIV/0!</v>
      </c>
      <c r="N1519" s="519"/>
    </row>
    <row r="1520" spans="1:14" s="72" customFormat="1" ht="75" x14ac:dyDescent="0.25">
      <c r="A1520" s="600" t="s">
        <v>48</v>
      </c>
      <c r="B1520" s="353" t="s">
        <v>525</v>
      </c>
      <c r="C1520" s="354" t="s">
        <v>141</v>
      </c>
      <c r="D1520" s="25">
        <f>D1525+D1530+D1535+D1540</f>
        <v>126673.26</v>
      </c>
      <c r="E1520" s="25">
        <f>E1525+E1530+E1535+E1540</f>
        <v>126673.26</v>
      </c>
      <c r="F1520" s="25">
        <f>F1525+F1530+F1535+F1540</f>
        <v>66998.5</v>
      </c>
      <c r="G1520" s="106">
        <f>F1520/E1520</f>
        <v>0.52900000000000003</v>
      </c>
      <c r="H1520" s="25">
        <f>H1525+H1530+H1535+H1540</f>
        <v>66998.5</v>
      </c>
      <c r="I1520" s="106">
        <f t="shared" si="484"/>
        <v>0.52900000000000003</v>
      </c>
      <c r="J1520" s="188">
        <f t="shared" si="491"/>
        <v>0.53</v>
      </c>
      <c r="K1520" s="25">
        <f>SUM(K1521:K1524)</f>
        <v>124572.9</v>
      </c>
      <c r="L1520" s="25">
        <f>SUM(L1521:L1524)</f>
        <v>2100.36</v>
      </c>
      <c r="M1520" s="320">
        <f t="shared" si="494"/>
        <v>0.98</v>
      </c>
      <c r="N1520" s="515"/>
    </row>
    <row r="1521" spans="1:14" s="71" customFormat="1" x14ac:dyDescent="0.25">
      <c r="A1521" s="600"/>
      <c r="B1521" s="179" t="s">
        <v>23</v>
      </c>
      <c r="C1521" s="177"/>
      <c r="D1521" s="24">
        <f t="shared" ref="D1521:E1522" si="497">D1526+D1531+D1536+D1541</f>
        <v>0</v>
      </c>
      <c r="E1521" s="24">
        <f t="shared" si="497"/>
        <v>0</v>
      </c>
      <c r="F1521" s="24"/>
      <c r="G1521" s="109"/>
      <c r="H1521" s="24">
        <f t="shared" ref="H1521:L1522" si="498">H1526+H1531+H1536+H1541</f>
        <v>0</v>
      </c>
      <c r="I1521" s="355" t="e">
        <f t="shared" si="484"/>
        <v>#DIV/0!</v>
      </c>
      <c r="J1521" s="356" t="e">
        <f t="shared" si="491"/>
        <v>#DIV/0!</v>
      </c>
      <c r="K1521" s="24">
        <f t="shared" si="498"/>
        <v>0</v>
      </c>
      <c r="L1521" s="24">
        <f t="shared" si="498"/>
        <v>0</v>
      </c>
      <c r="M1521" s="357" t="e">
        <f t="shared" si="494"/>
        <v>#DIV/0!</v>
      </c>
      <c r="N1521" s="515"/>
    </row>
    <row r="1522" spans="1:14" s="71" customFormat="1" x14ac:dyDescent="0.25">
      <c r="A1522" s="600"/>
      <c r="B1522" s="179" t="s">
        <v>22</v>
      </c>
      <c r="C1522" s="177"/>
      <c r="D1522" s="24">
        <f t="shared" si="497"/>
        <v>0</v>
      </c>
      <c r="E1522" s="24">
        <f t="shared" si="497"/>
        <v>0</v>
      </c>
      <c r="F1522" s="24"/>
      <c r="G1522" s="109"/>
      <c r="H1522" s="24">
        <f t="shared" si="498"/>
        <v>0</v>
      </c>
      <c r="I1522" s="355" t="e">
        <f t="shared" si="484"/>
        <v>#DIV/0!</v>
      </c>
      <c r="J1522" s="356" t="e">
        <f t="shared" si="491"/>
        <v>#DIV/0!</v>
      </c>
      <c r="K1522" s="24">
        <f t="shared" ref="K1522:L1522" si="499">K1527+K1532+K1537+K1542</f>
        <v>0</v>
      </c>
      <c r="L1522" s="24">
        <f t="shared" si="499"/>
        <v>0</v>
      </c>
      <c r="M1522" s="357" t="e">
        <f t="shared" si="494"/>
        <v>#DIV/0!</v>
      </c>
      <c r="N1522" s="515"/>
    </row>
    <row r="1523" spans="1:14" s="71" customFormat="1" x14ac:dyDescent="0.25">
      <c r="A1523" s="600"/>
      <c r="B1523" s="179" t="s">
        <v>42</v>
      </c>
      <c r="C1523" s="177"/>
      <c r="D1523" s="24">
        <f>D1528+D1533+D1538+D1543</f>
        <v>126673.26</v>
      </c>
      <c r="E1523" s="24">
        <f>E1528+E1533+E1538+E1543</f>
        <v>126673.26</v>
      </c>
      <c r="F1523" s="24">
        <f>F1528+F1533+F1538+F1543</f>
        <v>66998.5</v>
      </c>
      <c r="G1523" s="109">
        <f>F1523/E1523</f>
        <v>0.52900000000000003</v>
      </c>
      <c r="H1523" s="24">
        <f>H1528+H1533+H1538+H1543</f>
        <v>66998.5</v>
      </c>
      <c r="I1523" s="109">
        <f t="shared" si="484"/>
        <v>0.52900000000000003</v>
      </c>
      <c r="J1523" s="189">
        <f t="shared" si="491"/>
        <v>0.53</v>
      </c>
      <c r="K1523" s="24">
        <f t="shared" ref="K1523:L1523" si="500">K1528+K1533+K1538+K1543</f>
        <v>124572.9</v>
      </c>
      <c r="L1523" s="24">
        <f t="shared" si="500"/>
        <v>2100.36</v>
      </c>
      <c r="M1523" s="52">
        <f t="shared" si="494"/>
        <v>0.98</v>
      </c>
      <c r="N1523" s="515"/>
    </row>
    <row r="1524" spans="1:14" s="71" customFormat="1" x14ac:dyDescent="0.25">
      <c r="A1524" s="600"/>
      <c r="B1524" s="179" t="s">
        <v>24</v>
      </c>
      <c r="C1524" s="177"/>
      <c r="D1524" s="24">
        <f>D1529+D1534+D1539+D1544</f>
        <v>0</v>
      </c>
      <c r="E1524" s="24">
        <f>E1529+E1534+E1539+E1544</f>
        <v>0</v>
      </c>
      <c r="F1524" s="24"/>
      <c r="G1524" s="109"/>
      <c r="H1524" s="24"/>
      <c r="I1524" s="355" t="e">
        <f t="shared" si="484"/>
        <v>#DIV/0!</v>
      </c>
      <c r="J1524" s="356" t="e">
        <f t="shared" si="491"/>
        <v>#DIV/0!</v>
      </c>
      <c r="K1524" s="24">
        <f t="shared" ref="K1524:L1524" si="501">K1529+K1534+K1539+K1544</f>
        <v>0</v>
      </c>
      <c r="L1524" s="24">
        <f t="shared" si="501"/>
        <v>0</v>
      </c>
      <c r="M1524" s="357" t="e">
        <f t="shared" si="494"/>
        <v>#DIV/0!</v>
      </c>
      <c r="N1524" s="515"/>
    </row>
    <row r="1525" spans="1:14" s="72" customFormat="1" ht="84.75" customHeight="1" x14ac:dyDescent="0.25">
      <c r="A1525" s="573" t="s">
        <v>385</v>
      </c>
      <c r="B1525" s="180" t="s">
        <v>526</v>
      </c>
      <c r="C1525" s="178" t="s">
        <v>470</v>
      </c>
      <c r="D1525" s="56">
        <f>SUM(D1526:D1529)</f>
        <v>105098.46</v>
      </c>
      <c r="E1525" s="56">
        <f>SUM(E1526:E1529)</f>
        <v>105098.46</v>
      </c>
      <c r="F1525" s="56">
        <f>SUM(F1526:F1529)</f>
        <v>55181.14</v>
      </c>
      <c r="G1525" s="114">
        <f>F1525/E1525</f>
        <v>0.52500000000000002</v>
      </c>
      <c r="H1525" s="56">
        <f>SUM(H1526:H1529)</f>
        <v>55181.14</v>
      </c>
      <c r="I1525" s="109">
        <f t="shared" si="484"/>
        <v>0.52500000000000002</v>
      </c>
      <c r="J1525" s="158">
        <f>H1525/F1525</f>
        <v>1</v>
      </c>
      <c r="K1525" s="24">
        <f t="shared" si="495"/>
        <v>105098.46</v>
      </c>
      <c r="L1525" s="24">
        <f t="shared" si="496"/>
        <v>0</v>
      </c>
      <c r="M1525" s="52">
        <f t="shared" si="494"/>
        <v>1</v>
      </c>
      <c r="N1525" s="520" t="s">
        <v>1351</v>
      </c>
    </row>
    <row r="1526" spans="1:14" s="71" customFormat="1" x14ac:dyDescent="0.25">
      <c r="A1526" s="573"/>
      <c r="B1526" s="179" t="s">
        <v>23</v>
      </c>
      <c r="C1526" s="179"/>
      <c r="D1526" s="24"/>
      <c r="E1526" s="24"/>
      <c r="F1526" s="24"/>
      <c r="G1526" s="109"/>
      <c r="H1526" s="24"/>
      <c r="I1526" s="88" t="e">
        <f t="shared" si="484"/>
        <v>#DIV/0!</v>
      </c>
      <c r="J1526" s="88"/>
      <c r="K1526" s="24">
        <f t="shared" si="495"/>
        <v>0</v>
      </c>
      <c r="L1526" s="24">
        <f t="shared" si="496"/>
        <v>0</v>
      </c>
      <c r="M1526" s="129" t="e">
        <f t="shared" si="494"/>
        <v>#DIV/0!</v>
      </c>
      <c r="N1526" s="520"/>
    </row>
    <row r="1527" spans="1:14" s="71" customFormat="1" x14ac:dyDescent="0.25">
      <c r="A1527" s="573"/>
      <c r="B1527" s="179" t="s">
        <v>22</v>
      </c>
      <c r="C1527" s="179"/>
      <c r="D1527" s="24"/>
      <c r="E1527" s="24"/>
      <c r="F1527" s="24"/>
      <c r="G1527" s="109"/>
      <c r="H1527" s="24"/>
      <c r="I1527" s="88" t="e">
        <f t="shared" si="484"/>
        <v>#DIV/0!</v>
      </c>
      <c r="J1527" s="88"/>
      <c r="K1527" s="24">
        <f t="shared" si="495"/>
        <v>0</v>
      </c>
      <c r="L1527" s="24">
        <f t="shared" si="496"/>
        <v>0</v>
      </c>
      <c r="M1527" s="129" t="e">
        <f t="shared" si="494"/>
        <v>#DIV/0!</v>
      </c>
      <c r="N1527" s="520"/>
    </row>
    <row r="1528" spans="1:14" s="71" customFormat="1" x14ac:dyDescent="0.25">
      <c r="A1528" s="573"/>
      <c r="B1528" s="179" t="s">
        <v>42</v>
      </c>
      <c r="C1528" s="179"/>
      <c r="D1528" s="24">
        <v>105098.46</v>
      </c>
      <c r="E1528" s="24">
        <v>105098.46</v>
      </c>
      <c r="F1528" s="24">
        <v>55181.14</v>
      </c>
      <c r="G1528" s="109">
        <f>F1528/E1528</f>
        <v>0.52500000000000002</v>
      </c>
      <c r="H1528" s="24">
        <v>55181.14</v>
      </c>
      <c r="I1528" s="109">
        <f t="shared" si="484"/>
        <v>0.52500000000000002</v>
      </c>
      <c r="J1528" s="156">
        <f>H1528/F1528</f>
        <v>1</v>
      </c>
      <c r="K1528" s="24">
        <f t="shared" si="495"/>
        <v>105098.46</v>
      </c>
      <c r="L1528" s="24">
        <f t="shared" si="496"/>
        <v>0</v>
      </c>
      <c r="M1528" s="52">
        <f t="shared" si="494"/>
        <v>1</v>
      </c>
      <c r="N1528" s="520"/>
    </row>
    <row r="1529" spans="1:14" s="71" customFormat="1" x14ac:dyDescent="0.25">
      <c r="A1529" s="573"/>
      <c r="B1529" s="179" t="s">
        <v>24</v>
      </c>
      <c r="C1529" s="179"/>
      <c r="D1529" s="24"/>
      <c r="E1529" s="24"/>
      <c r="F1529" s="24"/>
      <c r="G1529" s="109"/>
      <c r="H1529" s="24"/>
      <c r="I1529" s="88" t="e">
        <f t="shared" si="484"/>
        <v>#DIV/0!</v>
      </c>
      <c r="J1529" s="88"/>
      <c r="K1529" s="24">
        <f t="shared" si="495"/>
        <v>0</v>
      </c>
      <c r="L1529" s="24">
        <f t="shared" si="496"/>
        <v>0</v>
      </c>
      <c r="M1529" s="129" t="e">
        <f t="shared" si="494"/>
        <v>#DIV/0!</v>
      </c>
      <c r="N1529" s="520"/>
    </row>
    <row r="1530" spans="1:14" s="50" customFormat="1" ht="148.5" customHeight="1" x14ac:dyDescent="0.25">
      <c r="A1530" s="573" t="s">
        <v>386</v>
      </c>
      <c r="B1530" s="180" t="s">
        <v>527</v>
      </c>
      <c r="C1530" s="178" t="s">
        <v>470</v>
      </c>
      <c r="D1530" s="56">
        <f>SUM(D1531:D1534)</f>
        <v>8283.7099999999991</v>
      </c>
      <c r="E1530" s="56">
        <f>SUM(E1531:E1534)</f>
        <v>8283.7099999999991</v>
      </c>
      <c r="F1530" s="56">
        <f>SUM(F1531:F1534)</f>
        <v>3740.21</v>
      </c>
      <c r="G1530" s="114">
        <f>F1530/E1530</f>
        <v>0.45200000000000001</v>
      </c>
      <c r="H1530" s="56">
        <f>SUM(H1531:H1534)</f>
        <v>3740.21</v>
      </c>
      <c r="I1530" s="109">
        <f t="shared" si="484"/>
        <v>0.45200000000000001</v>
      </c>
      <c r="J1530" s="158">
        <f>H1530/F1530</f>
        <v>1</v>
      </c>
      <c r="K1530" s="24">
        <f t="shared" si="495"/>
        <v>8283.7099999999991</v>
      </c>
      <c r="L1530" s="24">
        <f t="shared" si="496"/>
        <v>0</v>
      </c>
      <c r="M1530" s="52">
        <f t="shared" si="494"/>
        <v>1</v>
      </c>
      <c r="N1530" s="532" t="s">
        <v>1352</v>
      </c>
    </row>
    <row r="1531" spans="1:14" s="49" customFormat="1" ht="21.75" customHeight="1" x14ac:dyDescent="0.25">
      <c r="A1531" s="573"/>
      <c r="B1531" s="179" t="s">
        <v>23</v>
      </c>
      <c r="C1531" s="179"/>
      <c r="D1531" s="24"/>
      <c r="E1531" s="24"/>
      <c r="F1531" s="24"/>
      <c r="G1531" s="109"/>
      <c r="H1531" s="24"/>
      <c r="I1531" s="88" t="e">
        <f t="shared" si="484"/>
        <v>#DIV/0!</v>
      </c>
      <c r="J1531" s="88"/>
      <c r="K1531" s="24">
        <f t="shared" si="495"/>
        <v>0</v>
      </c>
      <c r="L1531" s="24">
        <f t="shared" si="496"/>
        <v>0</v>
      </c>
      <c r="M1531" s="129" t="e">
        <f t="shared" si="494"/>
        <v>#DIV/0!</v>
      </c>
      <c r="N1531" s="532"/>
    </row>
    <row r="1532" spans="1:14" s="49" customFormat="1" ht="21.75" customHeight="1" x14ac:dyDescent="0.25">
      <c r="A1532" s="573"/>
      <c r="B1532" s="179" t="s">
        <v>22</v>
      </c>
      <c r="C1532" s="179"/>
      <c r="D1532" s="24"/>
      <c r="E1532" s="24"/>
      <c r="F1532" s="24"/>
      <c r="G1532" s="109"/>
      <c r="H1532" s="24"/>
      <c r="I1532" s="88" t="e">
        <f t="shared" si="484"/>
        <v>#DIV/0!</v>
      </c>
      <c r="J1532" s="88"/>
      <c r="K1532" s="24">
        <f t="shared" si="495"/>
        <v>0</v>
      </c>
      <c r="L1532" s="24">
        <f t="shared" si="496"/>
        <v>0</v>
      </c>
      <c r="M1532" s="129" t="e">
        <f t="shared" si="494"/>
        <v>#DIV/0!</v>
      </c>
      <c r="N1532" s="532"/>
    </row>
    <row r="1533" spans="1:14" s="49" customFormat="1" ht="21.75" customHeight="1" x14ac:dyDescent="0.25">
      <c r="A1533" s="573"/>
      <c r="B1533" s="179" t="s">
        <v>42</v>
      </c>
      <c r="C1533" s="179"/>
      <c r="D1533" s="24">
        <v>8283.7099999999991</v>
      </c>
      <c r="E1533" s="24">
        <v>8283.7099999999991</v>
      </c>
      <c r="F1533" s="24">
        <v>3740.21</v>
      </c>
      <c r="G1533" s="109">
        <f>F1533/E1533</f>
        <v>0.45200000000000001</v>
      </c>
      <c r="H1533" s="24">
        <v>3740.21</v>
      </c>
      <c r="I1533" s="109">
        <f t="shared" si="484"/>
        <v>0.45200000000000001</v>
      </c>
      <c r="J1533" s="156">
        <f>H1533/F1533</f>
        <v>1</v>
      </c>
      <c r="K1533" s="24">
        <f t="shared" si="495"/>
        <v>8283.7099999999991</v>
      </c>
      <c r="L1533" s="24">
        <f t="shared" si="496"/>
        <v>0</v>
      </c>
      <c r="M1533" s="52">
        <f t="shared" si="494"/>
        <v>1</v>
      </c>
      <c r="N1533" s="532"/>
    </row>
    <row r="1534" spans="1:14" s="49" customFormat="1" ht="21.75" customHeight="1" x14ac:dyDescent="0.25">
      <c r="A1534" s="573"/>
      <c r="B1534" s="179" t="s">
        <v>24</v>
      </c>
      <c r="C1534" s="179"/>
      <c r="D1534" s="24"/>
      <c r="E1534" s="24"/>
      <c r="F1534" s="24"/>
      <c r="G1534" s="109"/>
      <c r="H1534" s="24"/>
      <c r="I1534" s="88" t="e">
        <f t="shared" si="484"/>
        <v>#DIV/0!</v>
      </c>
      <c r="J1534" s="88"/>
      <c r="K1534" s="24">
        <f t="shared" si="495"/>
        <v>0</v>
      </c>
      <c r="L1534" s="24">
        <f t="shared" si="496"/>
        <v>0</v>
      </c>
      <c r="M1534" s="129" t="e">
        <f t="shared" si="494"/>
        <v>#DIV/0!</v>
      </c>
      <c r="N1534" s="532"/>
    </row>
    <row r="1535" spans="1:14" s="72" customFormat="1" ht="66" customHeight="1" x14ac:dyDescent="0.25">
      <c r="A1535" s="573" t="s">
        <v>387</v>
      </c>
      <c r="B1535" s="180" t="s">
        <v>914</v>
      </c>
      <c r="C1535" s="178" t="s">
        <v>470</v>
      </c>
      <c r="D1535" s="56">
        <f>SUM(D1536:D1539)</f>
        <v>8090.73</v>
      </c>
      <c r="E1535" s="56">
        <f>SUM(E1536:E1539)</f>
        <v>8090.73</v>
      </c>
      <c r="F1535" s="56">
        <f>SUM(F1536:F1539)</f>
        <v>5976.79</v>
      </c>
      <c r="G1535" s="114">
        <f>F1535/E1535</f>
        <v>0.73899999999999999</v>
      </c>
      <c r="H1535" s="56">
        <f>SUM(H1536:H1539)</f>
        <v>5976.79</v>
      </c>
      <c r="I1535" s="109">
        <f t="shared" si="484"/>
        <v>0.73899999999999999</v>
      </c>
      <c r="J1535" s="114">
        <f>H1535/F1535</f>
        <v>1</v>
      </c>
      <c r="K1535" s="24">
        <f t="shared" si="495"/>
        <v>8090.73</v>
      </c>
      <c r="L1535" s="24">
        <f t="shared" si="496"/>
        <v>0</v>
      </c>
      <c r="M1535" s="52">
        <f t="shared" si="494"/>
        <v>1</v>
      </c>
      <c r="N1535" s="520" t="s">
        <v>1353</v>
      </c>
    </row>
    <row r="1536" spans="1:14" s="71" customFormat="1" ht="18.75" customHeight="1" x14ac:dyDescent="0.25">
      <c r="A1536" s="573"/>
      <c r="B1536" s="179" t="s">
        <v>23</v>
      </c>
      <c r="C1536" s="179"/>
      <c r="D1536" s="24"/>
      <c r="E1536" s="24"/>
      <c r="F1536" s="24"/>
      <c r="G1536" s="109"/>
      <c r="H1536" s="24"/>
      <c r="I1536" s="88" t="e">
        <f t="shared" si="484"/>
        <v>#DIV/0!</v>
      </c>
      <c r="J1536" s="88"/>
      <c r="K1536" s="24">
        <f t="shared" si="495"/>
        <v>0</v>
      </c>
      <c r="L1536" s="24">
        <f t="shared" si="496"/>
        <v>0</v>
      </c>
      <c r="M1536" s="129" t="e">
        <f t="shared" si="494"/>
        <v>#DIV/0!</v>
      </c>
      <c r="N1536" s="520"/>
    </row>
    <row r="1537" spans="1:14" s="71" customFormat="1" x14ac:dyDescent="0.25">
      <c r="A1537" s="573"/>
      <c r="B1537" s="179" t="s">
        <v>22</v>
      </c>
      <c r="C1537" s="179"/>
      <c r="D1537" s="24"/>
      <c r="E1537" s="24"/>
      <c r="F1537" s="24"/>
      <c r="G1537" s="109"/>
      <c r="H1537" s="24"/>
      <c r="I1537" s="88" t="e">
        <f t="shared" si="484"/>
        <v>#DIV/0!</v>
      </c>
      <c r="J1537" s="88"/>
      <c r="K1537" s="24">
        <f t="shared" si="495"/>
        <v>0</v>
      </c>
      <c r="L1537" s="24">
        <f t="shared" si="496"/>
        <v>0</v>
      </c>
      <c r="M1537" s="129" t="e">
        <f t="shared" si="494"/>
        <v>#DIV/0!</v>
      </c>
      <c r="N1537" s="520"/>
    </row>
    <row r="1538" spans="1:14" s="71" customFormat="1" x14ac:dyDescent="0.25">
      <c r="A1538" s="573"/>
      <c r="B1538" s="179" t="s">
        <v>42</v>
      </c>
      <c r="C1538" s="179"/>
      <c r="D1538" s="24">
        <v>8090.73</v>
      </c>
      <c r="E1538" s="24">
        <v>8090.73</v>
      </c>
      <c r="F1538" s="24">
        <v>5976.79</v>
      </c>
      <c r="G1538" s="109">
        <f>F1538/E1538</f>
        <v>0.73899999999999999</v>
      </c>
      <c r="H1538" s="24">
        <v>5976.79</v>
      </c>
      <c r="I1538" s="109">
        <f t="shared" si="484"/>
        <v>0.73899999999999999</v>
      </c>
      <c r="J1538" s="109">
        <f>H1538/F1538</f>
        <v>1</v>
      </c>
      <c r="K1538" s="24">
        <f t="shared" si="495"/>
        <v>8090.73</v>
      </c>
      <c r="L1538" s="24">
        <f t="shared" si="496"/>
        <v>0</v>
      </c>
      <c r="M1538" s="52">
        <f t="shared" si="494"/>
        <v>1</v>
      </c>
      <c r="N1538" s="520"/>
    </row>
    <row r="1539" spans="1:14" s="71" customFormat="1" x14ac:dyDescent="0.25">
      <c r="A1539" s="573"/>
      <c r="B1539" s="179" t="s">
        <v>24</v>
      </c>
      <c r="C1539" s="179"/>
      <c r="D1539" s="24"/>
      <c r="E1539" s="24"/>
      <c r="F1539" s="24"/>
      <c r="G1539" s="109"/>
      <c r="H1539" s="24"/>
      <c r="I1539" s="88" t="e">
        <f t="shared" si="484"/>
        <v>#DIV/0!</v>
      </c>
      <c r="J1539" s="88"/>
      <c r="K1539" s="24">
        <f t="shared" si="495"/>
        <v>0</v>
      </c>
      <c r="L1539" s="24">
        <f t="shared" si="496"/>
        <v>0</v>
      </c>
      <c r="M1539" s="129" t="e">
        <f t="shared" si="494"/>
        <v>#DIV/0!</v>
      </c>
      <c r="N1539" s="520"/>
    </row>
    <row r="1540" spans="1:14" s="72" customFormat="1" ht="244.5" customHeight="1" x14ac:dyDescent="0.25">
      <c r="A1540" s="573" t="s">
        <v>388</v>
      </c>
      <c r="B1540" s="180" t="s">
        <v>956</v>
      </c>
      <c r="C1540" s="178" t="s">
        <v>470</v>
      </c>
      <c r="D1540" s="56">
        <f>SUM(D1541:D1544)</f>
        <v>5200.3599999999997</v>
      </c>
      <c r="E1540" s="56">
        <f>SUM(E1541:E1544)</f>
        <v>5200.3599999999997</v>
      </c>
      <c r="F1540" s="56">
        <f>SUM(F1541:F1544)</f>
        <v>2100.36</v>
      </c>
      <c r="G1540" s="114">
        <f>F1540/E1540</f>
        <v>0.40400000000000003</v>
      </c>
      <c r="H1540" s="56">
        <f>SUM(H1541:H1544)</f>
        <v>2100.36</v>
      </c>
      <c r="I1540" s="109">
        <f t="shared" si="484"/>
        <v>0.40400000000000003</v>
      </c>
      <c r="J1540" s="108">
        <f>H1540/F1540</f>
        <v>1</v>
      </c>
      <c r="K1540" s="24">
        <f>SUM(K1541:K1544)</f>
        <v>3100</v>
      </c>
      <c r="L1540" s="24">
        <f t="shared" si="496"/>
        <v>2100.36</v>
      </c>
      <c r="M1540" s="52">
        <f t="shared" si="494"/>
        <v>0.6</v>
      </c>
      <c r="N1540" s="520" t="s">
        <v>1354</v>
      </c>
    </row>
    <row r="1541" spans="1:14" s="71" customFormat="1" x14ac:dyDescent="0.25">
      <c r="A1541" s="573"/>
      <c r="B1541" s="179" t="s">
        <v>23</v>
      </c>
      <c r="C1541" s="179"/>
      <c r="D1541" s="24"/>
      <c r="E1541" s="24"/>
      <c r="F1541" s="24"/>
      <c r="G1541" s="109"/>
      <c r="H1541" s="24"/>
      <c r="I1541" s="88" t="e">
        <f t="shared" si="484"/>
        <v>#DIV/0!</v>
      </c>
      <c r="J1541" s="88"/>
      <c r="K1541" s="24">
        <f t="shared" si="495"/>
        <v>0</v>
      </c>
      <c r="L1541" s="24">
        <f t="shared" si="496"/>
        <v>0</v>
      </c>
      <c r="M1541" s="129" t="e">
        <f t="shared" si="494"/>
        <v>#DIV/0!</v>
      </c>
      <c r="N1541" s="520"/>
    </row>
    <row r="1542" spans="1:14" s="71" customFormat="1" x14ac:dyDescent="0.25">
      <c r="A1542" s="573"/>
      <c r="B1542" s="179" t="s">
        <v>22</v>
      </c>
      <c r="C1542" s="179"/>
      <c r="D1542" s="24"/>
      <c r="E1542" s="24"/>
      <c r="F1542" s="24"/>
      <c r="G1542" s="109"/>
      <c r="H1542" s="24"/>
      <c r="I1542" s="88" t="e">
        <f t="shared" si="484"/>
        <v>#DIV/0!</v>
      </c>
      <c r="J1542" s="88"/>
      <c r="K1542" s="24">
        <f t="shared" si="495"/>
        <v>0</v>
      </c>
      <c r="L1542" s="24">
        <f t="shared" si="496"/>
        <v>0</v>
      </c>
      <c r="M1542" s="129" t="e">
        <f t="shared" si="494"/>
        <v>#DIV/0!</v>
      </c>
      <c r="N1542" s="520"/>
    </row>
    <row r="1543" spans="1:14" s="71" customFormat="1" x14ac:dyDescent="0.25">
      <c r="A1543" s="573"/>
      <c r="B1543" s="179" t="s">
        <v>42</v>
      </c>
      <c r="C1543" s="179"/>
      <c r="D1543" s="24">
        <v>5200.3599999999997</v>
      </c>
      <c r="E1543" s="24">
        <v>5200.3599999999997</v>
      </c>
      <c r="F1543" s="24">
        <v>2100.36</v>
      </c>
      <c r="G1543" s="109">
        <f>F1543/E1543</f>
        <v>0.40400000000000003</v>
      </c>
      <c r="H1543" s="24">
        <v>2100.36</v>
      </c>
      <c r="I1543" s="109">
        <f t="shared" si="484"/>
        <v>0.40400000000000003</v>
      </c>
      <c r="J1543" s="88">
        <f>H1543/F1543</f>
        <v>1</v>
      </c>
      <c r="K1543" s="24">
        <v>3100</v>
      </c>
      <c r="L1543" s="24">
        <f t="shared" si="496"/>
        <v>2100.36</v>
      </c>
      <c r="M1543" s="52">
        <f t="shared" si="494"/>
        <v>0.6</v>
      </c>
      <c r="N1543" s="520"/>
    </row>
    <row r="1544" spans="1:14" s="71" customFormat="1" x14ac:dyDescent="0.25">
      <c r="A1544" s="573"/>
      <c r="B1544" s="179" t="s">
        <v>24</v>
      </c>
      <c r="C1544" s="179"/>
      <c r="D1544" s="24"/>
      <c r="E1544" s="24"/>
      <c r="F1544" s="24"/>
      <c r="G1544" s="109"/>
      <c r="H1544" s="24"/>
      <c r="I1544" s="88" t="e">
        <f t="shared" si="484"/>
        <v>#DIV/0!</v>
      </c>
      <c r="J1544" s="88"/>
      <c r="K1544" s="24">
        <f t="shared" si="495"/>
        <v>0</v>
      </c>
      <c r="L1544" s="24">
        <f t="shared" si="496"/>
        <v>0</v>
      </c>
      <c r="M1544" s="129" t="e">
        <f t="shared" si="494"/>
        <v>#DIV/0!</v>
      </c>
      <c r="N1544" s="520"/>
    </row>
    <row r="1545" spans="1:14" s="236" customFormat="1" ht="75" x14ac:dyDescent="0.25">
      <c r="A1545" s="568" t="s">
        <v>49</v>
      </c>
      <c r="B1545" s="153" t="s">
        <v>814</v>
      </c>
      <c r="C1545" s="34" t="s">
        <v>141</v>
      </c>
      <c r="D1545" s="31">
        <f>SUM(D1546:D1549)</f>
        <v>176719.47</v>
      </c>
      <c r="E1545" s="31">
        <f t="shared" ref="E1545:F1545" si="502">SUM(E1546:E1549)</f>
        <v>176735.33</v>
      </c>
      <c r="F1545" s="31">
        <f t="shared" si="502"/>
        <v>94891.8</v>
      </c>
      <c r="G1545" s="110">
        <f t="shared" ref="G1545:G1553" si="503">F1545/E1545</f>
        <v>0.53700000000000003</v>
      </c>
      <c r="H1545" s="31">
        <f>SUM(H1546:H1549)</f>
        <v>94891.8</v>
      </c>
      <c r="I1545" s="110">
        <f t="shared" ref="I1545:I1604" si="504">H1545/F1545</f>
        <v>1</v>
      </c>
      <c r="J1545" s="31">
        <f t="shared" ref="J1545:J1608" si="505">E1545</f>
        <v>176735.33</v>
      </c>
      <c r="K1545" s="31">
        <f t="shared" si="495"/>
        <v>176735.33</v>
      </c>
      <c r="L1545" s="33">
        <f t="shared" si="496"/>
        <v>0</v>
      </c>
      <c r="M1545" s="32">
        <f t="shared" si="494"/>
        <v>1</v>
      </c>
      <c r="N1545" s="532"/>
    </row>
    <row r="1546" spans="1:14" s="237" customFormat="1" ht="18.75" customHeight="1" x14ac:dyDescent="0.25">
      <c r="A1546" s="568"/>
      <c r="B1546" s="35" t="s">
        <v>23</v>
      </c>
      <c r="C1546" s="35"/>
      <c r="D1546" s="33">
        <f>D1551+D1581+D1611</f>
        <v>0</v>
      </c>
      <c r="E1546" s="33">
        <f t="shared" ref="E1546:F1546" si="506">E1551+E1581+E1611</f>
        <v>0</v>
      </c>
      <c r="F1546" s="33">
        <f t="shared" si="506"/>
        <v>0</v>
      </c>
      <c r="G1546" s="112" t="e">
        <f t="shared" si="503"/>
        <v>#DIV/0!</v>
      </c>
      <c r="H1546" s="33">
        <f t="shared" ref="H1546:H1549" si="507">H1551+H1581+H1611</f>
        <v>0</v>
      </c>
      <c r="I1546" s="112" t="e">
        <f t="shared" si="504"/>
        <v>#DIV/0!</v>
      </c>
      <c r="J1546" s="33">
        <f t="shared" si="505"/>
        <v>0</v>
      </c>
      <c r="K1546" s="33">
        <f t="shared" si="495"/>
        <v>0</v>
      </c>
      <c r="L1546" s="33">
        <f t="shared" si="496"/>
        <v>0</v>
      </c>
      <c r="M1546" s="125" t="e">
        <f t="shared" si="494"/>
        <v>#DIV/0!</v>
      </c>
      <c r="N1546" s="512"/>
    </row>
    <row r="1547" spans="1:14" s="237" customFormat="1" x14ac:dyDescent="0.25">
      <c r="A1547" s="568"/>
      <c r="B1547" s="35" t="s">
        <v>22</v>
      </c>
      <c r="C1547" s="35"/>
      <c r="D1547" s="33">
        <f t="shared" ref="D1547:F1549" si="508">D1552+D1582+D1612</f>
        <v>99.5</v>
      </c>
      <c r="E1547" s="33">
        <f t="shared" si="508"/>
        <v>99.5</v>
      </c>
      <c r="F1547" s="33">
        <f t="shared" si="508"/>
        <v>0</v>
      </c>
      <c r="G1547" s="113">
        <f t="shared" si="503"/>
        <v>0</v>
      </c>
      <c r="H1547" s="33">
        <f t="shared" si="507"/>
        <v>0</v>
      </c>
      <c r="I1547" s="112" t="e">
        <f t="shared" si="504"/>
        <v>#DIV/0!</v>
      </c>
      <c r="J1547" s="33">
        <f t="shared" si="505"/>
        <v>99.5</v>
      </c>
      <c r="K1547" s="33">
        <f t="shared" si="495"/>
        <v>99.5</v>
      </c>
      <c r="L1547" s="33">
        <f t="shared" si="496"/>
        <v>0</v>
      </c>
      <c r="M1547" s="124">
        <f t="shared" si="494"/>
        <v>1</v>
      </c>
      <c r="N1547" s="512"/>
    </row>
    <row r="1548" spans="1:14" s="237" customFormat="1" x14ac:dyDescent="0.25">
      <c r="A1548" s="568"/>
      <c r="B1548" s="35" t="s">
        <v>42</v>
      </c>
      <c r="C1548" s="35"/>
      <c r="D1548" s="33">
        <f t="shared" si="508"/>
        <v>176619.97</v>
      </c>
      <c r="E1548" s="33">
        <f>E1553+E1583+E1613</f>
        <v>176635.83</v>
      </c>
      <c r="F1548" s="33">
        <f>F1553+F1583+F1613</f>
        <v>94891.8</v>
      </c>
      <c r="G1548" s="113">
        <f t="shared" si="503"/>
        <v>0.53700000000000003</v>
      </c>
      <c r="H1548" s="33">
        <f t="shared" si="507"/>
        <v>94891.8</v>
      </c>
      <c r="I1548" s="113">
        <f t="shared" si="504"/>
        <v>1</v>
      </c>
      <c r="J1548" s="33">
        <f t="shared" si="505"/>
        <v>176635.83</v>
      </c>
      <c r="K1548" s="33">
        <f t="shared" si="495"/>
        <v>176635.83</v>
      </c>
      <c r="L1548" s="33">
        <f t="shared" si="496"/>
        <v>0</v>
      </c>
      <c r="M1548" s="124">
        <f t="shared" si="494"/>
        <v>1</v>
      </c>
      <c r="N1548" s="512"/>
    </row>
    <row r="1549" spans="1:14" s="237" customFormat="1" x14ac:dyDescent="0.25">
      <c r="A1549" s="568"/>
      <c r="B1549" s="35" t="s">
        <v>24</v>
      </c>
      <c r="C1549" s="35"/>
      <c r="D1549" s="33">
        <f t="shared" si="508"/>
        <v>0</v>
      </c>
      <c r="E1549" s="33">
        <f t="shared" si="508"/>
        <v>0</v>
      </c>
      <c r="F1549" s="33">
        <f t="shared" si="508"/>
        <v>0</v>
      </c>
      <c r="G1549" s="112" t="e">
        <f t="shared" si="503"/>
        <v>#DIV/0!</v>
      </c>
      <c r="H1549" s="33">
        <f t="shared" si="507"/>
        <v>0</v>
      </c>
      <c r="I1549" s="112" t="e">
        <f t="shared" si="504"/>
        <v>#DIV/0!</v>
      </c>
      <c r="J1549" s="33">
        <f t="shared" si="505"/>
        <v>0</v>
      </c>
      <c r="K1549" s="33">
        <f t="shared" si="495"/>
        <v>0</v>
      </c>
      <c r="L1549" s="33">
        <f t="shared" si="496"/>
        <v>0</v>
      </c>
      <c r="M1549" s="125" t="e">
        <f t="shared" si="494"/>
        <v>#DIV/0!</v>
      </c>
      <c r="N1549" s="512"/>
    </row>
    <row r="1550" spans="1:14" s="236" customFormat="1" ht="83.25" customHeight="1" x14ac:dyDescent="0.25">
      <c r="A1550" s="627" t="s">
        <v>176</v>
      </c>
      <c r="B1550" s="271" t="s">
        <v>787</v>
      </c>
      <c r="C1550" s="272" t="s">
        <v>144</v>
      </c>
      <c r="D1550" s="273">
        <f>SUM(D1551:D1554)</f>
        <v>85371.17</v>
      </c>
      <c r="E1550" s="273">
        <f t="shared" ref="E1550:F1550" si="509">SUM(E1551:E1554)</f>
        <v>85371.17</v>
      </c>
      <c r="F1550" s="273">
        <f t="shared" si="509"/>
        <v>44650.78</v>
      </c>
      <c r="G1550" s="274">
        <f t="shared" si="503"/>
        <v>0.52300000000000002</v>
      </c>
      <c r="H1550" s="273">
        <f>H1552+H1553</f>
        <v>44650.78</v>
      </c>
      <c r="I1550" s="274">
        <f t="shared" si="504"/>
        <v>1</v>
      </c>
      <c r="J1550" s="273">
        <f t="shared" si="505"/>
        <v>85371.17</v>
      </c>
      <c r="K1550" s="64">
        <f t="shared" si="495"/>
        <v>85371.17</v>
      </c>
      <c r="L1550" s="24">
        <f t="shared" si="496"/>
        <v>0</v>
      </c>
      <c r="M1550" s="62">
        <f t="shared" si="494"/>
        <v>1</v>
      </c>
      <c r="N1550" s="525"/>
    </row>
    <row r="1551" spans="1:14" s="237" customFormat="1" ht="18.75" customHeight="1" x14ac:dyDescent="0.25">
      <c r="A1551" s="627"/>
      <c r="B1551" s="276" t="s">
        <v>23</v>
      </c>
      <c r="C1551" s="276"/>
      <c r="D1551" s="275">
        <f>D1556+D1561+D1566+D1571+D1576</f>
        <v>0</v>
      </c>
      <c r="E1551" s="275">
        <f t="shared" ref="E1551:H1554" si="510">E1556+E1561+E1566+E1571+E1576</f>
        <v>0</v>
      </c>
      <c r="F1551" s="275">
        <f t="shared" si="510"/>
        <v>0</v>
      </c>
      <c r="G1551" s="277"/>
      <c r="H1551" s="275">
        <f>H1556+H1561+H1566+H1571+H1576</f>
        <v>0</v>
      </c>
      <c r="I1551" s="278" t="e">
        <f t="shared" si="504"/>
        <v>#DIV/0!</v>
      </c>
      <c r="J1551" s="275">
        <f t="shared" si="505"/>
        <v>0</v>
      </c>
      <c r="K1551" s="24">
        <f t="shared" si="495"/>
        <v>0</v>
      </c>
      <c r="L1551" s="24">
        <f t="shared" si="496"/>
        <v>0</v>
      </c>
      <c r="M1551" s="129" t="e">
        <f t="shared" si="494"/>
        <v>#DIV/0!</v>
      </c>
      <c r="N1551" s="525"/>
    </row>
    <row r="1552" spans="1:14" s="237" customFormat="1" ht="18.75" customHeight="1" x14ac:dyDescent="0.25">
      <c r="A1552" s="627"/>
      <c r="B1552" s="276" t="s">
        <v>22</v>
      </c>
      <c r="C1552" s="276"/>
      <c r="D1552" s="275">
        <f>D1557+D1562+D1567+D1572+D1577</f>
        <v>99.5</v>
      </c>
      <c r="E1552" s="275">
        <f t="shared" si="510"/>
        <v>99.5</v>
      </c>
      <c r="F1552" s="275">
        <f t="shared" si="510"/>
        <v>0</v>
      </c>
      <c r="G1552" s="277">
        <f t="shared" si="503"/>
        <v>0</v>
      </c>
      <c r="H1552" s="275">
        <f t="shared" ref="H1552:H1554" si="511">H1557+H1562+H1567+H1572+H1577</f>
        <v>0</v>
      </c>
      <c r="I1552" s="278" t="e">
        <f t="shared" si="504"/>
        <v>#DIV/0!</v>
      </c>
      <c r="J1552" s="275">
        <f t="shared" si="505"/>
        <v>99.5</v>
      </c>
      <c r="K1552" s="24">
        <f t="shared" si="495"/>
        <v>99.5</v>
      </c>
      <c r="L1552" s="24">
        <f t="shared" si="496"/>
        <v>0</v>
      </c>
      <c r="M1552" s="52">
        <f t="shared" si="494"/>
        <v>1</v>
      </c>
      <c r="N1552" s="525"/>
    </row>
    <row r="1553" spans="1:14" s="237" customFormat="1" ht="18.75" customHeight="1" x14ac:dyDescent="0.25">
      <c r="A1553" s="627"/>
      <c r="B1553" s="279" t="s">
        <v>42</v>
      </c>
      <c r="C1553" s="276"/>
      <c r="D1553" s="275">
        <f>D1558+D1563+D1568+D1573+D1578</f>
        <v>85271.67</v>
      </c>
      <c r="E1553" s="275">
        <f t="shared" si="510"/>
        <v>85271.67</v>
      </c>
      <c r="F1553" s="275">
        <f t="shared" si="510"/>
        <v>44650.78</v>
      </c>
      <c r="G1553" s="277">
        <f t="shared" si="503"/>
        <v>0.52400000000000002</v>
      </c>
      <c r="H1553" s="275">
        <f t="shared" si="510"/>
        <v>44650.78</v>
      </c>
      <c r="I1553" s="277">
        <f t="shared" si="504"/>
        <v>1</v>
      </c>
      <c r="J1553" s="275">
        <f t="shared" si="505"/>
        <v>85271.67</v>
      </c>
      <c r="K1553" s="24">
        <f t="shared" si="495"/>
        <v>85271.67</v>
      </c>
      <c r="L1553" s="24">
        <f t="shared" si="496"/>
        <v>0</v>
      </c>
      <c r="M1553" s="52">
        <f t="shared" si="494"/>
        <v>1</v>
      </c>
      <c r="N1553" s="525"/>
    </row>
    <row r="1554" spans="1:14" s="237" customFormat="1" ht="18.75" customHeight="1" x14ac:dyDescent="0.25">
      <c r="A1554" s="627"/>
      <c r="B1554" s="279" t="s">
        <v>24</v>
      </c>
      <c r="C1554" s="276"/>
      <c r="D1554" s="275">
        <f>D1559+D1564+D1569+D1574+D1579</f>
        <v>0</v>
      </c>
      <c r="E1554" s="275">
        <f t="shared" si="510"/>
        <v>0</v>
      </c>
      <c r="F1554" s="275">
        <f t="shared" si="510"/>
        <v>0</v>
      </c>
      <c r="G1554" s="277"/>
      <c r="H1554" s="275">
        <f t="shared" si="511"/>
        <v>0</v>
      </c>
      <c r="I1554" s="278" t="e">
        <f t="shared" si="504"/>
        <v>#DIV/0!</v>
      </c>
      <c r="J1554" s="275">
        <f t="shared" si="505"/>
        <v>0</v>
      </c>
      <c r="K1554" s="24">
        <f t="shared" si="495"/>
        <v>0</v>
      </c>
      <c r="L1554" s="24">
        <f t="shared" si="496"/>
        <v>0</v>
      </c>
      <c r="M1554" s="129" t="e">
        <f t="shared" si="494"/>
        <v>#DIV/0!</v>
      </c>
      <c r="N1554" s="525"/>
    </row>
    <row r="1555" spans="1:14" s="237" customFormat="1" ht="121.5" customHeight="1" x14ac:dyDescent="0.25">
      <c r="A1555" s="573" t="s">
        <v>177</v>
      </c>
      <c r="B1555" s="37" t="s">
        <v>167</v>
      </c>
      <c r="C1555" s="37" t="s">
        <v>215</v>
      </c>
      <c r="D1555" s="56">
        <f>SUM(D1556:D1559)</f>
        <v>574.1</v>
      </c>
      <c r="E1555" s="56">
        <f t="shared" ref="E1555:F1555" si="512">SUM(E1556:E1559)</f>
        <v>574.1</v>
      </c>
      <c r="F1555" s="24">
        <f t="shared" si="512"/>
        <v>182.55</v>
      </c>
      <c r="G1555" s="109">
        <f t="shared" ref="G1555:G1564" si="513">F1555/E1555</f>
        <v>0.318</v>
      </c>
      <c r="H1555" s="24">
        <f>SUM(H1556:H1559)</f>
        <v>182.55</v>
      </c>
      <c r="I1555" s="109">
        <f t="shared" si="504"/>
        <v>1</v>
      </c>
      <c r="J1555" s="24">
        <f t="shared" si="505"/>
        <v>574.1</v>
      </c>
      <c r="K1555" s="24">
        <f t="shared" si="495"/>
        <v>574.1</v>
      </c>
      <c r="L1555" s="24">
        <f t="shared" si="496"/>
        <v>0</v>
      </c>
      <c r="M1555" s="52">
        <f t="shared" si="494"/>
        <v>1</v>
      </c>
      <c r="N1555" s="518" t="s">
        <v>1358</v>
      </c>
    </row>
    <row r="1556" spans="1:14" s="237" customFormat="1" ht="35.25" customHeight="1" outlineLevel="1" x14ac:dyDescent="0.25">
      <c r="A1556" s="573"/>
      <c r="B1556" s="440" t="s">
        <v>23</v>
      </c>
      <c r="C1556" s="37"/>
      <c r="D1556" s="24"/>
      <c r="E1556" s="25"/>
      <c r="F1556" s="24"/>
      <c r="G1556" s="88" t="e">
        <f t="shared" si="513"/>
        <v>#DIV/0!</v>
      </c>
      <c r="H1556" s="24"/>
      <c r="I1556" s="88" t="e">
        <f t="shared" si="504"/>
        <v>#DIV/0!</v>
      </c>
      <c r="J1556" s="24">
        <f t="shared" si="505"/>
        <v>0</v>
      </c>
      <c r="K1556" s="24">
        <f t="shared" si="495"/>
        <v>0</v>
      </c>
      <c r="L1556" s="24">
        <f t="shared" si="496"/>
        <v>0</v>
      </c>
      <c r="M1556" s="129" t="e">
        <f t="shared" si="494"/>
        <v>#DIV/0!</v>
      </c>
      <c r="N1556" s="518"/>
    </row>
    <row r="1557" spans="1:14" s="237" customFormat="1" ht="29.25" customHeight="1" outlineLevel="1" x14ac:dyDescent="0.25">
      <c r="A1557" s="573"/>
      <c r="B1557" s="440" t="s">
        <v>22</v>
      </c>
      <c r="C1557" s="440"/>
      <c r="D1557" s="24"/>
      <c r="E1557" s="25"/>
      <c r="F1557" s="24"/>
      <c r="G1557" s="88" t="e">
        <f t="shared" si="513"/>
        <v>#DIV/0!</v>
      </c>
      <c r="H1557" s="24"/>
      <c r="I1557" s="88" t="e">
        <f t="shared" si="504"/>
        <v>#DIV/0!</v>
      </c>
      <c r="J1557" s="24">
        <f t="shared" si="505"/>
        <v>0</v>
      </c>
      <c r="K1557" s="24">
        <f t="shared" si="495"/>
        <v>0</v>
      </c>
      <c r="L1557" s="24">
        <f t="shared" si="496"/>
        <v>0</v>
      </c>
      <c r="M1557" s="129" t="e">
        <f t="shared" si="494"/>
        <v>#DIV/0!</v>
      </c>
      <c r="N1557" s="518"/>
    </row>
    <row r="1558" spans="1:14" s="237" customFormat="1" ht="32.25" customHeight="1" outlineLevel="1" x14ac:dyDescent="0.25">
      <c r="A1558" s="573"/>
      <c r="B1558" s="244" t="s">
        <v>42</v>
      </c>
      <c r="C1558" s="440"/>
      <c r="D1558" s="24">
        <v>574.1</v>
      </c>
      <c r="E1558" s="24">
        <v>574.1</v>
      </c>
      <c r="F1558" s="280">
        <v>182.55</v>
      </c>
      <c r="G1558" s="109">
        <f t="shared" si="513"/>
        <v>0.318</v>
      </c>
      <c r="H1558" s="280">
        <f>F1558</f>
        <v>182.55</v>
      </c>
      <c r="I1558" s="109">
        <f t="shared" si="504"/>
        <v>1</v>
      </c>
      <c r="J1558" s="24">
        <f t="shared" si="505"/>
        <v>574.1</v>
      </c>
      <c r="K1558" s="24">
        <f t="shared" si="495"/>
        <v>574.1</v>
      </c>
      <c r="L1558" s="24">
        <f t="shared" si="496"/>
        <v>0</v>
      </c>
      <c r="M1558" s="52">
        <f t="shared" si="494"/>
        <v>1</v>
      </c>
      <c r="N1558" s="518"/>
    </row>
    <row r="1559" spans="1:14" s="237" customFormat="1" ht="36.75" customHeight="1" outlineLevel="1" x14ac:dyDescent="0.25">
      <c r="A1559" s="573"/>
      <c r="B1559" s="244" t="s">
        <v>24</v>
      </c>
      <c r="C1559" s="440"/>
      <c r="D1559" s="24"/>
      <c r="E1559" s="25"/>
      <c r="F1559" s="24"/>
      <c r="G1559" s="88" t="e">
        <f t="shared" si="513"/>
        <v>#DIV/0!</v>
      </c>
      <c r="H1559" s="24"/>
      <c r="I1559" s="88" t="e">
        <f t="shared" si="504"/>
        <v>#DIV/0!</v>
      </c>
      <c r="J1559" s="24">
        <f t="shared" si="505"/>
        <v>0</v>
      </c>
      <c r="K1559" s="24">
        <f t="shared" si="495"/>
        <v>0</v>
      </c>
      <c r="L1559" s="24">
        <f t="shared" si="496"/>
        <v>0</v>
      </c>
      <c r="M1559" s="129" t="e">
        <f t="shared" si="494"/>
        <v>#DIV/0!</v>
      </c>
      <c r="N1559" s="518"/>
    </row>
    <row r="1560" spans="1:14" s="237" customFormat="1" ht="42" customHeight="1" outlineLevel="1" x14ac:dyDescent="0.25">
      <c r="A1560" s="573" t="s">
        <v>178</v>
      </c>
      <c r="B1560" s="37" t="s">
        <v>168</v>
      </c>
      <c r="C1560" s="37" t="s">
        <v>215</v>
      </c>
      <c r="D1560" s="56">
        <f>SUM(D1561:D1564)</f>
        <v>4106.8999999999996</v>
      </c>
      <c r="E1560" s="56">
        <f t="shared" ref="E1560:F1560" si="514">SUM(E1561:E1564)</f>
        <v>4106.8999999999996</v>
      </c>
      <c r="F1560" s="24">
        <f t="shared" si="514"/>
        <v>161.30000000000001</v>
      </c>
      <c r="G1560" s="109">
        <f t="shared" si="513"/>
        <v>3.9E-2</v>
      </c>
      <c r="H1560" s="24">
        <f>SUM(H1561:H1564)</f>
        <v>161.30000000000001</v>
      </c>
      <c r="I1560" s="109">
        <f t="shared" si="504"/>
        <v>1</v>
      </c>
      <c r="J1560" s="24">
        <f t="shared" si="505"/>
        <v>4106.8999999999996</v>
      </c>
      <c r="K1560" s="56">
        <f t="shared" si="495"/>
        <v>4106.8999999999996</v>
      </c>
      <c r="L1560" s="56">
        <f t="shared" si="496"/>
        <v>0</v>
      </c>
      <c r="M1560" s="155">
        <f t="shared" si="494"/>
        <v>1</v>
      </c>
      <c r="N1560" s="512" t="s">
        <v>1359</v>
      </c>
    </row>
    <row r="1561" spans="1:14" s="237" customFormat="1" outlineLevel="1" x14ac:dyDescent="0.25">
      <c r="A1561" s="573"/>
      <c r="B1561" s="440" t="s">
        <v>23</v>
      </c>
      <c r="C1561" s="37"/>
      <c r="D1561" s="24"/>
      <c r="E1561" s="24"/>
      <c r="F1561" s="24"/>
      <c r="G1561" s="88" t="e">
        <f t="shared" si="513"/>
        <v>#DIV/0!</v>
      </c>
      <c r="H1561" s="24"/>
      <c r="I1561" s="88" t="e">
        <f t="shared" si="504"/>
        <v>#DIV/0!</v>
      </c>
      <c r="J1561" s="24">
        <f t="shared" si="505"/>
        <v>0</v>
      </c>
      <c r="K1561" s="24">
        <f t="shared" si="495"/>
        <v>0</v>
      </c>
      <c r="L1561" s="24">
        <f t="shared" si="496"/>
        <v>0</v>
      </c>
      <c r="M1561" s="129" t="e">
        <f t="shared" si="494"/>
        <v>#DIV/0!</v>
      </c>
      <c r="N1561" s="512"/>
    </row>
    <row r="1562" spans="1:14" s="237" customFormat="1" outlineLevel="1" x14ac:dyDescent="0.25">
      <c r="A1562" s="573"/>
      <c r="B1562" s="440" t="s">
        <v>22</v>
      </c>
      <c r="C1562" s="27"/>
      <c r="D1562" s="24"/>
      <c r="E1562" s="25"/>
      <c r="F1562" s="24"/>
      <c r="G1562" s="88" t="e">
        <f t="shared" si="513"/>
        <v>#DIV/0!</v>
      </c>
      <c r="H1562" s="24"/>
      <c r="I1562" s="88" t="e">
        <f t="shared" si="504"/>
        <v>#DIV/0!</v>
      </c>
      <c r="J1562" s="24">
        <f t="shared" si="505"/>
        <v>0</v>
      </c>
      <c r="K1562" s="24">
        <f t="shared" si="495"/>
        <v>0</v>
      </c>
      <c r="L1562" s="24">
        <f t="shared" si="496"/>
        <v>0</v>
      </c>
      <c r="M1562" s="129" t="e">
        <f t="shared" si="494"/>
        <v>#DIV/0!</v>
      </c>
      <c r="N1562" s="512"/>
    </row>
    <row r="1563" spans="1:14" s="237" customFormat="1" outlineLevel="1" x14ac:dyDescent="0.25">
      <c r="A1563" s="573"/>
      <c r="B1563" s="244" t="s">
        <v>42</v>
      </c>
      <c r="C1563" s="27"/>
      <c r="D1563" s="24">
        <v>4106.8999999999996</v>
      </c>
      <c r="E1563" s="24">
        <v>4106.8999999999996</v>
      </c>
      <c r="F1563" s="24">
        <v>161.30000000000001</v>
      </c>
      <c r="G1563" s="109">
        <f t="shared" si="513"/>
        <v>3.9E-2</v>
      </c>
      <c r="H1563" s="24">
        <v>161.30000000000001</v>
      </c>
      <c r="I1563" s="109">
        <f t="shared" si="504"/>
        <v>1</v>
      </c>
      <c r="J1563" s="24">
        <f t="shared" si="505"/>
        <v>4106.8999999999996</v>
      </c>
      <c r="K1563" s="24">
        <f t="shared" si="495"/>
        <v>4106.8999999999996</v>
      </c>
      <c r="L1563" s="24">
        <f t="shared" si="496"/>
        <v>0</v>
      </c>
      <c r="M1563" s="52">
        <f t="shared" si="494"/>
        <v>1</v>
      </c>
      <c r="N1563" s="512"/>
    </row>
    <row r="1564" spans="1:14" s="237" customFormat="1" ht="409.6" customHeight="1" outlineLevel="1" x14ac:dyDescent="0.25">
      <c r="A1564" s="573"/>
      <c r="B1564" s="244" t="s">
        <v>24</v>
      </c>
      <c r="C1564" s="27"/>
      <c r="D1564" s="24"/>
      <c r="E1564" s="25"/>
      <c r="F1564" s="24"/>
      <c r="G1564" s="88" t="e">
        <f t="shared" si="513"/>
        <v>#DIV/0!</v>
      </c>
      <c r="H1564" s="24"/>
      <c r="I1564" s="88" t="e">
        <f t="shared" si="504"/>
        <v>#DIV/0!</v>
      </c>
      <c r="J1564" s="24">
        <f t="shared" si="505"/>
        <v>0</v>
      </c>
      <c r="K1564" s="24">
        <f t="shared" si="495"/>
        <v>0</v>
      </c>
      <c r="L1564" s="24">
        <f t="shared" si="496"/>
        <v>0</v>
      </c>
      <c r="M1564" s="129" t="e">
        <f t="shared" si="494"/>
        <v>#DIV/0!</v>
      </c>
      <c r="N1564" s="512"/>
    </row>
    <row r="1565" spans="1:14" s="237" customFormat="1" ht="112.5" customHeight="1" outlineLevel="1" x14ac:dyDescent="0.25">
      <c r="A1565" s="573" t="s">
        <v>179</v>
      </c>
      <c r="B1565" s="37" t="s">
        <v>169</v>
      </c>
      <c r="C1565" s="37" t="s">
        <v>215</v>
      </c>
      <c r="D1565" s="56">
        <f>SUM(D1566:D1569)</f>
        <v>77907.600000000006</v>
      </c>
      <c r="E1565" s="56">
        <f t="shared" ref="E1565:F1565" si="515">SUM(E1566:E1569)</f>
        <v>77907.600000000006</v>
      </c>
      <c r="F1565" s="56">
        <f t="shared" si="515"/>
        <v>42799.97</v>
      </c>
      <c r="G1565" s="114">
        <f>F1565/E1565</f>
        <v>0.54900000000000004</v>
      </c>
      <c r="H1565" s="56">
        <f>SUM(H1566:H1569)</f>
        <v>42799.97</v>
      </c>
      <c r="I1565" s="114">
        <f t="shared" si="504"/>
        <v>1</v>
      </c>
      <c r="J1565" s="56">
        <f t="shared" si="505"/>
        <v>77907.600000000006</v>
      </c>
      <c r="K1565" s="56">
        <f t="shared" si="495"/>
        <v>77907.600000000006</v>
      </c>
      <c r="L1565" s="56">
        <f t="shared" si="496"/>
        <v>0</v>
      </c>
      <c r="M1565" s="155">
        <f t="shared" si="494"/>
        <v>1</v>
      </c>
      <c r="N1565" s="512" t="s">
        <v>1393</v>
      </c>
    </row>
    <row r="1566" spans="1:14" s="237" customFormat="1" outlineLevel="1" x14ac:dyDescent="0.25">
      <c r="A1566" s="573"/>
      <c r="B1566" s="440" t="s">
        <v>23</v>
      </c>
      <c r="C1566" s="37"/>
      <c r="D1566" s="24"/>
      <c r="E1566" s="24"/>
      <c r="F1566" s="24"/>
      <c r="G1566" s="109"/>
      <c r="H1566" s="24"/>
      <c r="I1566" s="88" t="e">
        <f t="shared" si="504"/>
        <v>#DIV/0!</v>
      </c>
      <c r="J1566" s="24">
        <f t="shared" si="505"/>
        <v>0</v>
      </c>
      <c r="K1566" s="24">
        <f t="shared" si="495"/>
        <v>0</v>
      </c>
      <c r="L1566" s="24">
        <f t="shared" si="496"/>
        <v>0</v>
      </c>
      <c r="M1566" s="129" t="e">
        <f t="shared" si="494"/>
        <v>#DIV/0!</v>
      </c>
      <c r="N1566" s="512"/>
    </row>
    <row r="1567" spans="1:14" s="237" customFormat="1" outlineLevel="1" x14ac:dyDescent="0.25">
      <c r="A1567" s="573"/>
      <c r="B1567" s="440" t="s">
        <v>22</v>
      </c>
      <c r="C1567" s="440"/>
      <c r="D1567" s="24"/>
      <c r="E1567" s="25"/>
      <c r="F1567" s="24"/>
      <c r="G1567" s="109"/>
      <c r="H1567" s="24"/>
      <c r="I1567" s="88" t="e">
        <f t="shared" si="504"/>
        <v>#DIV/0!</v>
      </c>
      <c r="J1567" s="24">
        <f t="shared" si="505"/>
        <v>0</v>
      </c>
      <c r="K1567" s="24">
        <f t="shared" si="495"/>
        <v>0</v>
      </c>
      <c r="L1567" s="24">
        <f t="shared" si="496"/>
        <v>0</v>
      </c>
      <c r="M1567" s="129" t="e">
        <f t="shared" si="494"/>
        <v>#DIV/0!</v>
      </c>
      <c r="N1567" s="512"/>
    </row>
    <row r="1568" spans="1:14" s="237" customFormat="1" outlineLevel="1" x14ac:dyDescent="0.25">
      <c r="A1568" s="573"/>
      <c r="B1568" s="244" t="s">
        <v>42</v>
      </c>
      <c r="C1568" s="440"/>
      <c r="D1568" s="24">
        <v>77907.600000000006</v>
      </c>
      <c r="E1568" s="24">
        <v>77907.600000000006</v>
      </c>
      <c r="F1568" s="24">
        <v>42799.97</v>
      </c>
      <c r="G1568" s="109">
        <f>F1568/E1568</f>
        <v>0.54900000000000004</v>
      </c>
      <c r="H1568" s="24">
        <f>F1568</f>
        <v>42799.97</v>
      </c>
      <c r="I1568" s="109">
        <f t="shared" si="504"/>
        <v>1</v>
      </c>
      <c r="J1568" s="24">
        <f t="shared" si="505"/>
        <v>77907.600000000006</v>
      </c>
      <c r="K1568" s="24">
        <f t="shared" si="495"/>
        <v>77907.600000000006</v>
      </c>
      <c r="L1568" s="24">
        <f t="shared" si="496"/>
        <v>0</v>
      </c>
      <c r="M1568" s="52">
        <f t="shared" si="494"/>
        <v>1</v>
      </c>
      <c r="N1568" s="512"/>
    </row>
    <row r="1569" spans="1:14" s="237" customFormat="1" outlineLevel="1" x14ac:dyDescent="0.25">
      <c r="A1569" s="573"/>
      <c r="B1569" s="244" t="s">
        <v>24</v>
      </c>
      <c r="C1569" s="440"/>
      <c r="D1569" s="24"/>
      <c r="E1569" s="24"/>
      <c r="F1569" s="24"/>
      <c r="G1569" s="109"/>
      <c r="H1569" s="24"/>
      <c r="I1569" s="88" t="e">
        <f t="shared" si="504"/>
        <v>#DIV/0!</v>
      </c>
      <c r="J1569" s="24">
        <f t="shared" si="505"/>
        <v>0</v>
      </c>
      <c r="K1569" s="24">
        <f t="shared" si="495"/>
        <v>0</v>
      </c>
      <c r="L1569" s="24">
        <f t="shared" si="496"/>
        <v>0</v>
      </c>
      <c r="M1569" s="129" t="e">
        <f t="shared" ref="M1569:M1632" si="516">K1569/E1569</f>
        <v>#DIV/0!</v>
      </c>
      <c r="N1569" s="512"/>
    </row>
    <row r="1570" spans="1:14" s="237" customFormat="1" ht="123.75" customHeight="1" outlineLevel="1" x14ac:dyDescent="0.25">
      <c r="A1570" s="573" t="s">
        <v>180</v>
      </c>
      <c r="B1570" s="37" t="s">
        <v>170</v>
      </c>
      <c r="C1570" s="37" t="s">
        <v>215</v>
      </c>
      <c r="D1570" s="56">
        <f>SUM(D1571:D1574)</f>
        <v>2672.07</v>
      </c>
      <c r="E1570" s="56">
        <f t="shared" ref="E1570:F1570" si="517">SUM(E1571:E1574)</f>
        <v>2672.07</v>
      </c>
      <c r="F1570" s="24">
        <f t="shared" si="517"/>
        <v>1506.96</v>
      </c>
      <c r="G1570" s="109">
        <f t="shared" ref="G1570" si="518">F1570/E1570</f>
        <v>0.56399999999999995</v>
      </c>
      <c r="H1570" s="24">
        <f>SUM(H1571:H1574)</f>
        <v>1506.96</v>
      </c>
      <c r="I1570" s="189">
        <f t="shared" si="504"/>
        <v>1</v>
      </c>
      <c r="J1570" s="24">
        <f t="shared" si="505"/>
        <v>2672.07</v>
      </c>
      <c r="K1570" s="56">
        <f t="shared" ref="K1570:K1633" si="519">E1570</f>
        <v>2672.07</v>
      </c>
      <c r="L1570" s="56">
        <f t="shared" si="496"/>
        <v>0</v>
      </c>
      <c r="M1570" s="155">
        <f t="shared" si="516"/>
        <v>1</v>
      </c>
      <c r="N1570" s="518" t="s">
        <v>1229</v>
      </c>
    </row>
    <row r="1571" spans="1:14" s="237" customFormat="1" outlineLevel="1" x14ac:dyDescent="0.25">
      <c r="A1571" s="573"/>
      <c r="B1571" s="440" t="s">
        <v>23</v>
      </c>
      <c r="C1571" s="37"/>
      <c r="D1571" s="24"/>
      <c r="E1571" s="24"/>
      <c r="F1571" s="24"/>
      <c r="G1571" s="109"/>
      <c r="H1571" s="24"/>
      <c r="I1571" s="88" t="e">
        <f t="shared" si="504"/>
        <v>#DIV/0!</v>
      </c>
      <c r="J1571" s="24">
        <f t="shared" si="505"/>
        <v>0</v>
      </c>
      <c r="K1571" s="24">
        <f t="shared" si="519"/>
        <v>0</v>
      </c>
      <c r="L1571" s="24">
        <f t="shared" si="496"/>
        <v>0</v>
      </c>
      <c r="M1571" s="129" t="e">
        <f t="shared" si="516"/>
        <v>#DIV/0!</v>
      </c>
      <c r="N1571" s="518"/>
    </row>
    <row r="1572" spans="1:14" s="237" customFormat="1" outlineLevel="1" x14ac:dyDescent="0.25">
      <c r="A1572" s="573"/>
      <c r="B1572" s="440" t="s">
        <v>22</v>
      </c>
      <c r="C1572" s="440"/>
      <c r="D1572" s="24"/>
      <c r="E1572" s="24"/>
      <c r="F1572" s="24"/>
      <c r="G1572" s="109"/>
      <c r="H1572" s="24"/>
      <c r="I1572" s="88" t="e">
        <f t="shared" si="504"/>
        <v>#DIV/0!</v>
      </c>
      <c r="J1572" s="24">
        <f t="shared" si="505"/>
        <v>0</v>
      </c>
      <c r="K1572" s="24">
        <f t="shared" si="519"/>
        <v>0</v>
      </c>
      <c r="L1572" s="24">
        <f t="shared" ref="L1572:L1635" si="520">E1572-K1572</f>
        <v>0</v>
      </c>
      <c r="M1572" s="129" t="e">
        <f t="shared" si="516"/>
        <v>#DIV/0!</v>
      </c>
      <c r="N1572" s="518"/>
    </row>
    <row r="1573" spans="1:14" s="237" customFormat="1" outlineLevel="1" x14ac:dyDescent="0.25">
      <c r="A1573" s="573"/>
      <c r="B1573" s="244" t="s">
        <v>42</v>
      </c>
      <c r="C1573" s="440"/>
      <c r="D1573" s="24">
        <v>2672.07</v>
      </c>
      <c r="E1573" s="24">
        <v>2672.07</v>
      </c>
      <c r="F1573" s="280">
        <v>1506.96</v>
      </c>
      <c r="G1573" s="109">
        <f>F1573/E1573</f>
        <v>0.56399999999999995</v>
      </c>
      <c r="H1573" s="280">
        <f>F1573</f>
        <v>1506.96</v>
      </c>
      <c r="I1573" s="109">
        <f t="shared" si="504"/>
        <v>1</v>
      </c>
      <c r="J1573" s="24">
        <f t="shared" si="505"/>
        <v>2672.07</v>
      </c>
      <c r="K1573" s="24">
        <f t="shared" si="519"/>
        <v>2672.07</v>
      </c>
      <c r="L1573" s="24">
        <f t="shared" si="520"/>
        <v>0</v>
      </c>
      <c r="M1573" s="52">
        <f t="shared" si="516"/>
        <v>1</v>
      </c>
      <c r="N1573" s="518"/>
    </row>
    <row r="1574" spans="1:14" s="237" customFormat="1" outlineLevel="1" x14ac:dyDescent="0.25">
      <c r="A1574" s="573"/>
      <c r="B1574" s="244" t="s">
        <v>24</v>
      </c>
      <c r="C1574" s="440"/>
      <c r="D1574" s="24"/>
      <c r="E1574" s="24"/>
      <c r="F1574" s="24"/>
      <c r="G1574" s="88" t="e">
        <f t="shared" ref="G1574:G1579" si="521">F1574/E1574</f>
        <v>#DIV/0!</v>
      </c>
      <c r="H1574" s="24"/>
      <c r="I1574" s="88" t="e">
        <f t="shared" si="504"/>
        <v>#DIV/0!</v>
      </c>
      <c r="J1574" s="24">
        <f t="shared" si="505"/>
        <v>0</v>
      </c>
      <c r="K1574" s="24">
        <f t="shared" si="519"/>
        <v>0</v>
      </c>
      <c r="L1574" s="24">
        <f t="shared" si="520"/>
        <v>0</v>
      </c>
      <c r="M1574" s="129" t="e">
        <f t="shared" si="516"/>
        <v>#DIV/0!</v>
      </c>
      <c r="N1574" s="518"/>
    </row>
    <row r="1575" spans="1:14" s="237" customFormat="1" ht="180.75" customHeight="1" outlineLevel="1" x14ac:dyDescent="0.25">
      <c r="A1575" s="573" t="s">
        <v>181</v>
      </c>
      <c r="B1575" s="243" t="s">
        <v>171</v>
      </c>
      <c r="C1575" s="37" t="s">
        <v>215</v>
      </c>
      <c r="D1575" s="56">
        <f>SUM(D1576:D1579)</f>
        <v>110.5</v>
      </c>
      <c r="E1575" s="56">
        <f t="shared" ref="E1575:F1575" si="522">SUM(E1576:E1579)</f>
        <v>110.5</v>
      </c>
      <c r="F1575" s="24">
        <f t="shared" si="522"/>
        <v>0</v>
      </c>
      <c r="G1575" s="109">
        <f t="shared" si="521"/>
        <v>0</v>
      </c>
      <c r="H1575" s="168">
        <f>SUM(H1576:H1579)</f>
        <v>0</v>
      </c>
      <c r="I1575" s="88" t="e">
        <f t="shared" si="504"/>
        <v>#DIV/0!</v>
      </c>
      <c r="J1575" s="24">
        <f t="shared" si="505"/>
        <v>110.5</v>
      </c>
      <c r="K1575" s="24">
        <f t="shared" si="519"/>
        <v>110.5</v>
      </c>
      <c r="L1575" s="24">
        <f t="shared" si="520"/>
        <v>0</v>
      </c>
      <c r="M1575" s="52">
        <f t="shared" si="516"/>
        <v>1</v>
      </c>
      <c r="N1575" s="512" t="s">
        <v>1394</v>
      </c>
    </row>
    <row r="1576" spans="1:14" s="237" customFormat="1" ht="24.75" customHeight="1" outlineLevel="1" x14ac:dyDescent="0.25">
      <c r="A1576" s="573"/>
      <c r="B1576" s="440" t="s">
        <v>23</v>
      </c>
      <c r="C1576" s="37"/>
      <c r="D1576" s="24"/>
      <c r="E1576" s="24"/>
      <c r="F1576" s="24"/>
      <c r="G1576" s="88" t="e">
        <f t="shared" si="521"/>
        <v>#DIV/0!</v>
      </c>
      <c r="H1576" s="168"/>
      <c r="I1576" s="88" t="e">
        <f t="shared" si="504"/>
        <v>#DIV/0!</v>
      </c>
      <c r="J1576" s="24">
        <f t="shared" si="505"/>
        <v>0</v>
      </c>
      <c r="K1576" s="24">
        <f t="shared" si="519"/>
        <v>0</v>
      </c>
      <c r="L1576" s="24">
        <f t="shared" si="520"/>
        <v>0</v>
      </c>
      <c r="M1576" s="129" t="e">
        <f t="shared" si="516"/>
        <v>#DIV/0!</v>
      </c>
      <c r="N1576" s="512"/>
    </row>
    <row r="1577" spans="1:14" s="237" customFormat="1" ht="23.25" customHeight="1" outlineLevel="1" x14ac:dyDescent="0.25">
      <c r="A1577" s="573"/>
      <c r="B1577" s="440" t="s">
        <v>22</v>
      </c>
      <c r="C1577" s="440"/>
      <c r="D1577" s="24">
        <v>99.5</v>
      </c>
      <c r="E1577" s="24">
        <v>99.5</v>
      </c>
      <c r="F1577" s="24">
        <v>0</v>
      </c>
      <c r="G1577" s="109">
        <f t="shared" si="521"/>
        <v>0</v>
      </c>
      <c r="H1577" s="24"/>
      <c r="I1577" s="88" t="e">
        <f t="shared" si="504"/>
        <v>#DIV/0!</v>
      </c>
      <c r="J1577" s="24">
        <f t="shared" si="505"/>
        <v>99.5</v>
      </c>
      <c r="K1577" s="24">
        <f t="shared" si="519"/>
        <v>99.5</v>
      </c>
      <c r="L1577" s="24">
        <f t="shared" si="520"/>
        <v>0</v>
      </c>
      <c r="M1577" s="52">
        <f t="shared" si="516"/>
        <v>1</v>
      </c>
      <c r="N1577" s="512"/>
    </row>
    <row r="1578" spans="1:14" s="237" customFormat="1" outlineLevel="1" x14ac:dyDescent="0.25">
      <c r="A1578" s="573"/>
      <c r="B1578" s="244" t="s">
        <v>42</v>
      </c>
      <c r="C1578" s="440"/>
      <c r="D1578" s="24">
        <v>11</v>
      </c>
      <c r="E1578" s="24">
        <v>11</v>
      </c>
      <c r="F1578" s="24">
        <v>0</v>
      </c>
      <c r="G1578" s="109">
        <f t="shared" si="521"/>
        <v>0</v>
      </c>
      <c r="H1578" s="24"/>
      <c r="I1578" s="88" t="e">
        <f t="shared" si="504"/>
        <v>#DIV/0!</v>
      </c>
      <c r="J1578" s="24">
        <f t="shared" si="505"/>
        <v>11</v>
      </c>
      <c r="K1578" s="24">
        <f t="shared" si="519"/>
        <v>11</v>
      </c>
      <c r="L1578" s="24">
        <f t="shared" si="520"/>
        <v>0</v>
      </c>
      <c r="M1578" s="52">
        <f t="shared" si="516"/>
        <v>1</v>
      </c>
      <c r="N1578" s="512"/>
    </row>
    <row r="1579" spans="1:14" s="237" customFormat="1" ht="220.5" customHeight="1" outlineLevel="1" x14ac:dyDescent="0.25">
      <c r="A1579" s="573"/>
      <c r="B1579" s="244" t="s">
        <v>24</v>
      </c>
      <c r="C1579" s="440"/>
      <c r="D1579" s="24"/>
      <c r="E1579" s="24"/>
      <c r="F1579" s="24"/>
      <c r="G1579" s="88" t="e">
        <f t="shared" si="521"/>
        <v>#DIV/0!</v>
      </c>
      <c r="H1579" s="24"/>
      <c r="I1579" s="88" t="e">
        <f t="shared" si="504"/>
        <v>#DIV/0!</v>
      </c>
      <c r="J1579" s="24">
        <f t="shared" si="505"/>
        <v>0</v>
      </c>
      <c r="K1579" s="24">
        <f t="shared" si="519"/>
        <v>0</v>
      </c>
      <c r="L1579" s="24">
        <f t="shared" si="520"/>
        <v>0</v>
      </c>
      <c r="M1579" s="129" t="e">
        <f t="shared" si="516"/>
        <v>#DIV/0!</v>
      </c>
      <c r="N1579" s="512"/>
    </row>
    <row r="1580" spans="1:14" s="237" customFormat="1" ht="129" customHeight="1" outlineLevel="1" x14ac:dyDescent="0.25">
      <c r="A1580" s="627" t="s">
        <v>182</v>
      </c>
      <c r="B1580" s="272" t="s">
        <v>788</v>
      </c>
      <c r="C1580" s="272" t="s">
        <v>144</v>
      </c>
      <c r="D1580" s="281">
        <f>SUM(D1581:D1584)</f>
        <v>55392.7</v>
      </c>
      <c r="E1580" s="281">
        <f t="shared" ref="E1580:F1580" si="523">SUM(E1581:E1584)</f>
        <v>55392.7</v>
      </c>
      <c r="F1580" s="281">
        <f t="shared" si="523"/>
        <v>31102.7</v>
      </c>
      <c r="G1580" s="274">
        <f>F1580/E1580</f>
        <v>0.56100000000000005</v>
      </c>
      <c r="H1580" s="281">
        <f>H1582+H1583</f>
        <v>31102.7</v>
      </c>
      <c r="I1580" s="274">
        <f t="shared" si="504"/>
        <v>1</v>
      </c>
      <c r="J1580" s="273">
        <f t="shared" si="505"/>
        <v>55392.7</v>
      </c>
      <c r="K1580" s="64">
        <f t="shared" si="519"/>
        <v>55392.7</v>
      </c>
      <c r="L1580" s="24">
        <f t="shared" si="520"/>
        <v>0</v>
      </c>
      <c r="M1580" s="62">
        <f t="shared" si="516"/>
        <v>1</v>
      </c>
      <c r="N1580" s="525"/>
    </row>
    <row r="1581" spans="1:14" s="237" customFormat="1" ht="21.75" customHeight="1" outlineLevel="1" x14ac:dyDescent="0.25">
      <c r="A1581" s="627"/>
      <c r="B1581" s="276" t="s">
        <v>23</v>
      </c>
      <c r="C1581" s="276"/>
      <c r="D1581" s="282">
        <f>D1586+D1591+D1596+D1601+D1606</f>
        <v>0</v>
      </c>
      <c r="E1581" s="282">
        <f>E1586+E1591+E1596+E1601+E1606</f>
        <v>0</v>
      </c>
      <c r="F1581" s="282">
        <f>F1586+F1591+F1596+F1601+F1606</f>
        <v>0</v>
      </c>
      <c r="G1581" s="278" t="e">
        <f>F1581/E1581</f>
        <v>#DIV/0!</v>
      </c>
      <c r="H1581" s="282">
        <f t="shared" ref="H1581:H1584" si="524">H1586+H1591+H1596+H1601+H1606</f>
        <v>0</v>
      </c>
      <c r="I1581" s="278" t="e">
        <f t="shared" si="504"/>
        <v>#DIV/0!</v>
      </c>
      <c r="J1581" s="275">
        <f t="shared" si="505"/>
        <v>0</v>
      </c>
      <c r="K1581" s="24">
        <f t="shared" si="519"/>
        <v>0</v>
      </c>
      <c r="L1581" s="24">
        <f t="shared" si="520"/>
        <v>0</v>
      </c>
      <c r="M1581" s="129" t="e">
        <f t="shared" si="516"/>
        <v>#DIV/0!</v>
      </c>
      <c r="N1581" s="525"/>
    </row>
    <row r="1582" spans="1:14" s="237" customFormat="1" ht="20.25" customHeight="1" outlineLevel="1" x14ac:dyDescent="0.25">
      <c r="A1582" s="627"/>
      <c r="B1582" s="276" t="s">
        <v>22</v>
      </c>
      <c r="C1582" s="276"/>
      <c r="D1582" s="282">
        <f>D1587+D1592+D1597+D1602+D1607</f>
        <v>0</v>
      </c>
      <c r="E1582" s="282">
        <f t="shared" ref="E1582:F1584" si="525">E1587+E1592+E1597+E1602+E1607</f>
        <v>0</v>
      </c>
      <c r="F1582" s="282">
        <f t="shared" si="525"/>
        <v>0</v>
      </c>
      <c r="G1582" s="277"/>
      <c r="H1582" s="282">
        <f t="shared" si="524"/>
        <v>0</v>
      </c>
      <c r="I1582" s="278" t="e">
        <f t="shared" si="504"/>
        <v>#DIV/0!</v>
      </c>
      <c r="J1582" s="275">
        <f t="shared" si="505"/>
        <v>0</v>
      </c>
      <c r="K1582" s="24">
        <f t="shared" si="519"/>
        <v>0</v>
      </c>
      <c r="L1582" s="24">
        <f t="shared" si="520"/>
        <v>0</v>
      </c>
      <c r="M1582" s="129" t="e">
        <f t="shared" si="516"/>
        <v>#DIV/0!</v>
      </c>
      <c r="N1582" s="525"/>
    </row>
    <row r="1583" spans="1:14" s="237" customFormat="1" ht="20.25" customHeight="1" outlineLevel="1" x14ac:dyDescent="0.25">
      <c r="A1583" s="627"/>
      <c r="B1583" s="279" t="s">
        <v>42</v>
      </c>
      <c r="C1583" s="276"/>
      <c r="D1583" s="282">
        <f>D1588+D1593+D1598+D1603+D1608</f>
        <v>55392.7</v>
      </c>
      <c r="E1583" s="282">
        <f t="shared" si="525"/>
        <v>55392.7</v>
      </c>
      <c r="F1583" s="282">
        <f t="shared" si="525"/>
        <v>31102.7</v>
      </c>
      <c r="G1583" s="277">
        <f>F1583/E1583</f>
        <v>0.56100000000000005</v>
      </c>
      <c r="H1583" s="282">
        <f>H1588+H1593+H1598+H1603+H1608</f>
        <v>31102.7</v>
      </c>
      <c r="I1583" s="277">
        <f t="shared" si="504"/>
        <v>1</v>
      </c>
      <c r="J1583" s="275">
        <f t="shared" si="505"/>
        <v>55392.7</v>
      </c>
      <c r="K1583" s="24">
        <f t="shared" si="519"/>
        <v>55392.7</v>
      </c>
      <c r="L1583" s="24">
        <f t="shared" si="520"/>
        <v>0</v>
      </c>
      <c r="M1583" s="52">
        <f t="shared" si="516"/>
        <v>1</v>
      </c>
      <c r="N1583" s="525"/>
    </row>
    <row r="1584" spans="1:14" s="237" customFormat="1" ht="23.25" customHeight="1" outlineLevel="1" x14ac:dyDescent="0.25">
      <c r="A1584" s="627"/>
      <c r="B1584" s="279" t="s">
        <v>24</v>
      </c>
      <c r="C1584" s="276"/>
      <c r="D1584" s="282">
        <f>D1589+D1594+D1599+D1604+D1609</f>
        <v>0</v>
      </c>
      <c r="E1584" s="282">
        <f t="shared" si="525"/>
        <v>0</v>
      </c>
      <c r="F1584" s="282">
        <f t="shared" si="525"/>
        <v>0</v>
      </c>
      <c r="G1584" s="277"/>
      <c r="H1584" s="282">
        <f t="shared" si="524"/>
        <v>0</v>
      </c>
      <c r="I1584" s="278" t="e">
        <f t="shared" si="504"/>
        <v>#DIV/0!</v>
      </c>
      <c r="J1584" s="275">
        <f t="shared" si="505"/>
        <v>0</v>
      </c>
      <c r="K1584" s="24">
        <f t="shared" si="519"/>
        <v>0</v>
      </c>
      <c r="L1584" s="24">
        <f t="shared" si="520"/>
        <v>0</v>
      </c>
      <c r="M1584" s="129" t="e">
        <f t="shared" si="516"/>
        <v>#DIV/0!</v>
      </c>
      <c r="N1584" s="525"/>
    </row>
    <row r="1585" spans="1:14" s="237" customFormat="1" ht="75.75" customHeight="1" outlineLevel="1" x14ac:dyDescent="0.25">
      <c r="A1585" s="573" t="s">
        <v>183</v>
      </c>
      <c r="B1585" s="37" t="s">
        <v>172</v>
      </c>
      <c r="C1585" s="37" t="s">
        <v>215</v>
      </c>
      <c r="D1585" s="56">
        <f>SUM(D1586:D1589)</f>
        <v>100</v>
      </c>
      <c r="E1585" s="56">
        <f t="shared" ref="E1585:F1585" si="526">SUM(E1586:E1589)</f>
        <v>100</v>
      </c>
      <c r="F1585" s="24">
        <f t="shared" si="526"/>
        <v>30.92</v>
      </c>
      <c r="G1585" s="109">
        <f t="shared" ref="G1585:G1605" si="527">F1585/E1585</f>
        <v>0.309</v>
      </c>
      <c r="H1585" s="24">
        <f>SUM(H1586:H1589)</f>
        <v>30.92</v>
      </c>
      <c r="I1585" s="109">
        <f t="shared" si="504"/>
        <v>1</v>
      </c>
      <c r="J1585" s="24">
        <f t="shared" si="505"/>
        <v>100</v>
      </c>
      <c r="K1585" s="24">
        <f t="shared" si="519"/>
        <v>100</v>
      </c>
      <c r="L1585" s="24">
        <f t="shared" si="520"/>
        <v>0</v>
      </c>
      <c r="M1585" s="52">
        <f t="shared" si="516"/>
        <v>1</v>
      </c>
      <c r="N1585" s="512" t="s">
        <v>1230</v>
      </c>
    </row>
    <row r="1586" spans="1:14" s="237" customFormat="1" outlineLevel="1" x14ac:dyDescent="0.25">
      <c r="A1586" s="573"/>
      <c r="B1586" s="440" t="s">
        <v>23</v>
      </c>
      <c r="C1586" s="37"/>
      <c r="D1586" s="24"/>
      <c r="E1586" s="24"/>
      <c r="F1586" s="24"/>
      <c r="G1586" s="88" t="e">
        <f t="shared" si="527"/>
        <v>#DIV/0!</v>
      </c>
      <c r="H1586" s="24"/>
      <c r="I1586" s="88" t="e">
        <f t="shared" si="504"/>
        <v>#DIV/0!</v>
      </c>
      <c r="J1586" s="24">
        <f t="shared" si="505"/>
        <v>0</v>
      </c>
      <c r="K1586" s="24">
        <f t="shared" si="519"/>
        <v>0</v>
      </c>
      <c r="L1586" s="24">
        <f t="shared" si="520"/>
        <v>0</v>
      </c>
      <c r="M1586" s="129" t="e">
        <f t="shared" si="516"/>
        <v>#DIV/0!</v>
      </c>
      <c r="N1586" s="512"/>
    </row>
    <row r="1587" spans="1:14" s="237" customFormat="1" outlineLevel="1" x14ac:dyDescent="0.25">
      <c r="A1587" s="573"/>
      <c r="B1587" s="440" t="s">
        <v>22</v>
      </c>
      <c r="C1587" s="440"/>
      <c r="D1587" s="24"/>
      <c r="E1587" s="24"/>
      <c r="F1587" s="24"/>
      <c r="G1587" s="88" t="e">
        <f t="shared" si="527"/>
        <v>#DIV/0!</v>
      </c>
      <c r="H1587" s="24"/>
      <c r="I1587" s="88" t="e">
        <f t="shared" si="504"/>
        <v>#DIV/0!</v>
      </c>
      <c r="J1587" s="24">
        <f t="shared" si="505"/>
        <v>0</v>
      </c>
      <c r="K1587" s="24">
        <f t="shared" si="519"/>
        <v>0</v>
      </c>
      <c r="L1587" s="24">
        <f t="shared" si="520"/>
        <v>0</v>
      </c>
      <c r="M1587" s="129" t="e">
        <f t="shared" si="516"/>
        <v>#DIV/0!</v>
      </c>
      <c r="N1587" s="512"/>
    </row>
    <row r="1588" spans="1:14" s="237" customFormat="1" outlineLevel="1" x14ac:dyDescent="0.25">
      <c r="A1588" s="573"/>
      <c r="B1588" s="244" t="s">
        <v>42</v>
      </c>
      <c r="C1588" s="440"/>
      <c r="D1588" s="24">
        <v>100</v>
      </c>
      <c r="E1588" s="24">
        <v>100</v>
      </c>
      <c r="F1588" s="24">
        <v>30.92</v>
      </c>
      <c r="G1588" s="109">
        <f t="shared" si="527"/>
        <v>0.309</v>
      </c>
      <c r="H1588" s="24">
        <v>30.92</v>
      </c>
      <c r="I1588" s="109">
        <f t="shared" si="504"/>
        <v>1</v>
      </c>
      <c r="J1588" s="24">
        <f t="shared" si="505"/>
        <v>100</v>
      </c>
      <c r="K1588" s="24">
        <f t="shared" si="519"/>
        <v>100</v>
      </c>
      <c r="L1588" s="24">
        <f t="shared" si="520"/>
        <v>0</v>
      </c>
      <c r="M1588" s="52">
        <f t="shared" si="516"/>
        <v>1</v>
      </c>
      <c r="N1588" s="512"/>
    </row>
    <row r="1589" spans="1:14" s="237" customFormat="1" outlineLevel="1" x14ac:dyDescent="0.25">
      <c r="A1589" s="573"/>
      <c r="B1589" s="244" t="s">
        <v>24</v>
      </c>
      <c r="C1589" s="440"/>
      <c r="D1589" s="24"/>
      <c r="E1589" s="24"/>
      <c r="F1589" s="24"/>
      <c r="G1589" s="88" t="e">
        <f t="shared" si="527"/>
        <v>#DIV/0!</v>
      </c>
      <c r="H1589" s="24"/>
      <c r="I1589" s="88" t="e">
        <f t="shared" si="504"/>
        <v>#DIV/0!</v>
      </c>
      <c r="J1589" s="24">
        <f t="shared" si="505"/>
        <v>0</v>
      </c>
      <c r="K1589" s="24">
        <f t="shared" si="519"/>
        <v>0</v>
      </c>
      <c r="L1589" s="24">
        <f t="shared" si="520"/>
        <v>0</v>
      </c>
      <c r="M1589" s="129" t="e">
        <f t="shared" si="516"/>
        <v>#DIV/0!</v>
      </c>
      <c r="N1589" s="512"/>
    </row>
    <row r="1590" spans="1:14" s="237" customFormat="1" ht="129" customHeight="1" outlineLevel="1" x14ac:dyDescent="0.25">
      <c r="A1590" s="573" t="s">
        <v>184</v>
      </c>
      <c r="B1590" s="37" t="s">
        <v>173</v>
      </c>
      <c r="C1590" s="37" t="s">
        <v>215</v>
      </c>
      <c r="D1590" s="56">
        <f>SUM(D1591:D1594)</f>
        <v>1793.7</v>
      </c>
      <c r="E1590" s="56">
        <f t="shared" ref="E1590:F1590" si="528">SUM(E1591:E1594)</f>
        <v>1793.7</v>
      </c>
      <c r="F1590" s="24">
        <f t="shared" si="528"/>
        <v>896.85</v>
      </c>
      <c r="G1590" s="109">
        <f t="shared" si="527"/>
        <v>0.5</v>
      </c>
      <c r="H1590" s="24">
        <f>H1592+H1593</f>
        <v>896.85</v>
      </c>
      <c r="I1590" s="109">
        <f t="shared" si="504"/>
        <v>1</v>
      </c>
      <c r="J1590" s="24">
        <f t="shared" si="505"/>
        <v>1793.7</v>
      </c>
      <c r="K1590" s="24">
        <f t="shared" si="519"/>
        <v>1793.7</v>
      </c>
      <c r="L1590" s="24">
        <f t="shared" si="520"/>
        <v>0</v>
      </c>
      <c r="M1590" s="52">
        <f t="shared" si="516"/>
        <v>1</v>
      </c>
      <c r="N1590" s="512" t="s">
        <v>1360</v>
      </c>
    </row>
    <row r="1591" spans="1:14" s="237" customFormat="1" ht="40.5" customHeight="1" outlineLevel="1" x14ac:dyDescent="0.25">
      <c r="A1591" s="573"/>
      <c r="B1591" s="440" t="s">
        <v>23</v>
      </c>
      <c r="C1591" s="37"/>
      <c r="D1591" s="24"/>
      <c r="E1591" s="24"/>
      <c r="F1591" s="24"/>
      <c r="G1591" s="88" t="e">
        <f t="shared" si="527"/>
        <v>#DIV/0!</v>
      </c>
      <c r="H1591" s="24"/>
      <c r="I1591" s="88" t="e">
        <f t="shared" si="504"/>
        <v>#DIV/0!</v>
      </c>
      <c r="J1591" s="24">
        <f t="shared" si="505"/>
        <v>0</v>
      </c>
      <c r="K1591" s="24">
        <f t="shared" si="519"/>
        <v>0</v>
      </c>
      <c r="L1591" s="24">
        <f t="shared" si="520"/>
        <v>0</v>
      </c>
      <c r="M1591" s="129" t="e">
        <f t="shared" si="516"/>
        <v>#DIV/0!</v>
      </c>
      <c r="N1591" s="512"/>
    </row>
    <row r="1592" spans="1:14" s="237" customFormat="1" ht="41.25" customHeight="1" outlineLevel="1" x14ac:dyDescent="0.25">
      <c r="A1592" s="573"/>
      <c r="B1592" s="440" t="s">
        <v>22</v>
      </c>
      <c r="C1592" s="440"/>
      <c r="D1592" s="24"/>
      <c r="E1592" s="24"/>
      <c r="F1592" s="24"/>
      <c r="G1592" s="88" t="e">
        <f t="shared" si="527"/>
        <v>#DIV/0!</v>
      </c>
      <c r="H1592" s="24"/>
      <c r="I1592" s="88" t="e">
        <f t="shared" si="504"/>
        <v>#DIV/0!</v>
      </c>
      <c r="J1592" s="24">
        <f t="shared" si="505"/>
        <v>0</v>
      </c>
      <c r="K1592" s="24">
        <f t="shared" si="519"/>
        <v>0</v>
      </c>
      <c r="L1592" s="24">
        <f t="shared" si="520"/>
        <v>0</v>
      </c>
      <c r="M1592" s="129" t="e">
        <f t="shared" si="516"/>
        <v>#DIV/0!</v>
      </c>
      <c r="N1592" s="512"/>
    </row>
    <row r="1593" spans="1:14" s="237" customFormat="1" ht="39.75" customHeight="1" outlineLevel="1" x14ac:dyDescent="0.25">
      <c r="A1593" s="573"/>
      <c r="B1593" s="244" t="s">
        <v>42</v>
      </c>
      <c r="C1593" s="440"/>
      <c r="D1593" s="24">
        <v>1793.7</v>
      </c>
      <c r="E1593" s="24">
        <v>1793.7</v>
      </c>
      <c r="F1593" s="24">
        <v>896.85</v>
      </c>
      <c r="G1593" s="109">
        <f t="shared" si="527"/>
        <v>0.5</v>
      </c>
      <c r="H1593" s="24">
        <f>F1593</f>
        <v>896.85</v>
      </c>
      <c r="I1593" s="109">
        <f t="shared" si="504"/>
        <v>1</v>
      </c>
      <c r="J1593" s="24">
        <f t="shared" si="505"/>
        <v>1793.7</v>
      </c>
      <c r="K1593" s="24">
        <f t="shared" si="519"/>
        <v>1793.7</v>
      </c>
      <c r="L1593" s="24">
        <f t="shared" si="520"/>
        <v>0</v>
      </c>
      <c r="M1593" s="52">
        <f t="shared" si="516"/>
        <v>1</v>
      </c>
      <c r="N1593" s="512"/>
    </row>
    <row r="1594" spans="1:14" s="237" customFormat="1" ht="53.25" customHeight="1" outlineLevel="1" x14ac:dyDescent="0.25">
      <c r="A1594" s="573"/>
      <c r="B1594" s="244" t="s">
        <v>24</v>
      </c>
      <c r="C1594" s="440"/>
      <c r="D1594" s="24"/>
      <c r="E1594" s="24"/>
      <c r="F1594" s="24"/>
      <c r="G1594" s="88" t="e">
        <f t="shared" si="527"/>
        <v>#DIV/0!</v>
      </c>
      <c r="H1594" s="24"/>
      <c r="I1594" s="88" t="e">
        <f t="shared" si="504"/>
        <v>#DIV/0!</v>
      </c>
      <c r="J1594" s="24">
        <f t="shared" si="505"/>
        <v>0</v>
      </c>
      <c r="K1594" s="24">
        <f t="shared" si="519"/>
        <v>0</v>
      </c>
      <c r="L1594" s="24">
        <f t="shared" si="520"/>
        <v>0</v>
      </c>
      <c r="M1594" s="129" t="e">
        <f t="shared" si="516"/>
        <v>#DIV/0!</v>
      </c>
      <c r="N1594" s="512"/>
    </row>
    <row r="1595" spans="1:14" s="237" customFormat="1" ht="74.25" customHeight="1" outlineLevel="1" x14ac:dyDescent="0.25">
      <c r="A1595" s="573" t="s">
        <v>185</v>
      </c>
      <c r="B1595" s="37" t="s">
        <v>174</v>
      </c>
      <c r="C1595" s="37" t="s">
        <v>215</v>
      </c>
      <c r="D1595" s="56">
        <f>SUM(D1596:D1599)</f>
        <v>727.1</v>
      </c>
      <c r="E1595" s="56">
        <f t="shared" ref="E1595:F1595" si="529">SUM(E1596:E1599)</f>
        <v>727.1</v>
      </c>
      <c r="F1595" s="24">
        <f t="shared" si="529"/>
        <v>424.14</v>
      </c>
      <c r="G1595" s="109">
        <f t="shared" si="527"/>
        <v>0.58299999999999996</v>
      </c>
      <c r="H1595" s="24">
        <f>SUM(H1596:H1599)</f>
        <v>424.14</v>
      </c>
      <c r="I1595" s="109">
        <f t="shared" si="504"/>
        <v>1</v>
      </c>
      <c r="J1595" s="24">
        <f t="shared" si="505"/>
        <v>727.1</v>
      </c>
      <c r="K1595" s="24">
        <f t="shared" si="519"/>
        <v>727.1</v>
      </c>
      <c r="L1595" s="24">
        <f t="shared" si="520"/>
        <v>0</v>
      </c>
      <c r="M1595" s="52">
        <f t="shared" si="516"/>
        <v>1</v>
      </c>
      <c r="N1595" s="512" t="s">
        <v>1361</v>
      </c>
    </row>
    <row r="1596" spans="1:14" s="237" customFormat="1" outlineLevel="1" x14ac:dyDescent="0.25">
      <c r="A1596" s="573"/>
      <c r="B1596" s="440" t="s">
        <v>23</v>
      </c>
      <c r="C1596" s="37"/>
      <c r="D1596" s="24"/>
      <c r="E1596" s="24"/>
      <c r="F1596" s="24"/>
      <c r="G1596" s="88" t="e">
        <f t="shared" si="527"/>
        <v>#DIV/0!</v>
      </c>
      <c r="H1596" s="24"/>
      <c r="I1596" s="88" t="e">
        <f t="shared" si="504"/>
        <v>#DIV/0!</v>
      </c>
      <c r="J1596" s="24">
        <f t="shared" si="505"/>
        <v>0</v>
      </c>
      <c r="K1596" s="24">
        <f t="shared" si="519"/>
        <v>0</v>
      </c>
      <c r="L1596" s="24">
        <f t="shared" si="520"/>
        <v>0</v>
      </c>
      <c r="M1596" s="129" t="e">
        <f t="shared" si="516"/>
        <v>#DIV/0!</v>
      </c>
      <c r="N1596" s="512"/>
    </row>
    <row r="1597" spans="1:14" s="237" customFormat="1" outlineLevel="1" x14ac:dyDescent="0.25">
      <c r="A1597" s="573"/>
      <c r="B1597" s="440" t="s">
        <v>22</v>
      </c>
      <c r="C1597" s="440"/>
      <c r="D1597" s="24"/>
      <c r="E1597" s="24"/>
      <c r="F1597" s="24"/>
      <c r="G1597" s="88" t="e">
        <f t="shared" si="527"/>
        <v>#DIV/0!</v>
      </c>
      <c r="H1597" s="24"/>
      <c r="I1597" s="88" t="e">
        <f t="shared" si="504"/>
        <v>#DIV/0!</v>
      </c>
      <c r="J1597" s="24">
        <f t="shared" si="505"/>
        <v>0</v>
      </c>
      <c r="K1597" s="24">
        <f t="shared" si="519"/>
        <v>0</v>
      </c>
      <c r="L1597" s="24">
        <f t="shared" si="520"/>
        <v>0</v>
      </c>
      <c r="M1597" s="129" t="e">
        <f t="shared" si="516"/>
        <v>#DIV/0!</v>
      </c>
      <c r="N1597" s="512"/>
    </row>
    <row r="1598" spans="1:14" s="237" customFormat="1" outlineLevel="1" x14ac:dyDescent="0.25">
      <c r="A1598" s="573"/>
      <c r="B1598" s="244" t="s">
        <v>42</v>
      </c>
      <c r="C1598" s="440"/>
      <c r="D1598" s="24">
        <v>727.1</v>
      </c>
      <c r="E1598" s="24">
        <v>727.1</v>
      </c>
      <c r="F1598" s="280">
        <v>424.14</v>
      </c>
      <c r="G1598" s="109">
        <f t="shared" si="527"/>
        <v>0.58299999999999996</v>
      </c>
      <c r="H1598" s="280">
        <f>F1598</f>
        <v>424.14</v>
      </c>
      <c r="I1598" s="109">
        <f t="shared" si="504"/>
        <v>1</v>
      </c>
      <c r="J1598" s="24">
        <f t="shared" si="505"/>
        <v>727.1</v>
      </c>
      <c r="K1598" s="24">
        <f t="shared" si="519"/>
        <v>727.1</v>
      </c>
      <c r="L1598" s="24">
        <f t="shared" si="520"/>
        <v>0</v>
      </c>
      <c r="M1598" s="52">
        <f t="shared" si="516"/>
        <v>1</v>
      </c>
      <c r="N1598" s="512"/>
    </row>
    <row r="1599" spans="1:14" s="237" customFormat="1" outlineLevel="1" x14ac:dyDescent="0.25">
      <c r="A1599" s="573"/>
      <c r="B1599" s="244" t="s">
        <v>24</v>
      </c>
      <c r="C1599" s="440"/>
      <c r="D1599" s="24"/>
      <c r="E1599" s="24"/>
      <c r="F1599" s="24"/>
      <c r="G1599" s="88" t="e">
        <f t="shared" si="527"/>
        <v>#DIV/0!</v>
      </c>
      <c r="H1599" s="24"/>
      <c r="I1599" s="88" t="e">
        <f t="shared" si="504"/>
        <v>#DIV/0!</v>
      </c>
      <c r="J1599" s="24">
        <f t="shared" si="505"/>
        <v>0</v>
      </c>
      <c r="K1599" s="24">
        <f t="shared" si="519"/>
        <v>0</v>
      </c>
      <c r="L1599" s="24">
        <f t="shared" si="520"/>
        <v>0</v>
      </c>
      <c r="M1599" s="129" t="e">
        <f t="shared" si="516"/>
        <v>#DIV/0!</v>
      </c>
      <c r="N1599" s="512"/>
    </row>
    <row r="1600" spans="1:14" s="237" customFormat="1" ht="117" customHeight="1" outlineLevel="1" x14ac:dyDescent="0.25">
      <c r="A1600" s="573" t="s">
        <v>186</v>
      </c>
      <c r="B1600" s="37" t="s">
        <v>175</v>
      </c>
      <c r="C1600" s="37" t="s">
        <v>215</v>
      </c>
      <c r="D1600" s="56">
        <f>SUM(D1601:D1604)</f>
        <v>5709.8</v>
      </c>
      <c r="E1600" s="56">
        <f t="shared" ref="E1600:F1600" si="530">SUM(E1601:E1604)</f>
        <v>5709.8</v>
      </c>
      <c r="F1600" s="24">
        <f t="shared" si="530"/>
        <v>1120.6500000000001</v>
      </c>
      <c r="G1600" s="109">
        <f t="shared" si="527"/>
        <v>0.19600000000000001</v>
      </c>
      <c r="H1600" s="24">
        <f>SUM(H1601:H1604)</f>
        <v>1120.6500000000001</v>
      </c>
      <c r="I1600" s="88">
        <f t="shared" si="504"/>
        <v>1</v>
      </c>
      <c r="J1600" s="24">
        <f t="shared" si="505"/>
        <v>5709.8</v>
      </c>
      <c r="K1600" s="24">
        <f t="shared" si="519"/>
        <v>5709.8</v>
      </c>
      <c r="L1600" s="24">
        <f t="shared" si="520"/>
        <v>0</v>
      </c>
      <c r="M1600" s="52">
        <f t="shared" si="516"/>
        <v>1</v>
      </c>
      <c r="N1600" s="512" t="s">
        <v>1362</v>
      </c>
    </row>
    <row r="1601" spans="1:14" s="237" customFormat="1" ht="32.25" customHeight="1" outlineLevel="1" x14ac:dyDescent="0.25">
      <c r="A1601" s="573"/>
      <c r="B1601" s="440" t="s">
        <v>23</v>
      </c>
      <c r="C1601" s="37"/>
      <c r="D1601" s="24"/>
      <c r="E1601" s="24"/>
      <c r="F1601" s="24"/>
      <c r="G1601" s="88" t="e">
        <f t="shared" si="527"/>
        <v>#DIV/0!</v>
      </c>
      <c r="H1601" s="24"/>
      <c r="I1601" s="88" t="e">
        <f t="shared" si="504"/>
        <v>#DIV/0!</v>
      </c>
      <c r="J1601" s="24">
        <f t="shared" si="505"/>
        <v>0</v>
      </c>
      <c r="K1601" s="24">
        <f t="shared" si="519"/>
        <v>0</v>
      </c>
      <c r="L1601" s="24">
        <f t="shared" si="520"/>
        <v>0</v>
      </c>
      <c r="M1601" s="129" t="e">
        <f t="shared" si="516"/>
        <v>#DIV/0!</v>
      </c>
      <c r="N1601" s="512"/>
    </row>
    <row r="1602" spans="1:14" s="237" customFormat="1" ht="33.75" customHeight="1" outlineLevel="1" x14ac:dyDescent="0.25">
      <c r="A1602" s="573"/>
      <c r="B1602" s="440" t="s">
        <v>22</v>
      </c>
      <c r="C1602" s="440"/>
      <c r="D1602" s="24"/>
      <c r="E1602" s="24"/>
      <c r="F1602" s="24"/>
      <c r="G1602" s="88" t="e">
        <f t="shared" si="527"/>
        <v>#DIV/0!</v>
      </c>
      <c r="H1602" s="24"/>
      <c r="I1602" s="88" t="e">
        <f t="shared" si="504"/>
        <v>#DIV/0!</v>
      </c>
      <c r="J1602" s="24">
        <f t="shared" si="505"/>
        <v>0</v>
      </c>
      <c r="K1602" s="24">
        <f t="shared" si="519"/>
        <v>0</v>
      </c>
      <c r="L1602" s="24">
        <f t="shared" si="520"/>
        <v>0</v>
      </c>
      <c r="M1602" s="129" t="e">
        <f t="shared" si="516"/>
        <v>#DIV/0!</v>
      </c>
      <c r="N1602" s="512"/>
    </row>
    <row r="1603" spans="1:14" s="237" customFormat="1" ht="32.25" customHeight="1" outlineLevel="1" x14ac:dyDescent="0.25">
      <c r="A1603" s="573"/>
      <c r="B1603" s="244" t="s">
        <v>42</v>
      </c>
      <c r="C1603" s="440"/>
      <c r="D1603" s="24">
        <v>5709.8</v>
      </c>
      <c r="E1603" s="24">
        <v>5709.8</v>
      </c>
      <c r="F1603" s="24">
        <v>1120.6500000000001</v>
      </c>
      <c r="G1603" s="109">
        <f t="shared" si="527"/>
        <v>0.19600000000000001</v>
      </c>
      <c r="H1603" s="24">
        <v>1120.6500000000001</v>
      </c>
      <c r="I1603" s="109">
        <f t="shared" si="504"/>
        <v>1</v>
      </c>
      <c r="J1603" s="24">
        <f t="shared" si="505"/>
        <v>5709.8</v>
      </c>
      <c r="K1603" s="24">
        <f t="shared" si="519"/>
        <v>5709.8</v>
      </c>
      <c r="L1603" s="24">
        <f t="shared" si="520"/>
        <v>0</v>
      </c>
      <c r="M1603" s="52">
        <f t="shared" si="516"/>
        <v>1</v>
      </c>
      <c r="N1603" s="512"/>
    </row>
    <row r="1604" spans="1:14" s="237" customFormat="1" ht="35.25" customHeight="1" outlineLevel="1" x14ac:dyDescent="0.25">
      <c r="A1604" s="573"/>
      <c r="B1604" s="244" t="s">
        <v>24</v>
      </c>
      <c r="C1604" s="440"/>
      <c r="D1604" s="24"/>
      <c r="E1604" s="24"/>
      <c r="F1604" s="24"/>
      <c r="G1604" s="88" t="e">
        <f t="shared" si="527"/>
        <v>#DIV/0!</v>
      </c>
      <c r="H1604" s="24"/>
      <c r="I1604" s="88" t="e">
        <f t="shared" si="504"/>
        <v>#DIV/0!</v>
      </c>
      <c r="J1604" s="24">
        <f t="shared" si="505"/>
        <v>0</v>
      </c>
      <c r="K1604" s="24">
        <f t="shared" si="519"/>
        <v>0</v>
      </c>
      <c r="L1604" s="24">
        <f t="shared" si="520"/>
        <v>0</v>
      </c>
      <c r="M1604" s="129" t="e">
        <f t="shared" si="516"/>
        <v>#DIV/0!</v>
      </c>
      <c r="N1604" s="512"/>
    </row>
    <row r="1605" spans="1:14" s="237" customFormat="1" ht="45" customHeight="1" outlineLevel="1" x14ac:dyDescent="0.25">
      <c r="A1605" s="573" t="s">
        <v>187</v>
      </c>
      <c r="B1605" s="37" t="s">
        <v>1231</v>
      </c>
      <c r="C1605" s="37" t="s">
        <v>215</v>
      </c>
      <c r="D1605" s="56">
        <f>SUM(D1606:D1609)</f>
        <v>47062.1</v>
      </c>
      <c r="E1605" s="56">
        <f t="shared" ref="E1605:F1605" si="531">SUM(E1606:E1609)</f>
        <v>47062.1</v>
      </c>
      <c r="F1605" s="56">
        <f t="shared" si="531"/>
        <v>28630.14</v>
      </c>
      <c r="G1605" s="114">
        <f t="shared" si="527"/>
        <v>0.60799999999999998</v>
      </c>
      <c r="H1605" s="56">
        <f>SUM(H1606:H1609)</f>
        <v>28630.14</v>
      </c>
      <c r="I1605" s="114">
        <f>H1605/F1605</f>
        <v>1</v>
      </c>
      <c r="J1605" s="56">
        <f t="shared" si="505"/>
        <v>47062.1</v>
      </c>
      <c r="K1605" s="56">
        <f t="shared" si="519"/>
        <v>47062.1</v>
      </c>
      <c r="L1605" s="56">
        <f t="shared" si="520"/>
        <v>0</v>
      </c>
      <c r="M1605" s="155">
        <f t="shared" si="516"/>
        <v>1</v>
      </c>
      <c r="N1605" s="512" t="s">
        <v>1232</v>
      </c>
    </row>
    <row r="1606" spans="1:14" s="237" customFormat="1" outlineLevel="1" x14ac:dyDescent="0.25">
      <c r="A1606" s="573"/>
      <c r="B1606" s="440" t="s">
        <v>23</v>
      </c>
      <c r="C1606" s="37"/>
      <c r="D1606" s="24"/>
      <c r="E1606" s="24"/>
      <c r="F1606" s="24"/>
      <c r="G1606" s="109"/>
      <c r="H1606" s="24"/>
      <c r="I1606" s="109"/>
      <c r="J1606" s="24">
        <f t="shared" si="505"/>
        <v>0</v>
      </c>
      <c r="K1606" s="24">
        <f t="shared" si="519"/>
        <v>0</v>
      </c>
      <c r="L1606" s="24">
        <f t="shared" si="520"/>
        <v>0</v>
      </c>
      <c r="M1606" s="129" t="e">
        <f t="shared" si="516"/>
        <v>#DIV/0!</v>
      </c>
      <c r="N1606" s="512"/>
    </row>
    <row r="1607" spans="1:14" s="237" customFormat="1" outlineLevel="1" x14ac:dyDescent="0.25">
      <c r="A1607" s="573"/>
      <c r="B1607" s="440" t="s">
        <v>22</v>
      </c>
      <c r="C1607" s="440"/>
      <c r="D1607" s="24"/>
      <c r="E1607" s="24"/>
      <c r="F1607" s="24"/>
      <c r="G1607" s="109"/>
      <c r="H1607" s="24"/>
      <c r="I1607" s="109"/>
      <c r="J1607" s="24">
        <f t="shared" si="505"/>
        <v>0</v>
      </c>
      <c r="K1607" s="24">
        <f t="shared" si="519"/>
        <v>0</v>
      </c>
      <c r="L1607" s="24">
        <f t="shared" si="520"/>
        <v>0</v>
      </c>
      <c r="M1607" s="129" t="e">
        <f t="shared" si="516"/>
        <v>#DIV/0!</v>
      </c>
      <c r="N1607" s="512"/>
    </row>
    <row r="1608" spans="1:14" s="237" customFormat="1" outlineLevel="1" x14ac:dyDescent="0.25">
      <c r="A1608" s="573"/>
      <c r="B1608" s="244" t="s">
        <v>42</v>
      </c>
      <c r="C1608" s="440"/>
      <c r="D1608" s="24">
        <v>47062.1</v>
      </c>
      <c r="E1608" s="24">
        <v>47062.1</v>
      </c>
      <c r="F1608" s="280">
        <v>28630.14</v>
      </c>
      <c r="G1608" s="109">
        <f>F1608/E1608</f>
        <v>0.60799999999999998</v>
      </c>
      <c r="H1608" s="280">
        <f>F1608</f>
        <v>28630.14</v>
      </c>
      <c r="I1608" s="109">
        <f>H1608/F1608</f>
        <v>1</v>
      </c>
      <c r="J1608" s="24">
        <f t="shared" si="505"/>
        <v>47062.1</v>
      </c>
      <c r="K1608" s="24">
        <f t="shared" si="519"/>
        <v>47062.1</v>
      </c>
      <c r="L1608" s="24">
        <f t="shared" si="520"/>
        <v>0</v>
      </c>
      <c r="M1608" s="52">
        <f t="shared" si="516"/>
        <v>1</v>
      </c>
      <c r="N1608" s="512"/>
    </row>
    <row r="1609" spans="1:14" s="237" customFormat="1" outlineLevel="1" x14ac:dyDescent="0.25">
      <c r="A1609" s="573"/>
      <c r="B1609" s="244" t="s">
        <v>24</v>
      </c>
      <c r="C1609" s="440"/>
      <c r="D1609" s="24"/>
      <c r="E1609" s="24"/>
      <c r="F1609" s="24"/>
      <c r="G1609" s="109"/>
      <c r="H1609" s="24"/>
      <c r="I1609" s="109"/>
      <c r="J1609" s="24">
        <f t="shared" ref="J1609:J1624" si="532">E1609</f>
        <v>0</v>
      </c>
      <c r="K1609" s="24">
        <f t="shared" si="519"/>
        <v>0</v>
      </c>
      <c r="L1609" s="24">
        <f t="shared" si="520"/>
        <v>0</v>
      </c>
      <c r="M1609" s="129" t="e">
        <f t="shared" si="516"/>
        <v>#DIV/0!</v>
      </c>
      <c r="N1609" s="512"/>
    </row>
    <row r="1610" spans="1:14" s="237" customFormat="1" ht="78" outlineLevel="1" x14ac:dyDescent="0.25">
      <c r="A1610" s="627" t="s">
        <v>188</v>
      </c>
      <c r="B1610" s="272" t="s">
        <v>790</v>
      </c>
      <c r="C1610" s="272" t="s">
        <v>144</v>
      </c>
      <c r="D1610" s="273">
        <f>SUM(D1611:D1614)</f>
        <v>35955.599999999999</v>
      </c>
      <c r="E1610" s="273">
        <f t="shared" ref="E1610:F1610" si="533">SUM(E1611:E1614)</f>
        <v>35971.46</v>
      </c>
      <c r="F1610" s="273">
        <f t="shared" si="533"/>
        <v>19138.32</v>
      </c>
      <c r="G1610" s="274">
        <f>F1610/E1610</f>
        <v>0.53200000000000003</v>
      </c>
      <c r="H1610" s="273">
        <f>SUM(H1611:H1614)</f>
        <v>19138.32</v>
      </c>
      <c r="I1610" s="274">
        <f>H1610/F1610</f>
        <v>1</v>
      </c>
      <c r="J1610" s="273">
        <f t="shared" si="532"/>
        <v>35971.46</v>
      </c>
      <c r="K1610" s="64">
        <f t="shared" si="519"/>
        <v>35971.46</v>
      </c>
      <c r="L1610" s="24">
        <f t="shared" si="520"/>
        <v>0</v>
      </c>
      <c r="M1610" s="62">
        <f t="shared" si="516"/>
        <v>1</v>
      </c>
      <c r="N1610" s="525"/>
    </row>
    <row r="1611" spans="1:14" s="237" customFormat="1" ht="18.75" customHeight="1" outlineLevel="1" x14ac:dyDescent="0.25">
      <c r="A1611" s="627"/>
      <c r="B1611" s="276" t="s">
        <v>23</v>
      </c>
      <c r="C1611" s="276"/>
      <c r="D1611" s="275">
        <f t="shared" ref="D1611:F1614" si="534">D1616+D1621</f>
        <v>0</v>
      </c>
      <c r="E1611" s="275">
        <f t="shared" si="534"/>
        <v>0</v>
      </c>
      <c r="F1611" s="275">
        <f t="shared" si="534"/>
        <v>0</v>
      </c>
      <c r="G1611" s="277"/>
      <c r="H1611" s="275">
        <f>H1616+H1621</f>
        <v>0</v>
      </c>
      <c r="I1611" s="277"/>
      <c r="J1611" s="275">
        <f t="shared" si="532"/>
        <v>0</v>
      </c>
      <c r="K1611" s="24">
        <f t="shared" si="519"/>
        <v>0</v>
      </c>
      <c r="L1611" s="24">
        <f t="shared" si="520"/>
        <v>0</v>
      </c>
      <c r="M1611" s="129" t="e">
        <f t="shared" si="516"/>
        <v>#DIV/0!</v>
      </c>
      <c r="N1611" s="525"/>
    </row>
    <row r="1612" spans="1:14" s="237" customFormat="1" ht="18.75" customHeight="1" outlineLevel="1" x14ac:dyDescent="0.25">
      <c r="A1612" s="627"/>
      <c r="B1612" s="276" t="s">
        <v>22</v>
      </c>
      <c r="C1612" s="276"/>
      <c r="D1612" s="275">
        <f t="shared" si="534"/>
        <v>0</v>
      </c>
      <c r="E1612" s="275">
        <f t="shared" si="534"/>
        <v>0</v>
      </c>
      <c r="F1612" s="275">
        <f t="shared" si="534"/>
        <v>0</v>
      </c>
      <c r="G1612" s="277"/>
      <c r="H1612" s="275">
        <f>H1617+H1622</f>
        <v>0</v>
      </c>
      <c r="I1612" s="277"/>
      <c r="J1612" s="275">
        <f t="shared" si="532"/>
        <v>0</v>
      </c>
      <c r="K1612" s="24">
        <f t="shared" si="519"/>
        <v>0</v>
      </c>
      <c r="L1612" s="24">
        <f t="shared" si="520"/>
        <v>0</v>
      </c>
      <c r="M1612" s="129" t="e">
        <f t="shared" si="516"/>
        <v>#DIV/0!</v>
      </c>
      <c r="N1612" s="525"/>
    </row>
    <row r="1613" spans="1:14" s="237" customFormat="1" ht="18.75" customHeight="1" outlineLevel="1" x14ac:dyDescent="0.25">
      <c r="A1613" s="627"/>
      <c r="B1613" s="279" t="s">
        <v>42</v>
      </c>
      <c r="C1613" s="276"/>
      <c r="D1613" s="275">
        <f t="shared" si="534"/>
        <v>35955.599999999999</v>
      </c>
      <c r="E1613" s="275">
        <f t="shared" si="534"/>
        <v>35971.46</v>
      </c>
      <c r="F1613" s="275">
        <f t="shared" si="534"/>
        <v>19138.32</v>
      </c>
      <c r="G1613" s="277">
        <f>F1613/E1613</f>
        <v>0.53200000000000003</v>
      </c>
      <c r="H1613" s="275">
        <f>H1618+H1623</f>
        <v>19138.32</v>
      </c>
      <c r="I1613" s="277">
        <f>H1613/F1613</f>
        <v>1</v>
      </c>
      <c r="J1613" s="275">
        <f t="shared" si="532"/>
        <v>35971.46</v>
      </c>
      <c r="K1613" s="24">
        <f t="shared" si="519"/>
        <v>35971.46</v>
      </c>
      <c r="L1613" s="24">
        <f t="shared" si="520"/>
        <v>0</v>
      </c>
      <c r="M1613" s="52">
        <f t="shared" si="516"/>
        <v>1</v>
      </c>
      <c r="N1613" s="525"/>
    </row>
    <row r="1614" spans="1:14" s="237" customFormat="1" ht="18.75" customHeight="1" outlineLevel="1" x14ac:dyDescent="0.25">
      <c r="A1614" s="627"/>
      <c r="B1614" s="279" t="s">
        <v>24</v>
      </c>
      <c r="C1614" s="276"/>
      <c r="D1614" s="275">
        <f t="shared" si="534"/>
        <v>0</v>
      </c>
      <c r="E1614" s="275">
        <f t="shared" si="534"/>
        <v>0</v>
      </c>
      <c r="F1614" s="275">
        <f t="shared" si="534"/>
        <v>0</v>
      </c>
      <c r="G1614" s="278" t="e">
        <f t="shared" ref="G1614:G1624" si="535">F1614/E1614</f>
        <v>#DIV/0!</v>
      </c>
      <c r="H1614" s="275">
        <f>H1619+H1624</f>
        <v>0</v>
      </c>
      <c r="I1614" s="283"/>
      <c r="J1614" s="275">
        <f t="shared" si="532"/>
        <v>0</v>
      </c>
      <c r="K1614" s="24">
        <f t="shared" si="519"/>
        <v>0</v>
      </c>
      <c r="L1614" s="24">
        <f t="shared" si="520"/>
        <v>0</v>
      </c>
      <c r="M1614" s="129" t="e">
        <f t="shared" si="516"/>
        <v>#DIV/0!</v>
      </c>
      <c r="N1614" s="525"/>
    </row>
    <row r="1615" spans="1:14" s="237" customFormat="1" ht="348" customHeight="1" outlineLevel="1" x14ac:dyDescent="0.25">
      <c r="A1615" s="647" t="s">
        <v>189</v>
      </c>
      <c r="B1615" s="37" t="s">
        <v>862</v>
      </c>
      <c r="C1615" s="37" t="s">
        <v>782</v>
      </c>
      <c r="D1615" s="56">
        <f>D1617+D1618</f>
        <v>8341.2999999999993</v>
      </c>
      <c r="E1615" s="56">
        <f>E1617+E1618</f>
        <v>8357.16</v>
      </c>
      <c r="F1615" s="24">
        <f>F1617+F1618</f>
        <v>2275.4299999999998</v>
      </c>
      <c r="G1615" s="109">
        <f t="shared" si="535"/>
        <v>0.27200000000000002</v>
      </c>
      <c r="H1615" s="24">
        <f>H1617+H1618</f>
        <v>2275.4299999999998</v>
      </c>
      <c r="I1615" s="109">
        <f>H1615/F1615</f>
        <v>1</v>
      </c>
      <c r="J1615" s="24">
        <f t="shared" si="532"/>
        <v>8357.16</v>
      </c>
      <c r="K1615" s="24">
        <f t="shared" si="519"/>
        <v>8357.16</v>
      </c>
      <c r="L1615" s="24">
        <f t="shared" si="520"/>
        <v>0</v>
      </c>
      <c r="M1615" s="52">
        <f t="shared" si="516"/>
        <v>1</v>
      </c>
      <c r="N1615" s="512" t="s">
        <v>1363</v>
      </c>
    </row>
    <row r="1616" spans="1:14" s="237" customFormat="1" ht="35.25" customHeight="1" outlineLevel="1" x14ac:dyDescent="0.25">
      <c r="A1616" s="647"/>
      <c r="B1616" s="440" t="s">
        <v>23</v>
      </c>
      <c r="C1616" s="37"/>
      <c r="D1616" s="24"/>
      <c r="E1616" s="24"/>
      <c r="F1616" s="24"/>
      <c r="G1616" s="88" t="e">
        <f t="shared" si="535"/>
        <v>#DIV/0!</v>
      </c>
      <c r="H1616" s="24"/>
      <c r="I1616" s="109"/>
      <c r="J1616" s="24">
        <f t="shared" si="532"/>
        <v>0</v>
      </c>
      <c r="K1616" s="24">
        <f t="shared" si="519"/>
        <v>0</v>
      </c>
      <c r="L1616" s="24">
        <f t="shared" si="520"/>
        <v>0</v>
      </c>
      <c r="M1616" s="129" t="e">
        <f t="shared" si="516"/>
        <v>#DIV/0!</v>
      </c>
      <c r="N1616" s="512"/>
    </row>
    <row r="1617" spans="1:14" s="237" customFormat="1" ht="35.25" customHeight="1" outlineLevel="1" x14ac:dyDescent="0.25">
      <c r="A1617" s="647"/>
      <c r="B1617" s="440" t="s">
        <v>22</v>
      </c>
      <c r="C1617" s="440"/>
      <c r="D1617" s="24"/>
      <c r="E1617" s="24"/>
      <c r="F1617" s="24"/>
      <c r="G1617" s="88" t="e">
        <f t="shared" si="535"/>
        <v>#DIV/0!</v>
      </c>
      <c r="H1617" s="24"/>
      <c r="I1617" s="109"/>
      <c r="J1617" s="24">
        <f t="shared" si="532"/>
        <v>0</v>
      </c>
      <c r="K1617" s="24">
        <f t="shared" si="519"/>
        <v>0</v>
      </c>
      <c r="L1617" s="24">
        <f t="shared" si="520"/>
        <v>0</v>
      </c>
      <c r="M1617" s="129" t="e">
        <f t="shared" si="516"/>
        <v>#DIV/0!</v>
      </c>
      <c r="N1617" s="512"/>
    </row>
    <row r="1618" spans="1:14" s="237" customFormat="1" ht="38.25" customHeight="1" outlineLevel="1" x14ac:dyDescent="0.25">
      <c r="A1618" s="647"/>
      <c r="B1618" s="244" t="s">
        <v>42</v>
      </c>
      <c r="C1618" s="440"/>
      <c r="D1618" s="24">
        <v>8341.2999999999993</v>
      </c>
      <c r="E1618" s="24">
        <v>8357.16</v>
      </c>
      <c r="F1618" s="24">
        <v>2275.4299999999998</v>
      </c>
      <c r="G1618" s="109">
        <f t="shared" si="535"/>
        <v>0.27200000000000002</v>
      </c>
      <c r="H1618" s="24">
        <f>F1618</f>
        <v>2275.4299999999998</v>
      </c>
      <c r="I1618" s="109">
        <f>H1618/F1618</f>
        <v>1</v>
      </c>
      <c r="J1618" s="24">
        <f t="shared" si="532"/>
        <v>8357.16</v>
      </c>
      <c r="K1618" s="24">
        <f t="shared" si="519"/>
        <v>8357.16</v>
      </c>
      <c r="L1618" s="24">
        <f t="shared" si="520"/>
        <v>0</v>
      </c>
      <c r="M1618" s="52">
        <f t="shared" si="516"/>
        <v>1</v>
      </c>
      <c r="N1618" s="512"/>
    </row>
    <row r="1619" spans="1:14" s="237" customFormat="1" ht="73.5" customHeight="1" outlineLevel="1" x14ac:dyDescent="0.25">
      <c r="A1619" s="647"/>
      <c r="B1619" s="244" t="s">
        <v>24</v>
      </c>
      <c r="C1619" s="440"/>
      <c r="D1619" s="24"/>
      <c r="E1619" s="24"/>
      <c r="F1619" s="24"/>
      <c r="G1619" s="88" t="e">
        <f t="shared" si="535"/>
        <v>#DIV/0!</v>
      </c>
      <c r="H1619" s="24"/>
      <c r="I1619" s="109"/>
      <c r="J1619" s="24">
        <f t="shared" si="532"/>
        <v>0</v>
      </c>
      <c r="K1619" s="24">
        <f t="shared" si="519"/>
        <v>0</v>
      </c>
      <c r="L1619" s="24">
        <f t="shared" si="520"/>
        <v>0</v>
      </c>
      <c r="M1619" s="129" t="e">
        <f t="shared" si="516"/>
        <v>#DIV/0!</v>
      </c>
      <c r="N1619" s="512"/>
    </row>
    <row r="1620" spans="1:14" s="237" customFormat="1" ht="37.5" customHeight="1" outlineLevel="1" x14ac:dyDescent="0.25">
      <c r="A1620" s="647" t="s">
        <v>190</v>
      </c>
      <c r="B1620" s="37" t="s">
        <v>662</v>
      </c>
      <c r="C1620" s="37" t="s">
        <v>215</v>
      </c>
      <c r="D1620" s="56">
        <f>D1622+D1623</f>
        <v>27614.3</v>
      </c>
      <c r="E1620" s="56">
        <f>E1622+E1623</f>
        <v>27614.3</v>
      </c>
      <c r="F1620" s="56">
        <f>F1622+F1623</f>
        <v>16862.89</v>
      </c>
      <c r="G1620" s="114">
        <f t="shared" si="535"/>
        <v>0.61099999999999999</v>
      </c>
      <c r="H1620" s="56">
        <f>H1622+H1623</f>
        <v>16862.89</v>
      </c>
      <c r="I1620" s="114">
        <f>H1620/F1620</f>
        <v>1</v>
      </c>
      <c r="J1620" s="24">
        <f t="shared" si="532"/>
        <v>27614.3</v>
      </c>
      <c r="K1620" s="24">
        <f t="shared" si="519"/>
        <v>27614.3</v>
      </c>
      <c r="L1620" s="24">
        <f t="shared" si="520"/>
        <v>0</v>
      </c>
      <c r="M1620" s="52">
        <f t="shared" si="516"/>
        <v>1</v>
      </c>
      <c r="N1620" s="512" t="s">
        <v>1233</v>
      </c>
    </row>
    <row r="1621" spans="1:14" s="237" customFormat="1" outlineLevel="1" x14ac:dyDescent="0.25">
      <c r="A1621" s="647"/>
      <c r="B1621" s="440" t="s">
        <v>23</v>
      </c>
      <c r="C1621" s="37"/>
      <c r="D1621" s="24"/>
      <c r="E1621" s="24"/>
      <c r="F1621" s="24"/>
      <c r="G1621" s="88" t="e">
        <f t="shared" si="535"/>
        <v>#DIV/0!</v>
      </c>
      <c r="H1621" s="24"/>
      <c r="I1621" s="109"/>
      <c r="J1621" s="24">
        <f t="shared" si="532"/>
        <v>0</v>
      </c>
      <c r="K1621" s="24">
        <f t="shared" si="519"/>
        <v>0</v>
      </c>
      <c r="L1621" s="24">
        <f t="shared" si="520"/>
        <v>0</v>
      </c>
      <c r="M1621" s="129" t="e">
        <f t="shared" si="516"/>
        <v>#DIV/0!</v>
      </c>
      <c r="N1621" s="512"/>
    </row>
    <row r="1622" spans="1:14" s="237" customFormat="1" outlineLevel="1" x14ac:dyDescent="0.25">
      <c r="A1622" s="647"/>
      <c r="B1622" s="440" t="s">
        <v>22</v>
      </c>
      <c r="C1622" s="440"/>
      <c r="D1622" s="24"/>
      <c r="E1622" s="24"/>
      <c r="F1622" s="24"/>
      <c r="G1622" s="88" t="e">
        <f t="shared" si="535"/>
        <v>#DIV/0!</v>
      </c>
      <c r="H1622" s="24"/>
      <c r="I1622" s="109"/>
      <c r="J1622" s="24">
        <f t="shared" si="532"/>
        <v>0</v>
      </c>
      <c r="K1622" s="24">
        <f t="shared" si="519"/>
        <v>0</v>
      </c>
      <c r="L1622" s="24">
        <f t="shared" si="520"/>
        <v>0</v>
      </c>
      <c r="M1622" s="129" t="e">
        <f t="shared" si="516"/>
        <v>#DIV/0!</v>
      </c>
      <c r="N1622" s="512"/>
    </row>
    <row r="1623" spans="1:14" s="237" customFormat="1" outlineLevel="1" x14ac:dyDescent="0.25">
      <c r="A1623" s="647"/>
      <c r="B1623" s="244" t="s">
        <v>42</v>
      </c>
      <c r="C1623" s="440"/>
      <c r="D1623" s="24">
        <v>27614.3</v>
      </c>
      <c r="E1623" s="24">
        <v>27614.3</v>
      </c>
      <c r="F1623" s="280">
        <v>16862.89</v>
      </c>
      <c r="G1623" s="109">
        <f t="shared" si="535"/>
        <v>0.61099999999999999</v>
      </c>
      <c r="H1623" s="280">
        <f>F1623</f>
        <v>16862.89</v>
      </c>
      <c r="I1623" s="109">
        <f>H1623/F1623</f>
        <v>1</v>
      </c>
      <c r="J1623" s="24">
        <f t="shared" si="532"/>
        <v>27614.3</v>
      </c>
      <c r="K1623" s="24">
        <f t="shared" si="519"/>
        <v>27614.3</v>
      </c>
      <c r="L1623" s="24">
        <f t="shared" si="520"/>
        <v>0</v>
      </c>
      <c r="M1623" s="52">
        <f t="shared" si="516"/>
        <v>1</v>
      </c>
      <c r="N1623" s="512"/>
    </row>
    <row r="1624" spans="1:14" s="237" customFormat="1" outlineLevel="1" x14ac:dyDescent="0.25">
      <c r="A1624" s="647"/>
      <c r="B1624" s="244" t="s">
        <v>24</v>
      </c>
      <c r="C1624" s="440"/>
      <c r="D1624" s="24"/>
      <c r="E1624" s="24"/>
      <c r="F1624" s="24"/>
      <c r="G1624" s="88" t="e">
        <f t="shared" si="535"/>
        <v>#DIV/0!</v>
      </c>
      <c r="H1624" s="24"/>
      <c r="I1624" s="109"/>
      <c r="J1624" s="24">
        <f t="shared" si="532"/>
        <v>0</v>
      </c>
      <c r="K1624" s="24">
        <f t="shared" si="519"/>
        <v>0</v>
      </c>
      <c r="L1624" s="24">
        <f t="shared" si="520"/>
        <v>0</v>
      </c>
      <c r="M1624" s="129" t="e">
        <f t="shared" si="516"/>
        <v>#DIV/0!</v>
      </c>
      <c r="N1624" s="512"/>
    </row>
    <row r="1625" spans="1:14" s="4" customFormat="1" ht="71.25" customHeight="1" outlineLevel="1" x14ac:dyDescent="0.25">
      <c r="A1625" s="600" t="s">
        <v>50</v>
      </c>
      <c r="B1625" s="358" t="s">
        <v>815</v>
      </c>
      <c r="C1625" s="27" t="s">
        <v>141</v>
      </c>
      <c r="D1625" s="25">
        <f>SUM(D1626:D1629)</f>
        <v>85986.880000000005</v>
      </c>
      <c r="E1625" s="25">
        <f t="shared" ref="E1625:H1625" si="536">SUM(E1626:E1629)</f>
        <v>85986.880000000005</v>
      </c>
      <c r="F1625" s="25">
        <f t="shared" si="536"/>
        <v>31929.73</v>
      </c>
      <c r="G1625" s="188">
        <f>F1625/E1625</f>
        <v>0.37</v>
      </c>
      <c r="H1625" s="25">
        <f t="shared" si="536"/>
        <v>31929.73</v>
      </c>
      <c r="I1625" s="106">
        <f t="shared" ref="I1625:I1680" si="537">H1625/E1625</f>
        <v>0.371</v>
      </c>
      <c r="J1625" s="106">
        <f t="shared" ref="J1625:J1664" si="538">H1625/F1625</f>
        <v>1</v>
      </c>
      <c r="K1625" s="25">
        <f t="shared" si="519"/>
        <v>85986.880000000005</v>
      </c>
      <c r="L1625" s="24">
        <f t="shared" si="520"/>
        <v>0</v>
      </c>
      <c r="M1625" s="320">
        <f t="shared" si="516"/>
        <v>1</v>
      </c>
      <c r="N1625" s="512"/>
    </row>
    <row r="1626" spans="1:14" s="4" customFormat="1" outlineLevel="1" x14ac:dyDescent="0.25">
      <c r="A1626" s="600"/>
      <c r="B1626" s="440" t="s">
        <v>23</v>
      </c>
      <c r="C1626" s="440"/>
      <c r="D1626" s="127">
        <f>D1631+D1656</f>
        <v>0</v>
      </c>
      <c r="E1626" s="127">
        <f>E1631+E1656</f>
        <v>0</v>
      </c>
      <c r="F1626" s="127">
        <f>F1631+F1656</f>
        <v>0</v>
      </c>
      <c r="G1626" s="106"/>
      <c r="H1626" s="359">
        <f>H1631+H1656</f>
        <v>0</v>
      </c>
      <c r="I1626" s="355" t="e">
        <f t="shared" si="537"/>
        <v>#DIV/0!</v>
      </c>
      <c r="J1626" s="355" t="e">
        <f t="shared" si="538"/>
        <v>#DIV/0!</v>
      </c>
      <c r="K1626" s="24">
        <f t="shared" si="519"/>
        <v>0</v>
      </c>
      <c r="L1626" s="24">
        <f t="shared" si="520"/>
        <v>0</v>
      </c>
      <c r="M1626" s="357" t="e">
        <f t="shared" si="516"/>
        <v>#DIV/0!</v>
      </c>
      <c r="N1626" s="512"/>
    </row>
    <row r="1627" spans="1:14" s="4" customFormat="1" outlineLevel="1" x14ac:dyDescent="0.25">
      <c r="A1627" s="600"/>
      <c r="B1627" s="440" t="s">
        <v>22</v>
      </c>
      <c r="C1627" s="440"/>
      <c r="D1627" s="127">
        <f t="shared" ref="D1627:F1629" si="539">D1632+D1657</f>
        <v>42748.9</v>
      </c>
      <c r="E1627" s="127">
        <f t="shared" si="539"/>
        <v>42748.9</v>
      </c>
      <c r="F1627" s="127">
        <f>F1632+F1657</f>
        <v>14990.54</v>
      </c>
      <c r="G1627" s="189">
        <f t="shared" ref="G1627:G1690" si="540">F1627/E1627</f>
        <v>0.35</v>
      </c>
      <c r="H1627" s="127">
        <f t="shared" ref="H1627:H1629" si="541">H1632+H1657</f>
        <v>14990.54</v>
      </c>
      <c r="I1627" s="109">
        <f t="shared" si="537"/>
        <v>0.35099999999999998</v>
      </c>
      <c r="J1627" s="109">
        <f t="shared" si="538"/>
        <v>1</v>
      </c>
      <c r="K1627" s="24">
        <f t="shared" si="519"/>
        <v>42748.9</v>
      </c>
      <c r="L1627" s="24">
        <f t="shared" si="520"/>
        <v>0</v>
      </c>
      <c r="M1627" s="52">
        <f t="shared" si="516"/>
        <v>1</v>
      </c>
      <c r="N1627" s="512"/>
    </row>
    <row r="1628" spans="1:14" s="4" customFormat="1" outlineLevel="1" x14ac:dyDescent="0.25">
      <c r="A1628" s="600"/>
      <c r="B1628" s="440" t="s">
        <v>42</v>
      </c>
      <c r="C1628" s="440"/>
      <c r="D1628" s="127">
        <f t="shared" si="539"/>
        <v>43237.98</v>
      </c>
      <c r="E1628" s="127">
        <f t="shared" si="539"/>
        <v>43237.98</v>
      </c>
      <c r="F1628" s="127">
        <f t="shared" si="539"/>
        <v>16939.189999999999</v>
      </c>
      <c r="G1628" s="189">
        <f t="shared" si="540"/>
        <v>0.39</v>
      </c>
      <c r="H1628" s="127">
        <f t="shared" si="541"/>
        <v>16939.189999999999</v>
      </c>
      <c r="I1628" s="109">
        <f t="shared" si="537"/>
        <v>0.39200000000000002</v>
      </c>
      <c r="J1628" s="109">
        <f t="shared" si="538"/>
        <v>1</v>
      </c>
      <c r="K1628" s="24">
        <f t="shared" si="519"/>
        <v>43237.98</v>
      </c>
      <c r="L1628" s="24">
        <f t="shared" si="520"/>
        <v>0</v>
      </c>
      <c r="M1628" s="52">
        <f t="shared" si="516"/>
        <v>1</v>
      </c>
      <c r="N1628" s="512"/>
    </row>
    <row r="1629" spans="1:14" s="4" customFormat="1" outlineLevel="1" x14ac:dyDescent="0.25">
      <c r="A1629" s="600"/>
      <c r="B1629" s="440" t="s">
        <v>24</v>
      </c>
      <c r="C1629" s="440"/>
      <c r="D1629" s="127">
        <f t="shared" si="539"/>
        <v>0</v>
      </c>
      <c r="E1629" s="127">
        <f t="shared" si="539"/>
        <v>0</v>
      </c>
      <c r="F1629" s="127">
        <f t="shared" si="539"/>
        <v>0</v>
      </c>
      <c r="G1629" s="188"/>
      <c r="H1629" s="359">
        <f t="shared" si="541"/>
        <v>0</v>
      </c>
      <c r="I1629" s="355" t="e">
        <f t="shared" si="537"/>
        <v>#DIV/0!</v>
      </c>
      <c r="J1629" s="355" t="e">
        <f t="shared" si="538"/>
        <v>#DIV/0!</v>
      </c>
      <c r="K1629" s="24">
        <f t="shared" si="519"/>
        <v>0</v>
      </c>
      <c r="L1629" s="24">
        <f t="shared" si="520"/>
        <v>0</v>
      </c>
      <c r="M1629" s="357" t="e">
        <f t="shared" si="516"/>
        <v>#DIV/0!</v>
      </c>
      <c r="N1629" s="512"/>
    </row>
    <row r="1630" spans="1:14" s="4" customFormat="1" ht="60" customHeight="1" outlineLevel="1" x14ac:dyDescent="0.25">
      <c r="A1630" s="573" t="s">
        <v>153</v>
      </c>
      <c r="B1630" s="37" t="s">
        <v>146</v>
      </c>
      <c r="C1630" s="37" t="s">
        <v>215</v>
      </c>
      <c r="D1630" s="56">
        <f>SUM(D1631:D1634)</f>
        <v>69171.78</v>
      </c>
      <c r="E1630" s="56">
        <f t="shared" ref="E1630:F1630" si="542">SUM(E1631:E1634)</f>
        <v>69171.78</v>
      </c>
      <c r="F1630" s="56">
        <f t="shared" si="542"/>
        <v>23450.39</v>
      </c>
      <c r="G1630" s="189">
        <f t="shared" ref="G1630:G1664" si="543">F1630/E1630</f>
        <v>0.34</v>
      </c>
      <c r="H1630" s="56">
        <f>SUM(H1631:H1634)</f>
        <v>23450.39</v>
      </c>
      <c r="I1630" s="109">
        <f t="shared" si="537"/>
        <v>0.33900000000000002</v>
      </c>
      <c r="J1630" s="114">
        <f t="shared" si="538"/>
        <v>1</v>
      </c>
      <c r="K1630" s="56">
        <f t="shared" si="519"/>
        <v>69171.78</v>
      </c>
      <c r="L1630" s="56">
        <f t="shared" si="520"/>
        <v>0</v>
      </c>
      <c r="M1630" s="155">
        <f t="shared" si="516"/>
        <v>1</v>
      </c>
      <c r="N1630" s="512"/>
    </row>
    <row r="1631" spans="1:14" s="4" customFormat="1" outlineLevel="1" x14ac:dyDescent="0.25">
      <c r="A1631" s="573"/>
      <c r="B1631" s="440" t="s">
        <v>23</v>
      </c>
      <c r="C1631" s="440"/>
      <c r="D1631" s="127">
        <f>D1636+D1641+D1646+D1651</f>
        <v>0</v>
      </c>
      <c r="E1631" s="127">
        <f>E1636+E1641+E1646+E1651</f>
        <v>0</v>
      </c>
      <c r="F1631" s="127">
        <f>F1636+F1641+F1646+F1651</f>
        <v>0</v>
      </c>
      <c r="G1631" s="189"/>
      <c r="H1631" s="127">
        <f t="shared" ref="H1631" si="544">H1636+H1641+H1646+H1651</f>
        <v>0</v>
      </c>
      <c r="I1631" s="88" t="e">
        <f t="shared" si="537"/>
        <v>#DIV/0!</v>
      </c>
      <c r="J1631" s="88" t="e">
        <f t="shared" si="538"/>
        <v>#DIV/0!</v>
      </c>
      <c r="K1631" s="24">
        <f t="shared" si="519"/>
        <v>0</v>
      </c>
      <c r="L1631" s="24">
        <f t="shared" si="520"/>
        <v>0</v>
      </c>
      <c r="M1631" s="129" t="e">
        <f t="shared" si="516"/>
        <v>#DIV/0!</v>
      </c>
      <c r="N1631" s="512"/>
    </row>
    <row r="1632" spans="1:14" s="4" customFormat="1" outlineLevel="1" x14ac:dyDescent="0.25">
      <c r="A1632" s="573"/>
      <c r="B1632" s="440" t="s">
        <v>22</v>
      </c>
      <c r="C1632" s="440"/>
      <c r="D1632" s="127">
        <f>D1637+D1642+D1647+D1652</f>
        <v>25933.8</v>
      </c>
      <c r="E1632" s="127">
        <f t="shared" ref="D1632:F1634" si="545">E1637+E1642+E1647+E1652</f>
        <v>25933.8</v>
      </c>
      <c r="F1632" s="127">
        <f t="shared" si="545"/>
        <v>6511.2</v>
      </c>
      <c r="G1632" s="189">
        <f t="shared" si="543"/>
        <v>0.25</v>
      </c>
      <c r="H1632" s="127">
        <f>H1637+H1642+H1647+H1652</f>
        <v>6511.2</v>
      </c>
      <c r="I1632" s="109">
        <f t="shared" si="537"/>
        <v>0.251</v>
      </c>
      <c r="J1632" s="109">
        <f t="shared" si="538"/>
        <v>1</v>
      </c>
      <c r="K1632" s="24">
        <f t="shared" si="519"/>
        <v>25933.8</v>
      </c>
      <c r="L1632" s="24">
        <f t="shared" si="520"/>
        <v>0</v>
      </c>
      <c r="M1632" s="52">
        <f t="shared" si="516"/>
        <v>1</v>
      </c>
      <c r="N1632" s="512"/>
    </row>
    <row r="1633" spans="1:14" s="4" customFormat="1" outlineLevel="1" x14ac:dyDescent="0.25">
      <c r="A1633" s="573"/>
      <c r="B1633" s="440" t="s">
        <v>147</v>
      </c>
      <c r="C1633" s="440"/>
      <c r="D1633" s="127">
        <f t="shared" si="545"/>
        <v>43237.98</v>
      </c>
      <c r="E1633" s="127">
        <f t="shared" si="545"/>
        <v>43237.98</v>
      </c>
      <c r="F1633" s="127">
        <f t="shared" si="545"/>
        <v>16939.189999999999</v>
      </c>
      <c r="G1633" s="189">
        <f t="shared" si="543"/>
        <v>0.39</v>
      </c>
      <c r="H1633" s="127">
        <f t="shared" ref="H1633:H1634" si="546">H1638+H1643+H1648+H1653</f>
        <v>16939.189999999999</v>
      </c>
      <c r="I1633" s="109">
        <f t="shared" si="537"/>
        <v>0.39200000000000002</v>
      </c>
      <c r="J1633" s="109">
        <f t="shared" si="538"/>
        <v>1</v>
      </c>
      <c r="K1633" s="24">
        <f t="shared" si="519"/>
        <v>43237.98</v>
      </c>
      <c r="L1633" s="24">
        <f t="shared" si="520"/>
        <v>0</v>
      </c>
      <c r="M1633" s="52">
        <f t="shared" ref="M1633:M1664" si="547">K1633/E1633</f>
        <v>1</v>
      </c>
      <c r="N1633" s="512"/>
    </row>
    <row r="1634" spans="1:14" s="4" customFormat="1" outlineLevel="1" x14ac:dyDescent="0.25">
      <c r="A1634" s="573"/>
      <c r="B1634" s="440" t="s">
        <v>24</v>
      </c>
      <c r="C1634" s="440"/>
      <c r="D1634" s="127">
        <f t="shared" si="545"/>
        <v>0</v>
      </c>
      <c r="E1634" s="127">
        <f t="shared" si="545"/>
        <v>0</v>
      </c>
      <c r="F1634" s="127">
        <f t="shared" si="545"/>
        <v>0</v>
      </c>
      <c r="G1634" s="188"/>
      <c r="H1634" s="127">
        <f t="shared" si="546"/>
        <v>0</v>
      </c>
      <c r="I1634" s="88" t="e">
        <f t="shared" si="537"/>
        <v>#DIV/0!</v>
      </c>
      <c r="J1634" s="88" t="e">
        <f t="shared" si="538"/>
        <v>#DIV/0!</v>
      </c>
      <c r="K1634" s="24">
        <f t="shared" ref="K1634:K1664" si="548">E1634</f>
        <v>0</v>
      </c>
      <c r="L1634" s="24">
        <f t="shared" si="520"/>
        <v>0</v>
      </c>
      <c r="M1634" s="129" t="e">
        <f t="shared" si="547"/>
        <v>#DIV/0!</v>
      </c>
      <c r="N1634" s="512"/>
    </row>
    <row r="1635" spans="1:14" s="4" customFormat="1" ht="155.25" customHeight="1" outlineLevel="1" x14ac:dyDescent="0.25">
      <c r="A1635" s="573" t="s">
        <v>154</v>
      </c>
      <c r="B1635" s="37" t="s">
        <v>148</v>
      </c>
      <c r="C1635" s="37" t="s">
        <v>215</v>
      </c>
      <c r="D1635" s="56">
        <f>SUM(D1636:D1639)</f>
        <v>675</v>
      </c>
      <c r="E1635" s="56">
        <f t="shared" ref="E1635:F1635" si="549">SUM(E1636:E1639)</f>
        <v>675</v>
      </c>
      <c r="F1635" s="24">
        <f t="shared" si="549"/>
        <v>198</v>
      </c>
      <c r="G1635" s="189">
        <f t="shared" si="543"/>
        <v>0.28999999999999998</v>
      </c>
      <c r="H1635" s="24">
        <f>SUM(H1636:H1639)</f>
        <v>198</v>
      </c>
      <c r="I1635" s="109">
        <f t="shared" si="537"/>
        <v>0.29299999999999998</v>
      </c>
      <c r="J1635" s="109">
        <f t="shared" si="538"/>
        <v>1</v>
      </c>
      <c r="K1635" s="56">
        <f t="shared" si="548"/>
        <v>675</v>
      </c>
      <c r="L1635" s="56">
        <f t="shared" si="520"/>
        <v>0</v>
      </c>
      <c r="M1635" s="155">
        <f t="shared" si="547"/>
        <v>1</v>
      </c>
      <c r="N1635" s="513" t="s">
        <v>1223</v>
      </c>
    </row>
    <row r="1636" spans="1:14" s="4" customFormat="1" ht="18.75" customHeight="1" outlineLevel="2" x14ac:dyDescent="0.25">
      <c r="A1636" s="573"/>
      <c r="B1636" s="440" t="s">
        <v>23</v>
      </c>
      <c r="C1636" s="440"/>
      <c r="D1636" s="128"/>
      <c r="E1636" s="128"/>
      <c r="F1636" s="441"/>
      <c r="G1636" s="189"/>
      <c r="H1636" s="24"/>
      <c r="I1636" s="88" t="e">
        <f t="shared" si="537"/>
        <v>#DIV/0!</v>
      </c>
      <c r="J1636" s="88" t="e">
        <f t="shared" si="538"/>
        <v>#DIV/0!</v>
      </c>
      <c r="K1636" s="24">
        <f t="shared" si="548"/>
        <v>0</v>
      </c>
      <c r="L1636" s="24">
        <f t="shared" ref="L1636:L1664" si="550">E1636-K1636</f>
        <v>0</v>
      </c>
      <c r="M1636" s="129" t="e">
        <f t="shared" si="547"/>
        <v>#DIV/0!</v>
      </c>
      <c r="N1636" s="513"/>
    </row>
    <row r="1637" spans="1:14" s="4" customFormat="1" outlineLevel="2" x14ac:dyDescent="0.25">
      <c r="A1637" s="573"/>
      <c r="B1637" s="440" t="s">
        <v>22</v>
      </c>
      <c r="C1637" s="440"/>
      <c r="D1637" s="127">
        <v>555</v>
      </c>
      <c r="E1637" s="127">
        <v>555</v>
      </c>
      <c r="F1637" s="127">
        <v>138</v>
      </c>
      <c r="G1637" s="189">
        <f t="shared" si="543"/>
        <v>0.25</v>
      </c>
      <c r="H1637" s="24">
        <v>138</v>
      </c>
      <c r="I1637" s="109">
        <f t="shared" si="537"/>
        <v>0.249</v>
      </c>
      <c r="J1637" s="109">
        <f t="shared" si="538"/>
        <v>1</v>
      </c>
      <c r="K1637" s="24">
        <f t="shared" si="548"/>
        <v>555</v>
      </c>
      <c r="L1637" s="24">
        <f t="shared" si="550"/>
        <v>0</v>
      </c>
      <c r="M1637" s="52">
        <f t="shared" si="547"/>
        <v>1</v>
      </c>
      <c r="N1637" s="513"/>
    </row>
    <row r="1638" spans="1:14" s="4" customFormat="1" outlineLevel="2" x14ac:dyDescent="0.25">
      <c r="A1638" s="573"/>
      <c r="B1638" s="440" t="s">
        <v>147</v>
      </c>
      <c r="C1638" s="440"/>
      <c r="D1638" s="127">
        <v>120</v>
      </c>
      <c r="E1638" s="127">
        <v>120</v>
      </c>
      <c r="F1638" s="127">
        <v>60</v>
      </c>
      <c r="G1638" s="189">
        <f t="shared" si="543"/>
        <v>0.5</v>
      </c>
      <c r="H1638" s="24">
        <v>60</v>
      </c>
      <c r="I1638" s="109">
        <f t="shared" si="537"/>
        <v>0.5</v>
      </c>
      <c r="J1638" s="109">
        <f t="shared" si="538"/>
        <v>1</v>
      </c>
      <c r="K1638" s="24">
        <f t="shared" si="548"/>
        <v>120</v>
      </c>
      <c r="L1638" s="24">
        <f t="shared" si="550"/>
        <v>0</v>
      </c>
      <c r="M1638" s="52">
        <f t="shared" si="547"/>
        <v>1</v>
      </c>
      <c r="N1638" s="513"/>
    </row>
    <row r="1639" spans="1:14" s="4" customFormat="1" outlineLevel="2" x14ac:dyDescent="0.25">
      <c r="A1639" s="573"/>
      <c r="B1639" s="440" t="s">
        <v>24</v>
      </c>
      <c r="C1639" s="440"/>
      <c r="D1639" s="128"/>
      <c r="E1639" s="128"/>
      <c r="F1639" s="441"/>
      <c r="G1639" s="188"/>
      <c r="H1639" s="24"/>
      <c r="I1639" s="88" t="e">
        <f t="shared" si="537"/>
        <v>#DIV/0!</v>
      </c>
      <c r="J1639" s="88" t="e">
        <f t="shared" si="538"/>
        <v>#DIV/0!</v>
      </c>
      <c r="K1639" s="24">
        <f t="shared" si="548"/>
        <v>0</v>
      </c>
      <c r="L1639" s="24">
        <f t="shared" si="550"/>
        <v>0</v>
      </c>
      <c r="M1639" s="129" t="e">
        <f t="shared" si="547"/>
        <v>#DIV/0!</v>
      </c>
      <c r="N1639" s="513"/>
    </row>
    <row r="1640" spans="1:14" s="4" customFormat="1" ht="244.5" customHeight="1" outlineLevel="2" x14ac:dyDescent="0.25">
      <c r="A1640" s="573" t="s">
        <v>162</v>
      </c>
      <c r="B1640" s="37" t="s">
        <v>149</v>
      </c>
      <c r="C1640" s="37" t="s">
        <v>215</v>
      </c>
      <c r="D1640" s="56">
        <f>SUM(D1641:D1644)</f>
        <v>2880</v>
      </c>
      <c r="E1640" s="56">
        <f t="shared" ref="E1640:H1640" si="551">SUM(E1641:E1644)</f>
        <v>2880</v>
      </c>
      <c r="F1640" s="56">
        <f t="shared" si="551"/>
        <v>1504</v>
      </c>
      <c r="G1640" s="191">
        <f t="shared" si="543"/>
        <v>0.52</v>
      </c>
      <c r="H1640" s="56">
        <f t="shared" si="551"/>
        <v>1504</v>
      </c>
      <c r="I1640" s="109">
        <f t="shared" si="537"/>
        <v>0.52200000000000002</v>
      </c>
      <c r="J1640" s="114">
        <f t="shared" si="538"/>
        <v>1</v>
      </c>
      <c r="K1640" s="56">
        <f t="shared" si="548"/>
        <v>2880</v>
      </c>
      <c r="L1640" s="24">
        <f t="shared" si="550"/>
        <v>0</v>
      </c>
      <c r="M1640" s="155">
        <f t="shared" si="547"/>
        <v>1</v>
      </c>
      <c r="N1640" s="513" t="s">
        <v>1224</v>
      </c>
    </row>
    <row r="1641" spans="1:14" s="4" customFormat="1" outlineLevel="2" x14ac:dyDescent="0.25">
      <c r="A1641" s="573"/>
      <c r="B1641" s="440" t="s">
        <v>23</v>
      </c>
      <c r="C1641" s="440"/>
      <c r="D1641" s="127"/>
      <c r="E1641" s="127"/>
      <c r="F1641" s="128"/>
      <c r="G1641" s="189"/>
      <c r="H1641" s="128"/>
      <c r="I1641" s="88" t="e">
        <f t="shared" si="537"/>
        <v>#DIV/0!</v>
      </c>
      <c r="J1641" s="109"/>
      <c r="K1641" s="24">
        <f t="shared" si="548"/>
        <v>0</v>
      </c>
      <c r="L1641" s="24">
        <f t="shared" si="550"/>
        <v>0</v>
      </c>
      <c r="M1641" s="129" t="e">
        <f t="shared" si="547"/>
        <v>#DIV/0!</v>
      </c>
      <c r="N1641" s="513"/>
    </row>
    <row r="1642" spans="1:14" s="4" customFormat="1" outlineLevel="2" x14ac:dyDescent="0.25">
      <c r="A1642" s="573"/>
      <c r="B1642" s="440" t="s">
        <v>22</v>
      </c>
      <c r="C1642" s="440"/>
      <c r="D1642" s="127"/>
      <c r="E1642" s="127"/>
      <c r="F1642" s="128"/>
      <c r="G1642" s="189"/>
      <c r="H1642" s="128"/>
      <c r="I1642" s="88" t="e">
        <f t="shared" si="537"/>
        <v>#DIV/0!</v>
      </c>
      <c r="J1642" s="109"/>
      <c r="K1642" s="24">
        <f t="shared" si="548"/>
        <v>0</v>
      </c>
      <c r="L1642" s="24">
        <f t="shared" si="550"/>
        <v>0</v>
      </c>
      <c r="M1642" s="129" t="e">
        <f t="shared" si="547"/>
        <v>#DIV/0!</v>
      </c>
      <c r="N1642" s="513"/>
    </row>
    <row r="1643" spans="1:14" s="4" customFormat="1" outlineLevel="2" x14ac:dyDescent="0.25">
      <c r="A1643" s="573"/>
      <c r="B1643" s="440" t="s">
        <v>147</v>
      </c>
      <c r="C1643" s="440"/>
      <c r="D1643" s="127">
        <v>2880</v>
      </c>
      <c r="E1643" s="127">
        <v>2880</v>
      </c>
      <c r="F1643" s="127">
        <v>1504</v>
      </c>
      <c r="G1643" s="189">
        <f t="shared" si="543"/>
        <v>0.52</v>
      </c>
      <c r="H1643" s="127">
        <f>F1643</f>
        <v>1504</v>
      </c>
      <c r="I1643" s="109">
        <f t="shared" si="537"/>
        <v>0.52200000000000002</v>
      </c>
      <c r="J1643" s="109">
        <f t="shared" si="538"/>
        <v>1</v>
      </c>
      <c r="K1643" s="24">
        <f t="shared" si="548"/>
        <v>2880</v>
      </c>
      <c r="L1643" s="24">
        <f t="shared" si="550"/>
        <v>0</v>
      </c>
      <c r="M1643" s="52">
        <f t="shared" si="547"/>
        <v>1</v>
      </c>
      <c r="N1643" s="513"/>
    </row>
    <row r="1644" spans="1:14" s="4" customFormat="1" outlineLevel="2" x14ac:dyDescent="0.25">
      <c r="A1644" s="573"/>
      <c r="B1644" s="440" t="s">
        <v>24</v>
      </c>
      <c r="C1644" s="440"/>
      <c r="D1644" s="128"/>
      <c r="E1644" s="128"/>
      <c r="F1644" s="128"/>
      <c r="G1644" s="189"/>
      <c r="H1644" s="128"/>
      <c r="I1644" s="88" t="e">
        <f t="shared" si="537"/>
        <v>#DIV/0!</v>
      </c>
      <c r="J1644" s="109"/>
      <c r="K1644" s="24">
        <f t="shared" si="548"/>
        <v>0</v>
      </c>
      <c r="L1644" s="24">
        <f t="shared" si="550"/>
        <v>0</v>
      </c>
      <c r="M1644" s="129" t="e">
        <f t="shared" si="547"/>
        <v>#DIV/0!</v>
      </c>
      <c r="N1644" s="513"/>
    </row>
    <row r="1645" spans="1:14" s="4" customFormat="1" ht="147.75" customHeight="1" outlineLevel="2" x14ac:dyDescent="0.25">
      <c r="A1645" s="573" t="s">
        <v>163</v>
      </c>
      <c r="B1645" s="37" t="s">
        <v>150</v>
      </c>
      <c r="C1645" s="37" t="s">
        <v>215</v>
      </c>
      <c r="D1645" s="56">
        <f>SUM(D1646:D1649)</f>
        <v>12471.3</v>
      </c>
      <c r="E1645" s="56">
        <f t="shared" ref="E1645:H1645" si="552">SUM(E1646:E1649)</f>
        <v>12471.3</v>
      </c>
      <c r="F1645" s="56">
        <f t="shared" si="552"/>
        <v>7710.9</v>
      </c>
      <c r="G1645" s="191">
        <f t="shared" si="543"/>
        <v>0.62</v>
      </c>
      <c r="H1645" s="56">
        <f t="shared" si="552"/>
        <v>7710.9</v>
      </c>
      <c r="I1645" s="109">
        <f t="shared" si="537"/>
        <v>0.61799999999999999</v>
      </c>
      <c r="J1645" s="109">
        <f t="shared" si="538"/>
        <v>1</v>
      </c>
      <c r="K1645" s="56">
        <f t="shared" si="548"/>
        <v>12471.3</v>
      </c>
      <c r="L1645" s="56">
        <f t="shared" si="550"/>
        <v>0</v>
      </c>
      <c r="M1645" s="155">
        <f t="shared" si="547"/>
        <v>1</v>
      </c>
      <c r="N1645" s="512" t="s">
        <v>1212</v>
      </c>
    </row>
    <row r="1646" spans="1:14" s="4" customFormat="1" ht="18.75" customHeight="1" outlineLevel="2" x14ac:dyDescent="0.25">
      <c r="A1646" s="573"/>
      <c r="B1646" s="440" t="s">
        <v>23</v>
      </c>
      <c r="C1646" s="440"/>
      <c r="D1646" s="441"/>
      <c r="E1646" s="441"/>
      <c r="F1646" s="441"/>
      <c r="G1646" s="189"/>
      <c r="H1646" s="128"/>
      <c r="I1646" s="88" t="e">
        <f t="shared" si="537"/>
        <v>#DIV/0!</v>
      </c>
      <c r="J1646" s="88" t="e">
        <f t="shared" si="538"/>
        <v>#DIV/0!</v>
      </c>
      <c r="K1646" s="24">
        <f t="shared" si="548"/>
        <v>0</v>
      </c>
      <c r="L1646" s="24">
        <f t="shared" si="550"/>
        <v>0</v>
      </c>
      <c r="M1646" s="129" t="e">
        <f t="shared" si="547"/>
        <v>#DIV/0!</v>
      </c>
      <c r="N1646" s="512"/>
    </row>
    <row r="1647" spans="1:14" s="4" customFormat="1" outlineLevel="2" x14ac:dyDescent="0.25">
      <c r="A1647" s="573"/>
      <c r="B1647" s="440" t="s">
        <v>22</v>
      </c>
      <c r="C1647" s="440"/>
      <c r="D1647" s="127">
        <v>10289.799999999999</v>
      </c>
      <c r="E1647" s="127">
        <v>10289.799999999999</v>
      </c>
      <c r="F1647" s="127">
        <v>6373.2</v>
      </c>
      <c r="G1647" s="189">
        <f t="shared" si="543"/>
        <v>0.62</v>
      </c>
      <c r="H1647" s="127">
        <v>6373.2</v>
      </c>
      <c r="I1647" s="109">
        <f t="shared" si="537"/>
        <v>0.61899999999999999</v>
      </c>
      <c r="J1647" s="109">
        <f t="shared" si="538"/>
        <v>1</v>
      </c>
      <c r="K1647" s="24">
        <f t="shared" si="548"/>
        <v>10289.799999999999</v>
      </c>
      <c r="L1647" s="24">
        <f t="shared" si="550"/>
        <v>0</v>
      </c>
      <c r="M1647" s="52">
        <f t="shared" si="547"/>
        <v>1</v>
      </c>
      <c r="N1647" s="512"/>
    </row>
    <row r="1648" spans="1:14" s="4" customFormat="1" outlineLevel="2" x14ac:dyDescent="0.25">
      <c r="A1648" s="573"/>
      <c r="B1648" s="440" t="s">
        <v>147</v>
      </c>
      <c r="C1648" s="440"/>
      <c r="D1648" s="127">
        <v>2181.5</v>
      </c>
      <c r="E1648" s="127">
        <v>2181.5</v>
      </c>
      <c r="F1648" s="360">
        <v>1337.7</v>
      </c>
      <c r="G1648" s="189">
        <f t="shared" si="543"/>
        <v>0.61</v>
      </c>
      <c r="H1648" s="360">
        <v>1337.7</v>
      </c>
      <c r="I1648" s="109">
        <f t="shared" si="537"/>
        <v>0.61299999999999999</v>
      </c>
      <c r="J1648" s="109">
        <f t="shared" si="538"/>
        <v>1</v>
      </c>
      <c r="K1648" s="24">
        <f t="shared" si="548"/>
        <v>2181.5</v>
      </c>
      <c r="L1648" s="24">
        <f t="shared" si="550"/>
        <v>0</v>
      </c>
      <c r="M1648" s="52">
        <f t="shared" si="547"/>
        <v>1</v>
      </c>
      <c r="N1648" s="512"/>
    </row>
    <row r="1649" spans="1:14" s="4" customFormat="1" outlineLevel="2" x14ac:dyDescent="0.25">
      <c r="A1649" s="573"/>
      <c r="B1649" s="440" t="s">
        <v>24</v>
      </c>
      <c r="C1649" s="440"/>
      <c r="D1649" s="128"/>
      <c r="E1649" s="128"/>
      <c r="F1649" s="128"/>
      <c r="G1649" s="188"/>
      <c r="H1649" s="128"/>
      <c r="I1649" s="88" t="e">
        <f t="shared" si="537"/>
        <v>#DIV/0!</v>
      </c>
      <c r="J1649" s="88" t="e">
        <f t="shared" si="538"/>
        <v>#DIV/0!</v>
      </c>
      <c r="K1649" s="24">
        <f t="shared" si="548"/>
        <v>0</v>
      </c>
      <c r="L1649" s="24">
        <f t="shared" si="550"/>
        <v>0</v>
      </c>
      <c r="M1649" s="129" t="e">
        <f t="shared" si="547"/>
        <v>#DIV/0!</v>
      </c>
      <c r="N1649" s="512"/>
    </row>
    <row r="1650" spans="1:14" s="4" customFormat="1" ht="304.5" customHeight="1" outlineLevel="2" x14ac:dyDescent="0.25">
      <c r="A1650" s="573" t="s">
        <v>164</v>
      </c>
      <c r="B1650" s="37" t="s">
        <v>151</v>
      </c>
      <c r="C1650" s="37" t="s">
        <v>215</v>
      </c>
      <c r="D1650" s="56">
        <f>SUM(D1651:D1654)</f>
        <v>53145.48</v>
      </c>
      <c r="E1650" s="56">
        <f t="shared" ref="E1650:F1650" si="553">SUM(E1651:E1654)</f>
        <v>53145.48</v>
      </c>
      <c r="F1650" s="56">
        <f t="shared" si="553"/>
        <v>14037.49</v>
      </c>
      <c r="G1650" s="191">
        <f t="shared" si="543"/>
        <v>0.26</v>
      </c>
      <c r="H1650" s="56">
        <f>SUM(H1651:H1654)</f>
        <v>14037.49</v>
      </c>
      <c r="I1650" s="109">
        <f t="shared" si="537"/>
        <v>0.26400000000000001</v>
      </c>
      <c r="J1650" s="109">
        <f t="shared" si="538"/>
        <v>1</v>
      </c>
      <c r="K1650" s="56">
        <f t="shared" si="548"/>
        <v>53145.48</v>
      </c>
      <c r="L1650" s="56">
        <f t="shared" si="550"/>
        <v>0</v>
      </c>
      <c r="M1650" s="155">
        <f t="shared" si="547"/>
        <v>1</v>
      </c>
      <c r="N1650" s="512" t="s">
        <v>1395</v>
      </c>
    </row>
    <row r="1651" spans="1:14" s="4" customFormat="1" outlineLevel="2" x14ac:dyDescent="0.25">
      <c r="A1651" s="573"/>
      <c r="B1651" s="440" t="s">
        <v>23</v>
      </c>
      <c r="C1651" s="440"/>
      <c r="D1651" s="441"/>
      <c r="E1651" s="441"/>
      <c r="F1651" s="441"/>
      <c r="G1651" s="189"/>
      <c r="H1651" s="128"/>
      <c r="I1651" s="88" t="e">
        <f t="shared" si="537"/>
        <v>#DIV/0!</v>
      </c>
      <c r="J1651" s="109"/>
      <c r="K1651" s="24">
        <f t="shared" si="548"/>
        <v>0</v>
      </c>
      <c r="L1651" s="24">
        <f t="shared" si="550"/>
        <v>0</v>
      </c>
      <c r="M1651" s="129" t="e">
        <f t="shared" si="547"/>
        <v>#DIV/0!</v>
      </c>
      <c r="N1651" s="512"/>
    </row>
    <row r="1652" spans="1:14" s="4" customFormat="1" outlineLevel="2" x14ac:dyDescent="0.25">
      <c r="A1652" s="573"/>
      <c r="B1652" s="440" t="s">
        <v>22</v>
      </c>
      <c r="C1652" s="440"/>
      <c r="D1652" s="361">
        <v>15089</v>
      </c>
      <c r="E1652" s="361">
        <v>15089</v>
      </c>
      <c r="F1652" s="127"/>
      <c r="G1652" s="189"/>
      <c r="H1652" s="128"/>
      <c r="I1652" s="88">
        <f t="shared" si="537"/>
        <v>0</v>
      </c>
      <c r="J1652" s="109"/>
      <c r="K1652" s="24">
        <f t="shared" si="548"/>
        <v>15089</v>
      </c>
      <c r="L1652" s="24">
        <f t="shared" si="550"/>
        <v>0</v>
      </c>
      <c r="M1652" s="129">
        <f t="shared" si="547"/>
        <v>1</v>
      </c>
      <c r="N1652" s="512"/>
    </row>
    <row r="1653" spans="1:14" s="4" customFormat="1" outlineLevel="2" x14ac:dyDescent="0.25">
      <c r="A1653" s="573"/>
      <c r="B1653" s="440" t="s">
        <v>147</v>
      </c>
      <c r="C1653" s="440"/>
      <c r="D1653" s="127">
        <v>38056.480000000003</v>
      </c>
      <c r="E1653" s="127">
        <v>38056.480000000003</v>
      </c>
      <c r="F1653" s="127">
        <v>14037.49</v>
      </c>
      <c r="G1653" s="189">
        <f t="shared" si="543"/>
        <v>0.37</v>
      </c>
      <c r="H1653" s="127">
        <f>F1653</f>
        <v>14037.49</v>
      </c>
      <c r="I1653" s="109">
        <f t="shared" si="537"/>
        <v>0.36899999999999999</v>
      </c>
      <c r="J1653" s="109">
        <f t="shared" si="538"/>
        <v>1</v>
      </c>
      <c r="K1653" s="127">
        <v>38056.480000000003</v>
      </c>
      <c r="L1653" s="24">
        <f t="shared" si="550"/>
        <v>0</v>
      </c>
      <c r="M1653" s="52">
        <f t="shared" si="547"/>
        <v>1</v>
      </c>
      <c r="N1653" s="512"/>
    </row>
    <row r="1654" spans="1:14" s="4" customFormat="1" ht="409.6" customHeight="1" outlineLevel="2" x14ac:dyDescent="0.25">
      <c r="A1654" s="573"/>
      <c r="B1654" s="440" t="s">
        <v>24</v>
      </c>
      <c r="C1654" s="440"/>
      <c r="D1654" s="128"/>
      <c r="E1654" s="128"/>
      <c r="F1654" s="128"/>
      <c r="G1654" s="189"/>
      <c r="H1654" s="128"/>
      <c r="I1654" s="88" t="e">
        <f t="shared" si="537"/>
        <v>#DIV/0!</v>
      </c>
      <c r="J1654" s="88" t="e">
        <f t="shared" si="538"/>
        <v>#DIV/0!</v>
      </c>
      <c r="K1654" s="24">
        <f t="shared" si="548"/>
        <v>0</v>
      </c>
      <c r="L1654" s="24">
        <f t="shared" si="550"/>
        <v>0</v>
      </c>
      <c r="M1654" s="129" t="e">
        <f t="shared" si="547"/>
        <v>#DIV/0!</v>
      </c>
      <c r="N1654" s="512"/>
    </row>
    <row r="1655" spans="1:14" s="4" customFormat="1" ht="56.25" customHeight="1" outlineLevel="2" x14ac:dyDescent="0.25">
      <c r="A1655" s="653" t="s">
        <v>165</v>
      </c>
      <c r="B1655" s="37" t="s">
        <v>885</v>
      </c>
      <c r="C1655" s="37" t="s">
        <v>215</v>
      </c>
      <c r="D1655" s="56">
        <f>SUM(D1656:D1659)</f>
        <v>16815.099999999999</v>
      </c>
      <c r="E1655" s="56">
        <f t="shared" ref="E1655" si="554">SUM(E1656:E1659)</f>
        <v>16815.099999999999</v>
      </c>
      <c r="F1655" s="56">
        <f>SUM(F1656:F1659)</f>
        <v>8479.34</v>
      </c>
      <c r="G1655" s="189">
        <f t="shared" si="543"/>
        <v>0.5</v>
      </c>
      <c r="H1655" s="56">
        <f>SUM(H1656:H1659)</f>
        <v>8479.34</v>
      </c>
      <c r="I1655" s="109">
        <f t="shared" si="537"/>
        <v>0.504</v>
      </c>
      <c r="J1655" s="114">
        <f t="shared" si="538"/>
        <v>1</v>
      </c>
      <c r="K1655" s="56">
        <f t="shared" si="548"/>
        <v>16815.099999999999</v>
      </c>
      <c r="L1655" s="56">
        <f t="shared" si="550"/>
        <v>0</v>
      </c>
      <c r="M1655" s="155">
        <f t="shared" si="547"/>
        <v>1</v>
      </c>
      <c r="N1655" s="512"/>
    </row>
    <row r="1656" spans="1:14" s="4" customFormat="1" outlineLevel="2" x14ac:dyDescent="0.25">
      <c r="A1656" s="653"/>
      <c r="B1656" s="440" t="s">
        <v>23</v>
      </c>
      <c r="C1656" s="440"/>
      <c r="D1656" s="127">
        <f>D1661</f>
        <v>0</v>
      </c>
      <c r="E1656" s="127">
        <f>E1661</f>
        <v>0</v>
      </c>
      <c r="F1656" s="127">
        <f>F1661</f>
        <v>0</v>
      </c>
      <c r="G1656" s="189"/>
      <c r="H1656" s="128"/>
      <c r="I1656" s="88" t="e">
        <f t="shared" si="537"/>
        <v>#DIV/0!</v>
      </c>
      <c r="J1656" s="88" t="e">
        <f t="shared" si="538"/>
        <v>#DIV/0!</v>
      </c>
      <c r="K1656" s="24">
        <f t="shared" si="548"/>
        <v>0</v>
      </c>
      <c r="L1656" s="24">
        <f t="shared" si="550"/>
        <v>0</v>
      </c>
      <c r="M1656" s="129" t="e">
        <f t="shared" si="547"/>
        <v>#DIV/0!</v>
      </c>
      <c r="N1656" s="512"/>
    </row>
    <row r="1657" spans="1:14" s="4" customFormat="1" outlineLevel="2" x14ac:dyDescent="0.25">
      <c r="A1657" s="653"/>
      <c r="B1657" s="440" t="s">
        <v>22</v>
      </c>
      <c r="C1657" s="440"/>
      <c r="D1657" s="127">
        <f t="shared" ref="D1657:F1659" si="555">D1662</f>
        <v>16815.099999999999</v>
      </c>
      <c r="E1657" s="127">
        <f t="shared" si="555"/>
        <v>16815.099999999999</v>
      </c>
      <c r="F1657" s="127">
        <v>8479.34</v>
      </c>
      <c r="G1657" s="189">
        <f t="shared" si="543"/>
        <v>0.5</v>
      </c>
      <c r="H1657" s="127">
        <v>8479.34</v>
      </c>
      <c r="I1657" s="109">
        <f t="shared" si="537"/>
        <v>0.504</v>
      </c>
      <c r="J1657" s="109">
        <f t="shared" si="538"/>
        <v>1</v>
      </c>
      <c r="K1657" s="24">
        <f t="shared" si="548"/>
        <v>16815.099999999999</v>
      </c>
      <c r="L1657" s="24">
        <f t="shared" si="550"/>
        <v>0</v>
      </c>
      <c r="M1657" s="52">
        <f t="shared" si="547"/>
        <v>1</v>
      </c>
      <c r="N1657" s="512"/>
    </row>
    <row r="1658" spans="1:14" s="4" customFormat="1" outlineLevel="2" x14ac:dyDescent="0.25">
      <c r="A1658" s="653"/>
      <c r="B1658" s="440" t="s">
        <v>42</v>
      </c>
      <c r="C1658" s="440"/>
      <c r="D1658" s="127">
        <f>D1663</f>
        <v>0</v>
      </c>
      <c r="E1658" s="127">
        <f t="shared" si="555"/>
        <v>0</v>
      </c>
      <c r="F1658" s="127">
        <f t="shared" si="555"/>
        <v>0</v>
      </c>
      <c r="G1658" s="188"/>
      <c r="H1658" s="127"/>
      <c r="I1658" s="88" t="e">
        <f t="shared" si="537"/>
        <v>#DIV/0!</v>
      </c>
      <c r="J1658" s="109"/>
      <c r="K1658" s="24">
        <f t="shared" si="548"/>
        <v>0</v>
      </c>
      <c r="L1658" s="24">
        <f t="shared" si="550"/>
        <v>0</v>
      </c>
      <c r="M1658" s="129" t="e">
        <f t="shared" si="547"/>
        <v>#DIV/0!</v>
      </c>
      <c r="N1658" s="512"/>
    </row>
    <row r="1659" spans="1:14" s="4" customFormat="1" outlineLevel="2" x14ac:dyDescent="0.25">
      <c r="A1659" s="653"/>
      <c r="B1659" s="440" t="s">
        <v>24</v>
      </c>
      <c r="C1659" s="440"/>
      <c r="D1659" s="127">
        <f t="shared" si="555"/>
        <v>0</v>
      </c>
      <c r="E1659" s="127">
        <f t="shared" si="555"/>
        <v>0</v>
      </c>
      <c r="F1659" s="127">
        <f t="shared" si="555"/>
        <v>0</v>
      </c>
      <c r="G1659" s="188"/>
      <c r="H1659" s="441"/>
      <c r="I1659" s="88" t="e">
        <f t="shared" si="537"/>
        <v>#DIV/0!</v>
      </c>
      <c r="J1659" s="109"/>
      <c r="K1659" s="24">
        <f t="shared" si="548"/>
        <v>0</v>
      </c>
      <c r="L1659" s="24">
        <f t="shared" si="550"/>
        <v>0</v>
      </c>
      <c r="M1659" s="129" t="e">
        <f t="shared" si="547"/>
        <v>#DIV/0!</v>
      </c>
      <c r="N1659" s="512"/>
    </row>
    <row r="1660" spans="1:14" s="4" customFormat="1" ht="313.5" customHeight="1" outlineLevel="2" x14ac:dyDescent="0.25">
      <c r="A1660" s="632" t="s">
        <v>166</v>
      </c>
      <c r="B1660" s="37" t="s">
        <v>152</v>
      </c>
      <c r="C1660" s="37" t="s">
        <v>215</v>
      </c>
      <c r="D1660" s="24">
        <f>SUM(D1661:D1664)</f>
        <v>16815.099999999999</v>
      </c>
      <c r="E1660" s="24">
        <f t="shared" ref="E1660:H1660" si="556">SUM(E1661:E1664)</f>
        <v>16815.099999999999</v>
      </c>
      <c r="F1660" s="24">
        <f t="shared" si="556"/>
        <v>8479.34</v>
      </c>
      <c r="G1660" s="189">
        <f t="shared" si="543"/>
        <v>0.5</v>
      </c>
      <c r="H1660" s="24">
        <f t="shared" si="556"/>
        <v>8479.34</v>
      </c>
      <c r="I1660" s="109">
        <f t="shared" si="537"/>
        <v>0.504</v>
      </c>
      <c r="J1660" s="109">
        <f t="shared" si="538"/>
        <v>1</v>
      </c>
      <c r="K1660" s="24">
        <f t="shared" si="548"/>
        <v>16815.099999999999</v>
      </c>
      <c r="L1660" s="24">
        <f t="shared" si="550"/>
        <v>0</v>
      </c>
      <c r="M1660" s="52" t="s">
        <v>981</v>
      </c>
      <c r="N1660" s="512" t="s">
        <v>1213</v>
      </c>
    </row>
    <row r="1661" spans="1:14" s="4" customFormat="1" outlineLevel="2" x14ac:dyDescent="0.25">
      <c r="A1661" s="632"/>
      <c r="B1661" s="440" t="s">
        <v>23</v>
      </c>
      <c r="C1661" s="440"/>
      <c r="D1661" s="128"/>
      <c r="E1661" s="128"/>
      <c r="F1661" s="128"/>
      <c r="G1661" s="188"/>
      <c r="H1661" s="441"/>
      <c r="I1661" s="88" t="e">
        <f t="shared" si="537"/>
        <v>#DIV/0!</v>
      </c>
      <c r="J1661" s="88" t="e">
        <f t="shared" si="538"/>
        <v>#DIV/0!</v>
      </c>
      <c r="K1661" s="24">
        <f t="shared" si="548"/>
        <v>0</v>
      </c>
      <c r="L1661" s="24">
        <f t="shared" si="550"/>
        <v>0</v>
      </c>
      <c r="M1661" s="129" t="e">
        <f t="shared" si="547"/>
        <v>#DIV/0!</v>
      </c>
      <c r="N1661" s="512"/>
    </row>
    <row r="1662" spans="1:14" s="4" customFormat="1" outlineLevel="2" x14ac:dyDescent="0.25">
      <c r="A1662" s="632"/>
      <c r="B1662" s="440" t="s">
        <v>22</v>
      </c>
      <c r="C1662" s="440"/>
      <c r="D1662" s="127">
        <v>16815.099999999999</v>
      </c>
      <c r="E1662" s="127">
        <v>16815.099999999999</v>
      </c>
      <c r="F1662" s="127">
        <v>8479.34</v>
      </c>
      <c r="G1662" s="189">
        <f t="shared" si="543"/>
        <v>0.5</v>
      </c>
      <c r="H1662" s="127">
        <f>F1662</f>
        <v>8479.34</v>
      </c>
      <c r="I1662" s="109">
        <f t="shared" si="537"/>
        <v>0.504</v>
      </c>
      <c r="J1662" s="109">
        <f t="shared" si="538"/>
        <v>1</v>
      </c>
      <c r="K1662" s="24">
        <f t="shared" si="548"/>
        <v>16815.099999999999</v>
      </c>
      <c r="L1662" s="24">
        <f t="shared" si="550"/>
        <v>0</v>
      </c>
      <c r="M1662" s="52">
        <f t="shared" si="547"/>
        <v>1</v>
      </c>
      <c r="N1662" s="512"/>
    </row>
    <row r="1663" spans="1:14" s="4" customFormat="1" outlineLevel="2" x14ac:dyDescent="0.25">
      <c r="A1663" s="632"/>
      <c r="B1663" s="440" t="s">
        <v>42</v>
      </c>
      <c r="C1663" s="440"/>
      <c r="D1663" s="127"/>
      <c r="E1663" s="127"/>
      <c r="F1663" s="127"/>
      <c r="G1663" s="88" t="e">
        <f t="shared" si="543"/>
        <v>#DIV/0!</v>
      </c>
      <c r="H1663" s="362"/>
      <c r="I1663" s="88" t="e">
        <f t="shared" si="537"/>
        <v>#DIV/0!</v>
      </c>
      <c r="J1663" s="88" t="e">
        <f t="shared" si="538"/>
        <v>#DIV/0!</v>
      </c>
      <c r="K1663" s="24">
        <f t="shared" si="548"/>
        <v>0</v>
      </c>
      <c r="L1663" s="24">
        <f t="shared" si="550"/>
        <v>0</v>
      </c>
      <c r="M1663" s="129" t="e">
        <f t="shared" si="547"/>
        <v>#DIV/0!</v>
      </c>
      <c r="N1663" s="512"/>
    </row>
    <row r="1664" spans="1:14" s="4" customFormat="1" outlineLevel="2" x14ac:dyDescent="0.25">
      <c r="A1664" s="632"/>
      <c r="B1664" s="440" t="s">
        <v>24</v>
      </c>
      <c r="C1664" s="440"/>
      <c r="D1664" s="128"/>
      <c r="E1664" s="128"/>
      <c r="F1664" s="128"/>
      <c r="G1664" s="88" t="e">
        <f t="shared" si="543"/>
        <v>#DIV/0!</v>
      </c>
      <c r="H1664" s="441"/>
      <c r="I1664" s="88" t="e">
        <f t="shared" si="537"/>
        <v>#DIV/0!</v>
      </c>
      <c r="J1664" s="88" t="e">
        <f t="shared" si="538"/>
        <v>#DIV/0!</v>
      </c>
      <c r="K1664" s="24">
        <f t="shared" si="548"/>
        <v>0</v>
      </c>
      <c r="L1664" s="24">
        <f t="shared" si="550"/>
        <v>0</v>
      </c>
      <c r="M1664" s="129" t="e">
        <f t="shared" si="547"/>
        <v>#DIV/0!</v>
      </c>
      <c r="N1664" s="512"/>
    </row>
    <row r="1665" spans="1:14" s="4" customFormat="1" ht="56.25" customHeight="1" outlineLevel="2" x14ac:dyDescent="0.25">
      <c r="A1665" s="600" t="s">
        <v>51</v>
      </c>
      <c r="B1665" s="363" t="s">
        <v>389</v>
      </c>
      <c r="C1665" s="27" t="s">
        <v>141</v>
      </c>
      <c r="D1665" s="25">
        <f>SUM(D1666:D1669)</f>
        <v>225647.29</v>
      </c>
      <c r="E1665" s="25">
        <f>SUM(E1666:E1669)</f>
        <v>230447.29</v>
      </c>
      <c r="F1665" s="25">
        <f>SUM(F1666:F1669)</f>
        <v>121450.6</v>
      </c>
      <c r="G1665" s="106">
        <f t="shared" si="540"/>
        <v>0.52700000000000002</v>
      </c>
      <c r="H1665" s="25">
        <f>SUM(H1666:H1669)</f>
        <v>121450.6</v>
      </c>
      <c r="I1665" s="106">
        <f t="shared" si="537"/>
        <v>0.52700000000000002</v>
      </c>
      <c r="J1665" s="106">
        <f>H1665/F1665</f>
        <v>1</v>
      </c>
      <c r="K1665" s="25">
        <f t="shared" ref="K1665:K1697" si="557">E1665</f>
        <v>230447.29</v>
      </c>
      <c r="L1665" s="24">
        <f t="shared" ref="L1665:L1699" si="558">E1665-K1665</f>
        <v>0</v>
      </c>
      <c r="M1665" s="320">
        <f t="shared" ref="M1665:M1695" si="559">K1665/E1665</f>
        <v>1</v>
      </c>
      <c r="N1665" s="513" t="s">
        <v>1241</v>
      </c>
    </row>
    <row r="1666" spans="1:14" s="4" customFormat="1" outlineLevel="2" x14ac:dyDescent="0.25">
      <c r="A1666" s="600"/>
      <c r="B1666" s="440" t="s">
        <v>23</v>
      </c>
      <c r="C1666" s="440"/>
      <c r="D1666" s="24">
        <f>D1671+D1696</f>
        <v>0</v>
      </c>
      <c r="E1666" s="24">
        <f t="shared" ref="E1666:H1669" si="560">E1671+E1696</f>
        <v>0</v>
      </c>
      <c r="F1666" s="24">
        <f t="shared" si="560"/>
        <v>0</v>
      </c>
      <c r="G1666" s="109"/>
      <c r="H1666" s="24">
        <f t="shared" si="560"/>
        <v>0</v>
      </c>
      <c r="I1666" s="109"/>
      <c r="J1666" s="109"/>
      <c r="K1666" s="24">
        <f t="shared" si="557"/>
        <v>0</v>
      </c>
      <c r="L1666" s="24">
        <f t="shared" si="558"/>
        <v>0</v>
      </c>
      <c r="M1666" s="52"/>
      <c r="N1666" s="513"/>
    </row>
    <row r="1667" spans="1:14" s="4" customFormat="1" outlineLevel="2" x14ac:dyDescent="0.25">
      <c r="A1667" s="600"/>
      <c r="B1667" s="440" t="s">
        <v>22</v>
      </c>
      <c r="C1667" s="440"/>
      <c r="D1667" s="24">
        <f t="shared" ref="D1667:F1669" si="561">D1672+D1697</f>
        <v>4194.6000000000004</v>
      </c>
      <c r="E1667" s="24">
        <f t="shared" si="561"/>
        <v>4194.6000000000004</v>
      </c>
      <c r="F1667" s="24">
        <f t="shared" si="561"/>
        <v>1134.96</v>
      </c>
      <c r="G1667" s="109">
        <f t="shared" si="540"/>
        <v>0.27100000000000002</v>
      </c>
      <c r="H1667" s="24">
        <f t="shared" si="560"/>
        <v>1134.96</v>
      </c>
      <c r="I1667" s="109">
        <f t="shared" si="537"/>
        <v>0.27100000000000002</v>
      </c>
      <c r="J1667" s="109">
        <f t="shared" ref="J1667:J1715" si="562">H1667/F1667</f>
        <v>1</v>
      </c>
      <c r="K1667" s="24">
        <f t="shared" si="557"/>
        <v>4194.6000000000004</v>
      </c>
      <c r="L1667" s="24">
        <f t="shared" si="558"/>
        <v>0</v>
      </c>
      <c r="M1667" s="52">
        <f t="shared" si="559"/>
        <v>1</v>
      </c>
      <c r="N1667" s="513"/>
    </row>
    <row r="1668" spans="1:14" s="4" customFormat="1" outlineLevel="2" x14ac:dyDescent="0.25">
      <c r="A1668" s="600"/>
      <c r="B1668" s="440" t="s">
        <v>42</v>
      </c>
      <c r="C1668" s="440"/>
      <c r="D1668" s="24">
        <f t="shared" si="561"/>
        <v>221452.69</v>
      </c>
      <c r="E1668" s="24">
        <f t="shared" si="561"/>
        <v>226252.69</v>
      </c>
      <c r="F1668" s="24">
        <f t="shared" si="561"/>
        <v>120315.64</v>
      </c>
      <c r="G1668" s="109">
        <f t="shared" si="540"/>
        <v>0.53200000000000003</v>
      </c>
      <c r="H1668" s="24">
        <f t="shared" si="560"/>
        <v>120315.64</v>
      </c>
      <c r="I1668" s="109">
        <f t="shared" si="537"/>
        <v>0.53200000000000003</v>
      </c>
      <c r="J1668" s="109">
        <f t="shared" si="562"/>
        <v>1</v>
      </c>
      <c r="K1668" s="24">
        <f t="shared" si="557"/>
        <v>226252.69</v>
      </c>
      <c r="L1668" s="24">
        <f t="shared" si="558"/>
        <v>0</v>
      </c>
      <c r="M1668" s="52">
        <f t="shared" si="559"/>
        <v>1</v>
      </c>
      <c r="N1668" s="513"/>
    </row>
    <row r="1669" spans="1:14" s="4" customFormat="1" outlineLevel="2" x14ac:dyDescent="0.25">
      <c r="A1669" s="600"/>
      <c r="B1669" s="440" t="s">
        <v>24</v>
      </c>
      <c r="C1669" s="440"/>
      <c r="D1669" s="24">
        <f t="shared" si="561"/>
        <v>0</v>
      </c>
      <c r="E1669" s="24">
        <f t="shared" si="561"/>
        <v>0</v>
      </c>
      <c r="F1669" s="24">
        <f t="shared" si="561"/>
        <v>0</v>
      </c>
      <c r="G1669" s="109"/>
      <c r="H1669" s="24">
        <f t="shared" si="560"/>
        <v>0</v>
      </c>
      <c r="I1669" s="109"/>
      <c r="J1669" s="109"/>
      <c r="K1669" s="24">
        <f t="shared" si="557"/>
        <v>0</v>
      </c>
      <c r="L1669" s="24">
        <f t="shared" si="558"/>
        <v>0</v>
      </c>
      <c r="M1669" s="52"/>
      <c r="N1669" s="513"/>
    </row>
    <row r="1670" spans="1:14" s="4" customFormat="1" ht="39" outlineLevel="2" x14ac:dyDescent="0.25">
      <c r="A1670" s="631" t="s">
        <v>390</v>
      </c>
      <c r="B1670" s="59" t="s">
        <v>791</v>
      </c>
      <c r="C1670" s="59" t="s">
        <v>144</v>
      </c>
      <c r="D1670" s="64">
        <f>SUM(D1671:D1674)</f>
        <v>28161.8</v>
      </c>
      <c r="E1670" s="64">
        <f t="shared" ref="E1670:F1670" si="563">SUM(E1671:E1674)</f>
        <v>28161.8</v>
      </c>
      <c r="F1670" s="64">
        <f t="shared" si="563"/>
        <v>14604.58</v>
      </c>
      <c r="G1670" s="105">
        <f t="shared" si="540"/>
        <v>0.51900000000000002</v>
      </c>
      <c r="H1670" s="64">
        <f>SUM(H1671:H1674)</f>
        <v>14604.58</v>
      </c>
      <c r="I1670" s="105">
        <f t="shared" si="537"/>
        <v>0.51900000000000002</v>
      </c>
      <c r="J1670" s="105">
        <f>H1670/F1670</f>
        <v>1</v>
      </c>
      <c r="K1670" s="64">
        <f t="shared" si="557"/>
        <v>28161.8</v>
      </c>
      <c r="L1670" s="24">
        <f t="shared" si="558"/>
        <v>0</v>
      </c>
      <c r="M1670" s="62">
        <f t="shared" si="559"/>
        <v>1</v>
      </c>
      <c r="N1670" s="536"/>
    </row>
    <row r="1671" spans="1:14" s="4" customFormat="1" ht="18.75" customHeight="1" outlineLevel="2" x14ac:dyDescent="0.25">
      <c r="A1671" s="631"/>
      <c r="B1671" s="440" t="s">
        <v>23</v>
      </c>
      <c r="C1671" s="440"/>
      <c r="D1671" s="24">
        <f>D1676+D1681+D1686+D1691</f>
        <v>0</v>
      </c>
      <c r="E1671" s="24">
        <f t="shared" ref="E1671:H1674" si="564">E1676+E1681+E1686+E1691</f>
        <v>0</v>
      </c>
      <c r="F1671" s="24">
        <f t="shared" si="564"/>
        <v>0</v>
      </c>
      <c r="G1671" s="109"/>
      <c r="H1671" s="24">
        <f t="shared" si="564"/>
        <v>0</v>
      </c>
      <c r="I1671" s="109"/>
      <c r="J1671" s="109"/>
      <c r="K1671" s="24">
        <f t="shared" si="557"/>
        <v>0</v>
      </c>
      <c r="L1671" s="24">
        <f t="shared" si="558"/>
        <v>0</v>
      </c>
      <c r="M1671" s="52"/>
      <c r="N1671" s="536"/>
    </row>
    <row r="1672" spans="1:14" s="4" customFormat="1" ht="18.75" customHeight="1" outlineLevel="2" x14ac:dyDescent="0.25">
      <c r="A1672" s="631"/>
      <c r="B1672" s="440" t="s">
        <v>22</v>
      </c>
      <c r="C1672" s="440"/>
      <c r="D1672" s="24">
        <f t="shared" ref="D1672:F1674" si="565">D1677+D1682+D1687+D1692</f>
        <v>1396</v>
      </c>
      <c r="E1672" s="24">
        <f t="shared" si="565"/>
        <v>1396</v>
      </c>
      <c r="F1672" s="24">
        <f t="shared" si="565"/>
        <v>608.34</v>
      </c>
      <c r="G1672" s="109">
        <f t="shared" si="540"/>
        <v>0.436</v>
      </c>
      <c r="H1672" s="24">
        <f t="shared" si="564"/>
        <v>608.34</v>
      </c>
      <c r="I1672" s="109">
        <f t="shared" si="537"/>
        <v>0.436</v>
      </c>
      <c r="J1672" s="109">
        <f t="shared" ref="J1672:J1673" si="566">H1672/F1672</f>
        <v>1</v>
      </c>
      <c r="K1672" s="24">
        <f t="shared" si="557"/>
        <v>1396</v>
      </c>
      <c r="L1672" s="24">
        <f t="shared" si="558"/>
        <v>0</v>
      </c>
      <c r="M1672" s="52">
        <f t="shared" si="559"/>
        <v>1</v>
      </c>
      <c r="N1672" s="536"/>
    </row>
    <row r="1673" spans="1:14" s="4" customFormat="1" ht="18.75" customHeight="1" outlineLevel="2" x14ac:dyDescent="0.25">
      <c r="A1673" s="631"/>
      <c r="B1673" s="440" t="s">
        <v>42</v>
      </c>
      <c r="C1673" s="440"/>
      <c r="D1673" s="24">
        <f t="shared" si="565"/>
        <v>26765.8</v>
      </c>
      <c r="E1673" s="24">
        <f t="shared" si="565"/>
        <v>26765.8</v>
      </c>
      <c r="F1673" s="24">
        <f t="shared" si="565"/>
        <v>13996.24</v>
      </c>
      <c r="G1673" s="109">
        <f t="shared" si="540"/>
        <v>0.52300000000000002</v>
      </c>
      <c r="H1673" s="24">
        <f t="shared" si="564"/>
        <v>13996.24</v>
      </c>
      <c r="I1673" s="109">
        <f t="shared" si="537"/>
        <v>0.52300000000000002</v>
      </c>
      <c r="J1673" s="109">
        <f t="shared" si="566"/>
        <v>1</v>
      </c>
      <c r="K1673" s="24">
        <f t="shared" si="557"/>
        <v>26765.8</v>
      </c>
      <c r="L1673" s="24">
        <f t="shared" si="558"/>
        <v>0</v>
      </c>
      <c r="M1673" s="52">
        <f t="shared" si="559"/>
        <v>1</v>
      </c>
      <c r="N1673" s="536"/>
    </row>
    <row r="1674" spans="1:14" s="4" customFormat="1" ht="18.75" customHeight="1" outlineLevel="2" x14ac:dyDescent="0.25">
      <c r="A1674" s="631"/>
      <c r="B1674" s="440" t="s">
        <v>24</v>
      </c>
      <c r="C1674" s="440"/>
      <c r="D1674" s="24">
        <f t="shared" si="565"/>
        <v>0</v>
      </c>
      <c r="E1674" s="24">
        <f t="shared" si="565"/>
        <v>0</v>
      </c>
      <c r="F1674" s="24">
        <f t="shared" si="565"/>
        <v>0</v>
      </c>
      <c r="G1674" s="109"/>
      <c r="H1674" s="24">
        <f t="shared" si="564"/>
        <v>0</v>
      </c>
      <c r="I1674" s="109"/>
      <c r="J1674" s="109"/>
      <c r="K1674" s="24">
        <f t="shared" si="557"/>
        <v>0</v>
      </c>
      <c r="L1674" s="24">
        <f t="shared" si="558"/>
        <v>0</v>
      </c>
      <c r="M1674" s="52"/>
      <c r="N1674" s="536"/>
    </row>
    <row r="1675" spans="1:14" s="12" customFormat="1" ht="51" customHeight="1" outlineLevel="1" x14ac:dyDescent="0.25">
      <c r="A1675" s="573" t="s">
        <v>792</v>
      </c>
      <c r="B1675" s="55" t="s">
        <v>391</v>
      </c>
      <c r="C1675" s="37" t="s">
        <v>215</v>
      </c>
      <c r="D1675" s="56">
        <f>SUM(D1676:D1679)</f>
        <v>24712.7</v>
      </c>
      <c r="E1675" s="56">
        <f>SUM(E1676:E1679)</f>
        <v>24712.7</v>
      </c>
      <c r="F1675" s="56">
        <f>SUM(F1676:F1679)</f>
        <v>13829.24</v>
      </c>
      <c r="G1675" s="114">
        <f t="shared" si="540"/>
        <v>0.56000000000000005</v>
      </c>
      <c r="H1675" s="56">
        <f>SUM(H1676:H1679)</f>
        <v>13829.24</v>
      </c>
      <c r="I1675" s="109">
        <f t="shared" si="537"/>
        <v>0.56000000000000005</v>
      </c>
      <c r="J1675" s="114">
        <f t="shared" si="562"/>
        <v>1</v>
      </c>
      <c r="K1675" s="56">
        <f t="shared" si="557"/>
        <v>24712.7</v>
      </c>
      <c r="L1675" s="56">
        <f t="shared" si="558"/>
        <v>0</v>
      </c>
      <c r="M1675" s="155">
        <f t="shared" si="559"/>
        <v>1</v>
      </c>
      <c r="N1675" s="513" t="s">
        <v>891</v>
      </c>
    </row>
    <row r="1676" spans="1:14" s="13" customFormat="1" outlineLevel="1" x14ac:dyDescent="0.25">
      <c r="A1676" s="573"/>
      <c r="B1676" s="440" t="s">
        <v>23</v>
      </c>
      <c r="C1676" s="440"/>
      <c r="D1676" s="24">
        <f>D1681+D1686+D1691+D1701</f>
        <v>0</v>
      </c>
      <c r="E1676" s="24">
        <f>E1681+E1686+E1691+E1701</f>
        <v>0</v>
      </c>
      <c r="F1676" s="24">
        <f>F1681+F1686+F1691+F1701</f>
        <v>0</v>
      </c>
      <c r="G1676" s="106"/>
      <c r="H1676" s="24">
        <f>H1681+H1686+H1691+H1701</f>
        <v>0</v>
      </c>
      <c r="I1676" s="109"/>
      <c r="J1676" s="106"/>
      <c r="K1676" s="24">
        <f t="shared" si="557"/>
        <v>0</v>
      </c>
      <c r="L1676" s="24">
        <f t="shared" si="558"/>
        <v>0</v>
      </c>
      <c r="M1676" s="52"/>
      <c r="N1676" s="513"/>
    </row>
    <row r="1677" spans="1:14" s="13" customFormat="1" outlineLevel="1" x14ac:dyDescent="0.25">
      <c r="A1677" s="573"/>
      <c r="B1677" s="440" t="s">
        <v>22</v>
      </c>
      <c r="C1677" s="440"/>
      <c r="D1677" s="24"/>
      <c r="E1677" s="24"/>
      <c r="F1677" s="24"/>
      <c r="G1677" s="106"/>
      <c r="H1677" s="24"/>
      <c r="I1677" s="109"/>
      <c r="J1677" s="106"/>
      <c r="K1677" s="24">
        <f t="shared" si="557"/>
        <v>0</v>
      </c>
      <c r="L1677" s="24">
        <f t="shared" si="558"/>
        <v>0</v>
      </c>
      <c r="M1677" s="52"/>
      <c r="N1677" s="513"/>
    </row>
    <row r="1678" spans="1:14" s="13" customFormat="1" outlineLevel="1" x14ac:dyDescent="0.25">
      <c r="A1678" s="573"/>
      <c r="B1678" s="440" t="s">
        <v>42</v>
      </c>
      <c r="C1678" s="440"/>
      <c r="D1678" s="24">
        <v>24712.7</v>
      </c>
      <c r="E1678" s="24">
        <v>24712.7</v>
      </c>
      <c r="F1678" s="24">
        <v>13829.24</v>
      </c>
      <c r="G1678" s="109">
        <f t="shared" si="540"/>
        <v>0.56000000000000005</v>
      </c>
      <c r="H1678" s="24">
        <v>13829.24</v>
      </c>
      <c r="I1678" s="109">
        <f t="shared" si="537"/>
        <v>0.56000000000000005</v>
      </c>
      <c r="J1678" s="109">
        <f t="shared" si="562"/>
        <v>1</v>
      </c>
      <c r="K1678" s="24">
        <f t="shared" si="557"/>
        <v>24712.7</v>
      </c>
      <c r="L1678" s="24">
        <f t="shared" si="558"/>
        <v>0</v>
      </c>
      <c r="M1678" s="52">
        <f t="shared" si="559"/>
        <v>1</v>
      </c>
      <c r="N1678" s="513"/>
    </row>
    <row r="1679" spans="1:14" s="13" customFormat="1" outlineLevel="1" x14ac:dyDescent="0.25">
      <c r="A1679" s="573"/>
      <c r="B1679" s="440" t="s">
        <v>24</v>
      </c>
      <c r="C1679" s="440"/>
      <c r="D1679" s="24">
        <f>D1684+D1689+D1694+D1704</f>
        <v>0</v>
      </c>
      <c r="E1679" s="24">
        <f>E1684+E1689+E1694+E1704</f>
        <v>0</v>
      </c>
      <c r="F1679" s="24">
        <f>F1684+F1689+F1694+F1704</f>
        <v>0</v>
      </c>
      <c r="G1679" s="106"/>
      <c r="H1679" s="24">
        <f>H1684+H1689+H1694+H1704</f>
        <v>0</v>
      </c>
      <c r="I1679" s="109"/>
      <c r="J1679" s="106"/>
      <c r="K1679" s="24">
        <f t="shared" si="557"/>
        <v>0</v>
      </c>
      <c r="L1679" s="24">
        <f t="shared" si="558"/>
        <v>0</v>
      </c>
      <c r="M1679" s="52"/>
      <c r="N1679" s="513"/>
    </row>
    <row r="1680" spans="1:14" s="13" customFormat="1" ht="117" customHeight="1" outlineLevel="1" x14ac:dyDescent="0.25">
      <c r="A1680" s="601" t="s">
        <v>793</v>
      </c>
      <c r="B1680" s="55" t="s">
        <v>393</v>
      </c>
      <c r="C1680" s="55" t="s">
        <v>215</v>
      </c>
      <c r="D1680" s="56">
        <f>SUM(D1681:D1684)</f>
        <v>1780</v>
      </c>
      <c r="E1680" s="56">
        <f>SUM(E1681:E1684)</f>
        <v>1780</v>
      </c>
      <c r="F1680" s="25">
        <f>SUM(F1681:F1684)</f>
        <v>0</v>
      </c>
      <c r="G1680" s="106">
        <f t="shared" si="540"/>
        <v>0</v>
      </c>
      <c r="H1680" s="56">
        <f>SUM(H1681:H1684)</f>
        <v>0</v>
      </c>
      <c r="I1680" s="109">
        <f t="shared" si="537"/>
        <v>0</v>
      </c>
      <c r="J1680" s="108" t="e">
        <f t="shared" si="562"/>
        <v>#DIV/0!</v>
      </c>
      <c r="K1680" s="56">
        <f t="shared" si="557"/>
        <v>1780</v>
      </c>
      <c r="L1680" s="56">
        <f t="shared" si="558"/>
        <v>0</v>
      </c>
      <c r="M1680" s="155">
        <f t="shared" si="559"/>
        <v>1</v>
      </c>
      <c r="N1680" s="513" t="s">
        <v>937</v>
      </c>
    </row>
    <row r="1681" spans="1:14" s="13" customFormat="1" outlineLevel="1" x14ac:dyDescent="0.25">
      <c r="A1681" s="601"/>
      <c r="B1681" s="440" t="s">
        <v>23</v>
      </c>
      <c r="C1681" s="440"/>
      <c r="D1681" s="24"/>
      <c r="E1681" s="25"/>
      <c r="F1681" s="24"/>
      <c r="G1681" s="106"/>
      <c r="H1681" s="24"/>
      <c r="I1681" s="109"/>
      <c r="J1681" s="107"/>
      <c r="K1681" s="24">
        <f t="shared" si="557"/>
        <v>0</v>
      </c>
      <c r="L1681" s="24">
        <f t="shared" si="558"/>
        <v>0</v>
      </c>
      <c r="M1681" s="52"/>
      <c r="N1681" s="513"/>
    </row>
    <row r="1682" spans="1:14" s="13" customFormat="1" outlineLevel="1" x14ac:dyDescent="0.25">
      <c r="A1682" s="601"/>
      <c r="B1682" s="440" t="s">
        <v>22</v>
      </c>
      <c r="C1682" s="440"/>
      <c r="D1682" s="24"/>
      <c r="E1682" s="25"/>
      <c r="F1682" s="24"/>
      <c r="G1682" s="106"/>
      <c r="H1682" s="24"/>
      <c r="I1682" s="109"/>
      <c r="J1682" s="107"/>
      <c r="K1682" s="24">
        <f t="shared" si="557"/>
        <v>0</v>
      </c>
      <c r="L1682" s="24">
        <f t="shared" si="558"/>
        <v>0</v>
      </c>
      <c r="M1682" s="52"/>
      <c r="N1682" s="513"/>
    </row>
    <row r="1683" spans="1:14" s="13" customFormat="1" outlineLevel="1" x14ac:dyDescent="0.25">
      <c r="A1683" s="601"/>
      <c r="B1683" s="440" t="s">
        <v>42</v>
      </c>
      <c r="C1683" s="440"/>
      <c r="D1683" s="24">
        <v>1780</v>
      </c>
      <c r="E1683" s="24">
        <v>1780</v>
      </c>
      <c r="F1683" s="24">
        <v>0</v>
      </c>
      <c r="G1683" s="109"/>
      <c r="H1683" s="24"/>
      <c r="I1683" s="109"/>
      <c r="J1683" s="88" t="e">
        <f t="shared" si="562"/>
        <v>#DIV/0!</v>
      </c>
      <c r="K1683" s="24">
        <f t="shared" si="557"/>
        <v>1780</v>
      </c>
      <c r="L1683" s="24">
        <f t="shared" si="558"/>
        <v>0</v>
      </c>
      <c r="M1683" s="52">
        <f t="shared" si="559"/>
        <v>1</v>
      </c>
      <c r="N1683" s="513"/>
    </row>
    <row r="1684" spans="1:14" s="13" customFormat="1" outlineLevel="1" x14ac:dyDescent="0.25">
      <c r="A1684" s="601"/>
      <c r="B1684" s="440" t="s">
        <v>24</v>
      </c>
      <c r="C1684" s="440"/>
      <c r="D1684" s="24"/>
      <c r="E1684" s="25"/>
      <c r="F1684" s="24"/>
      <c r="G1684" s="106"/>
      <c r="H1684" s="24"/>
      <c r="I1684" s="109"/>
      <c r="J1684" s="106"/>
      <c r="K1684" s="24">
        <f t="shared" si="557"/>
        <v>0</v>
      </c>
      <c r="L1684" s="24">
        <f t="shared" si="558"/>
        <v>0</v>
      </c>
      <c r="M1684" s="52"/>
      <c r="N1684" s="513"/>
    </row>
    <row r="1685" spans="1:14" s="7" customFormat="1" ht="84.75" customHeight="1" outlineLevel="1" x14ac:dyDescent="0.25">
      <c r="A1685" s="573" t="s">
        <v>794</v>
      </c>
      <c r="B1685" s="55" t="s">
        <v>394</v>
      </c>
      <c r="C1685" s="55" t="s">
        <v>215</v>
      </c>
      <c r="D1685" s="56">
        <f>SUM(D1686:D1689)</f>
        <v>1396</v>
      </c>
      <c r="E1685" s="56">
        <f>SUM(E1686:E1689)</f>
        <v>1396</v>
      </c>
      <c r="F1685" s="56">
        <f>SUM(F1686:F1689)</f>
        <v>608.34</v>
      </c>
      <c r="G1685" s="114">
        <f t="shared" si="540"/>
        <v>0.436</v>
      </c>
      <c r="H1685" s="197">
        <f>SUM(H1686:H1689)</f>
        <v>608.34</v>
      </c>
      <c r="I1685" s="109">
        <f t="shared" ref="I1685:I1715" si="567">H1685/E1685</f>
        <v>0.436</v>
      </c>
      <c r="J1685" s="114">
        <f t="shared" si="562"/>
        <v>1</v>
      </c>
      <c r="K1685" s="56">
        <f t="shared" si="557"/>
        <v>1396</v>
      </c>
      <c r="L1685" s="56">
        <f t="shared" si="558"/>
        <v>0</v>
      </c>
      <c r="M1685" s="155">
        <f t="shared" si="559"/>
        <v>1</v>
      </c>
      <c r="N1685" s="512" t="s">
        <v>1240</v>
      </c>
    </row>
    <row r="1686" spans="1:14" s="4" customFormat="1" ht="30.75" customHeight="1" outlineLevel="1" x14ac:dyDescent="0.25">
      <c r="A1686" s="573"/>
      <c r="B1686" s="440" t="s">
        <v>23</v>
      </c>
      <c r="C1686" s="440"/>
      <c r="D1686" s="24"/>
      <c r="E1686" s="25"/>
      <c r="F1686" s="24"/>
      <c r="G1686" s="106"/>
      <c r="H1686" s="24"/>
      <c r="I1686" s="109"/>
      <c r="J1686" s="106"/>
      <c r="K1686" s="24">
        <f t="shared" si="557"/>
        <v>0</v>
      </c>
      <c r="L1686" s="24">
        <f t="shared" si="558"/>
        <v>0</v>
      </c>
      <c r="M1686" s="52"/>
      <c r="N1686" s="512"/>
    </row>
    <row r="1687" spans="1:14" s="4" customFormat="1" ht="32.25" customHeight="1" outlineLevel="1" x14ac:dyDescent="0.25">
      <c r="A1687" s="573"/>
      <c r="B1687" s="440" t="s">
        <v>22</v>
      </c>
      <c r="C1687" s="440"/>
      <c r="D1687" s="24">
        <v>1396</v>
      </c>
      <c r="E1687" s="24">
        <v>1396</v>
      </c>
      <c r="F1687" s="24">
        <v>608.34</v>
      </c>
      <c r="G1687" s="109">
        <f t="shared" si="540"/>
        <v>0.436</v>
      </c>
      <c r="H1687" s="24">
        <v>608.34</v>
      </c>
      <c r="I1687" s="109">
        <f t="shared" si="567"/>
        <v>0.436</v>
      </c>
      <c r="J1687" s="109">
        <f t="shared" si="562"/>
        <v>1</v>
      </c>
      <c r="K1687" s="24">
        <f t="shared" si="557"/>
        <v>1396</v>
      </c>
      <c r="L1687" s="24">
        <f t="shared" si="558"/>
        <v>0</v>
      </c>
      <c r="M1687" s="52">
        <f t="shared" si="559"/>
        <v>1</v>
      </c>
      <c r="N1687" s="512"/>
    </row>
    <row r="1688" spans="1:14" s="4" customFormat="1" ht="30.75" customHeight="1" outlineLevel="1" x14ac:dyDescent="0.25">
      <c r="A1688" s="573"/>
      <c r="B1688" s="440" t="s">
        <v>42</v>
      </c>
      <c r="C1688" s="440"/>
      <c r="D1688" s="24">
        <v>0</v>
      </c>
      <c r="E1688" s="24">
        <v>0</v>
      </c>
      <c r="F1688" s="24">
        <v>0</v>
      </c>
      <c r="G1688" s="106"/>
      <c r="H1688" s="24">
        <v>0</v>
      </c>
      <c r="I1688" s="109"/>
      <c r="J1688" s="109"/>
      <c r="K1688" s="24">
        <f t="shared" si="557"/>
        <v>0</v>
      </c>
      <c r="L1688" s="24">
        <f t="shared" si="558"/>
        <v>0</v>
      </c>
      <c r="M1688" s="52"/>
      <c r="N1688" s="512"/>
    </row>
    <row r="1689" spans="1:14" s="4" customFormat="1" ht="32.25" customHeight="1" outlineLevel="1" x14ac:dyDescent="0.25">
      <c r="A1689" s="573"/>
      <c r="B1689" s="440" t="s">
        <v>24</v>
      </c>
      <c r="C1689" s="440"/>
      <c r="D1689" s="24"/>
      <c r="E1689" s="25"/>
      <c r="F1689" s="24"/>
      <c r="G1689" s="106"/>
      <c r="H1689" s="24"/>
      <c r="I1689" s="109"/>
      <c r="J1689" s="106"/>
      <c r="K1689" s="24">
        <f t="shared" si="557"/>
        <v>0</v>
      </c>
      <c r="L1689" s="24">
        <f t="shared" si="558"/>
        <v>0</v>
      </c>
      <c r="M1689" s="52"/>
      <c r="N1689" s="512"/>
    </row>
    <row r="1690" spans="1:14" s="4" customFormat="1" ht="87.75" customHeight="1" outlineLevel="1" x14ac:dyDescent="0.25">
      <c r="A1690" s="573" t="s">
        <v>795</v>
      </c>
      <c r="B1690" s="55" t="s">
        <v>743</v>
      </c>
      <c r="C1690" s="55" t="s">
        <v>215</v>
      </c>
      <c r="D1690" s="56">
        <f>SUM(D1691:D1694)</f>
        <v>273.10000000000002</v>
      </c>
      <c r="E1690" s="56">
        <f>SUM(E1691:E1694)</f>
        <v>273.10000000000002</v>
      </c>
      <c r="F1690" s="25">
        <f>SUM(F1691:F1694)</f>
        <v>167</v>
      </c>
      <c r="G1690" s="106">
        <f t="shared" si="540"/>
        <v>0.61099999999999999</v>
      </c>
      <c r="H1690" s="56">
        <f>SUM(H1691:H1694)</f>
        <v>167</v>
      </c>
      <c r="I1690" s="109">
        <f t="shared" si="567"/>
        <v>0.61099999999999999</v>
      </c>
      <c r="J1690" s="114">
        <f t="shared" si="562"/>
        <v>1</v>
      </c>
      <c r="K1690" s="56">
        <f t="shared" si="557"/>
        <v>273.10000000000002</v>
      </c>
      <c r="L1690" s="56">
        <f t="shared" si="558"/>
        <v>0</v>
      </c>
      <c r="M1690" s="155">
        <f t="shared" si="559"/>
        <v>1</v>
      </c>
      <c r="N1690" s="512" t="s">
        <v>1355</v>
      </c>
    </row>
    <row r="1691" spans="1:14" s="4" customFormat="1" ht="27.75" customHeight="1" outlineLevel="1" x14ac:dyDescent="0.25">
      <c r="A1691" s="573"/>
      <c r="B1691" s="440" t="s">
        <v>23</v>
      </c>
      <c r="C1691" s="440"/>
      <c r="D1691" s="24"/>
      <c r="E1691" s="25"/>
      <c r="F1691" s="24"/>
      <c r="G1691" s="106"/>
      <c r="H1691" s="24"/>
      <c r="I1691" s="109"/>
      <c r="J1691" s="106"/>
      <c r="K1691" s="24">
        <f t="shared" si="557"/>
        <v>0</v>
      </c>
      <c r="L1691" s="24">
        <f t="shared" si="558"/>
        <v>0</v>
      </c>
      <c r="M1691" s="52"/>
      <c r="N1691" s="512"/>
    </row>
    <row r="1692" spans="1:14" s="4" customFormat="1" ht="26.25" customHeight="1" outlineLevel="1" x14ac:dyDescent="0.25">
      <c r="A1692" s="573"/>
      <c r="B1692" s="440" t="s">
        <v>22</v>
      </c>
      <c r="C1692" s="440"/>
      <c r="D1692" s="24"/>
      <c r="E1692" s="25"/>
      <c r="F1692" s="24"/>
      <c r="G1692" s="106"/>
      <c r="H1692" s="24"/>
      <c r="I1692" s="109"/>
      <c r="J1692" s="106"/>
      <c r="K1692" s="24">
        <f t="shared" si="557"/>
        <v>0</v>
      </c>
      <c r="L1692" s="24">
        <f t="shared" si="558"/>
        <v>0</v>
      </c>
      <c r="M1692" s="52"/>
      <c r="N1692" s="512"/>
    </row>
    <row r="1693" spans="1:14" s="4" customFormat="1" ht="32.25" customHeight="1" outlineLevel="1" x14ac:dyDescent="0.25">
      <c r="A1693" s="573"/>
      <c r="B1693" s="440" t="s">
        <v>42</v>
      </c>
      <c r="C1693" s="440"/>
      <c r="D1693" s="24">
        <v>273.10000000000002</v>
      </c>
      <c r="E1693" s="24">
        <v>273.10000000000002</v>
      </c>
      <c r="F1693" s="24">
        <v>167</v>
      </c>
      <c r="G1693" s="109">
        <f t="shared" ref="G1693" si="568">F1693/E1693</f>
        <v>0.61099999999999999</v>
      </c>
      <c r="H1693" s="24">
        <v>167</v>
      </c>
      <c r="I1693" s="109">
        <f t="shared" si="567"/>
        <v>0.61099999999999999</v>
      </c>
      <c r="J1693" s="109">
        <f t="shared" si="562"/>
        <v>1</v>
      </c>
      <c r="K1693" s="24">
        <v>167.1</v>
      </c>
      <c r="L1693" s="24">
        <f t="shared" si="558"/>
        <v>106</v>
      </c>
      <c r="M1693" s="52">
        <f t="shared" si="559"/>
        <v>0.61</v>
      </c>
      <c r="N1693" s="512"/>
    </row>
    <row r="1694" spans="1:14" s="4" customFormat="1" ht="50.25" customHeight="1" outlineLevel="1" x14ac:dyDescent="0.25">
      <c r="A1694" s="573"/>
      <c r="B1694" s="440" t="s">
        <v>24</v>
      </c>
      <c r="C1694" s="440"/>
      <c r="D1694" s="24"/>
      <c r="E1694" s="25"/>
      <c r="F1694" s="24"/>
      <c r="G1694" s="106"/>
      <c r="H1694" s="24"/>
      <c r="I1694" s="109"/>
      <c r="J1694" s="106"/>
      <c r="K1694" s="24">
        <f t="shared" si="557"/>
        <v>0</v>
      </c>
      <c r="L1694" s="24">
        <f t="shared" si="558"/>
        <v>0</v>
      </c>
      <c r="M1694" s="52"/>
      <c r="N1694" s="512"/>
    </row>
    <row r="1695" spans="1:14" s="4" customFormat="1" ht="89.25" customHeight="1" outlineLevel="1" x14ac:dyDescent="0.25">
      <c r="A1695" s="631" t="s">
        <v>392</v>
      </c>
      <c r="B1695" s="59" t="s">
        <v>861</v>
      </c>
      <c r="C1695" s="59" t="s">
        <v>144</v>
      </c>
      <c r="D1695" s="64">
        <f>SUM(D1696:D1699)</f>
        <v>197485.49</v>
      </c>
      <c r="E1695" s="64">
        <f t="shared" ref="E1695:F1695" si="569">SUM(E1696:E1699)</f>
        <v>202285.49</v>
      </c>
      <c r="F1695" s="64">
        <f t="shared" si="569"/>
        <v>106846.02</v>
      </c>
      <c r="G1695" s="105">
        <f t="shared" ref="G1695:G1708" si="570">F1695/E1695</f>
        <v>0.52800000000000002</v>
      </c>
      <c r="H1695" s="64">
        <f>SUM(H1696:H1699)</f>
        <v>106846.02</v>
      </c>
      <c r="I1695" s="105">
        <f t="shared" si="567"/>
        <v>0.52800000000000002</v>
      </c>
      <c r="J1695" s="105">
        <f t="shared" si="562"/>
        <v>1</v>
      </c>
      <c r="K1695" s="64">
        <f t="shared" si="557"/>
        <v>202285.49</v>
      </c>
      <c r="L1695" s="24">
        <f t="shared" si="558"/>
        <v>0</v>
      </c>
      <c r="M1695" s="62">
        <f t="shared" si="559"/>
        <v>1</v>
      </c>
      <c r="N1695" s="513"/>
    </row>
    <row r="1696" spans="1:14" s="4" customFormat="1" ht="18.75" customHeight="1" outlineLevel="1" x14ac:dyDescent="0.25">
      <c r="A1696" s="631"/>
      <c r="B1696" s="440" t="s">
        <v>23</v>
      </c>
      <c r="C1696" s="440"/>
      <c r="D1696" s="24">
        <f>D1701+D1706+D1711+D1716</f>
        <v>0</v>
      </c>
      <c r="E1696" s="24">
        <f t="shared" ref="E1696:H1697" si="571">E1701+E1706+E1711+E1716</f>
        <v>0</v>
      </c>
      <c r="F1696" s="24">
        <f t="shared" si="571"/>
        <v>0</v>
      </c>
      <c r="G1696" s="106"/>
      <c r="H1696" s="24">
        <f t="shared" si="571"/>
        <v>0</v>
      </c>
      <c r="I1696" s="109"/>
      <c r="J1696" s="109"/>
      <c r="K1696" s="24">
        <f t="shared" si="557"/>
        <v>0</v>
      </c>
      <c r="L1696" s="24">
        <f t="shared" si="558"/>
        <v>0</v>
      </c>
      <c r="M1696" s="52"/>
      <c r="N1696" s="513"/>
    </row>
    <row r="1697" spans="1:14" s="4" customFormat="1" ht="21.75" customHeight="1" outlineLevel="1" x14ac:dyDescent="0.25">
      <c r="A1697" s="631"/>
      <c r="B1697" s="440" t="s">
        <v>22</v>
      </c>
      <c r="C1697" s="440"/>
      <c r="D1697" s="24">
        <f t="shared" ref="D1697:F1699" si="572">D1702+D1707+D1712+D1717</f>
        <v>2798.6</v>
      </c>
      <c r="E1697" s="24">
        <f t="shared" si="572"/>
        <v>2798.6</v>
      </c>
      <c r="F1697" s="24">
        <f t="shared" si="572"/>
        <v>526.62</v>
      </c>
      <c r="G1697" s="109">
        <f t="shared" si="570"/>
        <v>0.188</v>
      </c>
      <c r="H1697" s="24">
        <f t="shared" si="571"/>
        <v>526.62</v>
      </c>
      <c r="I1697" s="109">
        <f t="shared" si="567"/>
        <v>0.188</v>
      </c>
      <c r="J1697" s="109">
        <f t="shared" si="562"/>
        <v>1</v>
      </c>
      <c r="K1697" s="24">
        <f t="shared" si="557"/>
        <v>2798.6</v>
      </c>
      <c r="L1697" s="24">
        <f t="shared" si="558"/>
        <v>0</v>
      </c>
      <c r="M1697" s="52">
        <f t="shared" ref="M1697:M1718" si="573">K1697/E1697</f>
        <v>1</v>
      </c>
      <c r="N1697" s="513"/>
    </row>
    <row r="1698" spans="1:14" s="4" customFormat="1" ht="18.75" customHeight="1" outlineLevel="1" x14ac:dyDescent="0.25">
      <c r="A1698" s="631"/>
      <c r="B1698" s="440" t="s">
        <v>42</v>
      </c>
      <c r="C1698" s="440"/>
      <c r="D1698" s="24">
        <f t="shared" si="572"/>
        <v>194686.89</v>
      </c>
      <c r="E1698" s="24">
        <f t="shared" si="572"/>
        <v>199486.89</v>
      </c>
      <c r="F1698" s="24">
        <f t="shared" si="572"/>
        <v>106319.4</v>
      </c>
      <c r="G1698" s="109">
        <f t="shared" si="570"/>
        <v>0.53300000000000003</v>
      </c>
      <c r="H1698" s="24">
        <f>H1703+H1708+H1713+H1718</f>
        <v>106319.4</v>
      </c>
      <c r="I1698" s="109">
        <f t="shared" si="567"/>
        <v>0.53300000000000003</v>
      </c>
      <c r="J1698" s="109">
        <f t="shared" si="562"/>
        <v>1</v>
      </c>
      <c r="K1698" s="24">
        <f t="shared" ref="K1698:K1719" si="574">E1698</f>
        <v>199486.89</v>
      </c>
      <c r="L1698" s="24">
        <f t="shared" si="558"/>
        <v>0</v>
      </c>
      <c r="M1698" s="52">
        <f t="shared" si="573"/>
        <v>1</v>
      </c>
      <c r="N1698" s="513"/>
    </row>
    <row r="1699" spans="1:14" s="4" customFormat="1" ht="18.75" customHeight="1" outlineLevel="1" x14ac:dyDescent="0.25">
      <c r="A1699" s="631"/>
      <c r="B1699" s="440" t="s">
        <v>24</v>
      </c>
      <c r="C1699" s="440"/>
      <c r="D1699" s="24">
        <f t="shared" si="572"/>
        <v>0</v>
      </c>
      <c r="E1699" s="24">
        <f t="shared" si="572"/>
        <v>0</v>
      </c>
      <c r="F1699" s="24">
        <f t="shared" si="572"/>
        <v>0</v>
      </c>
      <c r="G1699" s="106"/>
      <c r="H1699" s="24"/>
      <c r="I1699" s="109"/>
      <c r="J1699" s="106"/>
      <c r="K1699" s="24">
        <f t="shared" si="574"/>
        <v>0</v>
      </c>
      <c r="L1699" s="24">
        <f t="shared" si="558"/>
        <v>0</v>
      </c>
      <c r="M1699" s="52"/>
      <c r="N1699" s="513"/>
    </row>
    <row r="1700" spans="1:14" s="4" customFormat="1" ht="37.5" customHeight="1" outlineLevel="1" x14ac:dyDescent="0.25">
      <c r="A1700" s="573" t="s">
        <v>796</v>
      </c>
      <c r="B1700" s="55" t="s">
        <v>395</v>
      </c>
      <c r="C1700" s="55" t="s">
        <v>215</v>
      </c>
      <c r="D1700" s="56">
        <f>SUM(D1701:D1704)</f>
        <v>107198.6</v>
      </c>
      <c r="E1700" s="56">
        <f>SUM(E1701:E1704)</f>
        <v>107198.6</v>
      </c>
      <c r="F1700" s="56">
        <f>SUM(F1701:F1704)</f>
        <v>63182.89</v>
      </c>
      <c r="G1700" s="114">
        <f t="shared" si="570"/>
        <v>0.58899999999999997</v>
      </c>
      <c r="H1700" s="56">
        <f>SUM(H1701:H1704)</f>
        <v>63182.89</v>
      </c>
      <c r="I1700" s="109">
        <f t="shared" si="567"/>
        <v>0.58899999999999997</v>
      </c>
      <c r="J1700" s="114">
        <f t="shared" si="562"/>
        <v>1</v>
      </c>
      <c r="K1700" s="56">
        <f t="shared" si="574"/>
        <v>107198.6</v>
      </c>
      <c r="L1700" s="56">
        <f t="shared" ref="L1700:L1719" si="575">E1700-K1700</f>
        <v>0</v>
      </c>
      <c r="M1700" s="155">
        <f t="shared" si="573"/>
        <v>1</v>
      </c>
      <c r="N1700" s="513" t="s">
        <v>396</v>
      </c>
    </row>
    <row r="1701" spans="1:14" s="4" customFormat="1" outlineLevel="1" x14ac:dyDescent="0.25">
      <c r="A1701" s="573"/>
      <c r="B1701" s="440" t="s">
        <v>23</v>
      </c>
      <c r="C1701" s="440"/>
      <c r="D1701" s="24"/>
      <c r="E1701" s="25"/>
      <c r="F1701" s="24"/>
      <c r="G1701" s="106"/>
      <c r="H1701" s="24"/>
      <c r="I1701" s="109"/>
      <c r="J1701" s="106"/>
      <c r="K1701" s="24">
        <f t="shared" si="574"/>
        <v>0</v>
      </c>
      <c r="L1701" s="24">
        <f t="shared" si="575"/>
        <v>0</v>
      </c>
      <c r="M1701" s="52"/>
      <c r="N1701" s="513"/>
    </row>
    <row r="1702" spans="1:14" s="4" customFormat="1" outlineLevel="1" x14ac:dyDescent="0.25">
      <c r="A1702" s="573"/>
      <c r="B1702" s="440" t="s">
        <v>22</v>
      </c>
      <c r="C1702" s="440"/>
      <c r="D1702" s="24"/>
      <c r="E1702" s="25"/>
      <c r="F1702" s="24"/>
      <c r="G1702" s="106"/>
      <c r="H1702" s="24"/>
      <c r="I1702" s="109"/>
      <c r="J1702" s="106"/>
      <c r="K1702" s="24">
        <f t="shared" si="574"/>
        <v>0</v>
      </c>
      <c r="L1702" s="24">
        <f t="shared" si="575"/>
        <v>0</v>
      </c>
      <c r="M1702" s="52"/>
      <c r="N1702" s="513"/>
    </row>
    <row r="1703" spans="1:14" s="4" customFormat="1" outlineLevel="1" x14ac:dyDescent="0.25">
      <c r="A1703" s="573"/>
      <c r="B1703" s="440" t="s">
        <v>42</v>
      </c>
      <c r="C1703" s="440"/>
      <c r="D1703" s="24">
        <v>107198.6</v>
      </c>
      <c r="E1703" s="24">
        <v>107198.6</v>
      </c>
      <c r="F1703" s="24">
        <v>63182.89</v>
      </c>
      <c r="G1703" s="109">
        <f t="shared" si="570"/>
        <v>0.58899999999999997</v>
      </c>
      <c r="H1703" s="24">
        <v>63182.89</v>
      </c>
      <c r="I1703" s="109">
        <f t="shared" si="567"/>
        <v>0.58899999999999997</v>
      </c>
      <c r="J1703" s="109">
        <f t="shared" si="562"/>
        <v>1</v>
      </c>
      <c r="K1703" s="24">
        <f t="shared" si="574"/>
        <v>107198.6</v>
      </c>
      <c r="L1703" s="24">
        <f t="shared" si="575"/>
        <v>0</v>
      </c>
      <c r="M1703" s="52">
        <f t="shared" si="573"/>
        <v>1</v>
      </c>
      <c r="N1703" s="513"/>
    </row>
    <row r="1704" spans="1:14" s="4" customFormat="1" ht="30.75" customHeight="1" outlineLevel="1" x14ac:dyDescent="0.25">
      <c r="A1704" s="573"/>
      <c r="B1704" s="440" t="s">
        <v>24</v>
      </c>
      <c r="C1704" s="440"/>
      <c r="D1704" s="24"/>
      <c r="E1704" s="25"/>
      <c r="F1704" s="24"/>
      <c r="G1704" s="106"/>
      <c r="H1704" s="24"/>
      <c r="I1704" s="109"/>
      <c r="J1704" s="106"/>
      <c r="K1704" s="24">
        <f t="shared" si="574"/>
        <v>0</v>
      </c>
      <c r="L1704" s="24">
        <f t="shared" si="575"/>
        <v>0</v>
      </c>
      <c r="M1704" s="52"/>
      <c r="N1704" s="513"/>
    </row>
    <row r="1705" spans="1:14" s="4" customFormat="1" ht="227.25" customHeight="1" outlineLevel="1" x14ac:dyDescent="0.25">
      <c r="A1705" s="573" t="s">
        <v>797</v>
      </c>
      <c r="B1705" s="55" t="s">
        <v>397</v>
      </c>
      <c r="C1705" s="37" t="s">
        <v>215</v>
      </c>
      <c r="D1705" s="56">
        <f>SUM(D1706:D1709)</f>
        <v>78486.55</v>
      </c>
      <c r="E1705" s="56">
        <f>SUM(E1706:E1709)</f>
        <v>78486.55</v>
      </c>
      <c r="F1705" s="24">
        <f>SUM(F1706:F1709)</f>
        <v>40588.720000000001</v>
      </c>
      <c r="G1705" s="109">
        <f t="shared" si="570"/>
        <v>0.51700000000000002</v>
      </c>
      <c r="H1705" s="24">
        <f>SUM(H1706:H1709)</f>
        <v>40588.720000000001</v>
      </c>
      <c r="I1705" s="109">
        <f t="shared" si="567"/>
        <v>0.51700000000000002</v>
      </c>
      <c r="J1705" s="109">
        <f t="shared" si="562"/>
        <v>1</v>
      </c>
      <c r="K1705" s="24">
        <f t="shared" si="574"/>
        <v>78486.55</v>
      </c>
      <c r="L1705" s="24">
        <f t="shared" si="575"/>
        <v>0</v>
      </c>
      <c r="M1705" s="52">
        <f t="shared" si="573"/>
        <v>1</v>
      </c>
      <c r="N1705" s="513" t="s">
        <v>1356</v>
      </c>
    </row>
    <row r="1706" spans="1:14" s="4" customFormat="1" outlineLevel="1" x14ac:dyDescent="0.25">
      <c r="A1706" s="573"/>
      <c r="B1706" s="440" t="s">
        <v>23</v>
      </c>
      <c r="C1706" s="440"/>
      <c r="D1706" s="24">
        <f>D1716</f>
        <v>0</v>
      </c>
      <c r="E1706" s="24">
        <f>E1716</f>
        <v>0</v>
      </c>
      <c r="F1706" s="24">
        <f>F1716</f>
        <v>0</v>
      </c>
      <c r="G1706" s="109"/>
      <c r="H1706" s="24">
        <f>H1716</f>
        <v>0</v>
      </c>
      <c r="I1706" s="109"/>
      <c r="J1706" s="106"/>
      <c r="K1706" s="24">
        <f t="shared" si="574"/>
        <v>0</v>
      </c>
      <c r="L1706" s="24">
        <f t="shared" si="575"/>
        <v>0</v>
      </c>
      <c r="M1706" s="52"/>
      <c r="N1706" s="513"/>
    </row>
    <row r="1707" spans="1:14" s="4" customFormat="1" outlineLevel="1" x14ac:dyDescent="0.25">
      <c r="A1707" s="573"/>
      <c r="B1707" s="440" t="s">
        <v>22</v>
      </c>
      <c r="C1707" s="440"/>
      <c r="D1707" s="24">
        <v>2663.2</v>
      </c>
      <c r="E1707" s="24">
        <v>2663.2</v>
      </c>
      <c r="F1707" s="24">
        <v>428.57</v>
      </c>
      <c r="G1707" s="109">
        <f t="shared" si="570"/>
        <v>0.161</v>
      </c>
      <c r="H1707" s="24">
        <v>428.57</v>
      </c>
      <c r="I1707" s="109">
        <f t="shared" si="567"/>
        <v>0.161</v>
      </c>
      <c r="J1707" s="109">
        <f t="shared" si="562"/>
        <v>1</v>
      </c>
      <c r="K1707" s="24">
        <f t="shared" si="574"/>
        <v>2663.2</v>
      </c>
      <c r="L1707" s="24">
        <f t="shared" si="575"/>
        <v>0</v>
      </c>
      <c r="M1707" s="52">
        <f t="shared" si="573"/>
        <v>1</v>
      </c>
      <c r="N1707" s="513"/>
    </row>
    <row r="1708" spans="1:14" s="4" customFormat="1" outlineLevel="1" x14ac:dyDescent="0.25">
      <c r="A1708" s="573"/>
      <c r="B1708" s="440" t="s">
        <v>42</v>
      </c>
      <c r="C1708" s="440"/>
      <c r="D1708" s="24">
        <v>75823.350000000006</v>
      </c>
      <c r="E1708" s="24">
        <v>75823.350000000006</v>
      </c>
      <c r="F1708" s="24">
        <v>40160.15</v>
      </c>
      <c r="G1708" s="109">
        <f t="shared" si="570"/>
        <v>0.53</v>
      </c>
      <c r="H1708" s="24">
        <v>40160.15</v>
      </c>
      <c r="I1708" s="109">
        <f t="shared" si="567"/>
        <v>0.53</v>
      </c>
      <c r="J1708" s="109">
        <f t="shared" si="562"/>
        <v>1</v>
      </c>
      <c r="K1708" s="24">
        <f t="shared" si="574"/>
        <v>75823.350000000006</v>
      </c>
      <c r="L1708" s="24">
        <f t="shared" si="575"/>
        <v>0</v>
      </c>
      <c r="M1708" s="52">
        <f t="shared" si="573"/>
        <v>1</v>
      </c>
      <c r="N1708" s="513"/>
    </row>
    <row r="1709" spans="1:14" s="4" customFormat="1" outlineLevel="1" x14ac:dyDescent="0.25">
      <c r="A1709" s="573"/>
      <c r="B1709" s="440" t="s">
        <v>24</v>
      </c>
      <c r="C1709" s="440"/>
      <c r="D1709" s="24">
        <f>D1719</f>
        <v>0</v>
      </c>
      <c r="E1709" s="24">
        <f>E1719</f>
        <v>0</v>
      </c>
      <c r="F1709" s="24">
        <f>F1719</f>
        <v>0</v>
      </c>
      <c r="G1709" s="106"/>
      <c r="H1709" s="24">
        <f>H1719</f>
        <v>0</v>
      </c>
      <c r="I1709" s="109"/>
      <c r="J1709" s="106"/>
      <c r="K1709" s="24">
        <f t="shared" si="574"/>
        <v>0</v>
      </c>
      <c r="L1709" s="24">
        <f t="shared" si="575"/>
        <v>0</v>
      </c>
      <c r="M1709" s="52"/>
      <c r="N1709" s="513"/>
    </row>
    <row r="1710" spans="1:14" s="4" customFormat="1" ht="154.5" customHeight="1" outlineLevel="1" x14ac:dyDescent="0.25">
      <c r="A1710" s="573" t="s">
        <v>798</v>
      </c>
      <c r="B1710" s="55" t="s">
        <v>398</v>
      </c>
      <c r="C1710" s="37" t="s">
        <v>215</v>
      </c>
      <c r="D1710" s="56">
        <f>SUM(D1711:D1714)</f>
        <v>6300.34</v>
      </c>
      <c r="E1710" s="56">
        <f>SUM(E1711:E1714)</f>
        <v>6300.34</v>
      </c>
      <c r="F1710" s="56">
        <f>SUM(F1711:F1714)</f>
        <v>3074.41</v>
      </c>
      <c r="G1710" s="114">
        <f>F1710/E1710</f>
        <v>0.48799999999999999</v>
      </c>
      <c r="H1710" s="56">
        <f>SUM(H1711:H1714)</f>
        <v>3074.41</v>
      </c>
      <c r="I1710" s="109">
        <f t="shared" si="567"/>
        <v>0.48799999999999999</v>
      </c>
      <c r="J1710" s="114">
        <f>H1710/F1710</f>
        <v>1</v>
      </c>
      <c r="K1710" s="24">
        <f t="shared" si="574"/>
        <v>6300.34</v>
      </c>
      <c r="L1710" s="24">
        <f t="shared" si="575"/>
        <v>0</v>
      </c>
      <c r="M1710" s="52">
        <f t="shared" si="573"/>
        <v>1</v>
      </c>
      <c r="N1710" s="512" t="s">
        <v>1357</v>
      </c>
    </row>
    <row r="1711" spans="1:14" s="4" customFormat="1" outlineLevel="1" x14ac:dyDescent="0.25">
      <c r="A1711" s="573"/>
      <c r="B1711" s="440" t="s">
        <v>23</v>
      </c>
      <c r="C1711" s="440"/>
      <c r="D1711" s="24"/>
      <c r="E1711" s="24"/>
      <c r="F1711" s="24"/>
      <c r="G1711" s="106"/>
      <c r="H1711" s="24"/>
      <c r="I1711" s="109"/>
      <c r="J1711" s="114"/>
      <c r="K1711" s="24">
        <f t="shared" si="574"/>
        <v>0</v>
      </c>
      <c r="L1711" s="24">
        <f t="shared" si="575"/>
        <v>0</v>
      </c>
      <c r="M1711" s="52"/>
      <c r="N1711" s="512"/>
    </row>
    <row r="1712" spans="1:14" s="4" customFormat="1" outlineLevel="1" x14ac:dyDescent="0.25">
      <c r="A1712" s="573"/>
      <c r="B1712" s="440" t="s">
        <v>22</v>
      </c>
      <c r="C1712" s="440"/>
      <c r="D1712" s="24">
        <v>135.4</v>
      </c>
      <c r="E1712" s="24">
        <v>135.4</v>
      </c>
      <c r="F1712" s="24">
        <v>98.05</v>
      </c>
      <c r="G1712" s="109">
        <f>F1712/E1712</f>
        <v>0.72399999999999998</v>
      </c>
      <c r="H1712" s="24">
        <v>98.05</v>
      </c>
      <c r="I1712" s="109">
        <f t="shared" si="567"/>
        <v>0.72399999999999998</v>
      </c>
      <c r="J1712" s="109">
        <f t="shared" ref="J1712:J1713" si="576">H1712/F1712</f>
        <v>1</v>
      </c>
      <c r="K1712" s="24">
        <f t="shared" si="574"/>
        <v>135.4</v>
      </c>
      <c r="L1712" s="24">
        <f t="shared" si="575"/>
        <v>0</v>
      </c>
      <c r="M1712" s="52">
        <f t="shared" si="573"/>
        <v>1</v>
      </c>
      <c r="N1712" s="512"/>
    </row>
    <row r="1713" spans="1:14" s="4" customFormat="1" outlineLevel="1" x14ac:dyDescent="0.25">
      <c r="A1713" s="573"/>
      <c r="B1713" s="440" t="s">
        <v>42</v>
      </c>
      <c r="C1713" s="440"/>
      <c r="D1713" s="24">
        <v>6164.94</v>
      </c>
      <c r="E1713" s="24">
        <v>6164.94</v>
      </c>
      <c r="F1713" s="24">
        <v>2976.36</v>
      </c>
      <c r="G1713" s="109">
        <f>F1713/E1713</f>
        <v>0.48299999999999998</v>
      </c>
      <c r="H1713" s="24">
        <v>2976.36</v>
      </c>
      <c r="I1713" s="109">
        <f t="shared" si="567"/>
        <v>0.48299999999999998</v>
      </c>
      <c r="J1713" s="109">
        <f t="shared" si="576"/>
        <v>1</v>
      </c>
      <c r="K1713" s="24">
        <f t="shared" si="574"/>
        <v>6164.94</v>
      </c>
      <c r="L1713" s="24">
        <f t="shared" si="575"/>
        <v>0</v>
      </c>
      <c r="M1713" s="52">
        <f t="shared" si="573"/>
        <v>1</v>
      </c>
      <c r="N1713" s="512"/>
    </row>
    <row r="1714" spans="1:14" s="4" customFormat="1" ht="303.75" customHeight="1" outlineLevel="1" x14ac:dyDescent="0.25">
      <c r="A1714" s="573"/>
      <c r="B1714" s="440" t="s">
        <v>24</v>
      </c>
      <c r="C1714" s="440"/>
      <c r="D1714" s="24"/>
      <c r="E1714" s="24"/>
      <c r="F1714" s="24"/>
      <c r="G1714" s="106"/>
      <c r="H1714" s="24"/>
      <c r="I1714" s="109"/>
      <c r="J1714" s="106"/>
      <c r="K1714" s="24">
        <f t="shared" si="574"/>
        <v>0</v>
      </c>
      <c r="L1714" s="24">
        <f t="shared" si="575"/>
        <v>0</v>
      </c>
      <c r="M1714" s="52"/>
      <c r="N1714" s="512"/>
    </row>
    <row r="1715" spans="1:14" s="7" customFormat="1" ht="183" customHeight="1" outlineLevel="1" x14ac:dyDescent="0.25">
      <c r="A1715" s="573" t="s">
        <v>799</v>
      </c>
      <c r="B1715" s="55" t="s">
        <v>399</v>
      </c>
      <c r="C1715" s="55" t="s">
        <v>215</v>
      </c>
      <c r="D1715" s="172">
        <f>SUM(D1716:D1719)</f>
        <v>5500</v>
      </c>
      <c r="E1715" s="172">
        <f>SUM(E1716:E1719)</f>
        <v>10300</v>
      </c>
      <c r="F1715" s="364">
        <f>SUM(F1716:F1719)</f>
        <v>0</v>
      </c>
      <c r="G1715" s="106">
        <f t="shared" ref="G1715" si="577">F1715/E1715</f>
        <v>0</v>
      </c>
      <c r="H1715" s="364">
        <f>SUM(H1716:H1719)</f>
        <v>0</v>
      </c>
      <c r="I1715" s="109">
        <f t="shared" si="567"/>
        <v>0</v>
      </c>
      <c r="J1715" s="107" t="e">
        <f t="shared" si="562"/>
        <v>#DIV/0!</v>
      </c>
      <c r="K1715" s="24">
        <f t="shared" si="574"/>
        <v>10300</v>
      </c>
      <c r="L1715" s="24">
        <f t="shared" si="575"/>
        <v>0</v>
      </c>
      <c r="M1715" s="52">
        <f t="shared" si="573"/>
        <v>1</v>
      </c>
      <c r="N1715" s="512" t="s">
        <v>1396</v>
      </c>
    </row>
    <row r="1716" spans="1:14" s="4" customFormat="1" outlineLevel="1" x14ac:dyDescent="0.25">
      <c r="A1716" s="573"/>
      <c r="B1716" s="440" t="s">
        <v>23</v>
      </c>
      <c r="C1716" s="440"/>
      <c r="D1716" s="24"/>
      <c r="E1716" s="24"/>
      <c r="F1716" s="24"/>
      <c r="G1716" s="106"/>
      <c r="H1716" s="24"/>
      <c r="I1716" s="109"/>
      <c r="J1716" s="106"/>
      <c r="K1716" s="24">
        <f t="shared" si="574"/>
        <v>0</v>
      </c>
      <c r="L1716" s="24">
        <f t="shared" si="575"/>
        <v>0</v>
      </c>
      <c r="M1716" s="52"/>
      <c r="N1716" s="512"/>
    </row>
    <row r="1717" spans="1:14" s="4" customFormat="1" outlineLevel="1" x14ac:dyDescent="0.25">
      <c r="A1717" s="573"/>
      <c r="B1717" s="440" t="s">
        <v>22</v>
      </c>
      <c r="C1717" s="440"/>
      <c r="D1717" s="24"/>
      <c r="E1717" s="24"/>
      <c r="F1717" s="24"/>
      <c r="G1717" s="106"/>
      <c r="H1717" s="24"/>
      <c r="I1717" s="109"/>
      <c r="J1717" s="106"/>
      <c r="K1717" s="24">
        <f t="shared" si="574"/>
        <v>0</v>
      </c>
      <c r="L1717" s="24">
        <f t="shared" si="575"/>
        <v>0</v>
      </c>
      <c r="M1717" s="52"/>
      <c r="N1717" s="512"/>
    </row>
    <row r="1718" spans="1:14" s="4" customFormat="1" outlineLevel="1" x14ac:dyDescent="0.25">
      <c r="A1718" s="573"/>
      <c r="B1718" s="440" t="s">
        <v>42</v>
      </c>
      <c r="C1718" s="440"/>
      <c r="D1718" s="24">
        <v>5500</v>
      </c>
      <c r="E1718" s="24">
        <v>10300</v>
      </c>
      <c r="F1718" s="24"/>
      <c r="G1718" s="106"/>
      <c r="H1718" s="24"/>
      <c r="I1718" s="109"/>
      <c r="J1718" s="106"/>
      <c r="K1718" s="24">
        <f t="shared" si="574"/>
        <v>10300</v>
      </c>
      <c r="L1718" s="24">
        <f t="shared" si="575"/>
        <v>0</v>
      </c>
      <c r="M1718" s="52">
        <f t="shared" si="573"/>
        <v>1</v>
      </c>
      <c r="N1718" s="512"/>
    </row>
    <row r="1719" spans="1:14" s="4" customFormat="1" outlineLevel="1" x14ac:dyDescent="0.25">
      <c r="A1719" s="573"/>
      <c r="B1719" s="440" t="s">
        <v>24</v>
      </c>
      <c r="C1719" s="440"/>
      <c r="D1719" s="24"/>
      <c r="E1719" s="25"/>
      <c r="F1719" s="24"/>
      <c r="G1719" s="106"/>
      <c r="H1719" s="24"/>
      <c r="I1719" s="109"/>
      <c r="J1719" s="106"/>
      <c r="K1719" s="24">
        <f t="shared" si="574"/>
        <v>0</v>
      </c>
      <c r="L1719" s="24">
        <f t="shared" si="575"/>
        <v>0</v>
      </c>
      <c r="M1719" s="52"/>
      <c r="N1719" s="512"/>
    </row>
    <row r="1720" spans="1:14" s="4" customFormat="1" ht="56.25" outlineLevel="1" x14ac:dyDescent="0.25">
      <c r="A1720" s="600" t="s">
        <v>9</v>
      </c>
      <c r="B1720" s="325" t="s">
        <v>816</v>
      </c>
      <c r="C1720" s="27" t="s">
        <v>141</v>
      </c>
      <c r="D1720" s="25">
        <f>SUM(D1721:D1724)</f>
        <v>367974.45</v>
      </c>
      <c r="E1720" s="25">
        <f>SUM(E1721:E1724)</f>
        <v>373908.31</v>
      </c>
      <c r="F1720" s="25">
        <f>SUM(F1722:F1723)</f>
        <v>149506.79</v>
      </c>
      <c r="G1720" s="106">
        <f t="shared" ref="G1720:G1721" si="578">F1720/E1720</f>
        <v>0.4</v>
      </c>
      <c r="H1720" s="25">
        <f>SUM(H1721:H1724)</f>
        <v>149506.79</v>
      </c>
      <c r="I1720" s="106">
        <f t="shared" ref="I1720:I1759" si="579">H1720/E1720</f>
        <v>0.4</v>
      </c>
      <c r="J1720" s="106">
        <f t="shared" ref="J1720:J1723" si="580">H1720/F1720</f>
        <v>1</v>
      </c>
      <c r="K1720" s="25">
        <f>E1720-L1720</f>
        <v>329108.28999999998</v>
      </c>
      <c r="L1720" s="25">
        <f>SUM(L1721:L1724)</f>
        <v>44800.02</v>
      </c>
      <c r="M1720" s="320">
        <f t="shared" ref="M1720:M1723" si="581">K1720/E1720</f>
        <v>0.88</v>
      </c>
      <c r="N1720" s="512"/>
    </row>
    <row r="1721" spans="1:14" s="4" customFormat="1" outlineLevel="1" x14ac:dyDescent="0.25">
      <c r="A1721" s="600"/>
      <c r="B1721" s="440" t="s">
        <v>23</v>
      </c>
      <c r="C1721" s="440"/>
      <c r="D1721" s="24">
        <f t="shared" ref="D1721:E1723" si="582">D1726+D1766+D1781+D1797+D1741</f>
        <v>0</v>
      </c>
      <c r="E1721" s="24">
        <f t="shared" si="582"/>
        <v>0</v>
      </c>
      <c r="F1721" s="24">
        <f>F1726+F1741+F1766+F1781+F1797</f>
        <v>0</v>
      </c>
      <c r="G1721" s="355" t="e">
        <f t="shared" si="578"/>
        <v>#DIV/0!</v>
      </c>
      <c r="H1721" s="365">
        <f>H1726+H1766+H1781+H1797</f>
        <v>0</v>
      </c>
      <c r="I1721" s="355" t="e">
        <f t="shared" si="579"/>
        <v>#DIV/0!</v>
      </c>
      <c r="J1721" s="355" t="e">
        <f t="shared" si="580"/>
        <v>#DIV/0!</v>
      </c>
      <c r="K1721" s="24">
        <f t="shared" ref="K1721:L1721" si="583">K1726+K1766+K1781+K1797</f>
        <v>0</v>
      </c>
      <c r="L1721" s="24">
        <f t="shared" si="583"/>
        <v>0</v>
      </c>
      <c r="M1721" s="357" t="e">
        <f t="shared" si="581"/>
        <v>#DIV/0!</v>
      </c>
      <c r="N1721" s="512"/>
    </row>
    <row r="1722" spans="1:14" s="4" customFormat="1" outlineLevel="1" x14ac:dyDescent="0.25">
      <c r="A1722" s="600"/>
      <c r="B1722" s="440" t="s">
        <v>22</v>
      </c>
      <c r="C1722" s="440"/>
      <c r="D1722" s="24">
        <f t="shared" si="582"/>
        <v>105533.4</v>
      </c>
      <c r="E1722" s="24">
        <f t="shared" si="582"/>
        <v>105533.4</v>
      </c>
      <c r="F1722" s="24">
        <f>F1727+F1767+F1782+F1798+F1742</f>
        <v>38808.980000000003</v>
      </c>
      <c r="G1722" s="109">
        <f>F1722/E1722</f>
        <v>0.36799999999999999</v>
      </c>
      <c r="H1722" s="24">
        <f>H1727+H1767+H1782+H1798</f>
        <v>38808.980000000003</v>
      </c>
      <c r="I1722" s="109">
        <f t="shared" si="579"/>
        <v>0.36799999999999999</v>
      </c>
      <c r="J1722" s="109">
        <f t="shared" si="580"/>
        <v>1</v>
      </c>
      <c r="K1722" s="24">
        <f t="shared" ref="K1722:L1722" si="584">K1727+K1767+K1782+K1798</f>
        <v>60733.4</v>
      </c>
      <c r="L1722" s="24">
        <f t="shared" si="584"/>
        <v>44800</v>
      </c>
      <c r="M1722" s="52">
        <f t="shared" si="581"/>
        <v>0.57999999999999996</v>
      </c>
      <c r="N1722" s="512"/>
    </row>
    <row r="1723" spans="1:14" s="4" customFormat="1" outlineLevel="1" x14ac:dyDescent="0.25">
      <c r="A1723" s="600"/>
      <c r="B1723" s="440" t="s">
        <v>42</v>
      </c>
      <c r="C1723" s="440"/>
      <c r="D1723" s="24">
        <f t="shared" si="582"/>
        <v>262441.05</v>
      </c>
      <c r="E1723" s="24">
        <f t="shared" si="582"/>
        <v>268374.90999999997</v>
      </c>
      <c r="F1723" s="24">
        <f>F1728+F1768+F1783+F1799+F1743</f>
        <v>110697.81</v>
      </c>
      <c r="G1723" s="109">
        <f>F1723/E1723</f>
        <v>0.41199999999999998</v>
      </c>
      <c r="H1723" s="24">
        <f>H1728+H1768+H1783+H1799</f>
        <v>110697.81</v>
      </c>
      <c r="I1723" s="109">
        <f t="shared" si="579"/>
        <v>0.41199999999999998</v>
      </c>
      <c r="J1723" s="109">
        <f t="shared" si="580"/>
        <v>1</v>
      </c>
      <c r="K1723" s="24">
        <f t="shared" ref="K1723:L1723" si="585">K1728+K1768+K1783+K1799</f>
        <v>227897.31</v>
      </c>
      <c r="L1723" s="24">
        <f t="shared" si="585"/>
        <v>0.02</v>
      </c>
      <c r="M1723" s="52">
        <f t="shared" si="581"/>
        <v>0.85</v>
      </c>
      <c r="N1723" s="512"/>
    </row>
    <row r="1724" spans="1:14" s="4" customFormat="1" outlineLevel="1" x14ac:dyDescent="0.25">
      <c r="A1724" s="600"/>
      <c r="B1724" s="440" t="s">
        <v>24</v>
      </c>
      <c r="C1724" s="440"/>
      <c r="D1724" s="24"/>
      <c r="E1724" s="24"/>
      <c r="F1724" s="24"/>
      <c r="G1724" s="109"/>
      <c r="H1724" s="24"/>
      <c r="I1724" s="109"/>
      <c r="J1724" s="109"/>
      <c r="K1724" s="24"/>
      <c r="L1724" s="24"/>
      <c r="M1724" s="52"/>
      <c r="N1724" s="512"/>
    </row>
    <row r="1725" spans="1:14" s="7" customFormat="1" ht="39" outlineLevel="1" x14ac:dyDescent="0.25">
      <c r="A1725" s="623" t="s">
        <v>554</v>
      </c>
      <c r="B1725" s="59" t="s">
        <v>551</v>
      </c>
      <c r="C1725" s="64" t="s">
        <v>144</v>
      </c>
      <c r="D1725" s="64">
        <f>SUM(D1726:D1729)</f>
        <v>93393.39</v>
      </c>
      <c r="E1725" s="64">
        <f t="shared" ref="E1725" si="586">SUM(E1726:E1729)</f>
        <v>93393.39</v>
      </c>
      <c r="F1725" s="64">
        <f>SUM(F1726:F1729)</f>
        <v>26449.119999999999</v>
      </c>
      <c r="G1725" s="105">
        <f t="shared" ref="G1725:G1802" si="587">F1725/E1725</f>
        <v>0.28299999999999997</v>
      </c>
      <c r="H1725" s="64">
        <f>SUM(H1726:H1729)</f>
        <v>26449.119999999999</v>
      </c>
      <c r="I1725" s="109">
        <f t="shared" si="579"/>
        <v>0.28299999999999997</v>
      </c>
      <c r="J1725" s="105">
        <f t="shared" ref="J1725:J1730" si="588">H1725/F1725</f>
        <v>1</v>
      </c>
      <c r="K1725" s="64">
        <f>E1725-L1725</f>
        <v>48593.37</v>
      </c>
      <c r="L1725" s="64">
        <f>SUM(L1726:L1729)</f>
        <v>44800.02</v>
      </c>
      <c r="M1725" s="62">
        <f t="shared" ref="M1725:M1779" si="589">K1725/E1725</f>
        <v>0.52</v>
      </c>
      <c r="N1725" s="512"/>
    </row>
    <row r="1726" spans="1:14" s="4" customFormat="1" outlineLevel="1" x14ac:dyDescent="0.25">
      <c r="A1726" s="623"/>
      <c r="B1726" s="440" t="s">
        <v>23</v>
      </c>
      <c r="C1726" s="440"/>
      <c r="D1726" s="24">
        <f>D1731+D1736</f>
        <v>0</v>
      </c>
      <c r="E1726" s="24">
        <f t="shared" ref="E1726:L1726" si="590">E1731+E1736</f>
        <v>0</v>
      </c>
      <c r="F1726" s="24">
        <f t="shared" si="590"/>
        <v>0</v>
      </c>
      <c r="G1726" s="88" t="e">
        <f t="shared" si="587"/>
        <v>#DIV/0!</v>
      </c>
      <c r="H1726" s="24">
        <f t="shared" si="590"/>
        <v>0</v>
      </c>
      <c r="I1726" s="88" t="e">
        <f t="shared" si="579"/>
        <v>#DIV/0!</v>
      </c>
      <c r="J1726" s="88" t="e">
        <f t="shared" si="588"/>
        <v>#DIV/0!</v>
      </c>
      <c r="K1726" s="24">
        <f t="shared" si="590"/>
        <v>0</v>
      </c>
      <c r="L1726" s="24">
        <f t="shared" si="590"/>
        <v>0</v>
      </c>
      <c r="M1726" s="129" t="e">
        <f t="shared" si="589"/>
        <v>#DIV/0!</v>
      </c>
      <c r="N1726" s="512"/>
    </row>
    <row r="1727" spans="1:14" s="4" customFormat="1" outlineLevel="1" x14ac:dyDescent="0.25">
      <c r="A1727" s="623"/>
      <c r="B1727" s="440" t="s">
        <v>22</v>
      </c>
      <c r="C1727" s="440"/>
      <c r="D1727" s="24">
        <f t="shared" ref="D1727:F1729" si="591">D1732+D1737</f>
        <v>78436</v>
      </c>
      <c r="E1727" s="24">
        <f t="shared" si="591"/>
        <v>78436</v>
      </c>
      <c r="F1727" s="24">
        <f t="shared" si="591"/>
        <v>22711.75</v>
      </c>
      <c r="G1727" s="109">
        <f t="shared" si="587"/>
        <v>0.28999999999999998</v>
      </c>
      <c r="H1727" s="24">
        <f t="shared" ref="H1727" si="592">H1732+H1737</f>
        <v>22711.75</v>
      </c>
      <c r="I1727" s="109">
        <f t="shared" si="579"/>
        <v>0.28999999999999998</v>
      </c>
      <c r="J1727" s="109">
        <f t="shared" si="588"/>
        <v>1</v>
      </c>
      <c r="K1727" s="24">
        <f t="shared" ref="K1727:L1727" si="593">K1732+K1737</f>
        <v>33636</v>
      </c>
      <c r="L1727" s="24">
        <f t="shared" si="593"/>
        <v>44800</v>
      </c>
      <c r="M1727" s="52">
        <f t="shared" si="589"/>
        <v>0.43</v>
      </c>
      <c r="N1727" s="512"/>
    </row>
    <row r="1728" spans="1:14" s="4" customFormat="1" outlineLevel="1" x14ac:dyDescent="0.25">
      <c r="A1728" s="623"/>
      <c r="B1728" s="440" t="s">
        <v>42</v>
      </c>
      <c r="C1728" s="440"/>
      <c r="D1728" s="24">
        <f t="shared" si="591"/>
        <v>14957.39</v>
      </c>
      <c r="E1728" s="24">
        <f t="shared" si="591"/>
        <v>14957.39</v>
      </c>
      <c r="F1728" s="24">
        <f t="shared" si="591"/>
        <v>3737.37</v>
      </c>
      <c r="G1728" s="109">
        <f t="shared" si="587"/>
        <v>0.25</v>
      </c>
      <c r="H1728" s="24">
        <f t="shared" ref="H1728" si="594">H1733+H1738</f>
        <v>3737.37</v>
      </c>
      <c r="I1728" s="109">
        <f t="shared" si="579"/>
        <v>0.25</v>
      </c>
      <c r="J1728" s="109">
        <f t="shared" si="588"/>
        <v>1</v>
      </c>
      <c r="K1728" s="24">
        <f t="shared" ref="K1728:L1728" si="595">K1733+K1738</f>
        <v>14957.37</v>
      </c>
      <c r="L1728" s="24">
        <f t="shared" si="595"/>
        <v>0.02</v>
      </c>
      <c r="M1728" s="52">
        <f t="shared" si="589"/>
        <v>1</v>
      </c>
      <c r="N1728" s="512"/>
    </row>
    <row r="1729" spans="1:14" s="4" customFormat="1" outlineLevel="1" x14ac:dyDescent="0.25">
      <c r="A1729" s="623"/>
      <c r="B1729" s="440" t="s">
        <v>24</v>
      </c>
      <c r="C1729" s="440"/>
      <c r="D1729" s="24">
        <f t="shared" si="591"/>
        <v>0</v>
      </c>
      <c r="E1729" s="24">
        <f t="shared" si="591"/>
        <v>0</v>
      </c>
      <c r="F1729" s="24">
        <f t="shared" si="591"/>
        <v>0</v>
      </c>
      <c r="G1729" s="88" t="e">
        <f t="shared" si="587"/>
        <v>#DIV/0!</v>
      </c>
      <c r="H1729" s="24">
        <f t="shared" ref="H1729" si="596">H1734+H1739</f>
        <v>0</v>
      </c>
      <c r="I1729" s="88" t="e">
        <f t="shared" si="579"/>
        <v>#DIV/0!</v>
      </c>
      <c r="J1729" s="88" t="e">
        <f t="shared" si="588"/>
        <v>#DIV/0!</v>
      </c>
      <c r="K1729" s="24">
        <f t="shared" ref="K1729:L1729" si="597">K1734+K1739</f>
        <v>0</v>
      </c>
      <c r="L1729" s="24">
        <f t="shared" si="597"/>
        <v>0</v>
      </c>
      <c r="M1729" s="129" t="e">
        <f t="shared" si="589"/>
        <v>#DIV/0!</v>
      </c>
      <c r="N1729" s="512"/>
    </row>
    <row r="1730" spans="1:14" s="4" customFormat="1" ht="87" customHeight="1" outlineLevel="1" x14ac:dyDescent="0.25">
      <c r="A1730" s="583" t="s">
        <v>555</v>
      </c>
      <c r="B1730" s="37" t="s">
        <v>550</v>
      </c>
      <c r="C1730" s="37" t="s">
        <v>215</v>
      </c>
      <c r="D1730" s="56">
        <f>SUM(D1731:D1734)</f>
        <v>82173.399999999994</v>
      </c>
      <c r="E1730" s="56">
        <f t="shared" ref="E1730:H1730" si="598">SUM(E1731:E1734)</f>
        <v>82173.399999999994</v>
      </c>
      <c r="F1730" s="56">
        <f t="shared" si="598"/>
        <v>26449.119999999999</v>
      </c>
      <c r="G1730" s="114">
        <f t="shared" si="587"/>
        <v>0.32200000000000001</v>
      </c>
      <c r="H1730" s="56">
        <f t="shared" si="598"/>
        <v>26449.119999999999</v>
      </c>
      <c r="I1730" s="109">
        <f t="shared" si="579"/>
        <v>0.32200000000000001</v>
      </c>
      <c r="J1730" s="109">
        <f t="shared" si="588"/>
        <v>1</v>
      </c>
      <c r="K1730" s="24">
        <f>SUM(K1731:K1734)</f>
        <v>37373.379999999997</v>
      </c>
      <c r="L1730" s="24">
        <f>SUM(L1731:L1734)</f>
        <v>44800.02</v>
      </c>
      <c r="M1730" s="52">
        <f t="shared" si="589"/>
        <v>0.45</v>
      </c>
      <c r="N1730" s="512" t="s">
        <v>1138</v>
      </c>
    </row>
    <row r="1731" spans="1:14" s="4" customFormat="1" ht="18.75" customHeight="1" outlineLevel="2" x14ac:dyDescent="0.25">
      <c r="A1731" s="583"/>
      <c r="B1731" s="440" t="s">
        <v>23</v>
      </c>
      <c r="C1731" s="440"/>
      <c r="D1731" s="24"/>
      <c r="E1731" s="24"/>
      <c r="F1731" s="24"/>
      <c r="G1731" s="88" t="e">
        <f t="shared" si="587"/>
        <v>#DIV/0!</v>
      </c>
      <c r="H1731" s="441"/>
      <c r="I1731" s="88" t="e">
        <f t="shared" si="579"/>
        <v>#DIV/0!</v>
      </c>
      <c r="J1731" s="109"/>
      <c r="K1731" s="24">
        <f>E1731</f>
        <v>0</v>
      </c>
      <c r="L1731" s="24">
        <f t="shared" ref="L1731:L1734" si="599">E1731-K1731</f>
        <v>0</v>
      </c>
      <c r="M1731" s="129" t="e">
        <f t="shared" si="589"/>
        <v>#DIV/0!</v>
      </c>
      <c r="N1731" s="512"/>
    </row>
    <row r="1732" spans="1:14" s="4" customFormat="1" outlineLevel="2" x14ac:dyDescent="0.25">
      <c r="A1732" s="583"/>
      <c r="B1732" s="440" t="s">
        <v>22</v>
      </c>
      <c r="C1732" s="440"/>
      <c r="D1732" s="24">
        <v>78436</v>
      </c>
      <c r="E1732" s="24">
        <v>78436</v>
      </c>
      <c r="F1732" s="24">
        <v>22711.75</v>
      </c>
      <c r="G1732" s="109">
        <f t="shared" si="587"/>
        <v>0.28999999999999998</v>
      </c>
      <c r="H1732" s="127">
        <f>F1732</f>
        <v>22711.75</v>
      </c>
      <c r="I1732" s="109">
        <f t="shared" si="579"/>
        <v>0.28999999999999998</v>
      </c>
      <c r="J1732" s="109">
        <f t="shared" ref="J1732:J1734" si="600">H1732/F1732</f>
        <v>1</v>
      </c>
      <c r="K1732" s="24">
        <v>33636</v>
      </c>
      <c r="L1732" s="24">
        <f t="shared" si="599"/>
        <v>44800</v>
      </c>
      <c r="M1732" s="52">
        <f t="shared" si="589"/>
        <v>0.43</v>
      </c>
      <c r="N1732" s="512"/>
    </row>
    <row r="1733" spans="1:14" s="4" customFormat="1" outlineLevel="2" x14ac:dyDescent="0.25">
      <c r="A1733" s="583"/>
      <c r="B1733" s="440" t="s">
        <v>42</v>
      </c>
      <c r="C1733" s="440"/>
      <c r="D1733" s="24">
        <v>3737.4</v>
      </c>
      <c r="E1733" s="24">
        <v>3737.4</v>
      </c>
      <c r="F1733" s="24">
        <v>3737.37</v>
      </c>
      <c r="G1733" s="109">
        <f t="shared" si="587"/>
        <v>1</v>
      </c>
      <c r="H1733" s="127">
        <f>F1733</f>
        <v>3737.37</v>
      </c>
      <c r="I1733" s="109">
        <f t="shared" si="579"/>
        <v>1</v>
      </c>
      <c r="J1733" s="109">
        <f t="shared" si="600"/>
        <v>1</v>
      </c>
      <c r="K1733" s="24">
        <v>3737.38</v>
      </c>
      <c r="L1733" s="24">
        <f t="shared" si="599"/>
        <v>0.02</v>
      </c>
      <c r="M1733" s="52">
        <f t="shared" si="589"/>
        <v>1</v>
      </c>
      <c r="N1733" s="512"/>
    </row>
    <row r="1734" spans="1:14" s="4" customFormat="1" outlineLevel="2" x14ac:dyDescent="0.25">
      <c r="A1734" s="583"/>
      <c r="B1734" s="440" t="s">
        <v>24</v>
      </c>
      <c r="C1734" s="440"/>
      <c r="D1734" s="24"/>
      <c r="E1734" s="24"/>
      <c r="F1734" s="24"/>
      <c r="G1734" s="107" t="e">
        <f t="shared" si="587"/>
        <v>#DIV/0!</v>
      </c>
      <c r="H1734" s="441"/>
      <c r="I1734" s="88" t="e">
        <f t="shared" si="579"/>
        <v>#DIV/0!</v>
      </c>
      <c r="J1734" s="88" t="e">
        <f t="shared" si="600"/>
        <v>#DIV/0!</v>
      </c>
      <c r="K1734" s="24">
        <f t="shared" ref="K1734" si="601">E1734</f>
        <v>0</v>
      </c>
      <c r="L1734" s="24">
        <f t="shared" si="599"/>
        <v>0</v>
      </c>
      <c r="M1734" s="129" t="e">
        <f t="shared" si="589"/>
        <v>#DIV/0!</v>
      </c>
      <c r="N1734" s="512"/>
    </row>
    <row r="1735" spans="1:14" s="4" customFormat="1" ht="64.5" customHeight="1" outlineLevel="2" x14ac:dyDescent="0.25">
      <c r="A1735" s="583" t="s">
        <v>973</v>
      </c>
      <c r="B1735" s="37" t="s">
        <v>999</v>
      </c>
      <c r="C1735" s="37" t="s">
        <v>215</v>
      </c>
      <c r="D1735" s="56">
        <f>SUM(D1736:D1739)</f>
        <v>11219.99</v>
      </c>
      <c r="E1735" s="56">
        <f>SUM(E1736:E1739)</f>
        <v>11219.99</v>
      </c>
      <c r="F1735" s="215">
        <f>SUM(F1736:F1739)</f>
        <v>0</v>
      </c>
      <c r="G1735" s="106">
        <f>F1735/E1735</f>
        <v>0</v>
      </c>
      <c r="H1735" s="215">
        <f>SUM(H1736:H1739)</f>
        <v>0</v>
      </c>
      <c r="I1735" s="109">
        <f t="shared" si="579"/>
        <v>0</v>
      </c>
      <c r="J1735" s="107" t="e">
        <f>H1735/F1735</f>
        <v>#DIV/0!</v>
      </c>
      <c r="K1735" s="56">
        <f>SUM(K1736:K1739)</f>
        <v>11219.99</v>
      </c>
      <c r="L1735" s="56">
        <f>SUM(L1736:L1739)</f>
        <v>0</v>
      </c>
      <c r="M1735" s="155">
        <f t="shared" si="589"/>
        <v>1</v>
      </c>
      <c r="N1735" s="518" t="s">
        <v>1413</v>
      </c>
    </row>
    <row r="1736" spans="1:14" s="4" customFormat="1" ht="18.75" customHeight="1" outlineLevel="2" x14ac:dyDescent="0.25">
      <c r="A1736" s="583"/>
      <c r="B1736" s="440" t="s">
        <v>23</v>
      </c>
      <c r="C1736" s="440"/>
      <c r="D1736" s="24"/>
      <c r="E1736" s="24"/>
      <c r="F1736" s="24"/>
      <c r="G1736" s="107" t="e">
        <f>F1736/E1736</f>
        <v>#DIV/0!</v>
      </c>
      <c r="H1736" s="441"/>
      <c r="I1736" s="88" t="e">
        <f t="shared" si="579"/>
        <v>#DIV/0!</v>
      </c>
      <c r="J1736" s="109"/>
      <c r="K1736" s="24"/>
      <c r="L1736" s="24"/>
      <c r="M1736" s="129" t="e">
        <f t="shared" si="589"/>
        <v>#DIV/0!</v>
      </c>
      <c r="N1736" s="518"/>
    </row>
    <row r="1737" spans="1:14" s="4" customFormat="1" ht="18.75" customHeight="1" outlineLevel="2" x14ac:dyDescent="0.25">
      <c r="A1737" s="583"/>
      <c r="B1737" s="440" t="s">
        <v>22</v>
      </c>
      <c r="C1737" s="440"/>
      <c r="D1737" s="24"/>
      <c r="E1737" s="24"/>
      <c r="F1737" s="215"/>
      <c r="G1737" s="107" t="e">
        <f>F1737/E1737</f>
        <v>#DIV/0!</v>
      </c>
      <c r="H1737" s="366">
        <f>F1737</f>
        <v>0</v>
      </c>
      <c r="I1737" s="88" t="e">
        <f t="shared" si="579"/>
        <v>#DIV/0!</v>
      </c>
      <c r="J1737" s="88" t="e">
        <f>H1737/F1737</f>
        <v>#DIV/0!</v>
      </c>
      <c r="K1737" s="24"/>
      <c r="L1737" s="24"/>
      <c r="M1737" s="129" t="e">
        <f t="shared" si="589"/>
        <v>#DIV/0!</v>
      </c>
      <c r="N1737" s="518"/>
    </row>
    <row r="1738" spans="1:14" s="4" customFormat="1" ht="18.75" customHeight="1" outlineLevel="2" x14ac:dyDescent="0.25">
      <c r="A1738" s="583"/>
      <c r="B1738" s="440" t="s">
        <v>42</v>
      </c>
      <c r="C1738" s="440"/>
      <c r="D1738" s="24">
        <f>11199.99+20</f>
        <v>11219.99</v>
      </c>
      <c r="E1738" s="24">
        <f>11199.99+20</f>
        <v>11219.99</v>
      </c>
      <c r="F1738" s="215">
        <v>0</v>
      </c>
      <c r="G1738" s="106">
        <f>F1738/E1738</f>
        <v>0</v>
      </c>
      <c r="H1738" s="366">
        <f>F1738</f>
        <v>0</v>
      </c>
      <c r="I1738" s="109">
        <f t="shared" si="579"/>
        <v>0</v>
      </c>
      <c r="J1738" s="88" t="e">
        <f>H1738/F1738</f>
        <v>#DIV/0!</v>
      </c>
      <c r="K1738" s="24">
        <v>11219.99</v>
      </c>
      <c r="L1738" s="24"/>
      <c r="M1738" s="52">
        <f t="shared" si="589"/>
        <v>1</v>
      </c>
      <c r="N1738" s="518"/>
    </row>
    <row r="1739" spans="1:14" s="4" customFormat="1" ht="18.75" customHeight="1" outlineLevel="2" x14ac:dyDescent="0.25">
      <c r="A1739" s="583"/>
      <c r="B1739" s="440" t="s">
        <v>24</v>
      </c>
      <c r="C1739" s="440"/>
      <c r="D1739" s="24"/>
      <c r="E1739" s="24"/>
      <c r="F1739" s="24"/>
      <c r="G1739" s="107" t="e">
        <f>F1739/E1739</f>
        <v>#DIV/0!</v>
      </c>
      <c r="H1739" s="441"/>
      <c r="I1739" s="88" t="e">
        <f t="shared" si="579"/>
        <v>#DIV/0!</v>
      </c>
      <c r="J1739" s="109"/>
      <c r="K1739" s="24"/>
      <c r="L1739" s="24"/>
      <c r="M1739" s="129" t="e">
        <f t="shared" si="589"/>
        <v>#DIV/0!</v>
      </c>
      <c r="N1739" s="518"/>
    </row>
    <row r="1740" spans="1:14" s="4" customFormat="1" ht="108" customHeight="1" outlineLevel="2" x14ac:dyDescent="0.25">
      <c r="A1740" s="623" t="s">
        <v>557</v>
      </c>
      <c r="B1740" s="59" t="s">
        <v>565</v>
      </c>
      <c r="C1740" s="64" t="s">
        <v>144</v>
      </c>
      <c r="D1740" s="64">
        <f>SUM(D1741:D1744)</f>
        <v>34543.72</v>
      </c>
      <c r="E1740" s="64">
        <f>SUM(E1741:E1744)</f>
        <v>40477.58</v>
      </c>
      <c r="F1740" s="24">
        <f>SUM(F1741:F1744)</f>
        <v>0</v>
      </c>
      <c r="G1740" s="106"/>
      <c r="H1740" s="441"/>
      <c r="I1740" s="109">
        <f t="shared" si="579"/>
        <v>0</v>
      </c>
      <c r="J1740" s="109"/>
      <c r="K1740" s="64">
        <f t="shared" ref="K1740:K1789" si="602">E1740</f>
        <v>40477.58</v>
      </c>
      <c r="L1740" s="24">
        <f t="shared" ref="L1740:L1779" si="603">E1740-K1740</f>
        <v>0</v>
      </c>
      <c r="M1740" s="62">
        <f t="shared" si="589"/>
        <v>1</v>
      </c>
      <c r="N1740" s="512"/>
    </row>
    <row r="1741" spans="1:14" s="4" customFormat="1" outlineLevel="2" x14ac:dyDescent="0.25">
      <c r="A1741" s="623"/>
      <c r="B1741" s="440" t="s">
        <v>23</v>
      </c>
      <c r="C1741" s="440"/>
      <c r="D1741" s="24">
        <f>D1761</f>
        <v>0</v>
      </c>
      <c r="E1741" s="24">
        <f>E1761</f>
        <v>0</v>
      </c>
      <c r="F1741" s="24">
        <f>F1761</f>
        <v>0</v>
      </c>
      <c r="G1741" s="106"/>
      <c r="H1741" s="359"/>
      <c r="I1741" s="88" t="e">
        <f t="shared" si="579"/>
        <v>#DIV/0!</v>
      </c>
      <c r="J1741" s="109"/>
      <c r="K1741" s="24">
        <f t="shared" si="602"/>
        <v>0</v>
      </c>
      <c r="L1741" s="24">
        <f t="shared" si="603"/>
        <v>0</v>
      </c>
      <c r="M1741" s="129" t="e">
        <f t="shared" si="589"/>
        <v>#DIV/0!</v>
      </c>
      <c r="N1741" s="512"/>
    </row>
    <row r="1742" spans="1:14" s="4" customFormat="1" outlineLevel="2" x14ac:dyDescent="0.25">
      <c r="A1742" s="623"/>
      <c r="B1742" s="440" t="s">
        <v>22</v>
      </c>
      <c r="C1742" s="440"/>
      <c r="D1742" s="24">
        <f t="shared" ref="D1742:E1744" si="604">D1762</f>
        <v>0</v>
      </c>
      <c r="E1742" s="24">
        <f t="shared" si="604"/>
        <v>0</v>
      </c>
      <c r="F1742" s="24">
        <f>F1762</f>
        <v>0</v>
      </c>
      <c r="G1742" s="106"/>
      <c r="H1742" s="441"/>
      <c r="I1742" s="88" t="e">
        <f t="shared" si="579"/>
        <v>#DIV/0!</v>
      </c>
      <c r="J1742" s="109"/>
      <c r="K1742" s="24">
        <f t="shared" si="602"/>
        <v>0</v>
      </c>
      <c r="L1742" s="24">
        <f t="shared" si="603"/>
        <v>0</v>
      </c>
      <c r="M1742" s="129" t="e">
        <f t="shared" si="589"/>
        <v>#DIV/0!</v>
      </c>
      <c r="N1742" s="512"/>
    </row>
    <row r="1743" spans="1:14" s="4" customFormat="1" outlineLevel="2" x14ac:dyDescent="0.25">
      <c r="A1743" s="623"/>
      <c r="B1743" s="440" t="s">
        <v>42</v>
      </c>
      <c r="C1743" s="440"/>
      <c r="D1743" s="24">
        <f>D1748+D1753+D1758+D1763</f>
        <v>34543.72</v>
      </c>
      <c r="E1743" s="24">
        <f>E1748+E1753+E1758+E1763</f>
        <v>40477.58</v>
      </c>
      <c r="F1743" s="24">
        <f>F1763</f>
        <v>0</v>
      </c>
      <c r="G1743" s="106"/>
      <c r="H1743" s="128"/>
      <c r="I1743" s="109">
        <f t="shared" si="579"/>
        <v>0</v>
      </c>
      <c r="J1743" s="109"/>
      <c r="K1743" s="24">
        <f t="shared" si="602"/>
        <v>40477.58</v>
      </c>
      <c r="L1743" s="24">
        <f t="shared" si="603"/>
        <v>0</v>
      </c>
      <c r="M1743" s="52">
        <f t="shared" si="589"/>
        <v>1</v>
      </c>
      <c r="N1743" s="512"/>
    </row>
    <row r="1744" spans="1:14" s="4" customFormat="1" outlineLevel="2" x14ac:dyDescent="0.25">
      <c r="A1744" s="623"/>
      <c r="B1744" s="440" t="s">
        <v>24</v>
      </c>
      <c r="C1744" s="440"/>
      <c r="D1744" s="24">
        <f t="shared" si="604"/>
        <v>0</v>
      </c>
      <c r="E1744" s="24">
        <f t="shared" si="604"/>
        <v>0</v>
      </c>
      <c r="F1744" s="24">
        <f>F1764</f>
        <v>0</v>
      </c>
      <c r="G1744" s="106"/>
      <c r="H1744" s="128"/>
      <c r="I1744" s="88" t="e">
        <f t="shared" si="579"/>
        <v>#DIV/0!</v>
      </c>
      <c r="J1744" s="109"/>
      <c r="K1744" s="24">
        <f t="shared" si="602"/>
        <v>0</v>
      </c>
      <c r="L1744" s="24">
        <f t="shared" si="603"/>
        <v>0</v>
      </c>
      <c r="M1744" s="129" t="e">
        <f t="shared" si="589"/>
        <v>#DIV/0!</v>
      </c>
      <c r="N1744" s="512"/>
    </row>
    <row r="1745" spans="1:14" s="261" customFormat="1" ht="66.75" customHeight="1" outlineLevel="2" x14ac:dyDescent="0.25">
      <c r="A1745" s="573" t="s">
        <v>556</v>
      </c>
      <c r="B1745" s="37" t="s">
        <v>1139</v>
      </c>
      <c r="C1745" s="440"/>
      <c r="D1745" s="56">
        <f>SUM(D1746:D1749)</f>
        <v>3393.11</v>
      </c>
      <c r="E1745" s="56">
        <f>SUM(E1746:E1749)</f>
        <v>3393.11</v>
      </c>
      <c r="F1745" s="56">
        <f>SUM(F1746:F1749)</f>
        <v>0</v>
      </c>
      <c r="G1745" s="56">
        <f t="shared" ref="G1745" si="605">F1745/E1745</f>
        <v>0</v>
      </c>
      <c r="H1745" s="56">
        <f>SUM(H1746:H1749)</f>
        <v>0</v>
      </c>
      <c r="I1745" s="56">
        <f t="shared" si="579"/>
        <v>0</v>
      </c>
      <c r="J1745" s="56">
        <v>0</v>
      </c>
      <c r="K1745" s="56">
        <f>SUM(K1746:K1749)</f>
        <v>3393.11</v>
      </c>
      <c r="L1745" s="367">
        <f t="shared" si="603"/>
        <v>0</v>
      </c>
      <c r="M1745" s="62">
        <f t="shared" si="589"/>
        <v>1</v>
      </c>
      <c r="N1745" s="598" t="s">
        <v>1414</v>
      </c>
    </row>
    <row r="1746" spans="1:14" s="261" customFormat="1" ht="26.25" customHeight="1" outlineLevel="2" x14ac:dyDescent="0.25">
      <c r="A1746" s="573"/>
      <c r="B1746" s="440" t="s">
        <v>23</v>
      </c>
      <c r="C1746" s="440"/>
      <c r="D1746" s="24"/>
      <c r="E1746" s="24"/>
      <c r="F1746" s="24"/>
      <c r="G1746" s="24"/>
      <c r="H1746" s="24"/>
      <c r="I1746" s="36" t="e">
        <f>H1746/E1746</f>
        <v>#DIV/0!</v>
      </c>
      <c r="J1746" s="24"/>
      <c r="K1746" s="24"/>
      <c r="L1746" s="368">
        <f t="shared" si="603"/>
        <v>0</v>
      </c>
      <c r="M1746" s="369" t="e">
        <f t="shared" si="589"/>
        <v>#DIV/0!</v>
      </c>
      <c r="N1746" s="598"/>
    </row>
    <row r="1747" spans="1:14" s="261" customFormat="1" ht="26.25" customHeight="1" outlineLevel="2" x14ac:dyDescent="0.25">
      <c r="A1747" s="573"/>
      <c r="B1747" s="440" t="s">
        <v>22</v>
      </c>
      <c r="C1747" s="440"/>
      <c r="D1747" s="24"/>
      <c r="E1747" s="24"/>
      <c r="F1747" s="24"/>
      <c r="G1747" s="24"/>
      <c r="H1747" s="24"/>
      <c r="I1747" s="36" t="e">
        <f t="shared" si="579"/>
        <v>#DIV/0!</v>
      </c>
      <c r="J1747" s="24"/>
      <c r="K1747" s="24"/>
      <c r="L1747" s="368">
        <f t="shared" si="603"/>
        <v>0</v>
      </c>
      <c r="M1747" s="369" t="e">
        <f t="shared" si="589"/>
        <v>#DIV/0!</v>
      </c>
      <c r="N1747" s="598"/>
    </row>
    <row r="1748" spans="1:14" s="261" customFormat="1" ht="26.25" customHeight="1" outlineLevel="2" x14ac:dyDescent="0.25">
      <c r="A1748" s="573"/>
      <c r="B1748" s="440" t="s">
        <v>42</v>
      </c>
      <c r="C1748" s="440"/>
      <c r="D1748" s="24">
        <v>3393.11</v>
      </c>
      <c r="E1748" s="24">
        <v>3393.11</v>
      </c>
      <c r="F1748" s="24"/>
      <c r="G1748" s="24"/>
      <c r="H1748" s="24"/>
      <c r="I1748" s="24">
        <f t="shared" si="579"/>
        <v>0</v>
      </c>
      <c r="J1748" s="24"/>
      <c r="K1748" s="24">
        <f>E1748</f>
        <v>3393.11</v>
      </c>
      <c r="L1748" s="368">
        <f t="shared" si="603"/>
        <v>0</v>
      </c>
      <c r="M1748" s="52">
        <f t="shared" si="589"/>
        <v>1</v>
      </c>
      <c r="N1748" s="598"/>
    </row>
    <row r="1749" spans="1:14" s="261" customFormat="1" ht="26.25" customHeight="1" outlineLevel="2" x14ac:dyDescent="0.25">
      <c r="A1749" s="573"/>
      <c r="B1749" s="440" t="s">
        <v>24</v>
      </c>
      <c r="C1749" s="440"/>
      <c r="D1749" s="24"/>
      <c r="E1749" s="24"/>
      <c r="F1749" s="24"/>
      <c r="G1749" s="24"/>
      <c r="H1749" s="24"/>
      <c r="I1749" s="36" t="e">
        <f t="shared" si="579"/>
        <v>#DIV/0!</v>
      </c>
      <c r="J1749" s="24"/>
      <c r="K1749" s="24"/>
      <c r="L1749" s="368">
        <f t="shared" si="603"/>
        <v>0</v>
      </c>
      <c r="M1749" s="369" t="e">
        <f t="shared" si="589"/>
        <v>#DIV/0!</v>
      </c>
      <c r="N1749" s="598"/>
    </row>
    <row r="1750" spans="1:14" s="261" customFormat="1" ht="69" customHeight="1" outlineLevel="2" x14ac:dyDescent="0.25">
      <c r="A1750" s="573" t="s">
        <v>1140</v>
      </c>
      <c r="B1750" s="37" t="s">
        <v>1208</v>
      </c>
      <c r="C1750" s="440"/>
      <c r="D1750" s="56">
        <f>SUM(D1751:D1754)</f>
        <v>30000</v>
      </c>
      <c r="E1750" s="56">
        <f>SUM(E1751:E1754)</f>
        <v>30000</v>
      </c>
      <c r="F1750" s="56">
        <f>SUM(F1751:F1754)</f>
        <v>0</v>
      </c>
      <c r="G1750" s="56">
        <f>F1750/E1750</f>
        <v>0</v>
      </c>
      <c r="H1750" s="56">
        <f>SUM(H1751:H1754)</f>
        <v>0</v>
      </c>
      <c r="I1750" s="56">
        <f t="shared" si="579"/>
        <v>0</v>
      </c>
      <c r="J1750" s="56">
        <v>0</v>
      </c>
      <c r="K1750" s="56">
        <f>SUM(K1751:K1754)</f>
        <v>30000</v>
      </c>
      <c r="L1750" s="367">
        <f t="shared" si="603"/>
        <v>0</v>
      </c>
      <c r="M1750" s="62">
        <f t="shared" si="589"/>
        <v>1</v>
      </c>
      <c r="N1750" s="598"/>
    </row>
    <row r="1751" spans="1:14" s="261" customFormat="1" ht="22.5" customHeight="1" outlineLevel="2" x14ac:dyDescent="0.25">
      <c r="A1751" s="573"/>
      <c r="B1751" s="440" t="s">
        <v>23</v>
      </c>
      <c r="C1751" s="440"/>
      <c r="D1751" s="24"/>
      <c r="E1751" s="24"/>
      <c r="F1751" s="24"/>
      <c r="G1751" s="24"/>
      <c r="H1751" s="24"/>
      <c r="I1751" s="36" t="e">
        <f t="shared" si="579"/>
        <v>#DIV/0!</v>
      </c>
      <c r="J1751" s="24"/>
      <c r="K1751" s="24"/>
      <c r="L1751" s="368">
        <f t="shared" si="603"/>
        <v>0</v>
      </c>
      <c r="M1751" s="369" t="e">
        <f t="shared" si="589"/>
        <v>#DIV/0!</v>
      </c>
      <c r="N1751" s="598"/>
    </row>
    <row r="1752" spans="1:14" s="261" customFormat="1" ht="22.5" customHeight="1" outlineLevel="2" x14ac:dyDescent="0.25">
      <c r="A1752" s="573"/>
      <c r="B1752" s="440" t="s">
        <v>22</v>
      </c>
      <c r="C1752" s="440"/>
      <c r="D1752" s="24"/>
      <c r="E1752" s="24"/>
      <c r="F1752" s="24"/>
      <c r="G1752" s="24"/>
      <c r="H1752" s="24"/>
      <c r="I1752" s="36" t="e">
        <f t="shared" si="579"/>
        <v>#DIV/0!</v>
      </c>
      <c r="J1752" s="24"/>
      <c r="K1752" s="24"/>
      <c r="L1752" s="368">
        <f t="shared" si="603"/>
        <v>0</v>
      </c>
      <c r="M1752" s="369" t="e">
        <f t="shared" si="589"/>
        <v>#DIV/0!</v>
      </c>
      <c r="N1752" s="598"/>
    </row>
    <row r="1753" spans="1:14" s="261" customFormat="1" ht="22.5" customHeight="1" outlineLevel="2" x14ac:dyDescent="0.25">
      <c r="A1753" s="573"/>
      <c r="B1753" s="440" t="s">
        <v>42</v>
      </c>
      <c r="C1753" s="440"/>
      <c r="D1753" s="24">
        <v>30000</v>
      </c>
      <c r="E1753" s="24">
        <v>30000</v>
      </c>
      <c r="F1753" s="24">
        <v>0</v>
      </c>
      <c r="G1753" s="24"/>
      <c r="H1753" s="24">
        <v>0</v>
      </c>
      <c r="I1753" s="24">
        <f t="shared" si="579"/>
        <v>0</v>
      </c>
      <c r="J1753" s="24"/>
      <c r="K1753" s="24">
        <f>E1753</f>
        <v>30000</v>
      </c>
      <c r="L1753" s="368">
        <f t="shared" si="603"/>
        <v>0</v>
      </c>
      <c r="M1753" s="52">
        <f t="shared" si="589"/>
        <v>1</v>
      </c>
      <c r="N1753" s="598"/>
    </row>
    <row r="1754" spans="1:14" s="261" customFormat="1" ht="22.5" customHeight="1" outlineLevel="2" x14ac:dyDescent="0.25">
      <c r="A1754" s="573"/>
      <c r="B1754" s="440" t="s">
        <v>24</v>
      </c>
      <c r="C1754" s="440"/>
      <c r="D1754" s="24"/>
      <c r="E1754" s="24"/>
      <c r="F1754" s="24"/>
      <c r="G1754" s="24"/>
      <c r="H1754" s="24"/>
      <c r="I1754" s="36" t="e">
        <f t="shared" si="579"/>
        <v>#DIV/0!</v>
      </c>
      <c r="J1754" s="24"/>
      <c r="K1754" s="24"/>
      <c r="L1754" s="368">
        <f t="shared" si="603"/>
        <v>0</v>
      </c>
      <c r="M1754" s="369" t="e">
        <f t="shared" si="589"/>
        <v>#DIV/0!</v>
      </c>
      <c r="N1754" s="598"/>
    </row>
    <row r="1755" spans="1:14" s="261" customFormat="1" ht="109.5" customHeight="1" outlineLevel="2" x14ac:dyDescent="0.25">
      <c r="A1755" s="573" t="s">
        <v>1141</v>
      </c>
      <c r="B1755" s="37" t="s">
        <v>1142</v>
      </c>
      <c r="C1755" s="440"/>
      <c r="D1755" s="56">
        <f>SUM(D1756:D1759)</f>
        <v>0</v>
      </c>
      <c r="E1755" s="56">
        <f>SUM(E1756:E1759)</f>
        <v>5933.86</v>
      </c>
      <c r="F1755" s="56">
        <f>SUM(F1756:F1759)</f>
        <v>0</v>
      </c>
      <c r="G1755" s="56">
        <f>F1755/E1755</f>
        <v>0</v>
      </c>
      <c r="H1755" s="56">
        <f>SUM(H1756:H1759)</f>
        <v>0</v>
      </c>
      <c r="I1755" s="370">
        <f t="shared" si="579"/>
        <v>0</v>
      </c>
      <c r="J1755" s="56">
        <v>0</v>
      </c>
      <c r="K1755" s="56">
        <f>SUM(K1756:K1759)</f>
        <v>5933.86</v>
      </c>
      <c r="L1755" s="367">
        <f t="shared" si="603"/>
        <v>0</v>
      </c>
      <c r="M1755" s="62">
        <f t="shared" si="589"/>
        <v>1</v>
      </c>
      <c r="N1755" s="598"/>
    </row>
    <row r="1756" spans="1:14" s="261" customFormat="1" ht="25.5" customHeight="1" outlineLevel="2" x14ac:dyDescent="0.25">
      <c r="A1756" s="573"/>
      <c r="B1756" s="440" t="s">
        <v>23</v>
      </c>
      <c r="C1756" s="440"/>
      <c r="D1756" s="24"/>
      <c r="E1756" s="24"/>
      <c r="F1756" s="24"/>
      <c r="G1756" s="24"/>
      <c r="H1756" s="24"/>
      <c r="I1756" s="36" t="e">
        <f t="shared" si="579"/>
        <v>#DIV/0!</v>
      </c>
      <c r="J1756" s="24"/>
      <c r="K1756" s="24"/>
      <c r="L1756" s="368">
        <f t="shared" si="603"/>
        <v>0</v>
      </c>
      <c r="M1756" s="369" t="e">
        <f t="shared" si="589"/>
        <v>#DIV/0!</v>
      </c>
      <c r="N1756" s="598"/>
    </row>
    <row r="1757" spans="1:14" s="261" customFormat="1" ht="25.5" customHeight="1" outlineLevel="2" x14ac:dyDescent="0.25">
      <c r="A1757" s="573"/>
      <c r="B1757" s="440" t="s">
        <v>22</v>
      </c>
      <c r="C1757" s="440"/>
      <c r="D1757" s="24"/>
      <c r="E1757" s="24"/>
      <c r="F1757" s="24"/>
      <c r="G1757" s="24"/>
      <c r="H1757" s="24"/>
      <c r="I1757" s="36" t="e">
        <f t="shared" si="579"/>
        <v>#DIV/0!</v>
      </c>
      <c r="J1757" s="24"/>
      <c r="K1757" s="24"/>
      <c r="L1757" s="368">
        <f t="shared" si="603"/>
        <v>0</v>
      </c>
      <c r="M1757" s="369" t="e">
        <f t="shared" si="589"/>
        <v>#DIV/0!</v>
      </c>
      <c r="N1757" s="598"/>
    </row>
    <row r="1758" spans="1:14" s="261" customFormat="1" ht="25.5" customHeight="1" outlineLevel="2" x14ac:dyDescent="0.25">
      <c r="A1758" s="573"/>
      <c r="B1758" s="440" t="s">
        <v>42</v>
      </c>
      <c r="C1758" s="440"/>
      <c r="D1758" s="24"/>
      <c r="E1758" s="24">
        <v>5933.86</v>
      </c>
      <c r="F1758" s="24"/>
      <c r="G1758" s="24"/>
      <c r="H1758" s="24"/>
      <c r="I1758" s="36">
        <f t="shared" si="579"/>
        <v>0</v>
      </c>
      <c r="J1758" s="24"/>
      <c r="K1758" s="24">
        <f>E1758</f>
        <v>5933.86</v>
      </c>
      <c r="L1758" s="368">
        <f t="shared" si="603"/>
        <v>0</v>
      </c>
      <c r="M1758" s="52">
        <f t="shared" si="589"/>
        <v>1</v>
      </c>
      <c r="N1758" s="598"/>
    </row>
    <row r="1759" spans="1:14" s="261" customFormat="1" ht="25.5" customHeight="1" outlineLevel="2" x14ac:dyDescent="0.25">
      <c r="A1759" s="573"/>
      <c r="B1759" s="440" t="s">
        <v>24</v>
      </c>
      <c r="C1759" s="440"/>
      <c r="D1759" s="24"/>
      <c r="E1759" s="24"/>
      <c r="F1759" s="24"/>
      <c r="G1759" s="24"/>
      <c r="H1759" s="24"/>
      <c r="I1759" s="36" t="e">
        <f t="shared" si="579"/>
        <v>#DIV/0!</v>
      </c>
      <c r="J1759" s="24"/>
      <c r="K1759" s="24"/>
      <c r="L1759" s="368">
        <f t="shared" si="603"/>
        <v>0</v>
      </c>
      <c r="M1759" s="369" t="e">
        <f t="shared" si="589"/>
        <v>#DIV/0!</v>
      </c>
      <c r="N1759" s="598"/>
    </row>
    <row r="1760" spans="1:14" s="4" customFormat="1" ht="49.5" customHeight="1" outlineLevel="2" x14ac:dyDescent="0.25">
      <c r="A1760" s="583" t="s">
        <v>1143</v>
      </c>
      <c r="B1760" s="37" t="s">
        <v>553</v>
      </c>
      <c r="C1760" s="37" t="s">
        <v>215</v>
      </c>
      <c r="D1760" s="56">
        <f>SUM(D1761:D1764)</f>
        <v>1150.6099999999999</v>
      </c>
      <c r="E1760" s="56">
        <f>SUM(E1761:E1764)</f>
        <v>1150.6099999999999</v>
      </c>
      <c r="F1760" s="56"/>
      <c r="G1760" s="105"/>
      <c r="H1760" s="44"/>
      <c r="I1760" s="88">
        <f t="shared" ref="I1760:I1823" si="606">H1760/E1760</f>
        <v>0</v>
      </c>
      <c r="J1760" s="114"/>
      <c r="K1760" s="56">
        <f t="shared" si="602"/>
        <v>1150.6099999999999</v>
      </c>
      <c r="L1760" s="56">
        <f t="shared" si="603"/>
        <v>0</v>
      </c>
      <c r="M1760" s="155">
        <f t="shared" si="589"/>
        <v>1</v>
      </c>
      <c r="N1760" s="598"/>
    </row>
    <row r="1761" spans="1:14" s="4" customFormat="1" ht="33.75" customHeight="1" outlineLevel="2" x14ac:dyDescent="0.25">
      <c r="A1761" s="583"/>
      <c r="B1761" s="440" t="s">
        <v>23</v>
      </c>
      <c r="C1761" s="440"/>
      <c r="D1761" s="24"/>
      <c r="E1761" s="24"/>
      <c r="F1761" s="24"/>
      <c r="G1761" s="106"/>
      <c r="H1761" s="441"/>
      <c r="I1761" s="88" t="e">
        <f t="shared" si="606"/>
        <v>#DIV/0!</v>
      </c>
      <c r="J1761" s="109"/>
      <c r="K1761" s="24">
        <f t="shared" si="602"/>
        <v>0</v>
      </c>
      <c r="L1761" s="24">
        <f t="shared" si="603"/>
        <v>0</v>
      </c>
      <c r="M1761" s="129" t="e">
        <f t="shared" si="589"/>
        <v>#DIV/0!</v>
      </c>
      <c r="N1761" s="598"/>
    </row>
    <row r="1762" spans="1:14" s="4" customFormat="1" ht="33.75" customHeight="1" outlineLevel="2" x14ac:dyDescent="0.25">
      <c r="A1762" s="583"/>
      <c r="B1762" s="440" t="s">
        <v>22</v>
      </c>
      <c r="C1762" s="440"/>
      <c r="D1762" s="24"/>
      <c r="E1762" s="24"/>
      <c r="F1762" s="24"/>
      <c r="G1762" s="106"/>
      <c r="H1762" s="441"/>
      <c r="I1762" s="88" t="e">
        <f t="shared" si="606"/>
        <v>#DIV/0!</v>
      </c>
      <c r="J1762" s="109"/>
      <c r="K1762" s="24">
        <f t="shared" si="602"/>
        <v>0</v>
      </c>
      <c r="L1762" s="24">
        <f t="shared" si="603"/>
        <v>0</v>
      </c>
      <c r="M1762" s="129" t="e">
        <f t="shared" si="589"/>
        <v>#DIV/0!</v>
      </c>
      <c r="N1762" s="598"/>
    </row>
    <row r="1763" spans="1:14" s="4" customFormat="1" ht="33.75" customHeight="1" outlineLevel="2" x14ac:dyDescent="0.25">
      <c r="A1763" s="583"/>
      <c r="B1763" s="440" t="s">
        <v>42</v>
      </c>
      <c r="C1763" s="440"/>
      <c r="D1763" s="24">
        <v>1150.6099999999999</v>
      </c>
      <c r="E1763" s="24">
        <v>1150.6099999999999</v>
      </c>
      <c r="F1763" s="24"/>
      <c r="G1763" s="106"/>
      <c r="H1763" s="441"/>
      <c r="I1763" s="109">
        <f t="shared" si="606"/>
        <v>0</v>
      </c>
      <c r="J1763" s="109"/>
      <c r="K1763" s="24">
        <f t="shared" si="602"/>
        <v>1150.6099999999999</v>
      </c>
      <c r="L1763" s="24">
        <f t="shared" si="603"/>
        <v>0</v>
      </c>
      <c r="M1763" s="52">
        <f t="shared" si="589"/>
        <v>1</v>
      </c>
      <c r="N1763" s="598"/>
    </row>
    <row r="1764" spans="1:14" s="4" customFormat="1" ht="33.75" customHeight="1" outlineLevel="2" x14ac:dyDescent="0.25">
      <c r="A1764" s="583"/>
      <c r="B1764" s="440" t="s">
        <v>24</v>
      </c>
      <c r="C1764" s="440"/>
      <c r="D1764" s="24"/>
      <c r="E1764" s="24"/>
      <c r="F1764" s="24"/>
      <c r="G1764" s="106"/>
      <c r="H1764" s="441"/>
      <c r="I1764" s="88" t="e">
        <f t="shared" si="606"/>
        <v>#DIV/0!</v>
      </c>
      <c r="J1764" s="109"/>
      <c r="K1764" s="24">
        <f t="shared" si="602"/>
        <v>0</v>
      </c>
      <c r="L1764" s="24">
        <f t="shared" si="603"/>
        <v>0</v>
      </c>
      <c r="M1764" s="129" t="e">
        <f t="shared" si="589"/>
        <v>#DIV/0!</v>
      </c>
      <c r="N1764" s="598"/>
    </row>
    <row r="1765" spans="1:14" s="4" customFormat="1" ht="39" outlineLevel="2" x14ac:dyDescent="0.25">
      <c r="A1765" s="624" t="s">
        <v>559</v>
      </c>
      <c r="B1765" s="59" t="s">
        <v>566</v>
      </c>
      <c r="C1765" s="64" t="s">
        <v>144</v>
      </c>
      <c r="D1765" s="64">
        <f>SUM(D1766:D1769)</f>
        <v>185242.58</v>
      </c>
      <c r="E1765" s="64">
        <f>SUM(E1766:E1769)</f>
        <v>185242.58</v>
      </c>
      <c r="F1765" s="64">
        <f>SUM(F1766:F1769)</f>
        <v>97375.94</v>
      </c>
      <c r="G1765" s="105">
        <f t="shared" ref="G1765:G1769" si="607">F1765/E1765</f>
        <v>0.52600000000000002</v>
      </c>
      <c r="H1765" s="64">
        <f>SUM(H1766:H1769)</f>
        <v>97375.94</v>
      </c>
      <c r="I1765" s="105">
        <f t="shared" si="606"/>
        <v>0.52600000000000002</v>
      </c>
      <c r="J1765" s="105">
        <f>H1765/F1765</f>
        <v>1</v>
      </c>
      <c r="K1765" s="64">
        <f t="shared" si="602"/>
        <v>185242.58</v>
      </c>
      <c r="L1765" s="24">
        <f t="shared" si="603"/>
        <v>0</v>
      </c>
      <c r="M1765" s="62">
        <f t="shared" si="589"/>
        <v>1</v>
      </c>
      <c r="N1765" s="512"/>
    </row>
    <row r="1766" spans="1:14" s="4" customFormat="1" ht="18.75" customHeight="1" outlineLevel="2" x14ac:dyDescent="0.25">
      <c r="A1766" s="624"/>
      <c r="B1766" s="440" t="s">
        <v>23</v>
      </c>
      <c r="C1766" s="440"/>
      <c r="D1766" s="128">
        <f>D1771+D1776</f>
        <v>0</v>
      </c>
      <c r="E1766" s="128">
        <f>E1771+E1776</f>
        <v>0</v>
      </c>
      <c r="F1766" s="359">
        <f t="shared" ref="F1766:F1769" si="608">F1771+F1776</f>
        <v>0</v>
      </c>
      <c r="G1766" s="107" t="e">
        <f t="shared" si="607"/>
        <v>#DIV/0!</v>
      </c>
      <c r="H1766" s="441"/>
      <c r="I1766" s="88" t="e">
        <f t="shared" si="606"/>
        <v>#DIV/0!</v>
      </c>
      <c r="J1766" s="106"/>
      <c r="K1766" s="24">
        <f t="shared" si="602"/>
        <v>0</v>
      </c>
      <c r="L1766" s="24">
        <f t="shared" si="603"/>
        <v>0</v>
      </c>
      <c r="M1766" s="129" t="e">
        <f t="shared" si="589"/>
        <v>#DIV/0!</v>
      </c>
      <c r="N1766" s="512"/>
    </row>
    <row r="1767" spans="1:14" s="4" customFormat="1" ht="18.75" customHeight="1" outlineLevel="2" x14ac:dyDescent="0.25">
      <c r="A1767" s="624"/>
      <c r="B1767" s="440" t="s">
        <v>22</v>
      </c>
      <c r="C1767" s="440"/>
      <c r="D1767" s="127">
        <f t="shared" ref="D1767:E1769" si="609">D1772+D1777</f>
        <v>0</v>
      </c>
      <c r="E1767" s="127">
        <f t="shared" si="609"/>
        <v>0</v>
      </c>
      <c r="F1767" s="359">
        <f t="shared" si="608"/>
        <v>0</v>
      </c>
      <c r="G1767" s="107" t="e">
        <f t="shared" si="607"/>
        <v>#DIV/0!</v>
      </c>
      <c r="H1767" s="441"/>
      <c r="I1767" s="88" t="e">
        <f t="shared" si="606"/>
        <v>#DIV/0!</v>
      </c>
      <c r="J1767" s="106"/>
      <c r="K1767" s="24">
        <f t="shared" si="602"/>
        <v>0</v>
      </c>
      <c r="L1767" s="24">
        <f t="shared" si="603"/>
        <v>0</v>
      </c>
      <c r="M1767" s="129" t="e">
        <f t="shared" si="589"/>
        <v>#DIV/0!</v>
      </c>
      <c r="N1767" s="512"/>
    </row>
    <row r="1768" spans="1:14" s="4" customFormat="1" ht="18.75" customHeight="1" outlineLevel="2" x14ac:dyDescent="0.25">
      <c r="A1768" s="624"/>
      <c r="B1768" s="440" t="s">
        <v>42</v>
      </c>
      <c r="C1768" s="440"/>
      <c r="D1768" s="24">
        <f t="shared" si="609"/>
        <v>185242.58</v>
      </c>
      <c r="E1768" s="24">
        <f t="shared" si="609"/>
        <v>185242.58</v>
      </c>
      <c r="F1768" s="24">
        <f>F1773+F1778</f>
        <v>97375.94</v>
      </c>
      <c r="G1768" s="109">
        <f t="shared" si="607"/>
        <v>0.52600000000000002</v>
      </c>
      <c r="H1768" s="24">
        <f>H1773+H1778</f>
        <v>97375.94</v>
      </c>
      <c r="I1768" s="109">
        <f t="shared" si="606"/>
        <v>0.52600000000000002</v>
      </c>
      <c r="J1768" s="109">
        <f t="shared" ref="J1768:J1769" si="610">H1768/F1768</f>
        <v>1</v>
      </c>
      <c r="K1768" s="24">
        <f t="shared" si="602"/>
        <v>185242.58</v>
      </c>
      <c r="L1768" s="24">
        <f t="shared" si="603"/>
        <v>0</v>
      </c>
      <c r="M1768" s="52">
        <f t="shared" si="589"/>
        <v>1</v>
      </c>
      <c r="N1768" s="512"/>
    </row>
    <row r="1769" spans="1:14" s="4" customFormat="1" ht="18.75" customHeight="1" outlineLevel="2" x14ac:dyDescent="0.25">
      <c r="A1769" s="624"/>
      <c r="B1769" s="440" t="s">
        <v>24</v>
      </c>
      <c r="C1769" s="440"/>
      <c r="D1769" s="127">
        <f t="shared" si="609"/>
        <v>0</v>
      </c>
      <c r="E1769" s="127">
        <f t="shared" si="609"/>
        <v>0</v>
      </c>
      <c r="F1769" s="359">
        <f t="shared" si="608"/>
        <v>0</v>
      </c>
      <c r="G1769" s="107" t="e">
        <f t="shared" si="607"/>
        <v>#DIV/0!</v>
      </c>
      <c r="H1769" s="441"/>
      <c r="I1769" s="88" t="e">
        <f t="shared" si="606"/>
        <v>#DIV/0!</v>
      </c>
      <c r="J1769" s="88" t="e">
        <f t="shared" si="610"/>
        <v>#DIV/0!</v>
      </c>
      <c r="K1769" s="24">
        <f t="shared" si="602"/>
        <v>0</v>
      </c>
      <c r="L1769" s="24">
        <f t="shared" si="603"/>
        <v>0</v>
      </c>
      <c r="M1769" s="129" t="e">
        <f t="shared" si="589"/>
        <v>#DIV/0!</v>
      </c>
      <c r="N1769" s="512"/>
    </row>
    <row r="1770" spans="1:14" s="4" customFormat="1" ht="281.25" customHeight="1" outlineLevel="2" x14ac:dyDescent="0.25">
      <c r="A1770" s="583" t="s">
        <v>560</v>
      </c>
      <c r="B1770" s="37" t="s">
        <v>552</v>
      </c>
      <c r="C1770" s="37" t="s">
        <v>215</v>
      </c>
      <c r="D1770" s="56">
        <f>SUM(D1771:D1774)</f>
        <v>166964.59</v>
      </c>
      <c r="E1770" s="56">
        <f t="shared" ref="E1770" si="611">SUM(E1771:E1774)</f>
        <v>166964.59</v>
      </c>
      <c r="F1770" s="56">
        <f>SUM(F1771:F1774)</f>
        <v>97129.9</v>
      </c>
      <c r="G1770" s="109">
        <f t="shared" si="587"/>
        <v>0.58199999999999996</v>
      </c>
      <c r="H1770" s="56">
        <f>SUM(H1771:H1774)</f>
        <v>97129.9</v>
      </c>
      <c r="I1770" s="109">
        <f t="shared" si="606"/>
        <v>0.58199999999999996</v>
      </c>
      <c r="J1770" s="109">
        <f t="shared" ref="J1770:J1808" si="612">H1770/F1770</f>
        <v>1</v>
      </c>
      <c r="K1770" s="24">
        <f t="shared" si="602"/>
        <v>166964.59</v>
      </c>
      <c r="L1770" s="24">
        <f t="shared" si="603"/>
        <v>0</v>
      </c>
      <c r="M1770" s="52">
        <f t="shared" si="589"/>
        <v>1</v>
      </c>
      <c r="N1770" s="512" t="s">
        <v>1238</v>
      </c>
    </row>
    <row r="1771" spans="1:14" s="4" customFormat="1" ht="108" customHeight="1" outlineLevel="2" x14ac:dyDescent="0.25">
      <c r="A1771" s="583"/>
      <c r="B1771" s="440" t="s">
        <v>23</v>
      </c>
      <c r="C1771" s="440"/>
      <c r="D1771" s="127"/>
      <c r="E1771" s="127"/>
      <c r="F1771" s="441"/>
      <c r="G1771" s="88" t="e">
        <f t="shared" si="587"/>
        <v>#DIV/0!</v>
      </c>
      <c r="H1771" s="441"/>
      <c r="I1771" s="88" t="e">
        <f t="shared" si="606"/>
        <v>#DIV/0!</v>
      </c>
      <c r="J1771" s="109"/>
      <c r="K1771" s="24">
        <f t="shared" si="602"/>
        <v>0</v>
      </c>
      <c r="L1771" s="24">
        <f t="shared" si="603"/>
        <v>0</v>
      </c>
      <c r="M1771" s="129" t="e">
        <f t="shared" si="589"/>
        <v>#DIV/0!</v>
      </c>
      <c r="N1771" s="512"/>
    </row>
    <row r="1772" spans="1:14" s="4" customFormat="1" ht="102" customHeight="1" outlineLevel="2" x14ac:dyDescent="0.25">
      <c r="A1772" s="583"/>
      <c r="B1772" s="440" t="s">
        <v>22</v>
      </c>
      <c r="C1772" s="440"/>
      <c r="D1772" s="127"/>
      <c r="E1772" s="127"/>
      <c r="F1772" s="441"/>
      <c r="G1772" s="88" t="e">
        <f t="shared" si="587"/>
        <v>#DIV/0!</v>
      </c>
      <c r="H1772" s="441"/>
      <c r="I1772" s="88" t="e">
        <f t="shared" si="606"/>
        <v>#DIV/0!</v>
      </c>
      <c r="J1772" s="109"/>
      <c r="K1772" s="24">
        <f t="shared" si="602"/>
        <v>0</v>
      </c>
      <c r="L1772" s="24">
        <f t="shared" si="603"/>
        <v>0</v>
      </c>
      <c r="M1772" s="129" t="e">
        <f t="shared" si="589"/>
        <v>#DIV/0!</v>
      </c>
      <c r="N1772" s="512"/>
    </row>
    <row r="1773" spans="1:14" s="4" customFormat="1" ht="108.75" customHeight="1" outlineLevel="2" x14ac:dyDescent="0.25">
      <c r="A1773" s="583"/>
      <c r="B1773" s="440" t="s">
        <v>42</v>
      </c>
      <c r="C1773" s="440"/>
      <c r="D1773" s="24">
        <v>166964.59</v>
      </c>
      <c r="E1773" s="24">
        <v>166964.59</v>
      </c>
      <c r="F1773" s="24">
        <v>97129.9</v>
      </c>
      <c r="G1773" s="109">
        <f t="shared" si="587"/>
        <v>0.58199999999999996</v>
      </c>
      <c r="H1773" s="24">
        <f>F1773</f>
        <v>97129.9</v>
      </c>
      <c r="I1773" s="109">
        <f t="shared" si="606"/>
        <v>0.58199999999999996</v>
      </c>
      <c r="J1773" s="109">
        <f t="shared" si="612"/>
        <v>1</v>
      </c>
      <c r="K1773" s="24">
        <f t="shared" si="602"/>
        <v>166964.59</v>
      </c>
      <c r="L1773" s="24">
        <f t="shared" si="603"/>
        <v>0</v>
      </c>
      <c r="M1773" s="52">
        <f t="shared" si="589"/>
        <v>1</v>
      </c>
      <c r="N1773" s="512"/>
    </row>
    <row r="1774" spans="1:14" s="4" customFormat="1" ht="91.5" customHeight="1" outlineLevel="2" x14ac:dyDescent="0.25">
      <c r="A1774" s="583"/>
      <c r="B1774" s="440" t="s">
        <v>24</v>
      </c>
      <c r="C1774" s="440"/>
      <c r="D1774" s="127"/>
      <c r="E1774" s="127"/>
      <c r="F1774" s="441"/>
      <c r="G1774" s="107" t="e">
        <f t="shared" si="587"/>
        <v>#DIV/0!</v>
      </c>
      <c r="H1774" s="441"/>
      <c r="I1774" s="88" t="e">
        <f t="shared" si="606"/>
        <v>#DIV/0!</v>
      </c>
      <c r="J1774" s="88" t="e">
        <f t="shared" si="612"/>
        <v>#DIV/0!</v>
      </c>
      <c r="K1774" s="24">
        <f t="shared" si="602"/>
        <v>0</v>
      </c>
      <c r="L1774" s="24">
        <f t="shared" si="603"/>
        <v>0</v>
      </c>
      <c r="M1774" s="129" t="e">
        <f t="shared" si="589"/>
        <v>#DIV/0!</v>
      </c>
      <c r="N1774" s="512"/>
    </row>
    <row r="1775" spans="1:14" s="4" customFormat="1" ht="255.75" customHeight="1" outlineLevel="2" x14ac:dyDescent="0.25">
      <c r="A1775" s="583" t="s">
        <v>567</v>
      </c>
      <c r="B1775" s="37" t="s">
        <v>553</v>
      </c>
      <c r="C1775" s="37" t="s">
        <v>215</v>
      </c>
      <c r="D1775" s="56">
        <f>SUM(D1776:D1779)</f>
        <v>18277.990000000002</v>
      </c>
      <c r="E1775" s="56">
        <f>SUM(E1776:E1779)</f>
        <v>18277.990000000002</v>
      </c>
      <c r="F1775" s="56">
        <f>SUM(F1776:F1779)</f>
        <v>246.04</v>
      </c>
      <c r="G1775" s="114">
        <f t="shared" si="587"/>
        <v>1.2999999999999999E-2</v>
      </c>
      <c r="H1775" s="56">
        <f>SUM(H1776:H1779)</f>
        <v>246.04</v>
      </c>
      <c r="I1775" s="109">
        <f t="shared" si="606"/>
        <v>1.2999999999999999E-2</v>
      </c>
      <c r="J1775" s="114">
        <f t="shared" si="612"/>
        <v>1</v>
      </c>
      <c r="K1775" s="56">
        <f t="shared" si="602"/>
        <v>18277.990000000002</v>
      </c>
      <c r="L1775" s="56">
        <f t="shared" si="603"/>
        <v>0</v>
      </c>
      <c r="M1775" s="155">
        <f t="shared" si="589"/>
        <v>1</v>
      </c>
      <c r="N1775" s="512" t="s">
        <v>1239</v>
      </c>
    </row>
    <row r="1776" spans="1:14" s="4" customFormat="1" ht="62.25" customHeight="1" outlineLevel="2" x14ac:dyDescent="0.25">
      <c r="A1776" s="583"/>
      <c r="B1776" s="440" t="s">
        <v>23</v>
      </c>
      <c r="C1776" s="440"/>
      <c r="D1776" s="127"/>
      <c r="E1776" s="127"/>
      <c r="F1776" s="441"/>
      <c r="G1776" s="88" t="e">
        <f t="shared" si="587"/>
        <v>#DIV/0!</v>
      </c>
      <c r="H1776" s="441"/>
      <c r="I1776" s="88" t="e">
        <f t="shared" si="606"/>
        <v>#DIV/0!</v>
      </c>
      <c r="J1776" s="88" t="e">
        <f t="shared" si="612"/>
        <v>#DIV/0!</v>
      </c>
      <c r="K1776" s="24">
        <f t="shared" si="602"/>
        <v>0</v>
      </c>
      <c r="L1776" s="24">
        <f t="shared" si="603"/>
        <v>0</v>
      </c>
      <c r="M1776" s="129" t="e">
        <f t="shared" si="589"/>
        <v>#DIV/0!</v>
      </c>
      <c r="N1776" s="512"/>
    </row>
    <row r="1777" spans="1:14" s="4" customFormat="1" ht="51.75" customHeight="1" outlineLevel="2" x14ac:dyDescent="0.25">
      <c r="A1777" s="583"/>
      <c r="B1777" s="440" t="s">
        <v>22</v>
      </c>
      <c r="C1777" s="440"/>
      <c r="D1777" s="127"/>
      <c r="E1777" s="127"/>
      <c r="F1777" s="441"/>
      <c r="G1777" s="88" t="e">
        <f t="shared" si="587"/>
        <v>#DIV/0!</v>
      </c>
      <c r="H1777" s="441"/>
      <c r="I1777" s="88" t="e">
        <f t="shared" si="606"/>
        <v>#DIV/0!</v>
      </c>
      <c r="J1777" s="88" t="e">
        <f t="shared" si="612"/>
        <v>#DIV/0!</v>
      </c>
      <c r="K1777" s="24">
        <f t="shared" si="602"/>
        <v>0</v>
      </c>
      <c r="L1777" s="24">
        <f t="shared" si="603"/>
        <v>0</v>
      </c>
      <c r="M1777" s="129" t="e">
        <f t="shared" si="589"/>
        <v>#DIV/0!</v>
      </c>
      <c r="N1777" s="512"/>
    </row>
    <row r="1778" spans="1:14" s="4" customFormat="1" ht="60" customHeight="1" outlineLevel="2" x14ac:dyDescent="0.25">
      <c r="A1778" s="583"/>
      <c r="B1778" s="440" t="s">
        <v>42</v>
      </c>
      <c r="C1778" s="440"/>
      <c r="D1778" s="24">
        <v>18277.990000000002</v>
      </c>
      <c r="E1778" s="24">
        <v>18277.990000000002</v>
      </c>
      <c r="F1778" s="24">
        <v>246.04</v>
      </c>
      <c r="G1778" s="109">
        <f t="shared" si="587"/>
        <v>1.2999999999999999E-2</v>
      </c>
      <c r="H1778" s="168">
        <v>246.04</v>
      </c>
      <c r="I1778" s="109">
        <f t="shared" si="606"/>
        <v>1.2999999999999999E-2</v>
      </c>
      <c r="J1778" s="109">
        <f t="shared" si="612"/>
        <v>1</v>
      </c>
      <c r="K1778" s="24">
        <f t="shared" si="602"/>
        <v>18277.990000000002</v>
      </c>
      <c r="L1778" s="24">
        <f t="shared" si="603"/>
        <v>0</v>
      </c>
      <c r="M1778" s="52">
        <f t="shared" si="589"/>
        <v>1</v>
      </c>
      <c r="N1778" s="512"/>
    </row>
    <row r="1779" spans="1:14" s="4" customFormat="1" ht="68.25" customHeight="1" outlineLevel="2" x14ac:dyDescent="0.25">
      <c r="A1779" s="583"/>
      <c r="B1779" s="440" t="s">
        <v>24</v>
      </c>
      <c r="C1779" s="440"/>
      <c r="D1779" s="127"/>
      <c r="E1779" s="127"/>
      <c r="F1779" s="441"/>
      <c r="G1779" s="107" t="e">
        <f t="shared" si="587"/>
        <v>#DIV/0!</v>
      </c>
      <c r="H1779" s="441"/>
      <c r="I1779" s="88" t="e">
        <f t="shared" si="606"/>
        <v>#DIV/0!</v>
      </c>
      <c r="J1779" s="88" t="e">
        <f t="shared" si="612"/>
        <v>#DIV/0!</v>
      </c>
      <c r="K1779" s="24">
        <f t="shared" si="602"/>
        <v>0</v>
      </c>
      <c r="L1779" s="24">
        <f t="shared" si="603"/>
        <v>0</v>
      </c>
      <c r="M1779" s="129" t="e">
        <f t="shared" si="589"/>
        <v>#DIV/0!</v>
      </c>
      <c r="N1779" s="512"/>
    </row>
    <row r="1780" spans="1:14" s="4" customFormat="1" ht="75" customHeight="1" outlineLevel="2" x14ac:dyDescent="0.25">
      <c r="A1780" s="623" t="s">
        <v>563</v>
      </c>
      <c r="B1780" s="59" t="s">
        <v>568</v>
      </c>
      <c r="C1780" s="371" t="s">
        <v>144</v>
      </c>
      <c r="D1780" s="64">
        <f>SUM(D1781:D1784)</f>
        <v>27697.360000000001</v>
      </c>
      <c r="E1780" s="64">
        <f>SUM(E1781:E1784)</f>
        <v>27697.360000000001</v>
      </c>
      <c r="F1780" s="64">
        <f>SUM(F1781:F1784)</f>
        <v>9584.5</v>
      </c>
      <c r="G1780" s="105">
        <f t="shared" si="587"/>
        <v>0.34599999999999997</v>
      </c>
      <c r="H1780" s="64">
        <f>SUM(H1781:H1784)</f>
        <v>9584.5</v>
      </c>
      <c r="I1780" s="105">
        <f t="shared" si="606"/>
        <v>0.34599999999999997</v>
      </c>
      <c r="J1780" s="105">
        <f t="shared" si="612"/>
        <v>1</v>
      </c>
      <c r="K1780" s="64">
        <f>SUM(K1781:K1784)</f>
        <v>27697.360000000001</v>
      </c>
      <c r="L1780" s="64">
        <f>SUM(L1781:L1784)</f>
        <v>0</v>
      </c>
      <c r="M1780" s="62">
        <f t="shared" ref="M1780:M1841" si="613">K1780/E1780</f>
        <v>1</v>
      </c>
      <c r="N1780" s="512"/>
    </row>
    <row r="1781" spans="1:14" s="4" customFormat="1" ht="19.5" outlineLevel="2" x14ac:dyDescent="0.25">
      <c r="A1781" s="623"/>
      <c r="B1781" s="440" t="s">
        <v>23</v>
      </c>
      <c r="C1781" s="440"/>
      <c r="D1781" s="24">
        <f>D1786+D1791</f>
        <v>0</v>
      </c>
      <c r="E1781" s="24">
        <f t="shared" ref="E1781:H1781" si="614">E1786+E1791</f>
        <v>0</v>
      </c>
      <c r="F1781" s="24">
        <f t="shared" si="614"/>
        <v>0</v>
      </c>
      <c r="G1781" s="105"/>
      <c r="H1781" s="24">
        <f t="shared" si="614"/>
        <v>0</v>
      </c>
      <c r="I1781" s="88" t="e">
        <f t="shared" si="606"/>
        <v>#DIV/0!</v>
      </c>
      <c r="J1781" s="24"/>
      <c r="K1781" s="24">
        <f>K1786+K1791</f>
        <v>0</v>
      </c>
      <c r="L1781" s="24">
        <f>L1786+L1791</f>
        <v>0</v>
      </c>
      <c r="M1781" s="129" t="e">
        <f t="shared" si="613"/>
        <v>#DIV/0!</v>
      </c>
      <c r="N1781" s="512"/>
    </row>
    <row r="1782" spans="1:14" s="4" customFormat="1" ht="19.5" outlineLevel="2" x14ac:dyDescent="0.25">
      <c r="A1782" s="623"/>
      <c r="B1782" s="440" t="s">
        <v>22</v>
      </c>
      <c r="C1782" s="440"/>
      <c r="D1782" s="24">
        <f t="shared" ref="D1782:F1784" si="615">D1787+D1792</f>
        <v>0</v>
      </c>
      <c r="E1782" s="24">
        <f t="shared" si="615"/>
        <v>0</v>
      </c>
      <c r="F1782" s="24">
        <f t="shared" si="615"/>
        <v>0</v>
      </c>
      <c r="G1782" s="105"/>
      <c r="H1782" s="24">
        <f t="shared" ref="H1782" si="616">H1787+H1792</f>
        <v>0</v>
      </c>
      <c r="I1782" s="88" t="e">
        <f t="shared" si="606"/>
        <v>#DIV/0!</v>
      </c>
      <c r="J1782" s="24"/>
      <c r="K1782" s="24">
        <f t="shared" ref="K1782:L1782" si="617">K1787+K1792</f>
        <v>0</v>
      </c>
      <c r="L1782" s="24">
        <f t="shared" si="617"/>
        <v>0</v>
      </c>
      <c r="M1782" s="129" t="e">
        <f t="shared" si="613"/>
        <v>#DIV/0!</v>
      </c>
      <c r="N1782" s="512"/>
    </row>
    <row r="1783" spans="1:14" s="4" customFormat="1" outlineLevel="2" x14ac:dyDescent="0.25">
      <c r="A1783" s="623"/>
      <c r="B1783" s="440" t="s">
        <v>42</v>
      </c>
      <c r="C1783" s="440"/>
      <c r="D1783" s="24">
        <f>D1788+D1793</f>
        <v>27697.360000000001</v>
      </c>
      <c r="E1783" s="24">
        <f>E1788+E1793</f>
        <v>27697.360000000001</v>
      </c>
      <c r="F1783" s="24">
        <f t="shared" si="615"/>
        <v>9584.5</v>
      </c>
      <c r="G1783" s="109">
        <f t="shared" si="587"/>
        <v>0.34599999999999997</v>
      </c>
      <c r="H1783" s="24">
        <f t="shared" ref="H1783" si="618">H1788+H1793</f>
        <v>9584.5</v>
      </c>
      <c r="I1783" s="109">
        <f t="shared" si="606"/>
        <v>0.34599999999999997</v>
      </c>
      <c r="J1783" s="109">
        <f t="shared" si="612"/>
        <v>1</v>
      </c>
      <c r="K1783" s="24">
        <f>K1785+K1790</f>
        <v>27697.360000000001</v>
      </c>
      <c r="L1783" s="24">
        <f t="shared" ref="L1783" si="619">L1788+L1793</f>
        <v>0</v>
      </c>
      <c r="M1783" s="52">
        <f t="shared" si="613"/>
        <v>1</v>
      </c>
      <c r="N1783" s="512"/>
    </row>
    <row r="1784" spans="1:14" s="4" customFormat="1" ht="19.5" outlineLevel="2" x14ac:dyDescent="0.25">
      <c r="A1784" s="623"/>
      <c r="B1784" s="440" t="s">
        <v>24</v>
      </c>
      <c r="C1784" s="440"/>
      <c r="D1784" s="24">
        <f t="shared" si="615"/>
        <v>0</v>
      </c>
      <c r="E1784" s="24">
        <f t="shared" si="615"/>
        <v>0</v>
      </c>
      <c r="F1784" s="24">
        <f t="shared" si="615"/>
        <v>0</v>
      </c>
      <c r="G1784" s="105"/>
      <c r="H1784" s="24">
        <f t="shared" ref="H1784" si="620">H1789+H1794</f>
        <v>0</v>
      </c>
      <c r="I1784" s="88" t="e">
        <f t="shared" si="606"/>
        <v>#DIV/0!</v>
      </c>
      <c r="J1784" s="24"/>
      <c r="K1784" s="24">
        <f t="shared" ref="K1784" si="621">K1789+K1794</f>
        <v>0</v>
      </c>
      <c r="L1784" s="24">
        <f>L1789+L1794</f>
        <v>0</v>
      </c>
      <c r="M1784" s="129" t="e">
        <f t="shared" si="613"/>
        <v>#DIV/0!</v>
      </c>
      <c r="N1784" s="512"/>
    </row>
    <row r="1785" spans="1:14" s="4" customFormat="1" ht="276.75" customHeight="1" outlineLevel="2" x14ac:dyDescent="0.25">
      <c r="A1785" s="573" t="s">
        <v>564</v>
      </c>
      <c r="B1785" s="37" t="s">
        <v>558</v>
      </c>
      <c r="C1785" s="37" t="s">
        <v>215</v>
      </c>
      <c r="D1785" s="56">
        <f>SUM(D1786:D1789)</f>
        <v>14550.5</v>
      </c>
      <c r="E1785" s="56">
        <f>SUM(E1786:E1789)</f>
        <v>14550.5</v>
      </c>
      <c r="F1785" s="56">
        <f>SUM(F1786:F1789)</f>
        <v>9584.5</v>
      </c>
      <c r="G1785" s="109">
        <f t="shared" ref="G1785:G1788" si="622">F1785/E1785</f>
        <v>0.65900000000000003</v>
      </c>
      <c r="H1785" s="56">
        <f>SUM(H1786:H1789)</f>
        <v>9584.5</v>
      </c>
      <c r="I1785" s="109">
        <f t="shared" si="606"/>
        <v>0.65900000000000003</v>
      </c>
      <c r="J1785" s="114">
        <v>1</v>
      </c>
      <c r="K1785" s="24">
        <f t="shared" si="602"/>
        <v>14550.5</v>
      </c>
      <c r="L1785" s="24">
        <f t="shared" ref="L1785:L1809" si="623">E1785-K1785</f>
        <v>0</v>
      </c>
      <c r="M1785" s="52">
        <f t="shared" si="613"/>
        <v>1</v>
      </c>
      <c r="N1785" s="512" t="s">
        <v>1416</v>
      </c>
    </row>
    <row r="1786" spans="1:14" s="4" customFormat="1" ht="105" customHeight="1" outlineLevel="2" x14ac:dyDescent="0.25">
      <c r="A1786" s="573"/>
      <c r="B1786" s="440" t="s">
        <v>23</v>
      </c>
      <c r="C1786" s="440"/>
      <c r="D1786" s="24"/>
      <c r="E1786" s="24"/>
      <c r="F1786" s="168"/>
      <c r="G1786" s="109"/>
      <c r="H1786" s="168"/>
      <c r="I1786" s="88" t="e">
        <f t="shared" si="606"/>
        <v>#DIV/0!</v>
      </c>
      <c r="J1786" s="109"/>
      <c r="K1786" s="24">
        <f t="shared" si="602"/>
        <v>0</v>
      </c>
      <c r="L1786" s="24">
        <f t="shared" si="623"/>
        <v>0</v>
      </c>
      <c r="M1786" s="129" t="e">
        <f t="shared" si="613"/>
        <v>#DIV/0!</v>
      </c>
      <c r="N1786" s="512"/>
    </row>
    <row r="1787" spans="1:14" s="4" customFormat="1" ht="82.5" customHeight="1" outlineLevel="2" x14ac:dyDescent="0.25">
      <c r="A1787" s="573"/>
      <c r="B1787" s="440" t="s">
        <v>22</v>
      </c>
      <c r="C1787" s="440"/>
      <c r="D1787" s="24"/>
      <c r="E1787" s="24"/>
      <c r="F1787" s="168"/>
      <c r="G1787" s="109"/>
      <c r="H1787" s="168"/>
      <c r="I1787" s="88" t="e">
        <f t="shared" si="606"/>
        <v>#DIV/0!</v>
      </c>
      <c r="J1787" s="109"/>
      <c r="K1787" s="24">
        <f t="shared" si="602"/>
        <v>0</v>
      </c>
      <c r="L1787" s="24">
        <f t="shared" si="623"/>
        <v>0</v>
      </c>
      <c r="M1787" s="129" t="e">
        <f t="shared" si="613"/>
        <v>#DIV/0!</v>
      </c>
      <c r="N1787" s="512"/>
    </row>
    <row r="1788" spans="1:14" s="4" customFormat="1" ht="87" customHeight="1" outlineLevel="2" x14ac:dyDescent="0.25">
      <c r="A1788" s="573"/>
      <c r="B1788" s="440" t="s">
        <v>42</v>
      </c>
      <c r="C1788" s="440"/>
      <c r="D1788" s="24">
        <v>14550.5</v>
      </c>
      <c r="E1788" s="24">
        <v>14550.5</v>
      </c>
      <c r="F1788" s="24">
        <v>9584.5</v>
      </c>
      <c r="G1788" s="109">
        <f t="shared" si="622"/>
        <v>0.65900000000000003</v>
      </c>
      <c r="H1788" s="24">
        <f>F1788</f>
        <v>9584.5</v>
      </c>
      <c r="I1788" s="109">
        <f t="shared" si="606"/>
        <v>0.65900000000000003</v>
      </c>
      <c r="J1788" s="109">
        <f t="shared" ref="J1788" si="624">H1788/F1788</f>
        <v>1</v>
      </c>
      <c r="K1788" s="24">
        <f t="shared" si="602"/>
        <v>14550.5</v>
      </c>
      <c r="L1788" s="24">
        <f t="shared" si="623"/>
        <v>0</v>
      </c>
      <c r="M1788" s="52">
        <f t="shared" si="613"/>
        <v>1</v>
      </c>
      <c r="N1788" s="512"/>
    </row>
    <row r="1789" spans="1:14" s="4" customFormat="1" ht="78.75" customHeight="1" outlineLevel="2" x14ac:dyDescent="0.25">
      <c r="A1789" s="573"/>
      <c r="B1789" s="440" t="s">
        <v>24</v>
      </c>
      <c r="C1789" s="440"/>
      <c r="D1789" s="359"/>
      <c r="E1789" s="359"/>
      <c r="F1789" s="441"/>
      <c r="G1789" s="105"/>
      <c r="H1789" s="441"/>
      <c r="I1789" s="88" t="e">
        <f t="shared" si="606"/>
        <v>#DIV/0!</v>
      </c>
      <c r="J1789" s="105"/>
      <c r="K1789" s="24">
        <f t="shared" si="602"/>
        <v>0</v>
      </c>
      <c r="L1789" s="24">
        <f t="shared" si="623"/>
        <v>0</v>
      </c>
      <c r="M1789" s="129" t="e">
        <f t="shared" si="613"/>
        <v>#DIV/0!</v>
      </c>
      <c r="N1789" s="512"/>
    </row>
    <row r="1790" spans="1:14" s="4" customFormat="1" ht="100.5" customHeight="1" outlineLevel="2" x14ac:dyDescent="0.25">
      <c r="A1790" s="461" t="s">
        <v>974</v>
      </c>
      <c r="B1790" s="37" t="s">
        <v>553</v>
      </c>
      <c r="C1790" s="37" t="s">
        <v>215</v>
      </c>
      <c r="D1790" s="56">
        <f>SUM(D1791:D1794)</f>
        <v>13146.86</v>
      </c>
      <c r="E1790" s="56">
        <f>SUM(E1791:E1794)</f>
        <v>13146.86</v>
      </c>
      <c r="F1790" s="44">
        <f>SUM(F1791:F1794)</f>
        <v>0</v>
      </c>
      <c r="G1790" s="115">
        <f>F1790/E1790</f>
        <v>0</v>
      </c>
      <c r="H1790" s="372">
        <f>SUM(H1791:H1794)</f>
        <v>0</v>
      </c>
      <c r="I1790" s="109">
        <f t="shared" si="606"/>
        <v>0</v>
      </c>
      <c r="J1790" s="115" t="e">
        <f>H1790/F1790</f>
        <v>#DIV/0!</v>
      </c>
      <c r="K1790" s="56">
        <f>SUM(K1791:K1794)</f>
        <v>13146.86</v>
      </c>
      <c r="L1790" s="56">
        <f>SUM(L1791:L1794)</f>
        <v>0</v>
      </c>
      <c r="M1790" s="155">
        <f t="shared" si="613"/>
        <v>1</v>
      </c>
      <c r="N1790" s="518" t="s">
        <v>1415</v>
      </c>
    </row>
    <row r="1791" spans="1:14" s="4" customFormat="1" ht="19.5" outlineLevel="2" x14ac:dyDescent="0.25">
      <c r="A1791" s="461"/>
      <c r="B1791" s="440" t="s">
        <v>23</v>
      </c>
      <c r="C1791" s="440"/>
      <c r="D1791" s="127"/>
      <c r="E1791" s="127"/>
      <c r="F1791" s="441"/>
      <c r="G1791" s="115" t="e">
        <f>F1791/E1791</f>
        <v>#DIV/0!</v>
      </c>
      <c r="H1791" s="318"/>
      <c r="I1791" s="88" t="e">
        <f t="shared" si="606"/>
        <v>#DIV/0!</v>
      </c>
      <c r="J1791" s="115" t="e">
        <f>H1791/F1791</f>
        <v>#DIV/0!</v>
      </c>
      <c r="K1791" s="24"/>
      <c r="L1791" s="24"/>
      <c r="M1791" s="129" t="e">
        <f t="shared" si="613"/>
        <v>#DIV/0!</v>
      </c>
      <c r="N1791" s="518"/>
    </row>
    <row r="1792" spans="1:14" s="4" customFormat="1" ht="19.5" outlineLevel="2" x14ac:dyDescent="0.25">
      <c r="A1792" s="461"/>
      <c r="B1792" s="440" t="s">
        <v>22</v>
      </c>
      <c r="C1792" s="440"/>
      <c r="D1792" s="127"/>
      <c r="E1792" s="127"/>
      <c r="F1792" s="441"/>
      <c r="G1792" s="115" t="e">
        <f>F1792/E1792</f>
        <v>#DIV/0!</v>
      </c>
      <c r="H1792" s="318"/>
      <c r="I1792" s="88" t="e">
        <f t="shared" si="606"/>
        <v>#DIV/0!</v>
      </c>
      <c r="J1792" s="115" t="e">
        <f>H1792/F1792</f>
        <v>#DIV/0!</v>
      </c>
      <c r="K1792" s="24"/>
      <c r="L1792" s="24"/>
      <c r="M1792" s="129" t="e">
        <f t="shared" si="613"/>
        <v>#DIV/0!</v>
      </c>
      <c r="N1792" s="518"/>
    </row>
    <row r="1793" spans="1:14" s="4" customFormat="1" ht="18.75" customHeight="1" outlineLevel="2" x14ac:dyDescent="0.25">
      <c r="A1793" s="461"/>
      <c r="B1793" s="440" t="s">
        <v>42</v>
      </c>
      <c r="C1793" s="440"/>
      <c r="D1793" s="127">
        <v>13146.86</v>
      </c>
      <c r="E1793" s="127">
        <v>13146.86</v>
      </c>
      <c r="F1793" s="441"/>
      <c r="G1793" s="115">
        <f>F1793/E1793</f>
        <v>0</v>
      </c>
      <c r="H1793" s="318">
        <f>F1793</f>
        <v>0</v>
      </c>
      <c r="I1793" s="109">
        <f t="shared" si="606"/>
        <v>0</v>
      </c>
      <c r="J1793" s="115" t="e">
        <f>H1793/F1793</f>
        <v>#DIV/0!</v>
      </c>
      <c r="K1793" s="24">
        <v>13146.86</v>
      </c>
      <c r="L1793" s="24"/>
      <c r="M1793" s="52">
        <f t="shared" si="613"/>
        <v>1</v>
      </c>
      <c r="N1793" s="518"/>
    </row>
    <row r="1794" spans="1:14" s="4" customFormat="1" ht="48" customHeight="1" outlineLevel="2" x14ac:dyDescent="0.25">
      <c r="A1794" s="461"/>
      <c r="B1794" s="440" t="s">
        <v>24</v>
      </c>
      <c r="C1794" s="440"/>
      <c r="D1794" s="127"/>
      <c r="E1794" s="127"/>
      <c r="F1794" s="441"/>
      <c r="G1794" s="115" t="e">
        <f>F1794/E1794</f>
        <v>#DIV/0!</v>
      </c>
      <c r="H1794" s="318"/>
      <c r="I1794" s="88" t="e">
        <f t="shared" si="606"/>
        <v>#DIV/0!</v>
      </c>
      <c r="J1794" s="115" t="e">
        <f>H1794/F1794</f>
        <v>#DIV/0!</v>
      </c>
      <c r="K1794" s="24"/>
      <c r="L1794" s="24"/>
      <c r="M1794" s="129" t="e">
        <f t="shared" si="613"/>
        <v>#DIV/0!</v>
      </c>
      <c r="N1794" s="518"/>
    </row>
    <row r="1795" spans="1:14" s="4" customFormat="1" ht="39" outlineLevel="2" x14ac:dyDescent="0.25">
      <c r="A1795" s="631" t="s">
        <v>569</v>
      </c>
      <c r="B1795" s="59" t="s">
        <v>570</v>
      </c>
      <c r="C1795" s="64" t="s">
        <v>144</v>
      </c>
      <c r="D1795" s="64">
        <f>SUM(D1796:D1799)</f>
        <v>27097.4</v>
      </c>
      <c r="E1795" s="64">
        <f t="shared" ref="E1795:F1795" si="625">SUM(E1796:E1799)</f>
        <v>27097.4</v>
      </c>
      <c r="F1795" s="64">
        <f t="shared" si="625"/>
        <v>16097.23</v>
      </c>
      <c r="G1795" s="105">
        <f t="shared" si="587"/>
        <v>0.59399999999999997</v>
      </c>
      <c r="H1795" s="64">
        <f>SUM(H1796:H1799)</f>
        <v>16097.23</v>
      </c>
      <c r="I1795" s="105">
        <f t="shared" si="606"/>
        <v>0.59399999999999997</v>
      </c>
      <c r="J1795" s="105">
        <f t="shared" si="612"/>
        <v>1</v>
      </c>
      <c r="K1795" s="64">
        <f t="shared" ref="K1795:K1809" si="626">E1795</f>
        <v>27097.4</v>
      </c>
      <c r="L1795" s="24">
        <f t="shared" si="623"/>
        <v>0</v>
      </c>
      <c r="M1795" s="62">
        <f t="shared" si="613"/>
        <v>1</v>
      </c>
      <c r="N1795" s="512"/>
    </row>
    <row r="1796" spans="1:14" s="4" customFormat="1" ht="19.5" outlineLevel="2" x14ac:dyDescent="0.25">
      <c r="A1796" s="631"/>
      <c r="B1796" s="440" t="s">
        <v>23</v>
      </c>
      <c r="C1796" s="64"/>
      <c r="D1796" s="24">
        <f>D1801+D1806</f>
        <v>0</v>
      </c>
      <c r="E1796" s="24">
        <f t="shared" ref="E1796:H1799" si="627">E1801+E1806</f>
        <v>0</v>
      </c>
      <c r="F1796" s="24">
        <f t="shared" si="627"/>
        <v>0</v>
      </c>
      <c r="G1796" s="88" t="e">
        <f t="shared" si="587"/>
        <v>#DIV/0!</v>
      </c>
      <c r="H1796" s="24">
        <f t="shared" si="627"/>
        <v>0</v>
      </c>
      <c r="I1796" s="88" t="e">
        <f t="shared" si="606"/>
        <v>#DIV/0!</v>
      </c>
      <c r="J1796" s="88" t="e">
        <f t="shared" si="612"/>
        <v>#DIV/0!</v>
      </c>
      <c r="K1796" s="24">
        <f t="shared" si="626"/>
        <v>0</v>
      </c>
      <c r="L1796" s="24">
        <f t="shared" si="623"/>
        <v>0</v>
      </c>
      <c r="M1796" s="129" t="e">
        <f t="shared" si="613"/>
        <v>#DIV/0!</v>
      </c>
      <c r="N1796" s="512"/>
    </row>
    <row r="1797" spans="1:14" s="4" customFormat="1" ht="19.5" outlineLevel="2" x14ac:dyDescent="0.25">
      <c r="A1797" s="631"/>
      <c r="B1797" s="440" t="s">
        <v>22</v>
      </c>
      <c r="C1797" s="64"/>
      <c r="D1797" s="24">
        <f t="shared" ref="D1797:F1799" si="628">D1802+D1807</f>
        <v>0</v>
      </c>
      <c r="E1797" s="24">
        <f t="shared" si="628"/>
        <v>0</v>
      </c>
      <c r="F1797" s="24">
        <f t="shared" si="628"/>
        <v>0</v>
      </c>
      <c r="G1797" s="88" t="e">
        <f t="shared" si="587"/>
        <v>#DIV/0!</v>
      </c>
      <c r="H1797" s="24">
        <f t="shared" si="627"/>
        <v>0</v>
      </c>
      <c r="I1797" s="88" t="e">
        <f t="shared" si="606"/>
        <v>#DIV/0!</v>
      </c>
      <c r="J1797" s="88" t="e">
        <f t="shared" si="612"/>
        <v>#DIV/0!</v>
      </c>
      <c r="K1797" s="24">
        <f t="shared" si="626"/>
        <v>0</v>
      </c>
      <c r="L1797" s="24">
        <f t="shared" si="623"/>
        <v>0</v>
      </c>
      <c r="M1797" s="129" t="e">
        <f t="shared" si="613"/>
        <v>#DIV/0!</v>
      </c>
      <c r="N1797" s="512"/>
    </row>
    <row r="1798" spans="1:14" s="4" customFormat="1" ht="19.5" outlineLevel="2" x14ac:dyDescent="0.25">
      <c r="A1798" s="631"/>
      <c r="B1798" s="440" t="s">
        <v>42</v>
      </c>
      <c r="C1798" s="64"/>
      <c r="D1798" s="24">
        <f t="shared" si="628"/>
        <v>27097.4</v>
      </c>
      <c r="E1798" s="24">
        <f t="shared" si="628"/>
        <v>27097.4</v>
      </c>
      <c r="F1798" s="24">
        <f>F1803+F1808</f>
        <v>16097.23</v>
      </c>
      <c r="G1798" s="109">
        <f t="shared" si="587"/>
        <v>0.59399999999999997</v>
      </c>
      <c r="H1798" s="24">
        <f>H1803+H1808</f>
        <v>16097.23</v>
      </c>
      <c r="I1798" s="109">
        <f t="shared" si="606"/>
        <v>0.59399999999999997</v>
      </c>
      <c r="J1798" s="109">
        <f t="shared" si="612"/>
        <v>1</v>
      </c>
      <c r="K1798" s="24">
        <f t="shared" si="626"/>
        <v>27097.4</v>
      </c>
      <c r="L1798" s="24">
        <f t="shared" si="623"/>
        <v>0</v>
      </c>
      <c r="M1798" s="52">
        <f t="shared" si="613"/>
        <v>1</v>
      </c>
      <c r="N1798" s="512"/>
    </row>
    <row r="1799" spans="1:14" s="4" customFormat="1" ht="19.5" outlineLevel="2" x14ac:dyDescent="0.25">
      <c r="A1799" s="631"/>
      <c r="B1799" s="440" t="s">
        <v>24</v>
      </c>
      <c r="C1799" s="64"/>
      <c r="D1799" s="24">
        <f t="shared" si="628"/>
        <v>0</v>
      </c>
      <c r="E1799" s="24">
        <f t="shared" si="628"/>
        <v>0</v>
      </c>
      <c r="F1799" s="24">
        <f t="shared" si="628"/>
        <v>0</v>
      </c>
      <c r="G1799" s="107" t="e">
        <f t="shared" si="587"/>
        <v>#DIV/0!</v>
      </c>
      <c r="H1799" s="24">
        <f t="shared" si="627"/>
        <v>0</v>
      </c>
      <c r="I1799" s="88" t="e">
        <f t="shared" si="606"/>
        <v>#DIV/0!</v>
      </c>
      <c r="J1799" s="88" t="e">
        <f t="shared" si="612"/>
        <v>#DIV/0!</v>
      </c>
      <c r="K1799" s="24">
        <f t="shared" si="626"/>
        <v>0</v>
      </c>
      <c r="L1799" s="24">
        <f t="shared" si="623"/>
        <v>0</v>
      </c>
      <c r="M1799" s="129" t="e">
        <f t="shared" si="613"/>
        <v>#DIV/0!</v>
      </c>
      <c r="N1799" s="512"/>
    </row>
    <row r="1800" spans="1:14" s="4" customFormat="1" ht="63" customHeight="1" outlineLevel="2" x14ac:dyDescent="0.25">
      <c r="A1800" s="573" t="s">
        <v>571</v>
      </c>
      <c r="B1800" s="37" t="s">
        <v>561</v>
      </c>
      <c r="C1800" s="37" t="s">
        <v>215</v>
      </c>
      <c r="D1800" s="56">
        <f>SUM(D1801:D1804)</f>
        <v>24420.5</v>
      </c>
      <c r="E1800" s="56">
        <f t="shared" ref="E1800:F1800" si="629">SUM(E1801:E1804)</f>
        <v>24420.5</v>
      </c>
      <c r="F1800" s="56">
        <f t="shared" si="629"/>
        <v>13955.29</v>
      </c>
      <c r="G1800" s="158">
        <f t="shared" si="587"/>
        <v>0.57099999999999995</v>
      </c>
      <c r="H1800" s="167">
        <f>SUM(H1801:H1804)</f>
        <v>13955.29</v>
      </c>
      <c r="I1800" s="109">
        <f t="shared" si="606"/>
        <v>0.57099999999999995</v>
      </c>
      <c r="J1800" s="158">
        <f t="shared" si="612"/>
        <v>1</v>
      </c>
      <c r="K1800" s="24">
        <f t="shared" si="626"/>
        <v>24420.5</v>
      </c>
      <c r="L1800" s="24">
        <f t="shared" si="623"/>
        <v>0</v>
      </c>
      <c r="M1800" s="52">
        <f t="shared" si="613"/>
        <v>1</v>
      </c>
      <c r="N1800" s="513" t="s">
        <v>1199</v>
      </c>
    </row>
    <row r="1801" spans="1:14" s="4" customFormat="1" ht="25.5" customHeight="1" outlineLevel="2" x14ac:dyDescent="0.25">
      <c r="A1801" s="573"/>
      <c r="B1801" s="440" t="s">
        <v>23</v>
      </c>
      <c r="C1801" s="440"/>
      <c r="D1801" s="168"/>
      <c r="E1801" s="168"/>
      <c r="F1801" s="168"/>
      <c r="G1801" s="107" t="e">
        <f t="shared" si="587"/>
        <v>#DIV/0!</v>
      </c>
      <c r="H1801" s="441"/>
      <c r="I1801" s="88" t="e">
        <f t="shared" si="606"/>
        <v>#DIV/0!</v>
      </c>
      <c r="J1801" s="88" t="e">
        <f t="shared" si="612"/>
        <v>#DIV/0!</v>
      </c>
      <c r="K1801" s="24">
        <f t="shared" si="626"/>
        <v>0</v>
      </c>
      <c r="L1801" s="24">
        <f t="shared" si="623"/>
        <v>0</v>
      </c>
      <c r="M1801" s="129" t="e">
        <f t="shared" si="613"/>
        <v>#DIV/0!</v>
      </c>
      <c r="N1801" s="513"/>
    </row>
    <row r="1802" spans="1:14" s="4" customFormat="1" ht="30" customHeight="1" outlineLevel="2" x14ac:dyDescent="0.25">
      <c r="A1802" s="573"/>
      <c r="B1802" s="440" t="s">
        <v>22</v>
      </c>
      <c r="C1802" s="440"/>
      <c r="D1802" s="168"/>
      <c r="E1802" s="168"/>
      <c r="F1802" s="168"/>
      <c r="G1802" s="107" t="e">
        <f t="shared" si="587"/>
        <v>#DIV/0!</v>
      </c>
      <c r="H1802" s="441"/>
      <c r="I1802" s="88" t="e">
        <f t="shared" si="606"/>
        <v>#DIV/0!</v>
      </c>
      <c r="J1802" s="88" t="e">
        <f t="shared" si="612"/>
        <v>#DIV/0!</v>
      </c>
      <c r="K1802" s="24">
        <f t="shared" si="626"/>
        <v>0</v>
      </c>
      <c r="L1802" s="24">
        <f t="shared" si="623"/>
        <v>0</v>
      </c>
      <c r="M1802" s="129" t="e">
        <f t="shared" si="613"/>
        <v>#DIV/0!</v>
      </c>
      <c r="N1802" s="513"/>
    </row>
    <row r="1803" spans="1:14" s="4" customFormat="1" ht="28.5" customHeight="1" outlineLevel="2" x14ac:dyDescent="0.25">
      <c r="A1803" s="573"/>
      <c r="B1803" s="440" t="s">
        <v>42</v>
      </c>
      <c r="C1803" s="440"/>
      <c r="D1803" s="24">
        <v>24420.5</v>
      </c>
      <c r="E1803" s="24">
        <v>24420.5</v>
      </c>
      <c r="F1803" s="24">
        <v>13955.29</v>
      </c>
      <c r="G1803" s="109">
        <f t="shared" ref="G1803:G1809" si="630">F1803/E1803</f>
        <v>0.57099999999999995</v>
      </c>
      <c r="H1803" s="24">
        <f>F1803</f>
        <v>13955.29</v>
      </c>
      <c r="I1803" s="109">
        <f t="shared" si="606"/>
        <v>0.57099999999999995</v>
      </c>
      <c r="J1803" s="156">
        <f t="shared" si="612"/>
        <v>1</v>
      </c>
      <c r="K1803" s="24">
        <f t="shared" si="626"/>
        <v>24420.5</v>
      </c>
      <c r="L1803" s="24">
        <f t="shared" si="623"/>
        <v>0</v>
      </c>
      <c r="M1803" s="52">
        <f t="shared" si="613"/>
        <v>1</v>
      </c>
      <c r="N1803" s="513"/>
    </row>
    <row r="1804" spans="1:14" s="4" customFormat="1" ht="25.5" customHeight="1" outlineLevel="2" x14ac:dyDescent="0.25">
      <c r="A1804" s="573"/>
      <c r="B1804" s="440" t="s">
        <v>24</v>
      </c>
      <c r="C1804" s="440"/>
      <c r="D1804" s="24"/>
      <c r="E1804" s="24"/>
      <c r="F1804" s="24"/>
      <c r="G1804" s="88" t="e">
        <f t="shared" si="630"/>
        <v>#DIV/0!</v>
      </c>
      <c r="H1804" s="441"/>
      <c r="I1804" s="88" t="e">
        <f t="shared" si="606"/>
        <v>#DIV/0!</v>
      </c>
      <c r="J1804" s="88" t="e">
        <f t="shared" si="612"/>
        <v>#DIV/0!</v>
      </c>
      <c r="K1804" s="24">
        <f t="shared" si="626"/>
        <v>0</v>
      </c>
      <c r="L1804" s="24">
        <f t="shared" si="623"/>
        <v>0</v>
      </c>
      <c r="M1804" s="129" t="e">
        <f t="shared" si="613"/>
        <v>#DIV/0!</v>
      </c>
      <c r="N1804" s="513"/>
    </row>
    <row r="1805" spans="1:14" s="4" customFormat="1" ht="51" customHeight="1" outlineLevel="2" x14ac:dyDescent="0.25">
      <c r="A1805" s="573" t="s">
        <v>572</v>
      </c>
      <c r="B1805" s="37" t="s">
        <v>562</v>
      </c>
      <c r="C1805" s="37" t="s">
        <v>215</v>
      </c>
      <c r="D1805" s="56">
        <f>SUM(D1806:D1809)</f>
        <v>2676.9</v>
      </c>
      <c r="E1805" s="56">
        <f t="shared" ref="E1805:F1805" si="631">SUM(E1806:E1809)</f>
        <v>2676.9</v>
      </c>
      <c r="F1805" s="56">
        <f t="shared" si="631"/>
        <v>2141.94</v>
      </c>
      <c r="G1805" s="114">
        <f t="shared" si="630"/>
        <v>0.8</v>
      </c>
      <c r="H1805" s="56">
        <f>SUM(H1806:H1809)</f>
        <v>2141.94</v>
      </c>
      <c r="I1805" s="109">
        <f t="shared" si="606"/>
        <v>0.8</v>
      </c>
      <c r="J1805" s="114">
        <f t="shared" si="612"/>
        <v>1</v>
      </c>
      <c r="K1805" s="24">
        <f t="shared" si="626"/>
        <v>2676.9</v>
      </c>
      <c r="L1805" s="24">
        <f t="shared" si="623"/>
        <v>0</v>
      </c>
      <c r="M1805" s="52">
        <f t="shared" si="613"/>
        <v>1</v>
      </c>
      <c r="N1805" s="513" t="s">
        <v>744</v>
      </c>
    </row>
    <row r="1806" spans="1:14" s="4" customFormat="1" outlineLevel="2" x14ac:dyDescent="0.25">
      <c r="A1806" s="573"/>
      <c r="B1806" s="440" t="s">
        <v>23</v>
      </c>
      <c r="C1806" s="440"/>
      <c r="D1806" s="24"/>
      <c r="E1806" s="24"/>
      <c r="F1806" s="24"/>
      <c r="G1806" s="88" t="e">
        <f t="shared" si="630"/>
        <v>#DIV/0!</v>
      </c>
      <c r="H1806" s="127"/>
      <c r="I1806" s="88" t="e">
        <f t="shared" si="606"/>
        <v>#DIV/0!</v>
      </c>
      <c r="J1806" s="88" t="e">
        <f t="shared" si="612"/>
        <v>#DIV/0!</v>
      </c>
      <c r="K1806" s="24">
        <f t="shared" si="626"/>
        <v>0</v>
      </c>
      <c r="L1806" s="24">
        <f t="shared" si="623"/>
        <v>0</v>
      </c>
      <c r="M1806" s="129" t="e">
        <f t="shared" si="613"/>
        <v>#DIV/0!</v>
      </c>
      <c r="N1806" s="513"/>
    </row>
    <row r="1807" spans="1:14" s="4" customFormat="1" outlineLevel="2" x14ac:dyDescent="0.25">
      <c r="A1807" s="573"/>
      <c r="B1807" s="440" t="s">
        <v>22</v>
      </c>
      <c r="C1807" s="440"/>
      <c r="D1807" s="24"/>
      <c r="E1807" s="24"/>
      <c r="F1807" s="24"/>
      <c r="G1807" s="88" t="e">
        <f t="shared" si="630"/>
        <v>#DIV/0!</v>
      </c>
      <c r="H1807" s="127"/>
      <c r="I1807" s="88" t="e">
        <f t="shared" si="606"/>
        <v>#DIV/0!</v>
      </c>
      <c r="J1807" s="88" t="e">
        <f t="shared" si="612"/>
        <v>#DIV/0!</v>
      </c>
      <c r="K1807" s="24">
        <f t="shared" si="626"/>
        <v>0</v>
      </c>
      <c r="L1807" s="24">
        <f t="shared" si="623"/>
        <v>0</v>
      </c>
      <c r="M1807" s="129" t="e">
        <f t="shared" si="613"/>
        <v>#DIV/0!</v>
      </c>
      <c r="N1807" s="513"/>
    </row>
    <row r="1808" spans="1:14" s="4" customFormat="1" outlineLevel="2" x14ac:dyDescent="0.25">
      <c r="A1808" s="573"/>
      <c r="B1808" s="440" t="s">
        <v>42</v>
      </c>
      <c r="C1808" s="440"/>
      <c r="D1808" s="24">
        <v>2676.9</v>
      </c>
      <c r="E1808" s="24">
        <v>2676.9</v>
      </c>
      <c r="F1808" s="24">
        <v>2141.94</v>
      </c>
      <c r="G1808" s="109">
        <f t="shared" si="630"/>
        <v>0.8</v>
      </c>
      <c r="H1808" s="24">
        <f>F1808</f>
        <v>2141.94</v>
      </c>
      <c r="I1808" s="109">
        <f t="shared" si="606"/>
        <v>0.8</v>
      </c>
      <c r="J1808" s="109">
        <f t="shared" si="612"/>
        <v>1</v>
      </c>
      <c r="K1808" s="24">
        <f t="shared" si="626"/>
        <v>2676.9</v>
      </c>
      <c r="L1808" s="24">
        <f t="shared" si="623"/>
        <v>0</v>
      </c>
      <c r="M1808" s="52">
        <f t="shared" si="613"/>
        <v>1</v>
      </c>
      <c r="N1808" s="513"/>
    </row>
    <row r="1809" spans="1:14" s="4" customFormat="1" outlineLevel="2" x14ac:dyDescent="0.25">
      <c r="A1809" s="573"/>
      <c r="B1809" s="440" t="s">
        <v>24</v>
      </c>
      <c r="C1809" s="440"/>
      <c r="D1809" s="359"/>
      <c r="E1809" s="359"/>
      <c r="F1809" s="359"/>
      <c r="G1809" s="88" t="e">
        <f t="shared" si="630"/>
        <v>#DIV/0!</v>
      </c>
      <c r="H1809" s="441"/>
      <c r="I1809" s="88" t="e">
        <f t="shared" si="606"/>
        <v>#DIV/0!</v>
      </c>
      <c r="J1809" s="109"/>
      <c r="K1809" s="24">
        <f t="shared" si="626"/>
        <v>0</v>
      </c>
      <c r="L1809" s="24">
        <f t="shared" si="623"/>
        <v>0</v>
      </c>
      <c r="M1809" s="129" t="e">
        <f t="shared" si="613"/>
        <v>#DIV/0!</v>
      </c>
      <c r="N1809" s="513"/>
    </row>
    <row r="1810" spans="1:14" s="4" customFormat="1" ht="99" customHeight="1" outlineLevel="2" x14ac:dyDescent="0.25">
      <c r="A1810" s="600" t="s">
        <v>10</v>
      </c>
      <c r="B1810" s="373" t="s">
        <v>817</v>
      </c>
      <c r="C1810" s="374" t="s">
        <v>141</v>
      </c>
      <c r="D1810" s="25">
        <f>SUM(D1811:D1814)</f>
        <v>63264.65</v>
      </c>
      <c r="E1810" s="25">
        <f>SUM(E1811:E1814)</f>
        <v>63264.65</v>
      </c>
      <c r="F1810" s="25">
        <f>SUM(F1811:F1814)</f>
        <v>31240.07</v>
      </c>
      <c r="G1810" s="106">
        <f>F1810/E1810</f>
        <v>0.49399999999999999</v>
      </c>
      <c r="H1810" s="25">
        <f>SUM(H1811:H1814)</f>
        <v>14572.93</v>
      </c>
      <c r="I1810" s="106">
        <f t="shared" si="606"/>
        <v>0.23</v>
      </c>
      <c r="J1810" s="106">
        <f>H1810/F1810</f>
        <v>0.46600000000000003</v>
      </c>
      <c r="K1810" s="25">
        <f>SUM(K1811:K1813)</f>
        <v>62846.25</v>
      </c>
      <c r="L1810" s="25">
        <f>SUM(L1811:L1813)</f>
        <v>418.4</v>
      </c>
      <c r="M1810" s="320">
        <f t="shared" si="613"/>
        <v>0.99</v>
      </c>
      <c r="N1810" s="515"/>
    </row>
    <row r="1811" spans="1:14" s="4" customFormat="1" outlineLevel="2" x14ac:dyDescent="0.25">
      <c r="A1811" s="600"/>
      <c r="B1811" s="375" t="s">
        <v>23</v>
      </c>
      <c r="C1811" s="376"/>
      <c r="D1811" s="127">
        <f>D1816+D1832+D1838</f>
        <v>17209.57</v>
      </c>
      <c r="E1811" s="127">
        <f t="shared" ref="E1811:F1811" si="632">E1816+E1832+E1838</f>
        <v>17209.57</v>
      </c>
      <c r="F1811" s="127">
        <f t="shared" si="632"/>
        <v>17209.57</v>
      </c>
      <c r="G1811" s="377">
        <f>F1811/E1811</f>
        <v>1</v>
      </c>
      <c r="H1811" s="127">
        <f>H1816+H1832+H1838</f>
        <v>2252.4899999999998</v>
      </c>
      <c r="I1811" s="109">
        <f t="shared" si="606"/>
        <v>0.13100000000000001</v>
      </c>
      <c r="J1811" s="377">
        <f t="shared" ref="J1811:J1812" si="633">H1811/F1811</f>
        <v>0.13100000000000001</v>
      </c>
      <c r="K1811" s="127">
        <f>K1816+K1832+K1838</f>
        <v>17209.57</v>
      </c>
      <c r="L1811" s="127">
        <f>L1816+L1832+L1838</f>
        <v>0</v>
      </c>
      <c r="M1811" s="52">
        <f t="shared" si="613"/>
        <v>1</v>
      </c>
      <c r="N1811" s="515"/>
    </row>
    <row r="1812" spans="1:14" s="4" customFormat="1" outlineLevel="2" x14ac:dyDescent="0.25">
      <c r="A1812" s="600"/>
      <c r="B1812" s="375" t="s">
        <v>22</v>
      </c>
      <c r="C1812" s="376"/>
      <c r="D1812" s="127">
        <f t="shared" ref="D1812:F1814" si="634">D1817+D1833+D1839</f>
        <v>24538.04</v>
      </c>
      <c r="E1812" s="127">
        <f t="shared" si="634"/>
        <v>24538.04</v>
      </c>
      <c r="F1812" s="127">
        <f t="shared" si="634"/>
        <v>12268.3</v>
      </c>
      <c r="G1812" s="377">
        <f>F1812/E1812</f>
        <v>0.5</v>
      </c>
      <c r="H1812" s="127">
        <f t="shared" ref="H1812:H1814" si="635">H1817+H1833+H1839</f>
        <v>10558.24</v>
      </c>
      <c r="I1812" s="109">
        <f t="shared" si="606"/>
        <v>0.43</v>
      </c>
      <c r="J1812" s="377">
        <f t="shared" si="633"/>
        <v>0.86099999999999999</v>
      </c>
      <c r="K1812" s="127">
        <f t="shared" ref="K1812:L1814" si="636">K1817+K1833+K1839</f>
        <v>24119.64</v>
      </c>
      <c r="L1812" s="127">
        <f t="shared" si="636"/>
        <v>418.4</v>
      </c>
      <c r="M1812" s="52">
        <f t="shared" si="613"/>
        <v>0.98</v>
      </c>
      <c r="N1812" s="515"/>
    </row>
    <row r="1813" spans="1:14" s="4" customFormat="1" outlineLevel="2" x14ac:dyDescent="0.25">
      <c r="A1813" s="600"/>
      <c r="B1813" s="375" t="s">
        <v>42</v>
      </c>
      <c r="C1813" s="376"/>
      <c r="D1813" s="127">
        <f t="shared" si="634"/>
        <v>21517.040000000001</v>
      </c>
      <c r="E1813" s="127">
        <f t="shared" si="634"/>
        <v>21517.040000000001</v>
      </c>
      <c r="F1813" s="127">
        <f t="shared" si="634"/>
        <v>1762.2</v>
      </c>
      <c r="G1813" s="377">
        <f>F1813/E1813</f>
        <v>8.2000000000000003E-2</v>
      </c>
      <c r="H1813" s="127">
        <f t="shared" si="635"/>
        <v>1762.2</v>
      </c>
      <c r="I1813" s="109">
        <f t="shared" si="606"/>
        <v>8.2000000000000003E-2</v>
      </c>
      <c r="J1813" s="377">
        <f>H1813/F1813</f>
        <v>1</v>
      </c>
      <c r="K1813" s="127">
        <f t="shared" si="636"/>
        <v>21517.040000000001</v>
      </c>
      <c r="L1813" s="127">
        <f t="shared" si="636"/>
        <v>0</v>
      </c>
      <c r="M1813" s="52">
        <f t="shared" si="613"/>
        <v>1</v>
      </c>
      <c r="N1813" s="515"/>
    </row>
    <row r="1814" spans="1:14" s="4" customFormat="1" outlineLevel="2" x14ac:dyDescent="0.25">
      <c r="A1814" s="600"/>
      <c r="B1814" s="375" t="s">
        <v>24</v>
      </c>
      <c r="C1814" s="376"/>
      <c r="D1814" s="127">
        <f t="shared" si="634"/>
        <v>0</v>
      </c>
      <c r="E1814" s="127">
        <f t="shared" si="634"/>
        <v>0</v>
      </c>
      <c r="F1814" s="127">
        <f t="shared" si="634"/>
        <v>0</v>
      </c>
      <c r="G1814" s="378" t="e">
        <f t="shared" ref="G1814:G1835" si="637">F1814/E1814*100</f>
        <v>#DIV/0!</v>
      </c>
      <c r="H1814" s="127">
        <f t="shared" si="635"/>
        <v>0</v>
      </c>
      <c r="I1814" s="355" t="e">
        <f t="shared" si="606"/>
        <v>#DIV/0!</v>
      </c>
      <c r="J1814" s="378" t="e">
        <f t="shared" ref="J1814" si="638">H1814/F1814*100</f>
        <v>#DIV/0!</v>
      </c>
      <c r="K1814" s="127">
        <f t="shared" si="636"/>
        <v>0</v>
      </c>
      <c r="L1814" s="127">
        <f t="shared" si="636"/>
        <v>0</v>
      </c>
      <c r="M1814" s="357" t="e">
        <f t="shared" si="613"/>
        <v>#DIV/0!</v>
      </c>
      <c r="N1814" s="515"/>
    </row>
    <row r="1815" spans="1:14" s="4" customFormat="1" ht="90.75" customHeight="1" outlineLevel="2" x14ac:dyDescent="0.25">
      <c r="A1815" s="629" t="s">
        <v>403</v>
      </c>
      <c r="B1815" s="379" t="s">
        <v>410</v>
      </c>
      <c r="C1815" s="380" t="s">
        <v>144</v>
      </c>
      <c r="D1815" s="64">
        <f>SUM(D1816:D1819)</f>
        <v>27106.66</v>
      </c>
      <c r="E1815" s="64">
        <f>SUM(E1816:E1819)</f>
        <v>27106.66</v>
      </c>
      <c r="F1815" s="64">
        <f>SUM(F1816:F1819)</f>
        <v>13916.82</v>
      </c>
      <c r="G1815" s="381">
        <f>F1815/E1815</f>
        <v>0.51300000000000001</v>
      </c>
      <c r="H1815" s="64">
        <f>SUM(H1816:H1819)</f>
        <v>11938.76</v>
      </c>
      <c r="I1815" s="109">
        <f t="shared" si="606"/>
        <v>0.44</v>
      </c>
      <c r="J1815" s="105">
        <f>H1815/F1815</f>
        <v>0.85799999999999998</v>
      </c>
      <c r="K1815" s="64">
        <f>SUM(K1816:K1819)</f>
        <v>26688.26</v>
      </c>
      <c r="L1815" s="64">
        <f>SUM(L1816:L1819)</f>
        <v>418.4</v>
      </c>
      <c r="M1815" s="62">
        <f t="shared" si="613"/>
        <v>0.98</v>
      </c>
      <c r="N1815" s="521"/>
    </row>
    <row r="1816" spans="1:14" s="4" customFormat="1" outlineLevel="2" x14ac:dyDescent="0.25">
      <c r="A1816" s="629"/>
      <c r="B1816" s="375" t="s">
        <v>23</v>
      </c>
      <c r="C1816" s="376"/>
      <c r="D1816" s="127">
        <f t="shared" ref="D1816:K1819" si="639">D1821+D1826</f>
        <v>1051.58</v>
      </c>
      <c r="E1816" s="127">
        <f t="shared" si="639"/>
        <v>1051.58</v>
      </c>
      <c r="F1816" s="127">
        <f t="shared" si="639"/>
        <v>1051.58</v>
      </c>
      <c r="G1816" s="382">
        <f>F1816/E1816</f>
        <v>1</v>
      </c>
      <c r="H1816" s="127">
        <f t="shared" si="639"/>
        <v>783.58</v>
      </c>
      <c r="I1816" s="109">
        <f t="shared" si="606"/>
        <v>0.745</v>
      </c>
      <c r="J1816" s="377">
        <f t="shared" ref="J1816:J1841" si="640">H1816/F1816</f>
        <v>0.745</v>
      </c>
      <c r="K1816" s="127">
        <f t="shared" si="639"/>
        <v>1051.58</v>
      </c>
      <c r="L1816" s="24">
        <f t="shared" ref="L1816:L1841" si="641">E1816-K1816</f>
        <v>0</v>
      </c>
      <c r="M1816" s="52">
        <f t="shared" si="613"/>
        <v>1</v>
      </c>
      <c r="N1816" s="521"/>
    </row>
    <row r="1817" spans="1:14" s="4" customFormat="1" outlineLevel="2" x14ac:dyDescent="0.25">
      <c r="A1817" s="629"/>
      <c r="B1817" s="375" t="s">
        <v>22</v>
      </c>
      <c r="C1817" s="376"/>
      <c r="D1817" s="127">
        <f t="shared" si="639"/>
        <v>24538.04</v>
      </c>
      <c r="E1817" s="127">
        <f t="shared" si="639"/>
        <v>24538.04</v>
      </c>
      <c r="F1817" s="127">
        <f t="shared" si="639"/>
        <v>12268.3</v>
      </c>
      <c r="G1817" s="382">
        <f>F1817/E1817</f>
        <v>0.5</v>
      </c>
      <c r="H1817" s="127">
        <f t="shared" si="639"/>
        <v>10558.24</v>
      </c>
      <c r="I1817" s="109">
        <f t="shared" si="606"/>
        <v>0.43</v>
      </c>
      <c r="J1817" s="377">
        <f t="shared" si="640"/>
        <v>0.86099999999999999</v>
      </c>
      <c r="K1817" s="127">
        <f t="shared" si="639"/>
        <v>24119.64</v>
      </c>
      <c r="L1817" s="24">
        <f t="shared" si="641"/>
        <v>418.4</v>
      </c>
      <c r="M1817" s="52">
        <f t="shared" si="613"/>
        <v>0.98</v>
      </c>
      <c r="N1817" s="521"/>
    </row>
    <row r="1818" spans="1:14" s="4" customFormat="1" outlineLevel="2" x14ac:dyDescent="0.25">
      <c r="A1818" s="629"/>
      <c r="B1818" s="375" t="s">
        <v>42</v>
      </c>
      <c r="C1818" s="376"/>
      <c r="D1818" s="127">
        <f t="shared" si="639"/>
        <v>1517.04</v>
      </c>
      <c r="E1818" s="127">
        <f t="shared" si="639"/>
        <v>1517.04</v>
      </c>
      <c r="F1818" s="127">
        <f t="shared" si="639"/>
        <v>596.94000000000005</v>
      </c>
      <c r="G1818" s="382">
        <f>F1818/E1818</f>
        <v>0.39300000000000002</v>
      </c>
      <c r="H1818" s="127">
        <f t="shared" si="639"/>
        <v>596.94000000000005</v>
      </c>
      <c r="I1818" s="109">
        <f t="shared" si="606"/>
        <v>0.39300000000000002</v>
      </c>
      <c r="J1818" s="377">
        <f t="shared" si="640"/>
        <v>1</v>
      </c>
      <c r="K1818" s="127">
        <f t="shared" si="639"/>
        <v>1517.04</v>
      </c>
      <c r="L1818" s="24">
        <f t="shared" si="641"/>
        <v>0</v>
      </c>
      <c r="M1818" s="52">
        <f t="shared" si="613"/>
        <v>1</v>
      </c>
      <c r="N1818" s="521"/>
    </row>
    <row r="1819" spans="1:14" s="4" customFormat="1" outlineLevel="2" x14ac:dyDescent="0.25">
      <c r="A1819" s="629"/>
      <c r="B1819" s="375" t="s">
        <v>24</v>
      </c>
      <c r="C1819" s="376"/>
      <c r="D1819" s="127">
        <f t="shared" si="639"/>
        <v>0</v>
      </c>
      <c r="E1819" s="127">
        <f t="shared" si="639"/>
        <v>0</v>
      </c>
      <c r="F1819" s="127">
        <f t="shared" si="639"/>
        <v>0</v>
      </c>
      <c r="G1819" s="383" t="e">
        <f t="shared" si="637"/>
        <v>#DIV/0!</v>
      </c>
      <c r="H1819" s="127">
        <f t="shared" si="639"/>
        <v>0</v>
      </c>
      <c r="I1819" s="88" t="e">
        <f t="shared" si="606"/>
        <v>#DIV/0!</v>
      </c>
      <c r="J1819" s="383" t="e">
        <f t="shared" si="640"/>
        <v>#DIV/0!</v>
      </c>
      <c r="K1819" s="24">
        <f t="shared" ref="K1819:K1841" si="642">E1819</f>
        <v>0</v>
      </c>
      <c r="L1819" s="24">
        <f t="shared" si="641"/>
        <v>0</v>
      </c>
      <c r="M1819" s="129" t="e">
        <f t="shared" si="613"/>
        <v>#DIV/0!</v>
      </c>
      <c r="N1819" s="521"/>
    </row>
    <row r="1820" spans="1:14" s="76" customFormat="1" ht="260.25" customHeight="1" x14ac:dyDescent="0.25">
      <c r="A1820" s="652" t="s">
        <v>404</v>
      </c>
      <c r="B1820" s="384" t="s">
        <v>663</v>
      </c>
      <c r="C1820" s="385" t="s">
        <v>215</v>
      </c>
      <c r="D1820" s="56">
        <f>SUM(D1821:D1824)</f>
        <v>25728.26</v>
      </c>
      <c r="E1820" s="56">
        <f>SUM(E1821:E1824)</f>
        <v>25728.26</v>
      </c>
      <c r="F1820" s="56">
        <f>SUM(F1821:F1824)</f>
        <v>13136.82</v>
      </c>
      <c r="G1820" s="114">
        <f>F1820/E1820</f>
        <v>0.51100000000000001</v>
      </c>
      <c r="H1820" s="56">
        <f>SUM(H1821:H1824)</f>
        <v>11538.76</v>
      </c>
      <c r="I1820" s="109">
        <f t="shared" si="606"/>
        <v>0.44800000000000001</v>
      </c>
      <c r="J1820" s="114">
        <f t="shared" si="640"/>
        <v>0.878</v>
      </c>
      <c r="K1820" s="24">
        <f t="shared" si="642"/>
        <v>25728.26</v>
      </c>
      <c r="L1820" s="24">
        <f t="shared" si="641"/>
        <v>0</v>
      </c>
      <c r="M1820" s="52">
        <f t="shared" si="613"/>
        <v>1</v>
      </c>
      <c r="N1820" s="517" t="s">
        <v>1397</v>
      </c>
    </row>
    <row r="1821" spans="1:14" s="77" customFormat="1" ht="55.5" customHeight="1" x14ac:dyDescent="0.25">
      <c r="A1821" s="652"/>
      <c r="B1821" s="375" t="s">
        <v>23</v>
      </c>
      <c r="C1821" s="386"/>
      <c r="D1821" s="160">
        <v>691.58</v>
      </c>
      <c r="E1821" s="160">
        <v>691.58</v>
      </c>
      <c r="F1821" s="160">
        <v>691.58</v>
      </c>
      <c r="G1821" s="109">
        <f>F1821/E1821</f>
        <v>1</v>
      </c>
      <c r="H1821" s="160">
        <v>603.58000000000004</v>
      </c>
      <c r="I1821" s="109">
        <f t="shared" si="606"/>
        <v>0.873</v>
      </c>
      <c r="J1821" s="109">
        <f t="shared" si="640"/>
        <v>0.873</v>
      </c>
      <c r="K1821" s="24">
        <f t="shared" si="642"/>
        <v>691.58</v>
      </c>
      <c r="L1821" s="24">
        <f t="shared" si="641"/>
        <v>0</v>
      </c>
      <c r="M1821" s="52">
        <f t="shared" si="613"/>
        <v>1</v>
      </c>
      <c r="N1821" s="517"/>
    </row>
    <row r="1822" spans="1:14" s="77" customFormat="1" ht="60" customHeight="1" x14ac:dyDescent="0.25">
      <c r="A1822" s="652"/>
      <c r="B1822" s="375" t="s">
        <v>22</v>
      </c>
      <c r="C1822" s="386"/>
      <c r="D1822" s="24">
        <v>23719.64</v>
      </c>
      <c r="E1822" s="24">
        <v>23719.64</v>
      </c>
      <c r="F1822" s="160">
        <v>11868.3</v>
      </c>
      <c r="G1822" s="245">
        <f>F1822/E1822</f>
        <v>0.5</v>
      </c>
      <c r="H1822" s="160">
        <v>10358.24</v>
      </c>
      <c r="I1822" s="109">
        <f t="shared" si="606"/>
        <v>0.437</v>
      </c>
      <c r="J1822" s="109">
        <f t="shared" si="640"/>
        <v>0.873</v>
      </c>
      <c r="K1822" s="24">
        <f t="shared" si="642"/>
        <v>23719.64</v>
      </c>
      <c r="L1822" s="24">
        <f t="shared" si="641"/>
        <v>0</v>
      </c>
      <c r="M1822" s="52">
        <f t="shared" si="613"/>
        <v>1</v>
      </c>
      <c r="N1822" s="517"/>
    </row>
    <row r="1823" spans="1:14" s="77" customFormat="1" ht="54" customHeight="1" x14ac:dyDescent="0.25">
      <c r="A1823" s="652"/>
      <c r="B1823" s="375" t="s">
        <v>147</v>
      </c>
      <c r="C1823" s="386"/>
      <c r="D1823" s="24">
        <v>1317.04</v>
      </c>
      <c r="E1823" s="24">
        <v>1317.04</v>
      </c>
      <c r="F1823" s="160">
        <v>576.94000000000005</v>
      </c>
      <c r="G1823" s="245">
        <f>F1823/E1823</f>
        <v>0.438</v>
      </c>
      <c r="H1823" s="160">
        <v>576.94000000000005</v>
      </c>
      <c r="I1823" s="109">
        <f t="shared" si="606"/>
        <v>0.438</v>
      </c>
      <c r="J1823" s="109">
        <f t="shared" si="640"/>
        <v>1</v>
      </c>
      <c r="K1823" s="24">
        <f t="shared" si="642"/>
        <v>1317.04</v>
      </c>
      <c r="L1823" s="24">
        <f t="shared" si="641"/>
        <v>0</v>
      </c>
      <c r="M1823" s="52">
        <f t="shared" si="613"/>
        <v>1</v>
      </c>
      <c r="N1823" s="517"/>
    </row>
    <row r="1824" spans="1:14" s="77" customFormat="1" ht="42.75" customHeight="1" x14ac:dyDescent="0.25">
      <c r="A1824" s="652"/>
      <c r="B1824" s="375" t="s">
        <v>24</v>
      </c>
      <c r="C1824" s="386"/>
      <c r="D1824" s="24"/>
      <c r="E1824" s="160"/>
      <c r="F1824" s="160"/>
      <c r="G1824" s="88" t="e">
        <f t="shared" si="637"/>
        <v>#DIV/0!</v>
      </c>
      <c r="H1824" s="160"/>
      <c r="I1824" s="88" t="e">
        <f t="shared" ref="I1824:I1841" si="643">H1824/E1824</f>
        <v>#DIV/0!</v>
      </c>
      <c r="J1824" s="107" t="e">
        <f t="shared" si="640"/>
        <v>#DIV/0!</v>
      </c>
      <c r="K1824" s="24">
        <f t="shared" si="642"/>
        <v>0</v>
      </c>
      <c r="L1824" s="24">
        <f t="shared" si="641"/>
        <v>0</v>
      </c>
      <c r="M1824" s="129" t="e">
        <f t="shared" si="613"/>
        <v>#DIV/0!</v>
      </c>
      <c r="N1824" s="517"/>
    </row>
    <row r="1825" spans="1:14" s="78" customFormat="1" ht="151.5" customHeight="1" x14ac:dyDescent="0.25">
      <c r="A1825" s="652" t="s">
        <v>405</v>
      </c>
      <c r="B1825" s="384" t="s">
        <v>664</v>
      </c>
      <c r="C1825" s="387" t="s">
        <v>215</v>
      </c>
      <c r="D1825" s="56">
        <f>SUM(D1826:D1829)</f>
        <v>1378.4</v>
      </c>
      <c r="E1825" s="388">
        <f>SUM(E1826:E1829)</f>
        <v>1378.4</v>
      </c>
      <c r="F1825" s="388">
        <f>SUM(F1826:F1829)</f>
        <v>780</v>
      </c>
      <c r="G1825" s="109">
        <f>F1825/E1825</f>
        <v>0.56599999999999995</v>
      </c>
      <c r="H1825" s="160">
        <f>SUM(H1826:H1829)</f>
        <v>400</v>
      </c>
      <c r="I1825" s="109">
        <f t="shared" si="643"/>
        <v>0.28999999999999998</v>
      </c>
      <c r="J1825" s="109">
        <f t="shared" si="640"/>
        <v>0.51300000000000001</v>
      </c>
      <c r="K1825" s="24">
        <f>SUM(K1826:K1828)</f>
        <v>960</v>
      </c>
      <c r="L1825" s="24">
        <f t="shared" si="641"/>
        <v>418.4</v>
      </c>
      <c r="M1825" s="52">
        <f t="shared" si="613"/>
        <v>0.7</v>
      </c>
      <c r="N1825" s="517" t="s">
        <v>1211</v>
      </c>
    </row>
    <row r="1826" spans="1:14" s="79" customFormat="1" x14ac:dyDescent="0.25">
      <c r="A1826" s="652"/>
      <c r="B1826" s="375" t="s">
        <v>23</v>
      </c>
      <c r="C1826" s="386"/>
      <c r="D1826" s="389">
        <v>360</v>
      </c>
      <c r="E1826" s="389">
        <v>360</v>
      </c>
      <c r="F1826" s="389">
        <v>360</v>
      </c>
      <c r="G1826" s="109">
        <f>F1826/E1826</f>
        <v>1</v>
      </c>
      <c r="H1826" s="389">
        <v>180</v>
      </c>
      <c r="I1826" s="109">
        <f t="shared" si="643"/>
        <v>0.5</v>
      </c>
      <c r="J1826" s="109">
        <f t="shared" si="640"/>
        <v>0.5</v>
      </c>
      <c r="K1826" s="24">
        <f t="shared" si="642"/>
        <v>360</v>
      </c>
      <c r="L1826" s="24">
        <f t="shared" si="641"/>
        <v>0</v>
      </c>
      <c r="M1826" s="52">
        <f t="shared" si="613"/>
        <v>1</v>
      </c>
      <c r="N1826" s="517"/>
    </row>
    <row r="1827" spans="1:14" s="79" customFormat="1" x14ac:dyDescent="0.25">
      <c r="A1827" s="652"/>
      <c r="B1827" s="375" t="s">
        <v>22</v>
      </c>
      <c r="C1827" s="386"/>
      <c r="D1827" s="389">
        <v>818.4</v>
      </c>
      <c r="E1827" s="389">
        <v>818.4</v>
      </c>
      <c r="F1827" s="389">
        <v>400</v>
      </c>
      <c r="G1827" s="109">
        <f>F1827/E1827</f>
        <v>0.48899999999999999</v>
      </c>
      <c r="H1827" s="389">
        <v>200</v>
      </c>
      <c r="I1827" s="109">
        <f t="shared" si="643"/>
        <v>0.24399999999999999</v>
      </c>
      <c r="J1827" s="109">
        <f t="shared" si="640"/>
        <v>0.5</v>
      </c>
      <c r="K1827" s="24">
        <v>400</v>
      </c>
      <c r="L1827" s="24">
        <f t="shared" si="641"/>
        <v>418.4</v>
      </c>
      <c r="M1827" s="52">
        <f t="shared" si="613"/>
        <v>0.49</v>
      </c>
      <c r="N1827" s="517"/>
    </row>
    <row r="1828" spans="1:14" s="79" customFormat="1" x14ac:dyDescent="0.25">
      <c r="A1828" s="652"/>
      <c r="B1828" s="375" t="s">
        <v>147</v>
      </c>
      <c r="C1828" s="386"/>
      <c r="D1828" s="127">
        <v>200</v>
      </c>
      <c r="E1828" s="389">
        <v>200</v>
      </c>
      <c r="F1828" s="389">
        <v>20</v>
      </c>
      <c r="G1828" s="109">
        <f>F1828/E1828</f>
        <v>0.1</v>
      </c>
      <c r="H1828" s="389">
        <v>20</v>
      </c>
      <c r="I1828" s="109">
        <f t="shared" si="643"/>
        <v>0.1</v>
      </c>
      <c r="J1828" s="109">
        <f t="shared" si="640"/>
        <v>1</v>
      </c>
      <c r="K1828" s="24">
        <f t="shared" si="642"/>
        <v>200</v>
      </c>
      <c r="L1828" s="24">
        <f t="shared" si="641"/>
        <v>0</v>
      </c>
      <c r="M1828" s="52">
        <f t="shared" si="613"/>
        <v>1</v>
      </c>
      <c r="N1828" s="517"/>
    </row>
    <row r="1829" spans="1:14" s="79" customFormat="1" collapsed="1" x14ac:dyDescent="0.25">
      <c r="A1829" s="652"/>
      <c r="B1829" s="375" t="s">
        <v>24</v>
      </c>
      <c r="C1829" s="386"/>
      <c r="D1829" s="127"/>
      <c r="E1829" s="389"/>
      <c r="F1829" s="389"/>
      <c r="G1829" s="390" t="e">
        <f t="shared" si="637"/>
        <v>#DIV/0!</v>
      </c>
      <c r="H1829" s="389"/>
      <c r="I1829" s="88" t="e">
        <f t="shared" si="643"/>
        <v>#DIV/0!</v>
      </c>
      <c r="J1829" s="107" t="e">
        <f t="shared" si="640"/>
        <v>#DIV/0!</v>
      </c>
      <c r="K1829" s="24">
        <f t="shared" si="642"/>
        <v>0</v>
      </c>
      <c r="L1829" s="24">
        <f t="shared" si="641"/>
        <v>0</v>
      </c>
      <c r="M1829" s="129" t="e">
        <f t="shared" si="613"/>
        <v>#DIV/0!</v>
      </c>
      <c r="N1829" s="517"/>
    </row>
    <row r="1830" spans="1:14" s="78" customFormat="1" ht="85.5" customHeight="1" x14ac:dyDescent="0.25">
      <c r="A1830" s="391" t="s">
        <v>406</v>
      </c>
      <c r="B1830" s="380" t="s">
        <v>402</v>
      </c>
      <c r="C1830" s="380" t="s">
        <v>144</v>
      </c>
      <c r="D1830" s="64">
        <f>SUM(D1832:D1835)</f>
        <v>20000</v>
      </c>
      <c r="E1830" s="64">
        <f>SUM(E1832:E1835)</f>
        <v>20000</v>
      </c>
      <c r="F1830" s="24">
        <f>SUM(F1832:F1835)</f>
        <v>1165.26</v>
      </c>
      <c r="G1830" s="109">
        <f>F1830/E1830</f>
        <v>5.8000000000000003E-2</v>
      </c>
      <c r="H1830" s="160">
        <f>SUM(H1831:H1834)</f>
        <v>2330.52</v>
      </c>
      <c r="I1830" s="109">
        <f t="shared" si="643"/>
        <v>0.11700000000000001</v>
      </c>
      <c r="J1830" s="109"/>
      <c r="K1830" s="64">
        <f t="shared" si="642"/>
        <v>20000</v>
      </c>
      <c r="L1830" s="24">
        <f t="shared" si="641"/>
        <v>0</v>
      </c>
      <c r="M1830" s="62">
        <f t="shared" si="613"/>
        <v>1</v>
      </c>
      <c r="N1830" s="445"/>
    </row>
    <row r="1831" spans="1:14" s="79" customFormat="1" ht="102.75" customHeight="1" x14ac:dyDescent="0.25">
      <c r="A1831" s="599" t="s">
        <v>407</v>
      </c>
      <c r="B1831" s="384" t="s">
        <v>665</v>
      </c>
      <c r="C1831" s="387" t="s">
        <v>215</v>
      </c>
      <c r="D1831" s="24">
        <f>SUM(D1832:D1835)</f>
        <v>20000</v>
      </c>
      <c r="E1831" s="160">
        <f>SUM(E1832:E1835)</f>
        <v>20000</v>
      </c>
      <c r="F1831" s="392">
        <f>SUM(F1832:F1835)</f>
        <v>1165.26</v>
      </c>
      <c r="G1831" s="109">
        <f>F1831/E1831</f>
        <v>5.8000000000000003E-2</v>
      </c>
      <c r="H1831" s="160">
        <f>SUM(H1832:H1835)</f>
        <v>1165.26</v>
      </c>
      <c r="I1831" s="109">
        <f t="shared" si="643"/>
        <v>5.8000000000000003E-2</v>
      </c>
      <c r="J1831" s="109">
        <f t="shared" si="640"/>
        <v>1</v>
      </c>
      <c r="K1831" s="24">
        <f t="shared" si="642"/>
        <v>20000</v>
      </c>
      <c r="L1831" s="24">
        <f t="shared" si="641"/>
        <v>0</v>
      </c>
      <c r="M1831" s="52">
        <f t="shared" si="613"/>
        <v>1</v>
      </c>
      <c r="N1831" s="522" t="s">
        <v>1398</v>
      </c>
    </row>
    <row r="1832" spans="1:14" s="79" customFormat="1" ht="54.75" customHeight="1" x14ac:dyDescent="0.25">
      <c r="A1832" s="599"/>
      <c r="B1832" s="375" t="s">
        <v>23</v>
      </c>
      <c r="C1832" s="386"/>
      <c r="D1832" s="24"/>
      <c r="E1832" s="392"/>
      <c r="F1832" s="160"/>
      <c r="G1832" s="390" t="e">
        <f t="shared" si="637"/>
        <v>#DIV/0!</v>
      </c>
      <c r="H1832" s="389"/>
      <c r="I1832" s="88" t="e">
        <f t="shared" si="643"/>
        <v>#DIV/0!</v>
      </c>
      <c r="J1832" s="107" t="e">
        <f t="shared" si="640"/>
        <v>#DIV/0!</v>
      </c>
      <c r="K1832" s="24">
        <f t="shared" si="642"/>
        <v>0</v>
      </c>
      <c r="L1832" s="24">
        <f t="shared" si="641"/>
        <v>0</v>
      </c>
      <c r="M1832" s="129" t="e">
        <f t="shared" si="613"/>
        <v>#DIV/0!</v>
      </c>
      <c r="N1832" s="522"/>
    </row>
    <row r="1833" spans="1:14" s="79" customFormat="1" ht="57.75" customHeight="1" x14ac:dyDescent="0.25">
      <c r="A1833" s="599"/>
      <c r="B1833" s="375" t="s">
        <v>22</v>
      </c>
      <c r="C1833" s="386"/>
      <c r="D1833" s="24"/>
      <c r="E1833" s="392"/>
      <c r="F1833" s="160"/>
      <c r="G1833" s="390"/>
      <c r="H1833" s="389"/>
      <c r="I1833" s="88" t="e">
        <f t="shared" si="643"/>
        <v>#DIV/0!</v>
      </c>
      <c r="J1833" s="107" t="e">
        <f t="shared" si="640"/>
        <v>#DIV/0!</v>
      </c>
      <c r="K1833" s="24">
        <f t="shared" si="642"/>
        <v>0</v>
      </c>
      <c r="L1833" s="24">
        <f t="shared" si="641"/>
        <v>0</v>
      </c>
      <c r="M1833" s="129" t="e">
        <f t="shared" si="613"/>
        <v>#DIV/0!</v>
      </c>
      <c r="N1833" s="522"/>
    </row>
    <row r="1834" spans="1:14" s="79" customFormat="1" ht="45.75" customHeight="1" collapsed="1" x14ac:dyDescent="0.25">
      <c r="A1834" s="599"/>
      <c r="B1834" s="375" t="s">
        <v>42</v>
      </c>
      <c r="C1834" s="386"/>
      <c r="D1834" s="24">
        <v>20000</v>
      </c>
      <c r="E1834" s="160">
        <v>20000</v>
      </c>
      <c r="F1834" s="160">
        <v>1165.26</v>
      </c>
      <c r="G1834" s="109">
        <f>F1834/E1834</f>
        <v>5.8000000000000003E-2</v>
      </c>
      <c r="H1834" s="160">
        <v>1165.26</v>
      </c>
      <c r="I1834" s="109">
        <f t="shared" si="643"/>
        <v>5.8000000000000003E-2</v>
      </c>
      <c r="J1834" s="109">
        <f t="shared" si="640"/>
        <v>1</v>
      </c>
      <c r="K1834" s="24">
        <f t="shared" si="642"/>
        <v>20000</v>
      </c>
      <c r="L1834" s="24">
        <f t="shared" si="641"/>
        <v>0</v>
      </c>
      <c r="M1834" s="52">
        <f t="shared" si="613"/>
        <v>1</v>
      </c>
      <c r="N1834" s="522"/>
    </row>
    <row r="1835" spans="1:14" s="78" customFormat="1" ht="133.5" customHeight="1" x14ac:dyDescent="0.25">
      <c r="A1835" s="599"/>
      <c r="B1835" s="375" t="s">
        <v>24</v>
      </c>
      <c r="C1835" s="386"/>
      <c r="D1835" s="127"/>
      <c r="E1835" s="393"/>
      <c r="F1835" s="389"/>
      <c r="G1835" s="390" t="e">
        <f t="shared" si="637"/>
        <v>#DIV/0!</v>
      </c>
      <c r="H1835" s="389"/>
      <c r="I1835" s="88" t="e">
        <f t="shared" si="643"/>
        <v>#DIV/0!</v>
      </c>
      <c r="J1835" s="107" t="e">
        <f t="shared" si="640"/>
        <v>#DIV/0!</v>
      </c>
      <c r="K1835" s="24">
        <f t="shared" si="642"/>
        <v>0</v>
      </c>
      <c r="L1835" s="24">
        <f t="shared" si="641"/>
        <v>0</v>
      </c>
      <c r="M1835" s="129" t="e">
        <f t="shared" si="613"/>
        <v>#DIV/0!</v>
      </c>
      <c r="N1835" s="522"/>
    </row>
    <row r="1836" spans="1:14" s="79" customFormat="1" ht="124.5" customHeight="1" x14ac:dyDescent="0.25">
      <c r="A1836" s="442" t="s">
        <v>408</v>
      </c>
      <c r="B1836" s="394" t="s">
        <v>745</v>
      </c>
      <c r="C1836" s="380" t="s">
        <v>144</v>
      </c>
      <c r="D1836" s="64">
        <f>SUM(D1838:D1841)</f>
        <v>16157.99</v>
      </c>
      <c r="E1836" s="64">
        <f>SUM(E1838:E1841)</f>
        <v>16157.99</v>
      </c>
      <c r="F1836" s="64">
        <f>SUM(F1838:F1841)</f>
        <v>16157.99</v>
      </c>
      <c r="G1836" s="105">
        <f>F1836/E1836</f>
        <v>1</v>
      </c>
      <c r="H1836" s="64">
        <f>H1837</f>
        <v>1468.91</v>
      </c>
      <c r="I1836" s="105">
        <f t="shared" si="643"/>
        <v>9.0999999999999998E-2</v>
      </c>
      <c r="J1836" s="105">
        <f t="shared" si="640"/>
        <v>9.0999999999999998E-2</v>
      </c>
      <c r="K1836" s="64">
        <f t="shared" si="642"/>
        <v>16157.99</v>
      </c>
      <c r="L1836" s="24">
        <f t="shared" si="641"/>
        <v>0</v>
      </c>
      <c r="M1836" s="62">
        <f t="shared" si="613"/>
        <v>1</v>
      </c>
      <c r="N1836" s="443"/>
    </row>
    <row r="1837" spans="1:14" s="79" customFormat="1" ht="147.75" customHeight="1" x14ac:dyDescent="0.25">
      <c r="A1837" s="599" t="s">
        <v>409</v>
      </c>
      <c r="B1837" s="384" t="s">
        <v>665</v>
      </c>
      <c r="C1837" s="385" t="s">
        <v>215</v>
      </c>
      <c r="D1837" s="56">
        <f>SUM(D1838:D1841)</f>
        <v>16157.99</v>
      </c>
      <c r="E1837" s="56">
        <f t="shared" ref="E1837:F1837" si="644">SUM(E1838:E1841)</f>
        <v>16157.99</v>
      </c>
      <c r="F1837" s="56">
        <f t="shared" si="644"/>
        <v>16157.99</v>
      </c>
      <c r="G1837" s="109">
        <f>F1837/E1837</f>
        <v>1</v>
      </c>
      <c r="H1837" s="160">
        <v>1468.91</v>
      </c>
      <c r="I1837" s="109">
        <f t="shared" si="643"/>
        <v>9.0999999999999998E-2</v>
      </c>
      <c r="J1837" s="109">
        <f>H1837/F1837</f>
        <v>9.0999999999999998E-2</v>
      </c>
      <c r="K1837" s="24">
        <f t="shared" si="642"/>
        <v>16157.99</v>
      </c>
      <c r="L1837" s="24">
        <f t="shared" si="641"/>
        <v>0</v>
      </c>
      <c r="M1837" s="52">
        <f t="shared" si="613"/>
        <v>1</v>
      </c>
      <c r="N1837" s="517" t="s">
        <v>1399</v>
      </c>
    </row>
    <row r="1838" spans="1:14" s="79" customFormat="1" ht="42" customHeight="1" x14ac:dyDescent="0.25">
      <c r="A1838" s="599"/>
      <c r="B1838" s="375" t="s">
        <v>23</v>
      </c>
      <c r="C1838" s="386"/>
      <c r="D1838" s="24">
        <v>16157.99</v>
      </c>
      <c r="E1838" s="24">
        <v>16157.99</v>
      </c>
      <c r="F1838" s="160">
        <v>16157.99</v>
      </c>
      <c r="G1838" s="109">
        <f>F1838/E1838</f>
        <v>1</v>
      </c>
      <c r="H1838" s="160">
        <v>1468.91</v>
      </c>
      <c r="I1838" s="109">
        <f t="shared" si="643"/>
        <v>9.0999999999999998E-2</v>
      </c>
      <c r="J1838" s="109">
        <f>H1838/F1838</f>
        <v>9.0999999999999998E-2</v>
      </c>
      <c r="K1838" s="24">
        <f t="shared" si="642"/>
        <v>16157.99</v>
      </c>
      <c r="L1838" s="24">
        <f t="shared" si="641"/>
        <v>0</v>
      </c>
      <c r="M1838" s="52">
        <f t="shared" si="613"/>
        <v>1</v>
      </c>
      <c r="N1838" s="517"/>
    </row>
    <row r="1839" spans="1:14" s="79" customFormat="1" ht="54" customHeight="1" collapsed="1" x14ac:dyDescent="0.25">
      <c r="A1839" s="599"/>
      <c r="B1839" s="375" t="s">
        <v>22</v>
      </c>
      <c r="C1839" s="386"/>
      <c r="D1839" s="24"/>
      <c r="E1839" s="392"/>
      <c r="F1839" s="389"/>
      <c r="G1839" s="390" t="e">
        <f>F1839/E1839</f>
        <v>#DIV/0!</v>
      </c>
      <c r="H1839" s="389"/>
      <c r="I1839" s="88" t="e">
        <f t="shared" si="643"/>
        <v>#DIV/0!</v>
      </c>
      <c r="J1839" s="107" t="e">
        <f t="shared" si="640"/>
        <v>#DIV/0!</v>
      </c>
      <c r="K1839" s="24">
        <f t="shared" si="642"/>
        <v>0</v>
      </c>
      <c r="L1839" s="24">
        <f t="shared" si="641"/>
        <v>0</v>
      </c>
      <c r="M1839" s="129" t="e">
        <f t="shared" si="613"/>
        <v>#DIV/0!</v>
      </c>
      <c r="N1839" s="517"/>
    </row>
    <row r="1840" spans="1:14" s="78" customFormat="1" ht="39.75" customHeight="1" x14ac:dyDescent="0.25">
      <c r="A1840" s="599"/>
      <c r="B1840" s="375" t="s">
        <v>42</v>
      </c>
      <c r="C1840" s="386"/>
      <c r="D1840" s="24"/>
      <c r="E1840" s="392"/>
      <c r="F1840" s="389"/>
      <c r="G1840" s="390" t="e">
        <f t="shared" ref="G1840:G1841" si="645">F1840/E1840</f>
        <v>#DIV/0!</v>
      </c>
      <c r="H1840" s="389"/>
      <c r="I1840" s="88" t="e">
        <f t="shared" si="643"/>
        <v>#DIV/0!</v>
      </c>
      <c r="J1840" s="107" t="e">
        <f t="shared" si="640"/>
        <v>#DIV/0!</v>
      </c>
      <c r="K1840" s="24">
        <f t="shared" si="642"/>
        <v>0</v>
      </c>
      <c r="L1840" s="24">
        <f t="shared" si="641"/>
        <v>0</v>
      </c>
      <c r="M1840" s="129" t="e">
        <f t="shared" si="613"/>
        <v>#DIV/0!</v>
      </c>
      <c r="N1840" s="517"/>
    </row>
    <row r="1841" spans="1:14" s="78" customFormat="1" ht="93" customHeight="1" x14ac:dyDescent="0.25">
      <c r="A1841" s="599"/>
      <c r="B1841" s="375" t="s">
        <v>24</v>
      </c>
      <c r="C1841" s="386"/>
      <c r="D1841" s="24"/>
      <c r="E1841" s="392"/>
      <c r="F1841" s="389"/>
      <c r="G1841" s="390" t="e">
        <f t="shared" si="645"/>
        <v>#DIV/0!</v>
      </c>
      <c r="H1841" s="389"/>
      <c r="I1841" s="88" t="e">
        <f t="shared" si="643"/>
        <v>#DIV/0!</v>
      </c>
      <c r="J1841" s="107" t="e">
        <f t="shared" si="640"/>
        <v>#DIV/0!</v>
      </c>
      <c r="K1841" s="24">
        <f t="shared" si="642"/>
        <v>0</v>
      </c>
      <c r="L1841" s="24">
        <f t="shared" si="641"/>
        <v>0</v>
      </c>
      <c r="M1841" s="129" t="e">
        <f t="shared" si="613"/>
        <v>#DIV/0!</v>
      </c>
      <c r="N1841" s="517"/>
    </row>
    <row r="1842" spans="1:14" s="79" customFormat="1" ht="68.25" customHeight="1" x14ac:dyDescent="0.25">
      <c r="A1842" s="568" t="s">
        <v>11</v>
      </c>
      <c r="B1842" s="153" t="s">
        <v>818</v>
      </c>
      <c r="C1842" s="34" t="s">
        <v>141</v>
      </c>
      <c r="D1842" s="31">
        <f>SUM(D1843:D1846)</f>
        <v>270427.02</v>
      </c>
      <c r="E1842" s="31">
        <f t="shared" ref="E1842:H1842" si="646">SUM(E1843:E1846)</f>
        <v>268897.96999999997</v>
      </c>
      <c r="F1842" s="31">
        <f t="shared" si="646"/>
        <v>131844.32</v>
      </c>
      <c r="G1842" s="110">
        <f t="shared" ref="G1842:G1926" si="647">F1842/E1842</f>
        <v>0.49</v>
      </c>
      <c r="H1842" s="31">
        <f t="shared" si="646"/>
        <v>131844.32</v>
      </c>
      <c r="I1842" s="110">
        <f t="shared" ref="I1842:I1877" si="648">H1842/E1842</f>
        <v>0.49</v>
      </c>
      <c r="J1842" s="110">
        <f t="shared" ref="J1842:J1926" si="649">H1842/F1842</f>
        <v>1</v>
      </c>
      <c r="K1842" s="31">
        <f>SUM(K1843:K1846)</f>
        <v>268897.96999999997</v>
      </c>
      <c r="L1842" s="31">
        <f>SUM(L1843:L1846)</f>
        <v>1.87</v>
      </c>
      <c r="M1842" s="32">
        <f t="shared" ref="M1842:M1905" si="650">K1842/E1842</f>
        <v>1</v>
      </c>
      <c r="N1842" s="524"/>
    </row>
    <row r="1843" spans="1:14" s="79" customFormat="1" x14ac:dyDescent="0.25">
      <c r="A1843" s="568"/>
      <c r="B1843" s="35" t="s">
        <v>23</v>
      </c>
      <c r="C1843" s="35"/>
      <c r="D1843" s="33">
        <f>D1848+D1863+D1893+D1903+D1918</f>
        <v>0</v>
      </c>
      <c r="E1843" s="33">
        <f t="shared" ref="E1843:H1846" si="651">E1848+E1863+E1893+E1903+E1918</f>
        <v>0</v>
      </c>
      <c r="F1843" s="33">
        <f t="shared" si="651"/>
        <v>0</v>
      </c>
      <c r="G1843" s="112" t="e">
        <f t="shared" si="647"/>
        <v>#DIV/0!</v>
      </c>
      <c r="H1843" s="121">
        <f t="shared" si="651"/>
        <v>0</v>
      </c>
      <c r="I1843" s="112" t="e">
        <f t="shared" si="648"/>
        <v>#DIV/0!</v>
      </c>
      <c r="J1843" s="112" t="e">
        <f t="shared" si="649"/>
        <v>#DIV/0!</v>
      </c>
      <c r="K1843" s="33">
        <f t="shared" ref="K1843:L1845" si="652">K1848+K1863+K1893+K1903+K1918</f>
        <v>0</v>
      </c>
      <c r="L1843" s="33">
        <f t="shared" si="652"/>
        <v>0</v>
      </c>
      <c r="M1843" s="125" t="e">
        <f>K1843/E1843</f>
        <v>#DIV/0!</v>
      </c>
      <c r="N1843" s="524"/>
    </row>
    <row r="1844" spans="1:14" s="79" customFormat="1" x14ac:dyDescent="0.25">
      <c r="A1844" s="568"/>
      <c r="B1844" s="35" t="s">
        <v>22</v>
      </c>
      <c r="C1844" s="35"/>
      <c r="D1844" s="33">
        <f t="shared" ref="D1844:F1846" si="653">D1849+D1864+D1894+D1904+D1919</f>
        <v>0</v>
      </c>
      <c r="E1844" s="33">
        <f t="shared" si="653"/>
        <v>879.76</v>
      </c>
      <c r="F1844" s="33">
        <f t="shared" si="653"/>
        <v>879.76</v>
      </c>
      <c r="G1844" s="112">
        <f t="shared" si="647"/>
        <v>1</v>
      </c>
      <c r="H1844" s="121">
        <f t="shared" si="651"/>
        <v>879.76</v>
      </c>
      <c r="I1844" s="112">
        <f t="shared" si="648"/>
        <v>1</v>
      </c>
      <c r="J1844" s="112">
        <f t="shared" si="649"/>
        <v>1</v>
      </c>
      <c r="K1844" s="33">
        <f t="shared" si="652"/>
        <v>879.76</v>
      </c>
      <c r="L1844" s="33">
        <f t="shared" ref="L1844" si="654">L1849+L1864+L1894+L1904+L1919</f>
        <v>0</v>
      </c>
      <c r="M1844" s="125">
        <f t="shared" ref="M1844:M1846" si="655">K1844/E1844</f>
        <v>1</v>
      </c>
      <c r="N1844" s="524"/>
    </row>
    <row r="1845" spans="1:14" s="79" customFormat="1" x14ac:dyDescent="0.25">
      <c r="A1845" s="568"/>
      <c r="B1845" s="35" t="s">
        <v>42</v>
      </c>
      <c r="C1845" s="35"/>
      <c r="D1845" s="33">
        <f t="shared" si="653"/>
        <v>270427.02</v>
      </c>
      <c r="E1845" s="33">
        <f t="shared" si="653"/>
        <v>268018.21000000002</v>
      </c>
      <c r="F1845" s="33">
        <f>F1850+F1865+F1895+F1905+F1920</f>
        <v>130964.56</v>
      </c>
      <c r="G1845" s="113">
        <f t="shared" si="647"/>
        <v>0.48899999999999999</v>
      </c>
      <c r="H1845" s="33">
        <f t="shared" si="651"/>
        <v>130964.56</v>
      </c>
      <c r="I1845" s="113">
        <f t="shared" si="648"/>
        <v>0.48899999999999999</v>
      </c>
      <c r="J1845" s="113">
        <f t="shared" si="649"/>
        <v>1</v>
      </c>
      <c r="K1845" s="33">
        <f t="shared" si="652"/>
        <v>268018.21000000002</v>
      </c>
      <c r="L1845" s="33">
        <f t="shared" ref="L1845" si="656">L1850+L1865+L1895+L1905+L1920</f>
        <v>1.87</v>
      </c>
      <c r="M1845" s="254">
        <f t="shared" si="655"/>
        <v>1</v>
      </c>
      <c r="N1845" s="524"/>
    </row>
    <row r="1846" spans="1:14" s="79" customFormat="1" x14ac:dyDescent="0.25">
      <c r="A1846" s="568"/>
      <c r="B1846" s="35" t="s">
        <v>24</v>
      </c>
      <c r="C1846" s="35"/>
      <c r="D1846" s="33">
        <f t="shared" si="653"/>
        <v>0</v>
      </c>
      <c r="E1846" s="33">
        <f t="shared" si="653"/>
        <v>0</v>
      </c>
      <c r="F1846" s="33">
        <f t="shared" si="653"/>
        <v>0</v>
      </c>
      <c r="G1846" s="111" t="e">
        <f t="shared" si="647"/>
        <v>#DIV/0!</v>
      </c>
      <c r="H1846" s="121">
        <f t="shared" si="651"/>
        <v>0</v>
      </c>
      <c r="I1846" s="112" t="e">
        <f t="shared" si="648"/>
        <v>#DIV/0!</v>
      </c>
      <c r="J1846" s="112" t="e">
        <f t="shared" si="649"/>
        <v>#DIV/0!</v>
      </c>
      <c r="K1846" s="121">
        <f t="shared" ref="K1846:L1846" si="657">K1851+K1866+K1896+K1906+K1921</f>
        <v>0</v>
      </c>
      <c r="L1846" s="33">
        <f t="shared" si="657"/>
        <v>0</v>
      </c>
      <c r="M1846" s="125" t="e">
        <f t="shared" si="655"/>
        <v>#DIV/0!</v>
      </c>
      <c r="N1846" s="524"/>
    </row>
    <row r="1847" spans="1:14" s="79" customFormat="1" ht="83.25" customHeight="1" x14ac:dyDescent="0.25">
      <c r="A1847" s="631" t="s">
        <v>528</v>
      </c>
      <c r="B1847" s="59" t="s">
        <v>727</v>
      </c>
      <c r="C1847" s="59" t="s">
        <v>779</v>
      </c>
      <c r="D1847" s="64">
        <f>D1852+D1857</f>
        <v>149389.29</v>
      </c>
      <c r="E1847" s="64">
        <f>E1852+E1857</f>
        <v>149389.29</v>
      </c>
      <c r="F1847" s="64">
        <f>F1852+F1857</f>
        <v>63372.53</v>
      </c>
      <c r="G1847" s="105">
        <f t="shared" si="647"/>
        <v>0.42399999999999999</v>
      </c>
      <c r="H1847" s="64">
        <f>H1852+H1857</f>
        <v>63372.53</v>
      </c>
      <c r="I1847" s="105">
        <f t="shared" si="648"/>
        <v>0.42399999999999999</v>
      </c>
      <c r="J1847" s="105">
        <f t="shared" si="649"/>
        <v>1</v>
      </c>
      <c r="K1847" s="64">
        <f t="shared" ref="K1847:K1905" si="658">E1847</f>
        <v>149389.29</v>
      </c>
      <c r="L1847" s="24">
        <f t="shared" ref="L1847:L1906" si="659">E1847-K1847</f>
        <v>0</v>
      </c>
      <c r="M1847" s="62">
        <f t="shared" si="650"/>
        <v>1</v>
      </c>
      <c r="N1847" s="514"/>
    </row>
    <row r="1848" spans="1:14" s="79" customFormat="1" ht="19.5" x14ac:dyDescent="0.25">
      <c r="A1848" s="631"/>
      <c r="B1848" s="440" t="s">
        <v>23</v>
      </c>
      <c r="C1848" s="59"/>
      <c r="D1848" s="24">
        <f>D1853+D1858</f>
        <v>0</v>
      </c>
      <c r="E1848" s="24">
        <f t="shared" ref="E1848:H1851" si="660">E1853+E1858</f>
        <v>0</v>
      </c>
      <c r="F1848" s="24">
        <f t="shared" si="660"/>
        <v>0</v>
      </c>
      <c r="G1848" s="88" t="e">
        <f t="shared" si="647"/>
        <v>#DIV/0!</v>
      </c>
      <c r="H1848" s="24">
        <f t="shared" si="660"/>
        <v>0</v>
      </c>
      <c r="I1848" s="88" t="e">
        <f t="shared" si="648"/>
        <v>#DIV/0!</v>
      </c>
      <c r="J1848" s="88" t="e">
        <f t="shared" si="649"/>
        <v>#DIV/0!</v>
      </c>
      <c r="K1848" s="24">
        <f t="shared" si="658"/>
        <v>0</v>
      </c>
      <c r="L1848" s="24">
        <f t="shared" si="659"/>
        <v>0</v>
      </c>
      <c r="M1848" s="129" t="e">
        <f t="shared" si="650"/>
        <v>#DIV/0!</v>
      </c>
      <c r="N1848" s="514"/>
    </row>
    <row r="1849" spans="1:14" s="79" customFormat="1" ht="19.5" x14ac:dyDescent="0.25">
      <c r="A1849" s="631"/>
      <c r="B1849" s="440" t="s">
        <v>22</v>
      </c>
      <c r="C1849" s="59"/>
      <c r="D1849" s="24">
        <f t="shared" ref="D1849:F1851" si="661">D1854+D1859</f>
        <v>0</v>
      </c>
      <c r="E1849" s="24">
        <f t="shared" si="661"/>
        <v>0</v>
      </c>
      <c r="F1849" s="24">
        <f t="shared" si="661"/>
        <v>0</v>
      </c>
      <c r="G1849" s="88" t="e">
        <f t="shared" si="647"/>
        <v>#DIV/0!</v>
      </c>
      <c r="H1849" s="24">
        <f t="shared" si="660"/>
        <v>0</v>
      </c>
      <c r="I1849" s="88" t="e">
        <f t="shared" si="648"/>
        <v>#DIV/0!</v>
      </c>
      <c r="J1849" s="88" t="e">
        <f t="shared" si="649"/>
        <v>#DIV/0!</v>
      </c>
      <c r="K1849" s="24">
        <f t="shared" si="658"/>
        <v>0</v>
      </c>
      <c r="L1849" s="24">
        <f t="shared" si="659"/>
        <v>0</v>
      </c>
      <c r="M1849" s="129" t="e">
        <f t="shared" si="650"/>
        <v>#DIV/0!</v>
      </c>
      <c r="N1849" s="514"/>
    </row>
    <row r="1850" spans="1:14" s="79" customFormat="1" ht="19.5" x14ac:dyDescent="0.25">
      <c r="A1850" s="631"/>
      <c r="B1850" s="440" t="s">
        <v>42</v>
      </c>
      <c r="C1850" s="59"/>
      <c r="D1850" s="24">
        <f t="shared" si="661"/>
        <v>149389.29</v>
      </c>
      <c r="E1850" s="24">
        <f t="shared" si="661"/>
        <v>149389.29</v>
      </c>
      <c r="F1850" s="24">
        <f>F1855+F1860</f>
        <v>63372.53</v>
      </c>
      <c r="G1850" s="109">
        <f t="shared" si="647"/>
        <v>0.42399999999999999</v>
      </c>
      <c r="H1850" s="24">
        <f t="shared" si="660"/>
        <v>63372.53</v>
      </c>
      <c r="I1850" s="109">
        <f t="shared" si="648"/>
        <v>0.42399999999999999</v>
      </c>
      <c r="J1850" s="109">
        <f t="shared" si="649"/>
        <v>1</v>
      </c>
      <c r="K1850" s="24">
        <f t="shared" si="658"/>
        <v>149389.29</v>
      </c>
      <c r="L1850" s="24">
        <f t="shared" si="659"/>
        <v>0</v>
      </c>
      <c r="M1850" s="52">
        <f t="shared" si="650"/>
        <v>1</v>
      </c>
      <c r="N1850" s="514"/>
    </row>
    <row r="1851" spans="1:14" s="79" customFormat="1" ht="19.5" x14ac:dyDescent="0.25">
      <c r="A1851" s="631"/>
      <c r="B1851" s="440" t="s">
        <v>24</v>
      </c>
      <c r="C1851" s="59"/>
      <c r="D1851" s="24">
        <f t="shared" si="661"/>
        <v>0</v>
      </c>
      <c r="E1851" s="24">
        <f t="shared" si="661"/>
        <v>0</v>
      </c>
      <c r="F1851" s="24">
        <f t="shared" si="661"/>
        <v>0</v>
      </c>
      <c r="G1851" s="88" t="e">
        <f t="shared" si="647"/>
        <v>#DIV/0!</v>
      </c>
      <c r="H1851" s="24">
        <f t="shared" si="660"/>
        <v>0</v>
      </c>
      <c r="I1851" s="88" t="e">
        <f t="shared" si="648"/>
        <v>#DIV/0!</v>
      </c>
      <c r="J1851" s="88" t="e">
        <f t="shared" si="649"/>
        <v>#DIV/0!</v>
      </c>
      <c r="K1851" s="24">
        <f t="shared" si="658"/>
        <v>0</v>
      </c>
      <c r="L1851" s="24">
        <f t="shared" si="659"/>
        <v>0</v>
      </c>
      <c r="M1851" s="129" t="e">
        <f t="shared" si="650"/>
        <v>#DIV/0!</v>
      </c>
      <c r="N1851" s="514"/>
    </row>
    <row r="1852" spans="1:14" s="4" customFormat="1" ht="223.5" customHeight="1" x14ac:dyDescent="0.25">
      <c r="A1852" s="573" t="s">
        <v>529</v>
      </c>
      <c r="B1852" s="37" t="s">
        <v>666</v>
      </c>
      <c r="C1852" s="37" t="s">
        <v>215</v>
      </c>
      <c r="D1852" s="56">
        <f>SUM(D1853:D1856)</f>
        <v>98469.55</v>
      </c>
      <c r="E1852" s="56">
        <f t="shared" ref="E1852:F1852" si="662">SUM(E1853:E1856)</f>
        <v>98469.55</v>
      </c>
      <c r="F1852" s="56">
        <f t="shared" si="662"/>
        <v>53422.7</v>
      </c>
      <c r="G1852" s="114">
        <f t="shared" si="647"/>
        <v>0.54300000000000004</v>
      </c>
      <c r="H1852" s="56">
        <f>SUM(H1853:H1856)</f>
        <v>53422.7</v>
      </c>
      <c r="I1852" s="109">
        <f t="shared" si="648"/>
        <v>0.54300000000000004</v>
      </c>
      <c r="J1852" s="114">
        <f t="shared" si="649"/>
        <v>1</v>
      </c>
      <c r="K1852" s="24">
        <f t="shared" si="658"/>
        <v>98469.55</v>
      </c>
      <c r="L1852" s="24">
        <f t="shared" si="659"/>
        <v>0</v>
      </c>
      <c r="M1852" s="52">
        <f t="shared" si="650"/>
        <v>1</v>
      </c>
      <c r="N1852" s="527" t="s">
        <v>1346</v>
      </c>
    </row>
    <row r="1853" spans="1:14" s="4" customFormat="1" outlineLevel="1" x14ac:dyDescent="0.25">
      <c r="A1853" s="573"/>
      <c r="B1853" s="440" t="s">
        <v>23</v>
      </c>
      <c r="C1853" s="440"/>
      <c r="D1853" s="24"/>
      <c r="E1853" s="24"/>
      <c r="F1853" s="24"/>
      <c r="G1853" s="88" t="e">
        <f t="shared" si="647"/>
        <v>#DIV/0!</v>
      </c>
      <c r="H1853" s="24"/>
      <c r="I1853" s="88" t="e">
        <f t="shared" si="648"/>
        <v>#DIV/0!</v>
      </c>
      <c r="J1853" s="88" t="e">
        <f t="shared" si="649"/>
        <v>#DIV/0!</v>
      </c>
      <c r="K1853" s="24">
        <f t="shared" si="658"/>
        <v>0</v>
      </c>
      <c r="L1853" s="24">
        <f t="shared" si="659"/>
        <v>0</v>
      </c>
      <c r="M1853" s="129" t="e">
        <f t="shared" si="650"/>
        <v>#DIV/0!</v>
      </c>
      <c r="N1853" s="527"/>
    </row>
    <row r="1854" spans="1:14" s="4" customFormat="1" outlineLevel="1" x14ac:dyDescent="0.25">
      <c r="A1854" s="573"/>
      <c r="B1854" s="440" t="s">
        <v>22</v>
      </c>
      <c r="C1854" s="440"/>
      <c r="D1854" s="24">
        <v>0</v>
      </c>
      <c r="E1854" s="24">
        <v>0</v>
      </c>
      <c r="F1854" s="24">
        <v>0</v>
      </c>
      <c r="G1854" s="88" t="e">
        <f t="shared" si="647"/>
        <v>#DIV/0!</v>
      </c>
      <c r="H1854" s="24">
        <v>0</v>
      </c>
      <c r="I1854" s="88" t="e">
        <f t="shared" si="648"/>
        <v>#DIV/0!</v>
      </c>
      <c r="J1854" s="88" t="e">
        <f t="shared" si="649"/>
        <v>#DIV/0!</v>
      </c>
      <c r="K1854" s="24">
        <f t="shared" si="658"/>
        <v>0</v>
      </c>
      <c r="L1854" s="24">
        <f t="shared" si="659"/>
        <v>0</v>
      </c>
      <c r="M1854" s="129" t="e">
        <f t="shared" si="650"/>
        <v>#DIV/0!</v>
      </c>
      <c r="N1854" s="527"/>
    </row>
    <row r="1855" spans="1:14" s="4" customFormat="1" outlineLevel="1" x14ac:dyDescent="0.25">
      <c r="A1855" s="573"/>
      <c r="B1855" s="440" t="s">
        <v>42</v>
      </c>
      <c r="C1855" s="440"/>
      <c r="D1855" s="24">
        <f>97511.845+957.7</f>
        <v>98469.55</v>
      </c>
      <c r="E1855" s="24">
        <f>97511.845+957.7</f>
        <v>98469.55</v>
      </c>
      <c r="F1855" s="24">
        <v>53422.7</v>
      </c>
      <c r="G1855" s="109">
        <f t="shared" si="647"/>
        <v>0.54300000000000004</v>
      </c>
      <c r="H1855" s="24">
        <v>53422.7</v>
      </c>
      <c r="I1855" s="109">
        <f t="shared" si="648"/>
        <v>0.54300000000000004</v>
      </c>
      <c r="J1855" s="109">
        <f t="shared" si="649"/>
        <v>1</v>
      </c>
      <c r="K1855" s="24">
        <f t="shared" si="658"/>
        <v>98469.55</v>
      </c>
      <c r="L1855" s="24">
        <f t="shared" si="659"/>
        <v>0</v>
      </c>
      <c r="M1855" s="52">
        <f t="shared" si="650"/>
        <v>1</v>
      </c>
      <c r="N1855" s="527"/>
    </row>
    <row r="1856" spans="1:14" s="4" customFormat="1" ht="54.75" customHeight="1" outlineLevel="1" x14ac:dyDescent="0.25">
      <c r="A1856" s="573"/>
      <c r="B1856" s="440" t="s">
        <v>24</v>
      </c>
      <c r="C1856" s="440"/>
      <c r="D1856" s="24">
        <v>0</v>
      </c>
      <c r="E1856" s="24">
        <v>0</v>
      </c>
      <c r="F1856" s="24">
        <v>0</v>
      </c>
      <c r="G1856" s="107" t="e">
        <f t="shared" si="647"/>
        <v>#DIV/0!</v>
      </c>
      <c r="H1856" s="43">
        <v>0</v>
      </c>
      <c r="I1856" s="88" t="e">
        <f t="shared" si="648"/>
        <v>#DIV/0!</v>
      </c>
      <c r="J1856" s="88" t="e">
        <f t="shared" si="649"/>
        <v>#DIV/0!</v>
      </c>
      <c r="K1856" s="24">
        <f t="shared" si="658"/>
        <v>0</v>
      </c>
      <c r="L1856" s="24">
        <f t="shared" si="659"/>
        <v>0</v>
      </c>
      <c r="M1856" s="129" t="e">
        <f t="shared" si="650"/>
        <v>#DIV/0!</v>
      </c>
      <c r="N1856" s="527"/>
    </row>
    <row r="1857" spans="1:14" s="4" customFormat="1" ht="241.5" customHeight="1" outlineLevel="1" x14ac:dyDescent="0.25">
      <c r="A1857" s="573" t="s">
        <v>530</v>
      </c>
      <c r="B1857" s="37" t="s">
        <v>667</v>
      </c>
      <c r="C1857" s="37" t="s">
        <v>215</v>
      </c>
      <c r="D1857" s="56">
        <f>SUM(D1858:D1861)</f>
        <v>50919.74</v>
      </c>
      <c r="E1857" s="56">
        <f t="shared" ref="E1857:F1857" si="663">SUM(E1858:E1861)</f>
        <v>50919.74</v>
      </c>
      <c r="F1857" s="56">
        <f t="shared" si="663"/>
        <v>9949.83</v>
      </c>
      <c r="G1857" s="114">
        <f t="shared" si="647"/>
        <v>0.19500000000000001</v>
      </c>
      <c r="H1857" s="56">
        <f>SUM(H1858:H1861)</f>
        <v>9949.83</v>
      </c>
      <c r="I1857" s="109">
        <f t="shared" si="648"/>
        <v>0.19500000000000001</v>
      </c>
      <c r="J1857" s="114">
        <f t="shared" si="649"/>
        <v>1</v>
      </c>
      <c r="K1857" s="56">
        <f t="shared" si="658"/>
        <v>50919.74</v>
      </c>
      <c r="L1857" s="56">
        <f t="shared" si="659"/>
        <v>0</v>
      </c>
      <c r="M1857" s="155">
        <f t="shared" si="650"/>
        <v>1</v>
      </c>
      <c r="N1857" s="516" t="s">
        <v>1400</v>
      </c>
    </row>
    <row r="1858" spans="1:14" s="4" customFormat="1" ht="141.75" customHeight="1" outlineLevel="1" x14ac:dyDescent="0.25">
      <c r="A1858" s="573"/>
      <c r="B1858" s="440" t="s">
        <v>23</v>
      </c>
      <c r="C1858" s="440"/>
      <c r="D1858" s="24"/>
      <c r="E1858" s="24"/>
      <c r="F1858" s="24"/>
      <c r="G1858" s="107" t="e">
        <f t="shared" si="647"/>
        <v>#DIV/0!</v>
      </c>
      <c r="H1858" s="43"/>
      <c r="I1858" s="88" t="e">
        <f t="shared" si="648"/>
        <v>#DIV/0!</v>
      </c>
      <c r="J1858" s="88" t="e">
        <f t="shared" si="649"/>
        <v>#DIV/0!</v>
      </c>
      <c r="K1858" s="24">
        <f t="shared" si="658"/>
        <v>0</v>
      </c>
      <c r="L1858" s="24">
        <f t="shared" si="659"/>
        <v>0</v>
      </c>
      <c r="M1858" s="129" t="e">
        <f t="shared" si="650"/>
        <v>#DIV/0!</v>
      </c>
      <c r="N1858" s="516"/>
    </row>
    <row r="1859" spans="1:14" s="4" customFormat="1" ht="135.75" customHeight="1" outlineLevel="1" x14ac:dyDescent="0.25">
      <c r="A1859" s="573"/>
      <c r="B1859" s="440" t="s">
        <v>22</v>
      </c>
      <c r="C1859" s="440"/>
      <c r="D1859" s="24">
        <v>0</v>
      </c>
      <c r="E1859" s="24">
        <v>0</v>
      </c>
      <c r="F1859" s="24">
        <v>0</v>
      </c>
      <c r="G1859" s="107" t="e">
        <f t="shared" si="647"/>
        <v>#DIV/0!</v>
      </c>
      <c r="H1859" s="43">
        <v>0</v>
      </c>
      <c r="I1859" s="88" t="e">
        <f t="shared" si="648"/>
        <v>#DIV/0!</v>
      </c>
      <c r="J1859" s="88" t="e">
        <f t="shared" si="649"/>
        <v>#DIV/0!</v>
      </c>
      <c r="K1859" s="24">
        <f t="shared" si="658"/>
        <v>0</v>
      </c>
      <c r="L1859" s="24">
        <f t="shared" si="659"/>
        <v>0</v>
      </c>
      <c r="M1859" s="129" t="e">
        <f t="shared" si="650"/>
        <v>#DIV/0!</v>
      </c>
      <c r="N1859" s="516"/>
    </row>
    <row r="1860" spans="1:14" s="4" customFormat="1" ht="123.75" customHeight="1" outlineLevel="1" x14ac:dyDescent="0.25">
      <c r="A1860" s="573"/>
      <c r="B1860" s="440" t="s">
        <v>42</v>
      </c>
      <c r="C1860" s="440"/>
      <c r="D1860" s="24">
        <v>50919.74</v>
      </c>
      <c r="E1860" s="24">
        <v>50919.74</v>
      </c>
      <c r="F1860" s="24">
        <v>9949.83</v>
      </c>
      <c r="G1860" s="109">
        <f t="shared" si="647"/>
        <v>0.19500000000000001</v>
      </c>
      <c r="H1860" s="24">
        <v>9949.83</v>
      </c>
      <c r="I1860" s="109">
        <f t="shared" si="648"/>
        <v>0.19500000000000001</v>
      </c>
      <c r="J1860" s="109">
        <f t="shared" si="649"/>
        <v>1</v>
      </c>
      <c r="K1860" s="24">
        <f t="shared" si="658"/>
        <v>50919.74</v>
      </c>
      <c r="L1860" s="24">
        <f t="shared" si="659"/>
        <v>0</v>
      </c>
      <c r="M1860" s="52">
        <f t="shared" si="650"/>
        <v>1</v>
      </c>
      <c r="N1860" s="516"/>
    </row>
    <row r="1861" spans="1:14" s="4" customFormat="1" ht="84.75" customHeight="1" outlineLevel="1" x14ac:dyDescent="0.25">
      <c r="A1861" s="573"/>
      <c r="B1861" s="440" t="s">
        <v>24</v>
      </c>
      <c r="C1861" s="440"/>
      <c r="D1861" s="24">
        <v>0</v>
      </c>
      <c r="E1861" s="24">
        <v>0</v>
      </c>
      <c r="F1861" s="24">
        <v>0</v>
      </c>
      <c r="G1861" s="107" t="e">
        <f t="shared" si="647"/>
        <v>#DIV/0!</v>
      </c>
      <c r="H1861" s="43">
        <v>0</v>
      </c>
      <c r="I1861" s="88" t="e">
        <f t="shared" si="648"/>
        <v>#DIV/0!</v>
      </c>
      <c r="J1861" s="88" t="e">
        <f t="shared" si="649"/>
        <v>#DIV/0!</v>
      </c>
      <c r="K1861" s="24">
        <f t="shared" si="658"/>
        <v>0</v>
      </c>
      <c r="L1861" s="24">
        <f t="shared" si="659"/>
        <v>0</v>
      </c>
      <c r="M1861" s="129" t="e">
        <f t="shared" si="650"/>
        <v>#DIV/0!</v>
      </c>
      <c r="N1861" s="516"/>
    </row>
    <row r="1862" spans="1:14" s="4" customFormat="1" ht="55.5" customHeight="1" outlineLevel="1" x14ac:dyDescent="0.25">
      <c r="A1862" s="631" t="s">
        <v>531</v>
      </c>
      <c r="B1862" s="59" t="s">
        <v>726</v>
      </c>
      <c r="C1862" s="85" t="s">
        <v>779</v>
      </c>
      <c r="D1862" s="64">
        <f>D1867+D1887</f>
        <v>26599.69</v>
      </c>
      <c r="E1862" s="64">
        <f>E1867+E1887</f>
        <v>25070.639999999999</v>
      </c>
      <c r="F1862" s="64">
        <f>F1867+F1887</f>
        <v>15305.28</v>
      </c>
      <c r="G1862" s="105">
        <f t="shared" si="647"/>
        <v>0.61</v>
      </c>
      <c r="H1862" s="395">
        <f>SUM(H1863:H1866)</f>
        <v>15305.28</v>
      </c>
      <c r="I1862" s="105">
        <f t="shared" si="648"/>
        <v>0.61</v>
      </c>
      <c r="J1862" s="88">
        <f t="shared" si="649"/>
        <v>1</v>
      </c>
      <c r="K1862" s="64">
        <f t="shared" si="658"/>
        <v>25070.639999999999</v>
      </c>
      <c r="L1862" s="24">
        <f t="shared" si="659"/>
        <v>0</v>
      </c>
      <c r="M1862" s="62">
        <f t="shared" si="650"/>
        <v>1</v>
      </c>
      <c r="N1862" s="514"/>
    </row>
    <row r="1863" spans="1:14" s="4" customFormat="1" ht="19.5" outlineLevel="1" x14ac:dyDescent="0.25">
      <c r="A1863" s="631"/>
      <c r="B1863" s="440" t="s">
        <v>23</v>
      </c>
      <c r="C1863" s="59"/>
      <c r="D1863" s="24">
        <f>D1868+D1888</f>
        <v>0</v>
      </c>
      <c r="E1863" s="24">
        <f t="shared" ref="E1863:H1866" si="664">E1868+E1888</f>
        <v>0</v>
      </c>
      <c r="F1863" s="24">
        <f t="shared" si="664"/>
        <v>0</v>
      </c>
      <c r="G1863" s="107" t="e">
        <f t="shared" si="647"/>
        <v>#DIV/0!</v>
      </c>
      <c r="H1863" s="24">
        <f t="shared" si="664"/>
        <v>0</v>
      </c>
      <c r="I1863" s="88" t="e">
        <f t="shared" si="648"/>
        <v>#DIV/0!</v>
      </c>
      <c r="J1863" s="88" t="e">
        <f t="shared" si="649"/>
        <v>#DIV/0!</v>
      </c>
      <c r="K1863" s="24">
        <f t="shared" si="658"/>
        <v>0</v>
      </c>
      <c r="L1863" s="24">
        <f t="shared" si="659"/>
        <v>0</v>
      </c>
      <c r="M1863" s="129" t="e">
        <f t="shared" si="650"/>
        <v>#DIV/0!</v>
      </c>
      <c r="N1863" s="514"/>
    </row>
    <row r="1864" spans="1:14" s="4" customFormat="1" ht="19.5" outlineLevel="1" x14ac:dyDescent="0.25">
      <c r="A1864" s="631"/>
      <c r="B1864" s="440" t="s">
        <v>22</v>
      </c>
      <c r="C1864" s="59"/>
      <c r="D1864" s="24">
        <f t="shared" ref="D1864:F1866" si="665">D1869+D1889</f>
        <v>0</v>
      </c>
      <c r="E1864" s="24">
        <f t="shared" si="665"/>
        <v>879.76</v>
      </c>
      <c r="F1864" s="24">
        <f t="shared" si="665"/>
        <v>879.76</v>
      </c>
      <c r="G1864" s="107">
        <f t="shared" si="647"/>
        <v>1</v>
      </c>
      <c r="H1864" s="24">
        <f t="shared" si="664"/>
        <v>879.76</v>
      </c>
      <c r="I1864" s="88">
        <f t="shared" si="648"/>
        <v>1</v>
      </c>
      <c r="J1864" s="88">
        <f t="shared" si="649"/>
        <v>1</v>
      </c>
      <c r="K1864" s="24">
        <f t="shared" si="658"/>
        <v>879.76</v>
      </c>
      <c r="L1864" s="24">
        <f t="shared" si="659"/>
        <v>0</v>
      </c>
      <c r="M1864" s="129">
        <f t="shared" si="650"/>
        <v>1</v>
      </c>
      <c r="N1864" s="514"/>
    </row>
    <row r="1865" spans="1:14" s="4" customFormat="1" ht="19.5" outlineLevel="1" x14ac:dyDescent="0.25">
      <c r="A1865" s="631"/>
      <c r="B1865" s="440" t="s">
        <v>42</v>
      </c>
      <c r="C1865" s="59"/>
      <c r="D1865" s="24">
        <f t="shared" si="665"/>
        <v>26599.69</v>
      </c>
      <c r="E1865" s="24">
        <f t="shared" si="665"/>
        <v>24190.880000000001</v>
      </c>
      <c r="F1865" s="24">
        <f t="shared" si="665"/>
        <v>14425.52</v>
      </c>
      <c r="G1865" s="109">
        <f>F1865/E1865</f>
        <v>0.59599999999999997</v>
      </c>
      <c r="H1865" s="24">
        <f t="shared" si="664"/>
        <v>14425.52</v>
      </c>
      <c r="I1865" s="109">
        <f t="shared" si="648"/>
        <v>0.59599999999999997</v>
      </c>
      <c r="J1865" s="88">
        <f t="shared" si="649"/>
        <v>1</v>
      </c>
      <c r="K1865" s="24">
        <f t="shared" si="658"/>
        <v>24190.880000000001</v>
      </c>
      <c r="L1865" s="24">
        <f t="shared" si="659"/>
        <v>0</v>
      </c>
      <c r="M1865" s="52">
        <f t="shared" si="650"/>
        <v>1</v>
      </c>
      <c r="N1865" s="514"/>
    </row>
    <row r="1866" spans="1:14" s="4" customFormat="1" ht="19.5" outlineLevel="1" x14ac:dyDescent="0.25">
      <c r="A1866" s="631"/>
      <c r="B1866" s="440" t="s">
        <v>24</v>
      </c>
      <c r="C1866" s="59"/>
      <c r="D1866" s="24">
        <f t="shared" si="665"/>
        <v>0</v>
      </c>
      <c r="E1866" s="24">
        <f t="shared" si="665"/>
        <v>0</v>
      </c>
      <c r="F1866" s="24">
        <f t="shared" si="665"/>
        <v>0</v>
      </c>
      <c r="G1866" s="107" t="e">
        <f t="shared" si="647"/>
        <v>#DIV/0!</v>
      </c>
      <c r="H1866" s="24">
        <f t="shared" si="664"/>
        <v>0</v>
      </c>
      <c r="I1866" s="88" t="e">
        <f t="shared" si="648"/>
        <v>#DIV/0!</v>
      </c>
      <c r="J1866" s="88" t="e">
        <f t="shared" si="649"/>
        <v>#DIV/0!</v>
      </c>
      <c r="K1866" s="24">
        <f t="shared" si="658"/>
        <v>0</v>
      </c>
      <c r="L1866" s="24">
        <f t="shared" si="659"/>
        <v>0</v>
      </c>
      <c r="M1866" s="129" t="e">
        <f t="shared" si="650"/>
        <v>#DIV/0!</v>
      </c>
      <c r="N1866" s="514"/>
    </row>
    <row r="1867" spans="1:14" s="4" customFormat="1" ht="56.25" outlineLevel="1" x14ac:dyDescent="0.25">
      <c r="A1867" s="646" t="s">
        <v>532</v>
      </c>
      <c r="B1867" s="37" t="s">
        <v>668</v>
      </c>
      <c r="C1867" s="37" t="s">
        <v>215</v>
      </c>
      <c r="D1867" s="24">
        <f>D1872+D1877+D1882</f>
        <v>11599.69</v>
      </c>
      <c r="E1867" s="24">
        <f>E1872+E1877+E1882</f>
        <v>10070.64</v>
      </c>
      <c r="F1867" s="24">
        <f>F1872+F1877+F1882</f>
        <v>3050.46</v>
      </c>
      <c r="G1867" s="109">
        <f t="shared" si="647"/>
        <v>0.30299999999999999</v>
      </c>
      <c r="H1867" s="24">
        <f>SUM(H1868:H1871)</f>
        <v>3050.46</v>
      </c>
      <c r="I1867" s="109">
        <f t="shared" si="648"/>
        <v>0.30299999999999999</v>
      </c>
      <c r="J1867" s="88">
        <f t="shared" si="649"/>
        <v>1</v>
      </c>
      <c r="K1867" s="24">
        <f t="shared" si="658"/>
        <v>10070.64</v>
      </c>
      <c r="L1867" s="24">
        <f t="shared" si="659"/>
        <v>0</v>
      </c>
      <c r="M1867" s="52">
        <f t="shared" si="650"/>
        <v>1</v>
      </c>
      <c r="N1867" s="514"/>
    </row>
    <row r="1868" spans="1:14" s="4" customFormat="1" outlineLevel="1" x14ac:dyDescent="0.25">
      <c r="A1868" s="646"/>
      <c r="B1868" s="440" t="s">
        <v>23</v>
      </c>
      <c r="C1868" s="37"/>
      <c r="D1868" s="24">
        <f>D1873+D1878+D1883</f>
        <v>0</v>
      </c>
      <c r="E1868" s="24">
        <f t="shared" ref="E1868:H1871" si="666">E1873+E1878+E1883</f>
        <v>0</v>
      </c>
      <c r="F1868" s="24">
        <f t="shared" si="666"/>
        <v>0</v>
      </c>
      <c r="G1868" s="88" t="e">
        <f t="shared" si="666"/>
        <v>#DIV/0!</v>
      </c>
      <c r="H1868" s="24">
        <f t="shared" si="666"/>
        <v>0</v>
      </c>
      <c r="I1868" s="88" t="e">
        <f t="shared" si="648"/>
        <v>#DIV/0!</v>
      </c>
      <c r="J1868" s="88" t="e">
        <f t="shared" si="649"/>
        <v>#DIV/0!</v>
      </c>
      <c r="K1868" s="24">
        <f t="shared" si="658"/>
        <v>0</v>
      </c>
      <c r="L1868" s="24">
        <f t="shared" si="659"/>
        <v>0</v>
      </c>
      <c r="M1868" s="129" t="e">
        <f t="shared" si="650"/>
        <v>#DIV/0!</v>
      </c>
      <c r="N1868" s="514"/>
    </row>
    <row r="1869" spans="1:14" s="4" customFormat="1" outlineLevel="1" x14ac:dyDescent="0.25">
      <c r="A1869" s="646"/>
      <c r="B1869" s="440" t="s">
        <v>22</v>
      </c>
      <c r="C1869" s="37"/>
      <c r="D1869" s="24">
        <f t="shared" ref="D1869:F1871" si="667">D1874+D1879+D1884</f>
        <v>0</v>
      </c>
      <c r="E1869" s="24">
        <f t="shared" si="667"/>
        <v>879.76</v>
      </c>
      <c r="F1869" s="24">
        <f t="shared" si="667"/>
        <v>879.76</v>
      </c>
      <c r="G1869" s="107">
        <f t="shared" si="647"/>
        <v>1</v>
      </c>
      <c r="H1869" s="24">
        <f t="shared" si="666"/>
        <v>879.76</v>
      </c>
      <c r="I1869" s="88">
        <f t="shared" si="648"/>
        <v>1</v>
      </c>
      <c r="J1869" s="88">
        <f t="shared" si="649"/>
        <v>1</v>
      </c>
      <c r="K1869" s="24">
        <f t="shared" si="658"/>
        <v>879.76</v>
      </c>
      <c r="L1869" s="24">
        <f t="shared" si="659"/>
        <v>0</v>
      </c>
      <c r="M1869" s="129">
        <f t="shared" si="650"/>
        <v>1</v>
      </c>
      <c r="N1869" s="514"/>
    </row>
    <row r="1870" spans="1:14" s="4" customFormat="1" outlineLevel="1" x14ac:dyDescent="0.25">
      <c r="A1870" s="646"/>
      <c r="B1870" s="440" t="s">
        <v>42</v>
      </c>
      <c r="C1870" s="37"/>
      <c r="D1870" s="24">
        <f t="shared" si="667"/>
        <v>11599.69</v>
      </c>
      <c r="E1870" s="24">
        <f t="shared" si="667"/>
        <v>9190.8799999999992</v>
      </c>
      <c r="F1870" s="24">
        <f t="shared" si="667"/>
        <v>2170.6999999999998</v>
      </c>
      <c r="G1870" s="109">
        <f t="shared" si="647"/>
        <v>0.23599999999999999</v>
      </c>
      <c r="H1870" s="24">
        <f t="shared" si="666"/>
        <v>2170.6999999999998</v>
      </c>
      <c r="I1870" s="109">
        <f t="shared" si="648"/>
        <v>0.23599999999999999</v>
      </c>
      <c r="J1870" s="88">
        <f t="shared" si="649"/>
        <v>1</v>
      </c>
      <c r="K1870" s="24">
        <f t="shared" si="658"/>
        <v>9190.8799999999992</v>
      </c>
      <c r="L1870" s="24">
        <f t="shared" si="659"/>
        <v>0</v>
      </c>
      <c r="M1870" s="52">
        <f t="shared" si="650"/>
        <v>1</v>
      </c>
      <c r="N1870" s="514"/>
    </row>
    <row r="1871" spans="1:14" s="4" customFormat="1" outlineLevel="1" x14ac:dyDescent="0.25">
      <c r="A1871" s="646"/>
      <c r="B1871" s="440" t="s">
        <v>24</v>
      </c>
      <c r="C1871" s="37"/>
      <c r="D1871" s="24">
        <f t="shared" si="667"/>
        <v>0</v>
      </c>
      <c r="E1871" s="24">
        <f t="shared" si="667"/>
        <v>0</v>
      </c>
      <c r="F1871" s="24">
        <f t="shared" si="667"/>
        <v>0</v>
      </c>
      <c r="G1871" s="107" t="e">
        <f t="shared" si="647"/>
        <v>#DIV/0!</v>
      </c>
      <c r="H1871" s="24">
        <f t="shared" si="666"/>
        <v>0</v>
      </c>
      <c r="I1871" s="88" t="e">
        <f t="shared" si="648"/>
        <v>#DIV/0!</v>
      </c>
      <c r="J1871" s="88" t="e">
        <f t="shared" si="649"/>
        <v>#DIV/0!</v>
      </c>
      <c r="K1871" s="24">
        <f t="shared" si="658"/>
        <v>0</v>
      </c>
      <c r="L1871" s="24">
        <f t="shared" si="659"/>
        <v>0</v>
      </c>
      <c r="M1871" s="129" t="e">
        <f t="shared" si="650"/>
        <v>#DIV/0!</v>
      </c>
      <c r="N1871" s="514"/>
    </row>
    <row r="1872" spans="1:14" s="4" customFormat="1" ht="46.5" customHeight="1" outlineLevel="1" x14ac:dyDescent="0.25">
      <c r="A1872" s="646" t="s">
        <v>533</v>
      </c>
      <c r="B1872" s="37" t="s">
        <v>892</v>
      </c>
      <c r="C1872" s="37" t="s">
        <v>783</v>
      </c>
      <c r="D1872" s="56">
        <f>SUM(D1873:D1876)</f>
        <v>5835.7</v>
      </c>
      <c r="E1872" s="56">
        <f t="shared" ref="E1872:F1872" si="668">SUM(E1873:E1876)</f>
        <v>5835.7</v>
      </c>
      <c r="F1872" s="24">
        <f t="shared" si="668"/>
        <v>0</v>
      </c>
      <c r="G1872" s="106">
        <f t="shared" si="647"/>
        <v>0</v>
      </c>
      <c r="H1872" s="43">
        <f>SUM(H1873:H1876)</f>
        <v>0</v>
      </c>
      <c r="I1872" s="109">
        <f t="shared" si="648"/>
        <v>0</v>
      </c>
      <c r="J1872" s="88" t="e">
        <f t="shared" si="649"/>
        <v>#DIV/0!</v>
      </c>
      <c r="K1872" s="24">
        <f t="shared" si="658"/>
        <v>5835.7</v>
      </c>
      <c r="L1872" s="24">
        <f t="shared" si="659"/>
        <v>0</v>
      </c>
      <c r="M1872" s="52">
        <f t="shared" si="650"/>
        <v>1</v>
      </c>
      <c r="N1872" s="526" t="s">
        <v>929</v>
      </c>
    </row>
    <row r="1873" spans="1:14" s="4" customFormat="1" outlineLevel="1" x14ac:dyDescent="0.25">
      <c r="A1873" s="646"/>
      <c r="B1873" s="440" t="s">
        <v>23</v>
      </c>
      <c r="C1873" s="37"/>
      <c r="D1873" s="24"/>
      <c r="E1873" s="24"/>
      <c r="F1873" s="24"/>
      <c r="G1873" s="107" t="e">
        <f t="shared" si="647"/>
        <v>#DIV/0!</v>
      </c>
      <c r="H1873" s="43"/>
      <c r="I1873" s="88" t="e">
        <f t="shared" si="648"/>
        <v>#DIV/0!</v>
      </c>
      <c r="J1873" s="88" t="e">
        <f t="shared" si="649"/>
        <v>#DIV/0!</v>
      </c>
      <c r="K1873" s="24">
        <f t="shared" si="658"/>
        <v>0</v>
      </c>
      <c r="L1873" s="24">
        <f t="shared" si="659"/>
        <v>0</v>
      </c>
      <c r="M1873" s="129" t="e">
        <f t="shared" si="650"/>
        <v>#DIV/0!</v>
      </c>
      <c r="N1873" s="526"/>
    </row>
    <row r="1874" spans="1:14" s="4" customFormat="1" outlineLevel="1" x14ac:dyDescent="0.25">
      <c r="A1874" s="646"/>
      <c r="B1874" s="440" t="s">
        <v>22</v>
      </c>
      <c r="C1874" s="37"/>
      <c r="D1874" s="24">
        <v>0</v>
      </c>
      <c r="E1874" s="24">
        <v>0</v>
      </c>
      <c r="F1874" s="24">
        <v>0</v>
      </c>
      <c r="G1874" s="107" t="e">
        <f t="shared" si="647"/>
        <v>#DIV/0!</v>
      </c>
      <c r="H1874" s="43">
        <v>0</v>
      </c>
      <c r="I1874" s="88" t="e">
        <f t="shared" si="648"/>
        <v>#DIV/0!</v>
      </c>
      <c r="J1874" s="88" t="e">
        <f t="shared" si="649"/>
        <v>#DIV/0!</v>
      </c>
      <c r="K1874" s="24">
        <f t="shared" si="658"/>
        <v>0</v>
      </c>
      <c r="L1874" s="24">
        <f t="shared" si="659"/>
        <v>0</v>
      </c>
      <c r="M1874" s="129" t="e">
        <f t="shared" si="650"/>
        <v>#DIV/0!</v>
      </c>
      <c r="N1874" s="526"/>
    </row>
    <row r="1875" spans="1:14" s="4" customFormat="1" outlineLevel="1" x14ac:dyDescent="0.25">
      <c r="A1875" s="646"/>
      <c r="B1875" s="440" t="s">
        <v>42</v>
      </c>
      <c r="C1875" s="37"/>
      <c r="D1875" s="24">
        <v>5835.7</v>
      </c>
      <c r="E1875" s="24">
        <v>5835.7</v>
      </c>
      <c r="F1875" s="24">
        <v>0</v>
      </c>
      <c r="G1875" s="106">
        <f t="shared" si="647"/>
        <v>0</v>
      </c>
      <c r="H1875" s="43">
        <v>0</v>
      </c>
      <c r="I1875" s="109">
        <f t="shared" si="648"/>
        <v>0</v>
      </c>
      <c r="J1875" s="88" t="e">
        <f t="shared" si="649"/>
        <v>#DIV/0!</v>
      </c>
      <c r="K1875" s="24">
        <f t="shared" si="658"/>
        <v>5835.7</v>
      </c>
      <c r="L1875" s="24">
        <f t="shared" si="659"/>
        <v>0</v>
      </c>
      <c r="M1875" s="52">
        <f t="shared" si="650"/>
        <v>1</v>
      </c>
      <c r="N1875" s="526"/>
    </row>
    <row r="1876" spans="1:14" s="4" customFormat="1" outlineLevel="1" x14ac:dyDescent="0.25">
      <c r="A1876" s="646"/>
      <c r="B1876" s="440" t="s">
        <v>24</v>
      </c>
      <c r="C1876" s="37"/>
      <c r="D1876" s="24">
        <v>0</v>
      </c>
      <c r="E1876" s="24">
        <v>0</v>
      </c>
      <c r="F1876" s="24">
        <v>0</v>
      </c>
      <c r="G1876" s="107" t="e">
        <f t="shared" si="647"/>
        <v>#DIV/0!</v>
      </c>
      <c r="H1876" s="43">
        <v>0</v>
      </c>
      <c r="I1876" s="88" t="e">
        <f t="shared" si="648"/>
        <v>#DIV/0!</v>
      </c>
      <c r="J1876" s="88" t="e">
        <f t="shared" si="649"/>
        <v>#DIV/0!</v>
      </c>
      <c r="K1876" s="24">
        <f t="shared" si="658"/>
        <v>0</v>
      </c>
      <c r="L1876" s="24">
        <f t="shared" si="659"/>
        <v>0</v>
      </c>
      <c r="M1876" s="129" t="e">
        <f t="shared" si="650"/>
        <v>#DIV/0!</v>
      </c>
      <c r="N1876" s="526"/>
    </row>
    <row r="1877" spans="1:14" s="4" customFormat="1" ht="65.25" customHeight="1" outlineLevel="1" x14ac:dyDescent="0.25">
      <c r="A1877" s="633" t="s">
        <v>534</v>
      </c>
      <c r="B1877" s="37" t="s">
        <v>535</v>
      </c>
      <c r="C1877" s="37" t="s">
        <v>783</v>
      </c>
      <c r="D1877" s="56">
        <f>SUM(D1878:D1881)</f>
        <v>1881.12</v>
      </c>
      <c r="E1877" s="56">
        <f t="shared" ref="E1877:F1877" si="669">SUM(E1878:E1881)</f>
        <v>1881.11</v>
      </c>
      <c r="F1877" s="56">
        <f t="shared" si="669"/>
        <v>1881.11</v>
      </c>
      <c r="G1877" s="114">
        <f t="shared" si="647"/>
        <v>1</v>
      </c>
      <c r="H1877" s="56">
        <f>SUM(H1878:H1881)</f>
        <v>1881.11</v>
      </c>
      <c r="I1877" s="114">
        <f t="shared" si="648"/>
        <v>1</v>
      </c>
      <c r="J1877" s="114">
        <f t="shared" si="649"/>
        <v>1</v>
      </c>
      <c r="K1877" s="56">
        <f t="shared" si="658"/>
        <v>1881.11</v>
      </c>
      <c r="L1877" s="56">
        <f t="shared" si="659"/>
        <v>0</v>
      </c>
      <c r="M1877" s="52">
        <f t="shared" si="650"/>
        <v>1</v>
      </c>
      <c r="N1877" s="526" t="s">
        <v>1401</v>
      </c>
    </row>
    <row r="1878" spans="1:14" s="4" customFormat="1" outlineLevel="1" x14ac:dyDescent="0.25">
      <c r="A1878" s="633"/>
      <c r="B1878" s="440" t="s">
        <v>23</v>
      </c>
      <c r="C1878" s="37"/>
      <c r="D1878" s="24"/>
      <c r="E1878" s="24"/>
      <c r="F1878" s="24"/>
      <c r="G1878" s="107" t="e">
        <f t="shared" si="647"/>
        <v>#DIV/0!</v>
      </c>
      <c r="H1878" s="43"/>
      <c r="I1878" s="88" t="e">
        <f t="shared" ref="I1878:I1941" si="670">H1878/E1878</f>
        <v>#DIV/0!</v>
      </c>
      <c r="J1878" s="88" t="e">
        <f t="shared" si="649"/>
        <v>#DIV/0!</v>
      </c>
      <c r="K1878" s="24">
        <f t="shared" si="658"/>
        <v>0</v>
      </c>
      <c r="L1878" s="24">
        <f t="shared" si="659"/>
        <v>0</v>
      </c>
      <c r="M1878" s="129" t="e">
        <f t="shared" si="650"/>
        <v>#DIV/0!</v>
      </c>
      <c r="N1878" s="526"/>
    </row>
    <row r="1879" spans="1:14" s="4" customFormat="1" outlineLevel="1" x14ac:dyDescent="0.25">
      <c r="A1879" s="633"/>
      <c r="B1879" s="440" t="s">
        <v>22</v>
      </c>
      <c r="C1879" s="37"/>
      <c r="D1879" s="24">
        <v>0</v>
      </c>
      <c r="E1879" s="24">
        <v>879.76</v>
      </c>
      <c r="F1879" s="24">
        <v>879.76</v>
      </c>
      <c r="G1879" s="107">
        <f t="shared" si="647"/>
        <v>1</v>
      </c>
      <c r="H1879" s="43">
        <v>879.76</v>
      </c>
      <c r="I1879" s="88">
        <f t="shared" si="670"/>
        <v>1</v>
      </c>
      <c r="J1879" s="88">
        <f t="shared" si="649"/>
        <v>1</v>
      </c>
      <c r="K1879" s="24">
        <f t="shared" si="658"/>
        <v>879.76</v>
      </c>
      <c r="L1879" s="24">
        <f t="shared" si="659"/>
        <v>0</v>
      </c>
      <c r="M1879" s="129">
        <f t="shared" si="650"/>
        <v>1</v>
      </c>
      <c r="N1879" s="526"/>
    </row>
    <row r="1880" spans="1:14" s="4" customFormat="1" outlineLevel="1" x14ac:dyDescent="0.25">
      <c r="A1880" s="633"/>
      <c r="B1880" s="440" t="s">
        <v>42</v>
      </c>
      <c r="C1880" s="37"/>
      <c r="D1880" s="24">
        <v>1881.12</v>
      </c>
      <c r="E1880" s="24">
        <v>1001.35</v>
      </c>
      <c r="F1880" s="24">
        <v>1001.35</v>
      </c>
      <c r="G1880" s="109">
        <f t="shared" si="647"/>
        <v>1</v>
      </c>
      <c r="H1880" s="24">
        <v>1001.35</v>
      </c>
      <c r="I1880" s="109">
        <f t="shared" si="670"/>
        <v>1</v>
      </c>
      <c r="J1880" s="109">
        <f t="shared" si="649"/>
        <v>1</v>
      </c>
      <c r="K1880" s="24">
        <f t="shared" si="658"/>
        <v>1001.35</v>
      </c>
      <c r="L1880" s="24">
        <f t="shared" si="659"/>
        <v>0</v>
      </c>
      <c r="M1880" s="52">
        <f t="shared" si="650"/>
        <v>1</v>
      </c>
      <c r="N1880" s="526"/>
    </row>
    <row r="1881" spans="1:14" s="4" customFormat="1" ht="100.5" customHeight="1" outlineLevel="1" x14ac:dyDescent="0.25">
      <c r="A1881" s="633"/>
      <c r="B1881" s="440" t="s">
        <v>24</v>
      </c>
      <c r="C1881" s="37"/>
      <c r="D1881" s="24">
        <v>0</v>
      </c>
      <c r="E1881" s="24">
        <v>0</v>
      </c>
      <c r="F1881" s="24">
        <v>0</v>
      </c>
      <c r="G1881" s="107" t="e">
        <f t="shared" si="647"/>
        <v>#DIV/0!</v>
      </c>
      <c r="H1881" s="43">
        <v>0</v>
      </c>
      <c r="I1881" s="88" t="e">
        <f t="shared" si="670"/>
        <v>#DIV/0!</v>
      </c>
      <c r="J1881" s="88" t="e">
        <f t="shared" si="649"/>
        <v>#DIV/0!</v>
      </c>
      <c r="K1881" s="24">
        <f t="shared" si="658"/>
        <v>0</v>
      </c>
      <c r="L1881" s="24">
        <f t="shared" si="659"/>
        <v>0</v>
      </c>
      <c r="M1881" s="129" t="e">
        <f t="shared" si="650"/>
        <v>#DIV/0!</v>
      </c>
      <c r="N1881" s="526"/>
    </row>
    <row r="1882" spans="1:14" s="4" customFormat="1" ht="70.5" customHeight="1" outlineLevel="1" x14ac:dyDescent="0.25">
      <c r="A1882" s="646" t="s">
        <v>536</v>
      </c>
      <c r="B1882" s="37" t="s">
        <v>537</v>
      </c>
      <c r="C1882" s="37" t="s">
        <v>783</v>
      </c>
      <c r="D1882" s="56">
        <f>SUM(D1883:D1886)</f>
        <v>3882.87</v>
      </c>
      <c r="E1882" s="56">
        <f t="shared" ref="E1882:F1882" si="671">SUM(E1883:E1886)</f>
        <v>2353.83</v>
      </c>
      <c r="F1882" s="56">
        <f t="shared" si="671"/>
        <v>1169.3499999999999</v>
      </c>
      <c r="G1882" s="114">
        <f t="shared" si="647"/>
        <v>0.497</v>
      </c>
      <c r="H1882" s="120">
        <f>SUM(H1883:H1886)</f>
        <v>1169.3499999999999</v>
      </c>
      <c r="I1882" s="114">
        <f t="shared" si="670"/>
        <v>0.497</v>
      </c>
      <c r="J1882" s="114">
        <f t="shared" si="649"/>
        <v>1</v>
      </c>
      <c r="K1882" s="56">
        <f t="shared" si="658"/>
        <v>2353.83</v>
      </c>
      <c r="L1882" s="24">
        <f t="shared" si="659"/>
        <v>0</v>
      </c>
      <c r="M1882" s="52">
        <f t="shared" si="650"/>
        <v>1</v>
      </c>
      <c r="N1882" s="526" t="s">
        <v>1347</v>
      </c>
    </row>
    <row r="1883" spans="1:14" s="4" customFormat="1" outlineLevel="1" x14ac:dyDescent="0.25">
      <c r="A1883" s="646"/>
      <c r="B1883" s="440" t="s">
        <v>23</v>
      </c>
      <c r="C1883" s="440"/>
      <c r="D1883" s="24"/>
      <c r="E1883" s="24"/>
      <c r="F1883" s="24"/>
      <c r="G1883" s="107" t="e">
        <f t="shared" si="647"/>
        <v>#DIV/0!</v>
      </c>
      <c r="H1883" s="43"/>
      <c r="I1883" s="88" t="e">
        <f t="shared" si="670"/>
        <v>#DIV/0!</v>
      </c>
      <c r="J1883" s="88" t="e">
        <f t="shared" si="649"/>
        <v>#DIV/0!</v>
      </c>
      <c r="K1883" s="24">
        <f t="shared" si="658"/>
        <v>0</v>
      </c>
      <c r="L1883" s="24">
        <f t="shared" si="659"/>
        <v>0</v>
      </c>
      <c r="M1883" s="129" t="e">
        <f t="shared" si="650"/>
        <v>#DIV/0!</v>
      </c>
      <c r="N1883" s="526"/>
    </row>
    <row r="1884" spans="1:14" s="4" customFormat="1" ht="18.75" customHeight="1" outlineLevel="1" x14ac:dyDescent="0.25">
      <c r="A1884" s="646"/>
      <c r="B1884" s="440" t="s">
        <v>22</v>
      </c>
      <c r="C1884" s="440"/>
      <c r="D1884" s="24">
        <v>0</v>
      </c>
      <c r="E1884" s="24">
        <v>0</v>
      </c>
      <c r="F1884" s="24">
        <v>0</v>
      </c>
      <c r="G1884" s="107" t="e">
        <f t="shared" si="647"/>
        <v>#DIV/0!</v>
      </c>
      <c r="H1884" s="43">
        <v>0</v>
      </c>
      <c r="I1884" s="88" t="e">
        <f t="shared" si="670"/>
        <v>#DIV/0!</v>
      </c>
      <c r="J1884" s="88" t="e">
        <f t="shared" si="649"/>
        <v>#DIV/0!</v>
      </c>
      <c r="K1884" s="24">
        <f t="shared" si="658"/>
        <v>0</v>
      </c>
      <c r="L1884" s="24">
        <f t="shared" si="659"/>
        <v>0</v>
      </c>
      <c r="M1884" s="129" t="e">
        <f t="shared" si="650"/>
        <v>#DIV/0!</v>
      </c>
      <c r="N1884" s="526"/>
    </row>
    <row r="1885" spans="1:14" s="4" customFormat="1" outlineLevel="1" x14ac:dyDescent="0.25">
      <c r="A1885" s="646"/>
      <c r="B1885" s="440" t="s">
        <v>42</v>
      </c>
      <c r="C1885" s="440"/>
      <c r="D1885" s="24">
        <v>3882.87</v>
      </c>
      <c r="E1885" s="24">
        <v>2353.83</v>
      </c>
      <c r="F1885" s="24">
        <v>1169.3499999999999</v>
      </c>
      <c r="G1885" s="109">
        <f t="shared" si="647"/>
        <v>0.497</v>
      </c>
      <c r="H1885" s="24">
        <v>1169.3499999999999</v>
      </c>
      <c r="I1885" s="109">
        <f t="shared" si="670"/>
        <v>0.497</v>
      </c>
      <c r="J1885" s="109">
        <f t="shared" si="649"/>
        <v>1</v>
      </c>
      <c r="K1885" s="24">
        <f t="shared" si="658"/>
        <v>2353.83</v>
      </c>
      <c r="L1885" s="24">
        <f t="shared" si="659"/>
        <v>0</v>
      </c>
      <c r="M1885" s="52">
        <f t="shared" si="650"/>
        <v>1</v>
      </c>
      <c r="N1885" s="526"/>
    </row>
    <row r="1886" spans="1:14" s="4" customFormat="1" outlineLevel="1" x14ac:dyDescent="0.25">
      <c r="A1886" s="646"/>
      <c r="B1886" s="440" t="s">
        <v>24</v>
      </c>
      <c r="C1886" s="440"/>
      <c r="D1886" s="24">
        <v>0</v>
      </c>
      <c r="E1886" s="24">
        <v>0</v>
      </c>
      <c r="F1886" s="24">
        <v>0</v>
      </c>
      <c r="G1886" s="107" t="e">
        <f t="shared" si="647"/>
        <v>#DIV/0!</v>
      </c>
      <c r="H1886" s="43">
        <v>0</v>
      </c>
      <c r="I1886" s="88" t="e">
        <f t="shared" si="670"/>
        <v>#DIV/0!</v>
      </c>
      <c r="J1886" s="88" t="e">
        <f t="shared" si="649"/>
        <v>#DIV/0!</v>
      </c>
      <c r="K1886" s="24">
        <f t="shared" si="658"/>
        <v>0</v>
      </c>
      <c r="L1886" s="24">
        <f t="shared" si="659"/>
        <v>0</v>
      </c>
      <c r="M1886" s="129" t="e">
        <f t="shared" si="650"/>
        <v>#DIV/0!</v>
      </c>
      <c r="N1886" s="526"/>
    </row>
    <row r="1887" spans="1:14" s="4" customFormat="1" ht="94.5" customHeight="1" outlineLevel="1" x14ac:dyDescent="0.25">
      <c r="A1887" s="646" t="s">
        <v>538</v>
      </c>
      <c r="B1887" s="37" t="s">
        <v>669</v>
      </c>
      <c r="C1887" s="37" t="s">
        <v>215</v>
      </c>
      <c r="D1887" s="56">
        <f>SUM(D1888:D1891)</f>
        <v>15000</v>
      </c>
      <c r="E1887" s="56">
        <f t="shared" ref="E1887:F1887" si="672">SUM(E1888:E1891)</f>
        <v>15000</v>
      </c>
      <c r="F1887" s="24">
        <f t="shared" si="672"/>
        <v>12254.82</v>
      </c>
      <c r="G1887" s="106">
        <f t="shared" si="647"/>
        <v>0.81699999999999995</v>
      </c>
      <c r="H1887" s="24">
        <f>SUM(H1888:H1891)</f>
        <v>12254.82</v>
      </c>
      <c r="I1887" s="109">
        <f t="shared" si="670"/>
        <v>0.81699999999999995</v>
      </c>
      <c r="J1887" s="114">
        <f t="shared" si="649"/>
        <v>1</v>
      </c>
      <c r="K1887" s="24">
        <f t="shared" si="658"/>
        <v>15000</v>
      </c>
      <c r="L1887" s="24">
        <f t="shared" si="659"/>
        <v>0</v>
      </c>
      <c r="M1887" s="52">
        <f t="shared" si="650"/>
        <v>1</v>
      </c>
      <c r="N1887" s="526" t="s">
        <v>1348</v>
      </c>
    </row>
    <row r="1888" spans="1:14" s="4" customFormat="1" outlineLevel="1" x14ac:dyDescent="0.25">
      <c r="A1888" s="646"/>
      <c r="B1888" s="440" t="s">
        <v>23</v>
      </c>
      <c r="C1888" s="440"/>
      <c r="D1888" s="24"/>
      <c r="E1888" s="24"/>
      <c r="F1888" s="24"/>
      <c r="G1888" s="107" t="e">
        <f t="shared" si="647"/>
        <v>#DIV/0!</v>
      </c>
      <c r="H1888" s="24"/>
      <c r="I1888" s="88" t="e">
        <f t="shared" si="670"/>
        <v>#DIV/0!</v>
      </c>
      <c r="J1888" s="88" t="e">
        <f t="shared" si="649"/>
        <v>#DIV/0!</v>
      </c>
      <c r="K1888" s="24">
        <f t="shared" si="658"/>
        <v>0</v>
      </c>
      <c r="L1888" s="24">
        <f t="shared" si="659"/>
        <v>0</v>
      </c>
      <c r="M1888" s="129" t="e">
        <f t="shared" si="650"/>
        <v>#DIV/0!</v>
      </c>
      <c r="N1888" s="526"/>
    </row>
    <row r="1889" spans="1:14" s="4" customFormat="1" ht="18.75" customHeight="1" outlineLevel="1" x14ac:dyDescent="0.25">
      <c r="A1889" s="646"/>
      <c r="B1889" s="440" t="s">
        <v>22</v>
      </c>
      <c r="C1889" s="440"/>
      <c r="D1889" s="24">
        <v>0</v>
      </c>
      <c r="E1889" s="24">
        <v>0</v>
      </c>
      <c r="F1889" s="24">
        <v>0</v>
      </c>
      <c r="G1889" s="107" t="e">
        <f t="shared" si="647"/>
        <v>#DIV/0!</v>
      </c>
      <c r="H1889" s="24">
        <v>0</v>
      </c>
      <c r="I1889" s="88" t="e">
        <f t="shared" si="670"/>
        <v>#DIV/0!</v>
      </c>
      <c r="J1889" s="88" t="e">
        <f t="shared" si="649"/>
        <v>#DIV/0!</v>
      </c>
      <c r="K1889" s="24">
        <f t="shared" si="658"/>
        <v>0</v>
      </c>
      <c r="L1889" s="24">
        <f t="shared" si="659"/>
        <v>0</v>
      </c>
      <c r="M1889" s="129" t="e">
        <f t="shared" si="650"/>
        <v>#DIV/0!</v>
      </c>
      <c r="N1889" s="526"/>
    </row>
    <row r="1890" spans="1:14" s="4" customFormat="1" outlineLevel="1" x14ac:dyDescent="0.25">
      <c r="A1890" s="646"/>
      <c r="B1890" s="440" t="s">
        <v>42</v>
      </c>
      <c r="C1890" s="440"/>
      <c r="D1890" s="24">
        <v>15000</v>
      </c>
      <c r="E1890" s="24">
        <v>15000</v>
      </c>
      <c r="F1890" s="24">
        <v>12254.82</v>
      </c>
      <c r="G1890" s="106">
        <f t="shared" si="647"/>
        <v>0.81699999999999995</v>
      </c>
      <c r="H1890" s="24">
        <v>12254.82</v>
      </c>
      <c r="I1890" s="109">
        <f t="shared" si="670"/>
        <v>0.81699999999999995</v>
      </c>
      <c r="J1890" s="109">
        <f t="shared" si="649"/>
        <v>1</v>
      </c>
      <c r="K1890" s="24">
        <f t="shared" si="658"/>
        <v>15000</v>
      </c>
      <c r="L1890" s="24">
        <f t="shared" si="659"/>
        <v>0</v>
      </c>
      <c r="M1890" s="52">
        <f t="shared" si="650"/>
        <v>1</v>
      </c>
      <c r="N1890" s="526"/>
    </row>
    <row r="1891" spans="1:14" s="4" customFormat="1" outlineLevel="1" x14ac:dyDescent="0.25">
      <c r="A1891" s="646"/>
      <c r="B1891" s="440" t="s">
        <v>24</v>
      </c>
      <c r="C1891" s="440"/>
      <c r="D1891" s="24">
        <v>0</v>
      </c>
      <c r="E1891" s="24">
        <v>0</v>
      </c>
      <c r="F1891" s="24">
        <v>0</v>
      </c>
      <c r="G1891" s="107" t="e">
        <f t="shared" si="647"/>
        <v>#DIV/0!</v>
      </c>
      <c r="H1891" s="43">
        <v>0</v>
      </c>
      <c r="I1891" s="88" t="e">
        <f t="shared" si="670"/>
        <v>#DIV/0!</v>
      </c>
      <c r="J1891" s="88" t="e">
        <f t="shared" si="649"/>
        <v>#DIV/0!</v>
      </c>
      <c r="K1891" s="24">
        <f t="shared" si="658"/>
        <v>0</v>
      </c>
      <c r="L1891" s="24">
        <f t="shared" si="659"/>
        <v>0</v>
      </c>
      <c r="M1891" s="129" t="e">
        <f t="shared" si="650"/>
        <v>#DIV/0!</v>
      </c>
      <c r="N1891" s="526"/>
    </row>
    <row r="1892" spans="1:14" s="4" customFormat="1" ht="71.25" customHeight="1" outlineLevel="1" x14ac:dyDescent="0.25">
      <c r="A1892" s="631" t="s">
        <v>539</v>
      </c>
      <c r="B1892" s="59" t="s">
        <v>724</v>
      </c>
      <c r="C1892" s="59" t="s">
        <v>779</v>
      </c>
      <c r="D1892" s="64">
        <f>D1897</f>
        <v>4455</v>
      </c>
      <c r="E1892" s="64">
        <f>E1897</f>
        <v>4455</v>
      </c>
      <c r="F1892" s="24">
        <f>F1897</f>
        <v>142.72</v>
      </c>
      <c r="G1892" s="106">
        <f t="shared" si="647"/>
        <v>3.2000000000000001E-2</v>
      </c>
      <c r="H1892" s="43">
        <f>SUM(H1893:H1896)</f>
        <v>142.72</v>
      </c>
      <c r="I1892" s="109">
        <f t="shared" si="670"/>
        <v>3.2000000000000001E-2</v>
      </c>
      <c r="J1892" s="88">
        <f t="shared" si="649"/>
        <v>1</v>
      </c>
      <c r="K1892" s="64">
        <f t="shared" si="658"/>
        <v>4455</v>
      </c>
      <c r="L1892" s="64">
        <f t="shared" si="659"/>
        <v>0</v>
      </c>
      <c r="M1892" s="62">
        <f t="shared" si="650"/>
        <v>1</v>
      </c>
      <c r="N1892" s="514"/>
    </row>
    <row r="1893" spans="1:14" s="4" customFormat="1" ht="19.5" outlineLevel="1" x14ac:dyDescent="0.25">
      <c r="A1893" s="631"/>
      <c r="B1893" s="440" t="s">
        <v>23</v>
      </c>
      <c r="C1893" s="59"/>
      <c r="D1893" s="24">
        <f>D1898</f>
        <v>0</v>
      </c>
      <c r="E1893" s="24">
        <f t="shared" ref="E1893:H1893" si="673">E1898</f>
        <v>0</v>
      </c>
      <c r="F1893" s="24">
        <f t="shared" si="673"/>
        <v>0</v>
      </c>
      <c r="G1893" s="107" t="e">
        <f t="shared" si="647"/>
        <v>#DIV/0!</v>
      </c>
      <c r="H1893" s="24">
        <f t="shared" si="673"/>
        <v>0</v>
      </c>
      <c r="I1893" s="88" t="e">
        <f t="shared" si="670"/>
        <v>#DIV/0!</v>
      </c>
      <c r="J1893" s="88" t="e">
        <f t="shared" si="649"/>
        <v>#DIV/0!</v>
      </c>
      <c r="K1893" s="24">
        <f t="shared" si="658"/>
        <v>0</v>
      </c>
      <c r="L1893" s="24">
        <f t="shared" si="659"/>
        <v>0</v>
      </c>
      <c r="M1893" s="129" t="e">
        <f t="shared" si="650"/>
        <v>#DIV/0!</v>
      </c>
      <c r="N1893" s="514"/>
    </row>
    <row r="1894" spans="1:14" s="4" customFormat="1" ht="18.75" customHeight="1" outlineLevel="1" x14ac:dyDescent="0.25">
      <c r="A1894" s="631"/>
      <c r="B1894" s="440" t="s">
        <v>22</v>
      </c>
      <c r="C1894" s="59"/>
      <c r="D1894" s="24">
        <f t="shared" ref="D1894:F1896" si="674">D1899</f>
        <v>0</v>
      </c>
      <c r="E1894" s="24">
        <f t="shared" si="674"/>
        <v>0</v>
      </c>
      <c r="F1894" s="24">
        <f t="shared" si="674"/>
        <v>0</v>
      </c>
      <c r="G1894" s="107" t="e">
        <f t="shared" si="647"/>
        <v>#DIV/0!</v>
      </c>
      <c r="H1894" s="43"/>
      <c r="I1894" s="88" t="e">
        <f t="shared" si="670"/>
        <v>#DIV/0!</v>
      </c>
      <c r="J1894" s="88" t="e">
        <f t="shared" si="649"/>
        <v>#DIV/0!</v>
      </c>
      <c r="K1894" s="24">
        <f t="shared" si="658"/>
        <v>0</v>
      </c>
      <c r="L1894" s="24">
        <f t="shared" si="659"/>
        <v>0</v>
      </c>
      <c r="M1894" s="129" t="e">
        <f t="shared" si="650"/>
        <v>#DIV/0!</v>
      </c>
      <c r="N1894" s="514"/>
    </row>
    <row r="1895" spans="1:14" s="4" customFormat="1" ht="19.5" outlineLevel="1" x14ac:dyDescent="0.25">
      <c r="A1895" s="631"/>
      <c r="B1895" s="440" t="s">
        <v>42</v>
      </c>
      <c r="C1895" s="59"/>
      <c r="D1895" s="24">
        <f t="shared" si="674"/>
        <v>4455</v>
      </c>
      <c r="E1895" s="24">
        <f t="shared" si="674"/>
        <v>4455</v>
      </c>
      <c r="F1895" s="24">
        <f t="shared" si="674"/>
        <v>142.72</v>
      </c>
      <c r="G1895" s="106">
        <f t="shared" si="647"/>
        <v>3.2000000000000001E-2</v>
      </c>
      <c r="H1895" s="43">
        <v>142.72</v>
      </c>
      <c r="I1895" s="109">
        <f t="shared" si="670"/>
        <v>3.2000000000000001E-2</v>
      </c>
      <c r="J1895" s="88">
        <f t="shared" si="649"/>
        <v>1</v>
      </c>
      <c r="K1895" s="24">
        <f t="shared" si="658"/>
        <v>4455</v>
      </c>
      <c r="L1895" s="24">
        <f t="shared" si="659"/>
        <v>0</v>
      </c>
      <c r="M1895" s="52">
        <f t="shared" si="650"/>
        <v>1</v>
      </c>
      <c r="N1895" s="514"/>
    </row>
    <row r="1896" spans="1:14" s="4" customFormat="1" ht="19.5" outlineLevel="1" x14ac:dyDescent="0.25">
      <c r="A1896" s="631"/>
      <c r="B1896" s="440" t="s">
        <v>24</v>
      </c>
      <c r="C1896" s="59"/>
      <c r="D1896" s="24">
        <f t="shared" si="674"/>
        <v>0</v>
      </c>
      <c r="E1896" s="24">
        <f t="shared" si="674"/>
        <v>0</v>
      </c>
      <c r="F1896" s="24">
        <f t="shared" si="674"/>
        <v>0</v>
      </c>
      <c r="G1896" s="107" t="e">
        <f t="shared" si="647"/>
        <v>#DIV/0!</v>
      </c>
      <c r="H1896" s="43"/>
      <c r="I1896" s="88" t="e">
        <f t="shared" si="670"/>
        <v>#DIV/0!</v>
      </c>
      <c r="J1896" s="88" t="e">
        <f t="shared" si="649"/>
        <v>#DIV/0!</v>
      </c>
      <c r="K1896" s="24">
        <f t="shared" si="658"/>
        <v>0</v>
      </c>
      <c r="L1896" s="24">
        <f t="shared" si="659"/>
        <v>0</v>
      </c>
      <c r="M1896" s="129" t="e">
        <f t="shared" si="650"/>
        <v>#DIV/0!</v>
      </c>
      <c r="N1896" s="514"/>
    </row>
    <row r="1897" spans="1:14" s="4" customFormat="1" ht="135" customHeight="1" outlineLevel="1" x14ac:dyDescent="0.25">
      <c r="A1897" s="573" t="s">
        <v>540</v>
      </c>
      <c r="B1897" s="37" t="s">
        <v>670</v>
      </c>
      <c r="C1897" s="37" t="s">
        <v>215</v>
      </c>
      <c r="D1897" s="56">
        <f>SUM(D1898:D1901)</f>
        <v>4455</v>
      </c>
      <c r="E1897" s="56">
        <f t="shared" ref="E1897:F1897" si="675">SUM(E1898:E1901)</f>
        <v>4455</v>
      </c>
      <c r="F1897" s="24">
        <f t="shared" si="675"/>
        <v>142.72</v>
      </c>
      <c r="G1897" s="106">
        <f t="shared" si="647"/>
        <v>3.2000000000000001E-2</v>
      </c>
      <c r="H1897" s="43">
        <f>SUM(H1898:H1901)</f>
        <v>142.72</v>
      </c>
      <c r="I1897" s="109">
        <f t="shared" si="670"/>
        <v>3.2000000000000001E-2</v>
      </c>
      <c r="J1897" s="88">
        <f t="shared" si="649"/>
        <v>1</v>
      </c>
      <c r="K1897" s="24">
        <f t="shared" si="658"/>
        <v>4455</v>
      </c>
      <c r="L1897" s="24">
        <f t="shared" si="659"/>
        <v>0</v>
      </c>
      <c r="M1897" s="52">
        <f t="shared" si="650"/>
        <v>1</v>
      </c>
      <c r="N1897" s="527" t="s">
        <v>1349</v>
      </c>
    </row>
    <row r="1898" spans="1:14" s="4" customFormat="1" outlineLevel="1" x14ac:dyDescent="0.25">
      <c r="A1898" s="573"/>
      <c r="B1898" s="440" t="s">
        <v>23</v>
      </c>
      <c r="C1898" s="440"/>
      <c r="D1898" s="24"/>
      <c r="E1898" s="24"/>
      <c r="F1898" s="24"/>
      <c r="G1898" s="107" t="e">
        <f t="shared" si="647"/>
        <v>#DIV/0!</v>
      </c>
      <c r="H1898" s="43"/>
      <c r="I1898" s="88" t="e">
        <f t="shared" si="670"/>
        <v>#DIV/0!</v>
      </c>
      <c r="J1898" s="88" t="e">
        <f t="shared" si="649"/>
        <v>#DIV/0!</v>
      </c>
      <c r="K1898" s="24">
        <f t="shared" si="658"/>
        <v>0</v>
      </c>
      <c r="L1898" s="24">
        <f t="shared" si="659"/>
        <v>0</v>
      </c>
      <c r="M1898" s="129" t="e">
        <f t="shared" si="650"/>
        <v>#DIV/0!</v>
      </c>
      <c r="N1898" s="527"/>
    </row>
    <row r="1899" spans="1:14" s="4" customFormat="1" ht="18.75" customHeight="1" outlineLevel="1" x14ac:dyDescent="0.25">
      <c r="A1899" s="573"/>
      <c r="B1899" s="440" t="s">
        <v>22</v>
      </c>
      <c r="C1899" s="440"/>
      <c r="D1899" s="24">
        <v>0</v>
      </c>
      <c r="E1899" s="24">
        <v>0</v>
      </c>
      <c r="F1899" s="24">
        <v>0</v>
      </c>
      <c r="G1899" s="107" t="e">
        <f t="shared" si="647"/>
        <v>#DIV/0!</v>
      </c>
      <c r="H1899" s="43">
        <v>0</v>
      </c>
      <c r="I1899" s="88" t="e">
        <f t="shared" si="670"/>
        <v>#DIV/0!</v>
      </c>
      <c r="J1899" s="88" t="e">
        <f t="shared" si="649"/>
        <v>#DIV/0!</v>
      </c>
      <c r="K1899" s="24">
        <f t="shared" si="658"/>
        <v>0</v>
      </c>
      <c r="L1899" s="24">
        <f t="shared" si="659"/>
        <v>0</v>
      </c>
      <c r="M1899" s="129" t="e">
        <f t="shared" si="650"/>
        <v>#DIV/0!</v>
      </c>
      <c r="N1899" s="527"/>
    </row>
    <row r="1900" spans="1:14" s="4" customFormat="1" outlineLevel="1" x14ac:dyDescent="0.25">
      <c r="A1900" s="573"/>
      <c r="B1900" s="440" t="s">
        <v>42</v>
      </c>
      <c r="C1900" s="440"/>
      <c r="D1900" s="24">
        <v>4455</v>
      </c>
      <c r="E1900" s="24">
        <v>4455</v>
      </c>
      <c r="F1900" s="24">
        <v>142.72</v>
      </c>
      <c r="G1900" s="106">
        <f t="shared" si="647"/>
        <v>3.2000000000000001E-2</v>
      </c>
      <c r="H1900" s="43">
        <v>142.72</v>
      </c>
      <c r="I1900" s="109">
        <f t="shared" si="670"/>
        <v>3.2000000000000001E-2</v>
      </c>
      <c r="J1900" s="88">
        <f t="shared" si="649"/>
        <v>1</v>
      </c>
      <c r="K1900" s="24">
        <f t="shared" si="658"/>
        <v>4455</v>
      </c>
      <c r="L1900" s="24">
        <f t="shared" si="659"/>
        <v>0</v>
      </c>
      <c r="M1900" s="52">
        <f t="shared" si="650"/>
        <v>1</v>
      </c>
      <c r="N1900" s="527"/>
    </row>
    <row r="1901" spans="1:14" s="4" customFormat="1" outlineLevel="1" x14ac:dyDescent="0.25">
      <c r="A1901" s="573"/>
      <c r="B1901" s="440" t="s">
        <v>24</v>
      </c>
      <c r="C1901" s="440"/>
      <c r="D1901" s="24">
        <v>0</v>
      </c>
      <c r="E1901" s="24">
        <v>0</v>
      </c>
      <c r="F1901" s="24">
        <v>0</v>
      </c>
      <c r="G1901" s="107" t="e">
        <f t="shared" si="647"/>
        <v>#DIV/0!</v>
      </c>
      <c r="H1901" s="43">
        <v>0</v>
      </c>
      <c r="I1901" s="88" t="e">
        <f t="shared" si="670"/>
        <v>#DIV/0!</v>
      </c>
      <c r="J1901" s="88" t="e">
        <f t="shared" si="649"/>
        <v>#DIV/0!</v>
      </c>
      <c r="K1901" s="24">
        <f t="shared" si="658"/>
        <v>0</v>
      </c>
      <c r="L1901" s="24">
        <f t="shared" si="659"/>
        <v>0</v>
      </c>
      <c r="M1901" s="129" t="e">
        <f t="shared" si="650"/>
        <v>#DIV/0!</v>
      </c>
      <c r="N1901" s="527"/>
    </row>
    <row r="1902" spans="1:14" s="4" customFormat="1" ht="42" customHeight="1" outlineLevel="1" x14ac:dyDescent="0.25">
      <c r="A1902" s="631" t="s">
        <v>541</v>
      </c>
      <c r="B1902" s="59" t="s">
        <v>723</v>
      </c>
      <c r="C1902" s="59" t="s">
        <v>779</v>
      </c>
      <c r="D1902" s="64">
        <f>D1907+D1912</f>
        <v>88483.04</v>
      </c>
      <c r="E1902" s="64">
        <f>E1907+E1912</f>
        <v>88483.04</v>
      </c>
      <c r="F1902" s="64">
        <f>F1907+F1912</f>
        <v>53023.79</v>
      </c>
      <c r="G1902" s="105">
        <f t="shared" si="647"/>
        <v>0.59899999999999998</v>
      </c>
      <c r="H1902" s="64">
        <f>SUM(H1903:H1906)</f>
        <v>53023.79</v>
      </c>
      <c r="I1902" s="105">
        <f t="shared" si="670"/>
        <v>0.59899999999999998</v>
      </c>
      <c r="J1902" s="105">
        <f t="shared" si="649"/>
        <v>1</v>
      </c>
      <c r="K1902" s="64">
        <f t="shared" si="658"/>
        <v>88483.04</v>
      </c>
      <c r="L1902" s="24">
        <f t="shared" si="659"/>
        <v>0</v>
      </c>
      <c r="M1902" s="62">
        <f t="shared" si="650"/>
        <v>1</v>
      </c>
      <c r="N1902" s="514"/>
    </row>
    <row r="1903" spans="1:14" s="4" customFormat="1" ht="19.5" outlineLevel="1" x14ac:dyDescent="0.25">
      <c r="A1903" s="631"/>
      <c r="B1903" s="440" t="s">
        <v>23</v>
      </c>
      <c r="C1903" s="59"/>
      <c r="D1903" s="24">
        <f>D1908+D1913</f>
        <v>0</v>
      </c>
      <c r="E1903" s="24">
        <f t="shared" ref="E1903:H1906" si="676">E1908+E1913</f>
        <v>0</v>
      </c>
      <c r="F1903" s="24">
        <f t="shared" si="676"/>
        <v>0</v>
      </c>
      <c r="G1903" s="88" t="e">
        <f t="shared" si="647"/>
        <v>#DIV/0!</v>
      </c>
      <c r="H1903" s="24">
        <f t="shared" si="676"/>
        <v>0</v>
      </c>
      <c r="I1903" s="88" t="e">
        <f t="shared" si="670"/>
        <v>#DIV/0!</v>
      </c>
      <c r="J1903" s="88" t="e">
        <f t="shared" si="649"/>
        <v>#DIV/0!</v>
      </c>
      <c r="K1903" s="24">
        <f t="shared" si="658"/>
        <v>0</v>
      </c>
      <c r="L1903" s="24">
        <f t="shared" si="659"/>
        <v>0</v>
      </c>
      <c r="M1903" s="129" t="e">
        <f t="shared" si="650"/>
        <v>#DIV/0!</v>
      </c>
      <c r="N1903" s="514"/>
    </row>
    <row r="1904" spans="1:14" s="4" customFormat="1" ht="19.5" outlineLevel="1" x14ac:dyDescent="0.25">
      <c r="A1904" s="631"/>
      <c r="B1904" s="440" t="s">
        <v>22</v>
      </c>
      <c r="C1904" s="59"/>
      <c r="D1904" s="24">
        <f t="shared" ref="D1904:F1906" si="677">D1909+D1914</f>
        <v>0</v>
      </c>
      <c r="E1904" s="24">
        <f t="shared" si="677"/>
        <v>0</v>
      </c>
      <c r="F1904" s="24">
        <f t="shared" si="677"/>
        <v>0</v>
      </c>
      <c r="G1904" s="88" t="e">
        <f t="shared" si="647"/>
        <v>#DIV/0!</v>
      </c>
      <c r="H1904" s="24">
        <f t="shared" si="676"/>
        <v>0</v>
      </c>
      <c r="I1904" s="88" t="e">
        <f t="shared" si="670"/>
        <v>#DIV/0!</v>
      </c>
      <c r="J1904" s="88" t="e">
        <f t="shared" si="649"/>
        <v>#DIV/0!</v>
      </c>
      <c r="K1904" s="24">
        <f t="shared" si="658"/>
        <v>0</v>
      </c>
      <c r="L1904" s="24">
        <f t="shared" si="659"/>
        <v>0</v>
      </c>
      <c r="M1904" s="129" t="e">
        <f t="shared" si="650"/>
        <v>#DIV/0!</v>
      </c>
      <c r="N1904" s="514"/>
    </row>
    <row r="1905" spans="1:14" s="4" customFormat="1" ht="19.5" outlineLevel="1" x14ac:dyDescent="0.25">
      <c r="A1905" s="631"/>
      <c r="B1905" s="440" t="s">
        <v>42</v>
      </c>
      <c r="C1905" s="59"/>
      <c r="D1905" s="24">
        <f t="shared" si="677"/>
        <v>88483.04</v>
      </c>
      <c r="E1905" s="24">
        <f t="shared" si="677"/>
        <v>88483.04</v>
      </c>
      <c r="F1905" s="24">
        <f t="shared" si="677"/>
        <v>53023.79</v>
      </c>
      <c r="G1905" s="109">
        <f t="shared" si="647"/>
        <v>0.59899999999999998</v>
      </c>
      <c r="H1905" s="24">
        <f t="shared" si="676"/>
        <v>53023.79</v>
      </c>
      <c r="I1905" s="109">
        <f t="shared" si="670"/>
        <v>0.59899999999999998</v>
      </c>
      <c r="J1905" s="109">
        <f t="shared" si="649"/>
        <v>1</v>
      </c>
      <c r="K1905" s="24">
        <f t="shared" si="658"/>
        <v>88483.04</v>
      </c>
      <c r="L1905" s="24">
        <f t="shared" si="659"/>
        <v>0</v>
      </c>
      <c r="M1905" s="52">
        <f t="shared" si="650"/>
        <v>1</v>
      </c>
      <c r="N1905" s="514"/>
    </row>
    <row r="1906" spans="1:14" s="4" customFormat="1" ht="19.5" outlineLevel="1" x14ac:dyDescent="0.25">
      <c r="A1906" s="631"/>
      <c r="B1906" s="440" t="s">
        <v>24</v>
      </c>
      <c r="C1906" s="59"/>
      <c r="D1906" s="24">
        <f t="shared" si="677"/>
        <v>0</v>
      </c>
      <c r="E1906" s="24">
        <f t="shared" si="677"/>
        <v>0</v>
      </c>
      <c r="F1906" s="24">
        <f t="shared" si="677"/>
        <v>0</v>
      </c>
      <c r="G1906" s="107" t="e">
        <f t="shared" si="647"/>
        <v>#DIV/0!</v>
      </c>
      <c r="H1906" s="24">
        <f t="shared" si="676"/>
        <v>0</v>
      </c>
      <c r="I1906" s="88" t="e">
        <f t="shared" si="670"/>
        <v>#DIV/0!</v>
      </c>
      <c r="J1906" s="88" t="e">
        <f t="shared" si="649"/>
        <v>#DIV/0!</v>
      </c>
      <c r="K1906" s="24">
        <f t="shared" ref="K1906:K1926" si="678">E1906</f>
        <v>0</v>
      </c>
      <c r="L1906" s="24">
        <f t="shared" si="659"/>
        <v>0</v>
      </c>
      <c r="M1906" s="129" t="e">
        <f t="shared" ref="M1906:M1926" si="679">K1906/E1906</f>
        <v>#DIV/0!</v>
      </c>
      <c r="N1906" s="514"/>
    </row>
    <row r="1907" spans="1:14" s="4" customFormat="1" ht="56.25" outlineLevel="1" x14ac:dyDescent="0.25">
      <c r="A1907" s="573" t="s">
        <v>542</v>
      </c>
      <c r="B1907" s="37" t="s">
        <v>803</v>
      </c>
      <c r="C1907" s="37" t="s">
        <v>215</v>
      </c>
      <c r="D1907" s="56">
        <f>SUM(D1908:D1911)</f>
        <v>88467.8</v>
      </c>
      <c r="E1907" s="56">
        <f t="shared" ref="E1907:F1907" si="680">SUM(E1908:E1911)</f>
        <v>88467.8</v>
      </c>
      <c r="F1907" s="56">
        <f t="shared" si="680"/>
        <v>53023.79</v>
      </c>
      <c r="G1907" s="114">
        <f t="shared" si="647"/>
        <v>0.59899999999999998</v>
      </c>
      <c r="H1907" s="56">
        <f>H1910</f>
        <v>53023.79</v>
      </c>
      <c r="I1907" s="109">
        <f t="shared" si="670"/>
        <v>0.59899999999999998</v>
      </c>
      <c r="J1907" s="114">
        <f t="shared" si="649"/>
        <v>1</v>
      </c>
      <c r="K1907" s="24">
        <f t="shared" si="678"/>
        <v>88467.8</v>
      </c>
      <c r="L1907" s="24">
        <f t="shared" ref="L1907:L1926" si="681">E1907-K1907</f>
        <v>0</v>
      </c>
      <c r="M1907" s="52">
        <f t="shared" si="679"/>
        <v>1</v>
      </c>
      <c r="N1907" s="526" t="s">
        <v>944</v>
      </c>
    </row>
    <row r="1908" spans="1:14" s="4" customFormat="1" outlineLevel="1" x14ac:dyDescent="0.25">
      <c r="A1908" s="573"/>
      <c r="B1908" s="440" t="s">
        <v>23</v>
      </c>
      <c r="C1908" s="440"/>
      <c r="D1908" s="24"/>
      <c r="E1908" s="24"/>
      <c r="F1908" s="24"/>
      <c r="G1908" s="88" t="e">
        <f t="shared" si="647"/>
        <v>#DIV/0!</v>
      </c>
      <c r="H1908" s="43"/>
      <c r="I1908" s="88" t="e">
        <f t="shared" si="670"/>
        <v>#DIV/0!</v>
      </c>
      <c r="J1908" s="88" t="e">
        <f t="shared" si="649"/>
        <v>#DIV/0!</v>
      </c>
      <c r="K1908" s="24">
        <f t="shared" si="678"/>
        <v>0</v>
      </c>
      <c r="L1908" s="24">
        <f t="shared" si="681"/>
        <v>0</v>
      </c>
      <c r="M1908" s="129" t="e">
        <f t="shared" si="679"/>
        <v>#DIV/0!</v>
      </c>
      <c r="N1908" s="526"/>
    </row>
    <row r="1909" spans="1:14" s="4" customFormat="1" ht="18.75" customHeight="1" outlineLevel="1" x14ac:dyDescent="0.25">
      <c r="A1909" s="573"/>
      <c r="B1909" s="440" t="s">
        <v>22</v>
      </c>
      <c r="C1909" s="440"/>
      <c r="D1909" s="24">
        <v>0</v>
      </c>
      <c r="E1909" s="24">
        <v>0</v>
      </c>
      <c r="F1909" s="24">
        <v>0</v>
      </c>
      <c r="G1909" s="88" t="e">
        <f t="shared" si="647"/>
        <v>#DIV/0!</v>
      </c>
      <c r="H1909" s="43">
        <v>0</v>
      </c>
      <c r="I1909" s="88" t="e">
        <f t="shared" si="670"/>
        <v>#DIV/0!</v>
      </c>
      <c r="J1909" s="88" t="e">
        <f t="shared" si="649"/>
        <v>#DIV/0!</v>
      </c>
      <c r="K1909" s="24">
        <f t="shared" si="678"/>
        <v>0</v>
      </c>
      <c r="L1909" s="24">
        <f t="shared" si="681"/>
        <v>0</v>
      </c>
      <c r="M1909" s="129" t="e">
        <f t="shared" si="679"/>
        <v>#DIV/0!</v>
      </c>
      <c r="N1909" s="526"/>
    </row>
    <row r="1910" spans="1:14" s="4" customFormat="1" outlineLevel="1" x14ac:dyDescent="0.25">
      <c r="A1910" s="573"/>
      <c r="B1910" s="440" t="s">
        <v>42</v>
      </c>
      <c r="C1910" s="440"/>
      <c r="D1910" s="24">
        <v>88467.8</v>
      </c>
      <c r="E1910" s="24">
        <v>88467.8</v>
      </c>
      <c r="F1910" s="24">
        <v>53023.79</v>
      </c>
      <c r="G1910" s="109">
        <f t="shared" si="647"/>
        <v>0.59899999999999998</v>
      </c>
      <c r="H1910" s="24">
        <v>53023.79</v>
      </c>
      <c r="I1910" s="109">
        <f t="shared" si="670"/>
        <v>0.59899999999999998</v>
      </c>
      <c r="J1910" s="109">
        <f t="shared" si="649"/>
        <v>1</v>
      </c>
      <c r="K1910" s="24">
        <f t="shared" si="678"/>
        <v>88467.8</v>
      </c>
      <c r="L1910" s="24">
        <f t="shared" si="681"/>
        <v>0</v>
      </c>
      <c r="M1910" s="52">
        <f t="shared" si="679"/>
        <v>1</v>
      </c>
      <c r="N1910" s="526"/>
    </row>
    <row r="1911" spans="1:14" s="4" customFormat="1" outlineLevel="1" x14ac:dyDescent="0.25">
      <c r="A1911" s="573"/>
      <c r="B1911" s="440" t="s">
        <v>24</v>
      </c>
      <c r="C1911" s="440"/>
      <c r="D1911" s="24">
        <v>0</v>
      </c>
      <c r="E1911" s="24">
        <v>0</v>
      </c>
      <c r="F1911" s="24">
        <v>0</v>
      </c>
      <c r="G1911" s="107" t="e">
        <f t="shared" si="647"/>
        <v>#DIV/0!</v>
      </c>
      <c r="H1911" s="43">
        <v>0</v>
      </c>
      <c r="I1911" s="88" t="e">
        <f t="shared" si="670"/>
        <v>#DIV/0!</v>
      </c>
      <c r="J1911" s="88" t="e">
        <f t="shared" si="649"/>
        <v>#DIV/0!</v>
      </c>
      <c r="K1911" s="24">
        <f t="shared" si="678"/>
        <v>0</v>
      </c>
      <c r="L1911" s="24">
        <f t="shared" si="681"/>
        <v>0</v>
      </c>
      <c r="M1911" s="129" t="e">
        <f t="shared" si="679"/>
        <v>#DIV/0!</v>
      </c>
      <c r="N1911" s="526"/>
    </row>
    <row r="1912" spans="1:14" s="4" customFormat="1" ht="111" customHeight="1" outlineLevel="1" x14ac:dyDescent="0.25">
      <c r="A1912" s="573" t="s">
        <v>543</v>
      </c>
      <c r="B1912" s="37" t="s">
        <v>671</v>
      </c>
      <c r="C1912" s="37" t="s">
        <v>215</v>
      </c>
      <c r="D1912" s="56">
        <f>SUM(D1913:D1916)</f>
        <v>15.24</v>
      </c>
      <c r="E1912" s="56">
        <f t="shared" ref="E1912:F1912" si="682">SUM(E1913:E1916)</f>
        <v>15.24</v>
      </c>
      <c r="F1912" s="24">
        <f t="shared" si="682"/>
        <v>0</v>
      </c>
      <c r="G1912" s="106">
        <f t="shared" si="647"/>
        <v>0</v>
      </c>
      <c r="H1912" s="43">
        <f>H1915</f>
        <v>0</v>
      </c>
      <c r="I1912" s="109">
        <f t="shared" si="670"/>
        <v>0</v>
      </c>
      <c r="J1912" s="88" t="e">
        <f t="shared" si="649"/>
        <v>#DIV/0!</v>
      </c>
      <c r="K1912" s="24">
        <f t="shared" si="678"/>
        <v>15.24</v>
      </c>
      <c r="L1912" s="24">
        <f t="shared" si="681"/>
        <v>0</v>
      </c>
      <c r="M1912" s="52">
        <f t="shared" si="679"/>
        <v>1</v>
      </c>
      <c r="N1912" s="526" t="s">
        <v>943</v>
      </c>
    </row>
    <row r="1913" spans="1:14" s="4" customFormat="1" outlineLevel="1" x14ac:dyDescent="0.25">
      <c r="A1913" s="573"/>
      <c r="B1913" s="440" t="s">
        <v>23</v>
      </c>
      <c r="C1913" s="440"/>
      <c r="D1913" s="24"/>
      <c r="E1913" s="24"/>
      <c r="F1913" s="24"/>
      <c r="G1913" s="107" t="e">
        <f t="shared" si="647"/>
        <v>#DIV/0!</v>
      </c>
      <c r="H1913" s="43"/>
      <c r="I1913" s="88" t="e">
        <f t="shared" si="670"/>
        <v>#DIV/0!</v>
      </c>
      <c r="J1913" s="88" t="e">
        <f t="shared" si="649"/>
        <v>#DIV/0!</v>
      </c>
      <c r="K1913" s="24">
        <f t="shared" si="678"/>
        <v>0</v>
      </c>
      <c r="L1913" s="24">
        <f t="shared" si="681"/>
        <v>0</v>
      </c>
      <c r="M1913" s="129" t="e">
        <f t="shared" si="679"/>
        <v>#DIV/0!</v>
      </c>
      <c r="N1913" s="526"/>
    </row>
    <row r="1914" spans="1:14" s="4" customFormat="1" outlineLevel="1" x14ac:dyDescent="0.25">
      <c r="A1914" s="573"/>
      <c r="B1914" s="440" t="s">
        <v>22</v>
      </c>
      <c r="C1914" s="440"/>
      <c r="D1914" s="24">
        <v>0</v>
      </c>
      <c r="E1914" s="24">
        <v>0</v>
      </c>
      <c r="F1914" s="24">
        <v>0</v>
      </c>
      <c r="G1914" s="107" t="e">
        <f t="shared" si="647"/>
        <v>#DIV/0!</v>
      </c>
      <c r="H1914" s="43">
        <v>0</v>
      </c>
      <c r="I1914" s="88" t="e">
        <f t="shared" si="670"/>
        <v>#DIV/0!</v>
      </c>
      <c r="J1914" s="88" t="e">
        <f t="shared" si="649"/>
        <v>#DIV/0!</v>
      </c>
      <c r="K1914" s="24">
        <f t="shared" si="678"/>
        <v>0</v>
      </c>
      <c r="L1914" s="24">
        <f t="shared" si="681"/>
        <v>0</v>
      </c>
      <c r="M1914" s="129" t="e">
        <f t="shared" si="679"/>
        <v>#DIV/0!</v>
      </c>
      <c r="N1914" s="526"/>
    </row>
    <row r="1915" spans="1:14" s="4" customFormat="1" outlineLevel="1" x14ac:dyDescent="0.25">
      <c r="A1915" s="573"/>
      <c r="B1915" s="440" t="s">
        <v>42</v>
      </c>
      <c r="C1915" s="440"/>
      <c r="D1915" s="24">
        <v>15.24</v>
      </c>
      <c r="E1915" s="24">
        <v>15.24</v>
      </c>
      <c r="F1915" s="24">
        <v>0</v>
      </c>
      <c r="G1915" s="106">
        <f t="shared" si="647"/>
        <v>0</v>
      </c>
      <c r="H1915" s="43">
        <v>0</v>
      </c>
      <c r="I1915" s="109">
        <f t="shared" si="670"/>
        <v>0</v>
      </c>
      <c r="J1915" s="88" t="e">
        <f t="shared" si="649"/>
        <v>#DIV/0!</v>
      </c>
      <c r="K1915" s="24">
        <f t="shared" si="678"/>
        <v>15.24</v>
      </c>
      <c r="L1915" s="24">
        <f t="shared" si="681"/>
        <v>0</v>
      </c>
      <c r="M1915" s="52">
        <f t="shared" si="679"/>
        <v>1</v>
      </c>
      <c r="N1915" s="526"/>
    </row>
    <row r="1916" spans="1:14" s="4" customFormat="1" outlineLevel="1" x14ac:dyDescent="0.25">
      <c r="A1916" s="573"/>
      <c r="B1916" s="440" t="s">
        <v>24</v>
      </c>
      <c r="C1916" s="440"/>
      <c r="D1916" s="24">
        <v>0</v>
      </c>
      <c r="E1916" s="24">
        <v>0</v>
      </c>
      <c r="F1916" s="24">
        <v>0</v>
      </c>
      <c r="G1916" s="107" t="e">
        <f t="shared" si="647"/>
        <v>#DIV/0!</v>
      </c>
      <c r="H1916" s="43">
        <v>0</v>
      </c>
      <c r="I1916" s="88" t="e">
        <f t="shared" si="670"/>
        <v>#DIV/0!</v>
      </c>
      <c r="J1916" s="88" t="e">
        <f t="shared" si="649"/>
        <v>#DIV/0!</v>
      </c>
      <c r="K1916" s="24">
        <f t="shared" si="678"/>
        <v>0</v>
      </c>
      <c r="L1916" s="24">
        <f t="shared" si="681"/>
        <v>0</v>
      </c>
      <c r="M1916" s="129" t="e">
        <f t="shared" si="679"/>
        <v>#DIV/0!</v>
      </c>
      <c r="N1916" s="526"/>
    </row>
    <row r="1917" spans="1:14" s="4" customFormat="1" ht="72.75" customHeight="1" outlineLevel="1" x14ac:dyDescent="0.25">
      <c r="A1917" s="631" t="s">
        <v>544</v>
      </c>
      <c r="B1917" s="59" t="s">
        <v>725</v>
      </c>
      <c r="C1917" s="59" t="s">
        <v>779</v>
      </c>
      <c r="D1917" s="64">
        <f>D1922</f>
        <v>1500</v>
      </c>
      <c r="E1917" s="64">
        <f>E1922</f>
        <v>1500</v>
      </c>
      <c r="F1917" s="24">
        <f>F1922</f>
        <v>0</v>
      </c>
      <c r="G1917" s="106">
        <f t="shared" si="647"/>
        <v>0</v>
      </c>
      <c r="H1917" s="43">
        <f>H1922</f>
        <v>0</v>
      </c>
      <c r="I1917" s="109">
        <f t="shared" si="670"/>
        <v>0</v>
      </c>
      <c r="J1917" s="88" t="e">
        <f t="shared" si="649"/>
        <v>#DIV/0!</v>
      </c>
      <c r="K1917" s="64">
        <f t="shared" si="678"/>
        <v>1500</v>
      </c>
      <c r="L1917" s="64">
        <f>SUM(L1918:L1921)</f>
        <v>1.87</v>
      </c>
      <c r="M1917" s="62">
        <f t="shared" si="679"/>
        <v>1</v>
      </c>
      <c r="N1917" s="514"/>
    </row>
    <row r="1918" spans="1:14" s="4" customFormat="1" outlineLevel="1" x14ac:dyDescent="0.25">
      <c r="A1918" s="631"/>
      <c r="B1918" s="440" t="s">
        <v>23</v>
      </c>
      <c r="C1918" s="440"/>
      <c r="D1918" s="24">
        <f>D1923</f>
        <v>0</v>
      </c>
      <c r="E1918" s="24">
        <f t="shared" ref="E1918:F1918" si="683">E1923</f>
        <v>0</v>
      </c>
      <c r="F1918" s="24">
        <f t="shared" si="683"/>
        <v>0</v>
      </c>
      <c r="G1918" s="107" t="e">
        <f t="shared" si="647"/>
        <v>#DIV/0!</v>
      </c>
      <c r="H1918" s="43"/>
      <c r="I1918" s="88" t="e">
        <f t="shared" si="670"/>
        <v>#DIV/0!</v>
      </c>
      <c r="J1918" s="88" t="e">
        <f t="shared" si="649"/>
        <v>#DIV/0!</v>
      </c>
      <c r="K1918" s="24">
        <f t="shared" si="678"/>
        <v>0</v>
      </c>
      <c r="L1918" s="24">
        <f>L1923</f>
        <v>0</v>
      </c>
      <c r="M1918" s="129" t="e">
        <f t="shared" si="679"/>
        <v>#DIV/0!</v>
      </c>
      <c r="N1918" s="514"/>
    </row>
    <row r="1919" spans="1:14" s="4" customFormat="1" ht="18.75" customHeight="1" outlineLevel="1" x14ac:dyDescent="0.25">
      <c r="A1919" s="631"/>
      <c r="B1919" s="440" t="s">
        <v>22</v>
      </c>
      <c r="C1919" s="440"/>
      <c r="D1919" s="24">
        <f t="shared" ref="D1919:F1921" si="684">D1924</f>
        <v>0</v>
      </c>
      <c r="E1919" s="24">
        <f t="shared" si="684"/>
        <v>0</v>
      </c>
      <c r="F1919" s="24">
        <f t="shared" si="684"/>
        <v>0</v>
      </c>
      <c r="G1919" s="107" t="e">
        <f t="shared" si="647"/>
        <v>#DIV/0!</v>
      </c>
      <c r="H1919" s="43"/>
      <c r="I1919" s="88" t="e">
        <f t="shared" si="670"/>
        <v>#DIV/0!</v>
      </c>
      <c r="J1919" s="88" t="e">
        <f t="shared" si="649"/>
        <v>#DIV/0!</v>
      </c>
      <c r="K1919" s="24">
        <f t="shared" si="678"/>
        <v>0</v>
      </c>
      <c r="L1919" s="24">
        <f t="shared" ref="L1919:L1921" si="685">L1924</f>
        <v>0</v>
      </c>
      <c r="M1919" s="129" t="e">
        <f t="shared" si="679"/>
        <v>#DIV/0!</v>
      </c>
      <c r="N1919" s="514"/>
    </row>
    <row r="1920" spans="1:14" s="4" customFormat="1" outlineLevel="1" x14ac:dyDescent="0.25">
      <c r="A1920" s="631"/>
      <c r="B1920" s="440" t="s">
        <v>42</v>
      </c>
      <c r="C1920" s="440"/>
      <c r="D1920" s="24">
        <f t="shared" si="684"/>
        <v>1500</v>
      </c>
      <c r="E1920" s="24">
        <f t="shared" si="684"/>
        <v>1500</v>
      </c>
      <c r="F1920" s="24">
        <f t="shared" si="684"/>
        <v>0</v>
      </c>
      <c r="G1920" s="106">
        <f t="shared" si="647"/>
        <v>0</v>
      </c>
      <c r="H1920" s="43"/>
      <c r="I1920" s="109">
        <f t="shared" si="670"/>
        <v>0</v>
      </c>
      <c r="J1920" s="88" t="e">
        <f t="shared" si="649"/>
        <v>#DIV/0!</v>
      </c>
      <c r="K1920" s="24">
        <f t="shared" si="678"/>
        <v>1500</v>
      </c>
      <c r="L1920" s="24">
        <f t="shared" si="685"/>
        <v>1.87</v>
      </c>
      <c r="M1920" s="52">
        <f t="shared" si="679"/>
        <v>1</v>
      </c>
      <c r="N1920" s="514"/>
    </row>
    <row r="1921" spans="1:14" s="4" customFormat="1" outlineLevel="1" x14ac:dyDescent="0.25">
      <c r="A1921" s="631"/>
      <c r="B1921" s="440" t="s">
        <v>24</v>
      </c>
      <c r="C1921" s="440"/>
      <c r="D1921" s="24">
        <f t="shared" si="684"/>
        <v>0</v>
      </c>
      <c r="E1921" s="24">
        <f t="shared" si="684"/>
        <v>0</v>
      </c>
      <c r="F1921" s="24">
        <f t="shared" si="684"/>
        <v>0</v>
      </c>
      <c r="G1921" s="107" t="e">
        <f t="shared" si="647"/>
        <v>#DIV/0!</v>
      </c>
      <c r="H1921" s="43"/>
      <c r="I1921" s="88" t="e">
        <f t="shared" si="670"/>
        <v>#DIV/0!</v>
      </c>
      <c r="J1921" s="88" t="e">
        <f t="shared" si="649"/>
        <v>#DIV/0!</v>
      </c>
      <c r="K1921" s="24">
        <f t="shared" si="678"/>
        <v>0</v>
      </c>
      <c r="L1921" s="24">
        <f t="shared" si="685"/>
        <v>0</v>
      </c>
      <c r="M1921" s="129" t="e">
        <f t="shared" si="679"/>
        <v>#DIV/0!</v>
      </c>
      <c r="N1921" s="514"/>
    </row>
    <row r="1922" spans="1:14" s="4" customFormat="1" ht="111" customHeight="1" outlineLevel="1" x14ac:dyDescent="0.25">
      <c r="A1922" s="573" t="s">
        <v>545</v>
      </c>
      <c r="B1922" s="37" t="s">
        <v>804</v>
      </c>
      <c r="C1922" s="37" t="s">
        <v>215</v>
      </c>
      <c r="D1922" s="56">
        <f>SUM(D1923:D1926)</f>
        <v>1500</v>
      </c>
      <c r="E1922" s="56">
        <f t="shared" ref="E1922:F1922" si="686">SUM(E1923:E1926)</f>
        <v>1500</v>
      </c>
      <c r="F1922" s="24">
        <f t="shared" si="686"/>
        <v>0</v>
      </c>
      <c r="G1922" s="106">
        <f t="shared" si="647"/>
        <v>0</v>
      </c>
      <c r="H1922" s="43">
        <f>H1925</f>
        <v>0</v>
      </c>
      <c r="I1922" s="109">
        <f t="shared" si="670"/>
        <v>0</v>
      </c>
      <c r="J1922" s="88" t="e">
        <f t="shared" si="649"/>
        <v>#DIV/0!</v>
      </c>
      <c r="K1922" s="24">
        <f t="shared" si="678"/>
        <v>1500</v>
      </c>
      <c r="L1922" s="24">
        <f>SUM(L1923:L1926)</f>
        <v>1.87</v>
      </c>
      <c r="M1922" s="52">
        <f t="shared" si="679"/>
        <v>1</v>
      </c>
      <c r="N1922" s="526" t="s">
        <v>1350</v>
      </c>
    </row>
    <row r="1923" spans="1:14" s="4" customFormat="1" outlineLevel="1" x14ac:dyDescent="0.25">
      <c r="A1923" s="573"/>
      <c r="B1923" s="440" t="s">
        <v>23</v>
      </c>
      <c r="C1923" s="440"/>
      <c r="D1923" s="24"/>
      <c r="E1923" s="24"/>
      <c r="F1923" s="24"/>
      <c r="G1923" s="107" t="e">
        <f t="shared" si="647"/>
        <v>#DIV/0!</v>
      </c>
      <c r="H1923" s="43"/>
      <c r="I1923" s="88" t="e">
        <f t="shared" si="670"/>
        <v>#DIV/0!</v>
      </c>
      <c r="J1923" s="88" t="e">
        <f t="shared" si="649"/>
        <v>#DIV/0!</v>
      </c>
      <c r="K1923" s="24">
        <f t="shared" si="678"/>
        <v>0</v>
      </c>
      <c r="L1923" s="24">
        <f t="shared" si="681"/>
        <v>0</v>
      </c>
      <c r="M1923" s="129" t="e">
        <f t="shared" si="679"/>
        <v>#DIV/0!</v>
      </c>
      <c r="N1923" s="526"/>
    </row>
    <row r="1924" spans="1:14" s="4" customFormat="1" outlineLevel="1" x14ac:dyDescent="0.25">
      <c r="A1924" s="573"/>
      <c r="B1924" s="440" t="s">
        <v>22</v>
      </c>
      <c r="C1924" s="440"/>
      <c r="D1924" s="24">
        <v>0</v>
      </c>
      <c r="E1924" s="24">
        <v>0</v>
      </c>
      <c r="F1924" s="24">
        <v>0</v>
      </c>
      <c r="G1924" s="107" t="e">
        <f t="shared" si="647"/>
        <v>#DIV/0!</v>
      </c>
      <c r="H1924" s="43">
        <v>0</v>
      </c>
      <c r="I1924" s="88" t="e">
        <f t="shared" si="670"/>
        <v>#DIV/0!</v>
      </c>
      <c r="J1924" s="88" t="e">
        <f t="shared" si="649"/>
        <v>#DIV/0!</v>
      </c>
      <c r="K1924" s="24">
        <f t="shared" si="678"/>
        <v>0</v>
      </c>
      <c r="L1924" s="24">
        <f t="shared" si="681"/>
        <v>0</v>
      </c>
      <c r="M1924" s="129" t="e">
        <f t="shared" si="679"/>
        <v>#DIV/0!</v>
      </c>
      <c r="N1924" s="526"/>
    </row>
    <row r="1925" spans="1:14" s="4" customFormat="1" outlineLevel="1" x14ac:dyDescent="0.25">
      <c r="A1925" s="573"/>
      <c r="B1925" s="440" t="s">
        <v>42</v>
      </c>
      <c r="C1925" s="440"/>
      <c r="D1925" s="24">
        <v>1500</v>
      </c>
      <c r="E1925" s="24">
        <v>1500</v>
      </c>
      <c r="F1925" s="24">
        <v>0</v>
      </c>
      <c r="G1925" s="106">
        <f t="shared" si="647"/>
        <v>0</v>
      </c>
      <c r="H1925" s="43">
        <v>0</v>
      </c>
      <c r="I1925" s="109">
        <f t="shared" si="670"/>
        <v>0</v>
      </c>
      <c r="J1925" s="88" t="e">
        <f t="shared" si="649"/>
        <v>#DIV/0!</v>
      </c>
      <c r="K1925" s="24">
        <v>1498.13</v>
      </c>
      <c r="L1925" s="24">
        <f t="shared" si="681"/>
        <v>1.87</v>
      </c>
      <c r="M1925" s="396">
        <f t="shared" si="679"/>
        <v>0.999</v>
      </c>
      <c r="N1925" s="526"/>
    </row>
    <row r="1926" spans="1:14" s="4" customFormat="1" outlineLevel="1" x14ac:dyDescent="0.25">
      <c r="A1926" s="573"/>
      <c r="B1926" s="440" t="s">
        <v>24</v>
      </c>
      <c r="C1926" s="440"/>
      <c r="D1926" s="24">
        <v>0</v>
      </c>
      <c r="E1926" s="24">
        <v>0</v>
      </c>
      <c r="F1926" s="24">
        <v>0</v>
      </c>
      <c r="G1926" s="107" t="e">
        <f t="shared" si="647"/>
        <v>#DIV/0!</v>
      </c>
      <c r="H1926" s="43">
        <v>0</v>
      </c>
      <c r="I1926" s="88" t="e">
        <f t="shared" si="670"/>
        <v>#DIV/0!</v>
      </c>
      <c r="J1926" s="88" t="e">
        <f t="shared" si="649"/>
        <v>#DIV/0!</v>
      </c>
      <c r="K1926" s="24">
        <f t="shared" si="678"/>
        <v>0</v>
      </c>
      <c r="L1926" s="24">
        <f t="shared" si="681"/>
        <v>0</v>
      </c>
      <c r="M1926" s="129" t="e">
        <f t="shared" si="679"/>
        <v>#DIV/0!</v>
      </c>
      <c r="N1926" s="526"/>
    </row>
    <row r="1927" spans="1:14" s="4" customFormat="1" ht="58.5" customHeight="1" outlineLevel="1" x14ac:dyDescent="0.25">
      <c r="A1927" s="568" t="s">
        <v>12</v>
      </c>
      <c r="B1927" s="153" t="s">
        <v>819</v>
      </c>
      <c r="C1927" s="34" t="s">
        <v>141</v>
      </c>
      <c r="D1927" s="31">
        <f>SUM(D1928:D1931)</f>
        <v>54603.31</v>
      </c>
      <c r="E1927" s="31">
        <f t="shared" ref="E1927:F1927" si="687">SUM(E1928:E1931)</f>
        <v>54603.31</v>
      </c>
      <c r="F1927" s="31">
        <f t="shared" si="687"/>
        <v>5909.73</v>
      </c>
      <c r="G1927" s="110">
        <f t="shared" ref="G1927:G2047" si="688">F1927/E1927</f>
        <v>0.108</v>
      </c>
      <c r="H1927" s="31">
        <f>SUM(H1928:H1931)</f>
        <v>5909.73</v>
      </c>
      <c r="I1927" s="110">
        <f t="shared" si="670"/>
        <v>0.108</v>
      </c>
      <c r="J1927" s="110">
        <f t="shared" ref="J1927:J2042" si="689">H1927/F1927</f>
        <v>1</v>
      </c>
      <c r="K1927" s="31">
        <f t="shared" ref="K1927:K1990" si="690">E1927</f>
        <v>54603.31</v>
      </c>
      <c r="L1927" s="33">
        <f t="shared" ref="L1927:L1990" si="691">E1927-K1927</f>
        <v>0</v>
      </c>
      <c r="M1927" s="32">
        <f t="shared" ref="M1927:M1990" si="692">K1927/E1927</f>
        <v>1</v>
      </c>
      <c r="N1927" s="524"/>
    </row>
    <row r="1928" spans="1:14" s="4" customFormat="1" ht="18.75" customHeight="1" outlineLevel="1" x14ac:dyDescent="0.25">
      <c r="A1928" s="568"/>
      <c r="B1928" s="35" t="s">
        <v>23</v>
      </c>
      <c r="C1928" s="35"/>
      <c r="D1928" s="33">
        <f t="shared" ref="D1928:F1931" si="693">D1933+D2033+D2038+D2043</f>
        <v>0</v>
      </c>
      <c r="E1928" s="33">
        <f t="shared" si="693"/>
        <v>0</v>
      </c>
      <c r="F1928" s="33">
        <f t="shared" si="693"/>
        <v>0</v>
      </c>
      <c r="G1928" s="111" t="e">
        <f t="shared" si="688"/>
        <v>#DIV/0!</v>
      </c>
      <c r="H1928" s="33">
        <f>H1933+H2033+H2038+H2043</f>
        <v>0</v>
      </c>
      <c r="I1928" s="112" t="e">
        <f t="shared" si="670"/>
        <v>#DIV/0!</v>
      </c>
      <c r="J1928" s="112" t="e">
        <f t="shared" si="689"/>
        <v>#DIV/0!</v>
      </c>
      <c r="K1928" s="33">
        <f t="shared" si="690"/>
        <v>0</v>
      </c>
      <c r="L1928" s="33">
        <f t="shared" si="691"/>
        <v>0</v>
      </c>
      <c r="M1928" s="125" t="e">
        <f t="shared" si="692"/>
        <v>#DIV/0!</v>
      </c>
      <c r="N1928" s="524"/>
    </row>
    <row r="1929" spans="1:14" s="4" customFormat="1" ht="18.75" customHeight="1" outlineLevel="1" x14ac:dyDescent="0.25">
      <c r="A1929" s="568"/>
      <c r="B1929" s="35" t="s">
        <v>22</v>
      </c>
      <c r="C1929" s="35"/>
      <c r="D1929" s="33">
        <f t="shared" si="693"/>
        <v>0</v>
      </c>
      <c r="E1929" s="33">
        <f t="shared" si="693"/>
        <v>0</v>
      </c>
      <c r="F1929" s="33">
        <f t="shared" si="693"/>
        <v>0</v>
      </c>
      <c r="G1929" s="111" t="e">
        <f t="shared" si="688"/>
        <v>#DIV/0!</v>
      </c>
      <c r="H1929" s="33">
        <f>H1934+H2034+H2039+H2044</f>
        <v>0</v>
      </c>
      <c r="I1929" s="112" t="e">
        <f t="shared" si="670"/>
        <v>#DIV/0!</v>
      </c>
      <c r="J1929" s="112" t="e">
        <f t="shared" si="689"/>
        <v>#DIV/0!</v>
      </c>
      <c r="K1929" s="33">
        <f t="shared" si="690"/>
        <v>0</v>
      </c>
      <c r="L1929" s="33">
        <f t="shared" si="691"/>
        <v>0</v>
      </c>
      <c r="M1929" s="125" t="e">
        <f t="shared" si="692"/>
        <v>#DIV/0!</v>
      </c>
      <c r="N1929" s="524"/>
    </row>
    <row r="1930" spans="1:14" s="4" customFormat="1" ht="18.75" customHeight="1" outlineLevel="1" x14ac:dyDescent="0.25">
      <c r="A1930" s="568"/>
      <c r="B1930" s="35" t="s">
        <v>42</v>
      </c>
      <c r="C1930" s="35"/>
      <c r="D1930" s="33">
        <f t="shared" si="693"/>
        <v>44603.31</v>
      </c>
      <c r="E1930" s="33">
        <f t="shared" si="693"/>
        <v>44603.31</v>
      </c>
      <c r="F1930" s="33">
        <f t="shared" si="693"/>
        <v>5909.73</v>
      </c>
      <c r="G1930" s="113">
        <f t="shared" si="688"/>
        <v>0.13200000000000001</v>
      </c>
      <c r="H1930" s="33">
        <f>H1935+H2035+H2040+H2045</f>
        <v>5909.73</v>
      </c>
      <c r="I1930" s="113">
        <f t="shared" si="670"/>
        <v>0.13200000000000001</v>
      </c>
      <c r="J1930" s="113">
        <f t="shared" si="689"/>
        <v>1</v>
      </c>
      <c r="K1930" s="33">
        <f t="shared" si="690"/>
        <v>44603.31</v>
      </c>
      <c r="L1930" s="33">
        <f t="shared" si="691"/>
        <v>0</v>
      </c>
      <c r="M1930" s="124">
        <f t="shared" si="692"/>
        <v>1</v>
      </c>
      <c r="N1930" s="524"/>
    </row>
    <row r="1931" spans="1:14" s="4" customFormat="1" ht="18.75" customHeight="1" outlineLevel="1" x14ac:dyDescent="0.25">
      <c r="A1931" s="568"/>
      <c r="B1931" s="35" t="s">
        <v>24</v>
      </c>
      <c r="C1931" s="35"/>
      <c r="D1931" s="33">
        <f t="shared" si="693"/>
        <v>10000</v>
      </c>
      <c r="E1931" s="33">
        <f t="shared" si="693"/>
        <v>10000</v>
      </c>
      <c r="F1931" s="33">
        <f t="shared" si="693"/>
        <v>0</v>
      </c>
      <c r="G1931" s="110">
        <f t="shared" si="688"/>
        <v>0</v>
      </c>
      <c r="H1931" s="33">
        <f>H1936+H2036+H2041+H2046</f>
        <v>0</v>
      </c>
      <c r="I1931" s="113">
        <f t="shared" si="670"/>
        <v>0</v>
      </c>
      <c r="J1931" s="112" t="e">
        <f t="shared" si="689"/>
        <v>#DIV/0!</v>
      </c>
      <c r="K1931" s="33">
        <f t="shared" si="690"/>
        <v>10000</v>
      </c>
      <c r="L1931" s="33">
        <f t="shared" si="691"/>
        <v>0</v>
      </c>
      <c r="M1931" s="124">
        <f t="shared" si="692"/>
        <v>1</v>
      </c>
      <c r="N1931" s="524"/>
    </row>
    <row r="1932" spans="1:14" s="4" customFormat="1" ht="113.25" customHeight="1" outlineLevel="1" x14ac:dyDescent="0.25">
      <c r="A1932" s="628" t="s">
        <v>251</v>
      </c>
      <c r="B1932" s="59" t="s">
        <v>672</v>
      </c>
      <c r="C1932" s="59" t="s">
        <v>779</v>
      </c>
      <c r="D1932" s="64">
        <f>SUM(D1933:D1936)</f>
        <v>29224.31</v>
      </c>
      <c r="E1932" s="64">
        <f>SUM(E1933:E1936)</f>
        <v>29224.31</v>
      </c>
      <c r="F1932" s="64">
        <f>SUM(F1933:F1936)</f>
        <v>5816.67</v>
      </c>
      <c r="G1932" s="101">
        <f t="shared" si="688"/>
        <v>0.19900000000000001</v>
      </c>
      <c r="H1932" s="63">
        <f>SUM(H1933:H1936)</f>
        <v>5816.67</v>
      </c>
      <c r="I1932" s="105">
        <f t="shared" si="670"/>
        <v>0.19900000000000001</v>
      </c>
      <c r="J1932" s="101">
        <f t="shared" si="689"/>
        <v>1</v>
      </c>
      <c r="K1932" s="64">
        <f t="shared" si="690"/>
        <v>29224.31</v>
      </c>
      <c r="L1932" s="24">
        <f t="shared" si="691"/>
        <v>0</v>
      </c>
      <c r="M1932" s="60">
        <f t="shared" si="692"/>
        <v>1</v>
      </c>
      <c r="N1932" s="535"/>
    </row>
    <row r="1933" spans="1:14" s="4" customFormat="1" ht="18.75" customHeight="1" outlineLevel="1" x14ac:dyDescent="0.25">
      <c r="A1933" s="628"/>
      <c r="B1933" s="256" t="s">
        <v>23</v>
      </c>
      <c r="C1933" s="440"/>
      <c r="D1933" s="24">
        <f>D1938+D1988</f>
        <v>0</v>
      </c>
      <c r="E1933" s="24">
        <f t="shared" ref="E1933:H1936" si="694">E1938+E1988</f>
        <v>0</v>
      </c>
      <c r="F1933" s="24">
        <f t="shared" si="694"/>
        <v>0</v>
      </c>
      <c r="G1933" s="73" t="e">
        <f t="shared" si="688"/>
        <v>#DIV/0!</v>
      </c>
      <c r="H1933" s="24">
        <f t="shared" si="694"/>
        <v>0</v>
      </c>
      <c r="I1933" s="88" t="e">
        <f t="shared" si="670"/>
        <v>#DIV/0!</v>
      </c>
      <c r="J1933" s="73" t="e">
        <f t="shared" si="689"/>
        <v>#DIV/0!</v>
      </c>
      <c r="K1933" s="24">
        <f t="shared" si="690"/>
        <v>0</v>
      </c>
      <c r="L1933" s="24">
        <f t="shared" si="691"/>
        <v>0</v>
      </c>
      <c r="M1933" s="29" t="e">
        <f t="shared" si="692"/>
        <v>#DIV/0!</v>
      </c>
      <c r="N1933" s="535"/>
    </row>
    <row r="1934" spans="1:14" s="4" customFormat="1" ht="18.75" customHeight="1" outlineLevel="1" x14ac:dyDescent="0.25">
      <c r="A1934" s="628"/>
      <c r="B1934" s="440" t="s">
        <v>191</v>
      </c>
      <c r="C1934" s="440"/>
      <c r="D1934" s="24">
        <f>D1939+D1989</f>
        <v>0</v>
      </c>
      <c r="E1934" s="24">
        <f t="shared" si="694"/>
        <v>0</v>
      </c>
      <c r="F1934" s="24">
        <f t="shared" si="694"/>
        <v>0</v>
      </c>
      <c r="G1934" s="73" t="e">
        <f t="shared" si="688"/>
        <v>#DIV/0!</v>
      </c>
      <c r="H1934" s="24">
        <f t="shared" si="694"/>
        <v>0</v>
      </c>
      <c r="I1934" s="88" t="e">
        <f t="shared" si="670"/>
        <v>#DIV/0!</v>
      </c>
      <c r="J1934" s="73" t="e">
        <f t="shared" si="689"/>
        <v>#DIV/0!</v>
      </c>
      <c r="K1934" s="24">
        <f t="shared" si="690"/>
        <v>0</v>
      </c>
      <c r="L1934" s="24">
        <f t="shared" si="691"/>
        <v>0</v>
      </c>
      <c r="M1934" s="29" t="e">
        <f t="shared" si="692"/>
        <v>#DIV/0!</v>
      </c>
      <c r="N1934" s="535"/>
    </row>
    <row r="1935" spans="1:14" s="4" customFormat="1" ht="18.75" customHeight="1" outlineLevel="1" x14ac:dyDescent="0.25">
      <c r="A1935" s="628"/>
      <c r="B1935" s="440" t="s">
        <v>42</v>
      </c>
      <c r="C1935" s="440"/>
      <c r="D1935" s="24">
        <f>D1940+D1990</f>
        <v>29224.31</v>
      </c>
      <c r="E1935" s="24">
        <f t="shared" si="694"/>
        <v>29224.31</v>
      </c>
      <c r="F1935" s="24">
        <f t="shared" si="694"/>
        <v>5816.67</v>
      </c>
      <c r="G1935" s="69">
        <f t="shared" si="688"/>
        <v>0.19900000000000001</v>
      </c>
      <c r="H1935" s="24">
        <f t="shared" si="694"/>
        <v>5816.67</v>
      </c>
      <c r="I1935" s="109">
        <f t="shared" si="670"/>
        <v>0.19900000000000001</v>
      </c>
      <c r="J1935" s="69">
        <f t="shared" si="689"/>
        <v>1</v>
      </c>
      <c r="K1935" s="24">
        <f t="shared" si="690"/>
        <v>29224.31</v>
      </c>
      <c r="L1935" s="24">
        <f t="shared" si="691"/>
        <v>0</v>
      </c>
      <c r="M1935" s="28">
        <f t="shared" si="692"/>
        <v>1</v>
      </c>
      <c r="N1935" s="535"/>
    </row>
    <row r="1936" spans="1:14" s="4" customFormat="1" ht="18.75" customHeight="1" outlineLevel="1" x14ac:dyDescent="0.25">
      <c r="A1936" s="628"/>
      <c r="B1936" s="256" t="s">
        <v>24</v>
      </c>
      <c r="C1936" s="440"/>
      <c r="D1936" s="24">
        <f>D1941+D1991</f>
        <v>0</v>
      </c>
      <c r="E1936" s="24">
        <f t="shared" si="694"/>
        <v>0</v>
      </c>
      <c r="F1936" s="24">
        <f t="shared" si="694"/>
        <v>0</v>
      </c>
      <c r="G1936" s="73" t="e">
        <f t="shared" si="688"/>
        <v>#DIV/0!</v>
      </c>
      <c r="H1936" s="24">
        <f t="shared" si="694"/>
        <v>0</v>
      </c>
      <c r="I1936" s="88" t="e">
        <f t="shared" si="670"/>
        <v>#DIV/0!</v>
      </c>
      <c r="J1936" s="73" t="e">
        <f t="shared" si="689"/>
        <v>#DIV/0!</v>
      </c>
      <c r="K1936" s="24">
        <f t="shared" si="690"/>
        <v>0</v>
      </c>
      <c r="L1936" s="24">
        <f t="shared" si="691"/>
        <v>0</v>
      </c>
      <c r="M1936" s="29" t="e">
        <f t="shared" si="692"/>
        <v>#DIV/0!</v>
      </c>
      <c r="N1936" s="535"/>
    </row>
    <row r="1937" spans="1:14" s="4" customFormat="1" ht="66.75" customHeight="1" outlineLevel="1" x14ac:dyDescent="0.25">
      <c r="A1937" s="583" t="s">
        <v>252</v>
      </c>
      <c r="B1937" s="37" t="s">
        <v>673</v>
      </c>
      <c r="C1937" s="37" t="s">
        <v>215</v>
      </c>
      <c r="D1937" s="56">
        <f>SUM(D1938:D1941)</f>
        <v>5876.8</v>
      </c>
      <c r="E1937" s="56">
        <f t="shared" ref="E1937:F1937" si="695">SUM(E1938:E1941)</f>
        <v>5876.8</v>
      </c>
      <c r="F1937" s="56">
        <f t="shared" si="695"/>
        <v>21.9</v>
      </c>
      <c r="G1937" s="114">
        <f t="shared" si="688"/>
        <v>4.0000000000000001E-3</v>
      </c>
      <c r="H1937" s="56">
        <f>SUM(H1938:H1941)</f>
        <v>21.9</v>
      </c>
      <c r="I1937" s="114">
        <f t="shared" si="670"/>
        <v>4.0000000000000001E-3</v>
      </c>
      <c r="J1937" s="114">
        <f t="shared" si="689"/>
        <v>1</v>
      </c>
      <c r="K1937" s="56">
        <f>SUM(K1938:K1941)</f>
        <v>4692.47</v>
      </c>
      <c r="L1937" s="56">
        <f>SUM(L1938:L1941)</f>
        <v>1184.33</v>
      </c>
      <c r="M1937" s="155">
        <f t="shared" si="692"/>
        <v>0.8</v>
      </c>
      <c r="N1937" s="530"/>
    </row>
    <row r="1938" spans="1:14" s="4" customFormat="1" outlineLevel="2" x14ac:dyDescent="0.25">
      <c r="A1938" s="583"/>
      <c r="B1938" s="440" t="s">
        <v>23</v>
      </c>
      <c r="C1938" s="37"/>
      <c r="D1938" s="56">
        <f>D1943+D1958+D1963+D1968+D1948+D1953+D1973+D1978+D1983</f>
        <v>0</v>
      </c>
      <c r="E1938" s="56">
        <f t="shared" ref="E1938:L1941" si="696">E1943+E1958+E1963+E1968+E1948+E1953+E1973+E1978+E1983</f>
        <v>0</v>
      </c>
      <c r="F1938" s="56">
        <f t="shared" si="696"/>
        <v>0</v>
      </c>
      <c r="G1938" s="88" t="e">
        <f t="shared" si="688"/>
        <v>#DIV/0!</v>
      </c>
      <c r="H1938" s="56">
        <f t="shared" si="696"/>
        <v>0</v>
      </c>
      <c r="I1938" s="88" t="e">
        <f t="shared" si="670"/>
        <v>#DIV/0!</v>
      </c>
      <c r="J1938" s="88" t="e">
        <f t="shared" si="689"/>
        <v>#DIV/0!</v>
      </c>
      <c r="K1938" s="56">
        <f t="shared" si="696"/>
        <v>0</v>
      </c>
      <c r="L1938" s="56">
        <f t="shared" si="696"/>
        <v>0</v>
      </c>
      <c r="M1938" s="129" t="e">
        <f t="shared" si="692"/>
        <v>#DIV/0!</v>
      </c>
      <c r="N1938" s="530"/>
    </row>
    <row r="1939" spans="1:14" s="4" customFormat="1" outlineLevel="2" x14ac:dyDescent="0.25">
      <c r="A1939" s="583"/>
      <c r="B1939" s="440" t="s">
        <v>191</v>
      </c>
      <c r="C1939" s="37"/>
      <c r="D1939" s="56">
        <f t="shared" ref="D1939:F1941" si="697">D1944+D1959+D1964+D1969+D1949+D1954+D1974+D1979+D1984</f>
        <v>0</v>
      </c>
      <c r="E1939" s="56">
        <f t="shared" si="697"/>
        <v>0</v>
      </c>
      <c r="F1939" s="56">
        <f t="shared" si="697"/>
        <v>0</v>
      </c>
      <c r="G1939" s="88" t="e">
        <f t="shared" si="688"/>
        <v>#DIV/0!</v>
      </c>
      <c r="H1939" s="56">
        <f t="shared" si="696"/>
        <v>0</v>
      </c>
      <c r="I1939" s="88" t="e">
        <f t="shared" si="670"/>
        <v>#DIV/0!</v>
      </c>
      <c r="J1939" s="88" t="e">
        <f t="shared" si="689"/>
        <v>#DIV/0!</v>
      </c>
      <c r="K1939" s="56">
        <f t="shared" ref="K1939:L1939" si="698">K1944+K1959+K1964+K1969+K1949+K1954+K1974+K1979+K1984</f>
        <v>0</v>
      </c>
      <c r="L1939" s="56">
        <f t="shared" si="698"/>
        <v>0</v>
      </c>
      <c r="M1939" s="129" t="e">
        <f t="shared" si="692"/>
        <v>#DIV/0!</v>
      </c>
      <c r="N1939" s="530"/>
    </row>
    <row r="1940" spans="1:14" s="4" customFormat="1" outlineLevel="2" x14ac:dyDescent="0.25">
      <c r="A1940" s="583"/>
      <c r="B1940" s="440" t="s">
        <v>42</v>
      </c>
      <c r="C1940" s="37"/>
      <c r="D1940" s="56">
        <f t="shared" si="697"/>
        <v>5876.8</v>
      </c>
      <c r="E1940" s="56">
        <f t="shared" si="697"/>
        <v>5876.8</v>
      </c>
      <c r="F1940" s="56">
        <f t="shared" si="697"/>
        <v>21.9</v>
      </c>
      <c r="G1940" s="109">
        <f t="shared" si="688"/>
        <v>4.0000000000000001E-3</v>
      </c>
      <c r="H1940" s="56">
        <f t="shared" si="696"/>
        <v>21.9</v>
      </c>
      <c r="I1940" s="109">
        <f t="shared" si="670"/>
        <v>4.0000000000000001E-3</v>
      </c>
      <c r="J1940" s="109">
        <f t="shared" si="689"/>
        <v>1</v>
      </c>
      <c r="K1940" s="56">
        <f t="shared" ref="K1940:L1940" si="699">K1945+K1960+K1965+K1970+K1950+K1955+K1975+K1980+K1985</f>
        <v>4692.47</v>
      </c>
      <c r="L1940" s="56">
        <f t="shared" si="699"/>
        <v>1184.33</v>
      </c>
      <c r="M1940" s="52">
        <f t="shared" si="692"/>
        <v>0.8</v>
      </c>
      <c r="N1940" s="530"/>
    </row>
    <row r="1941" spans="1:14" s="4" customFormat="1" outlineLevel="2" x14ac:dyDescent="0.25">
      <c r="A1941" s="583"/>
      <c r="B1941" s="440" t="s">
        <v>24</v>
      </c>
      <c r="C1941" s="37"/>
      <c r="D1941" s="56">
        <f t="shared" si="697"/>
        <v>0</v>
      </c>
      <c r="E1941" s="56">
        <f t="shared" si="697"/>
        <v>0</v>
      </c>
      <c r="F1941" s="56">
        <f t="shared" si="697"/>
        <v>0</v>
      </c>
      <c r="G1941" s="107" t="e">
        <f t="shared" si="688"/>
        <v>#DIV/0!</v>
      </c>
      <c r="H1941" s="56">
        <f t="shared" si="696"/>
        <v>0</v>
      </c>
      <c r="I1941" s="88" t="e">
        <f t="shared" si="670"/>
        <v>#DIV/0!</v>
      </c>
      <c r="J1941" s="88" t="e">
        <f t="shared" si="689"/>
        <v>#DIV/0!</v>
      </c>
      <c r="K1941" s="56">
        <f t="shared" ref="K1941:L1941" si="700">K1946+K1961+K1966+K1971+K1951+K1956+K1976+K1981+K1986</f>
        <v>0</v>
      </c>
      <c r="L1941" s="56">
        <f t="shared" si="700"/>
        <v>0</v>
      </c>
      <c r="M1941" s="129" t="e">
        <f t="shared" si="692"/>
        <v>#DIV/0!</v>
      </c>
      <c r="N1941" s="530"/>
    </row>
    <row r="1942" spans="1:14" s="4" customFormat="1" ht="192.75" customHeight="1" outlineLevel="2" x14ac:dyDescent="0.25">
      <c r="A1942" s="583" t="s">
        <v>253</v>
      </c>
      <c r="B1942" s="37" t="s">
        <v>893</v>
      </c>
      <c r="C1942" s="37" t="s">
        <v>780</v>
      </c>
      <c r="D1942" s="56">
        <f>SUM(D1943:D1946)</f>
        <v>500</v>
      </c>
      <c r="E1942" s="56">
        <f t="shared" ref="E1942:F1942" si="701">SUM(E1943:E1946)</f>
        <v>500</v>
      </c>
      <c r="F1942" s="56">
        <f t="shared" si="701"/>
        <v>9.5</v>
      </c>
      <c r="G1942" s="114">
        <f t="shared" si="688"/>
        <v>1.9E-2</v>
      </c>
      <c r="H1942" s="397">
        <f>SUM(H1943:H1946)</f>
        <v>9.5</v>
      </c>
      <c r="I1942" s="114">
        <f t="shared" ref="I1942:I2005" si="702">H1942/E1942</f>
        <v>1.9E-2</v>
      </c>
      <c r="J1942" s="114">
        <f t="shared" si="689"/>
        <v>1</v>
      </c>
      <c r="K1942" s="56">
        <f>SUM(K1943:K1946)</f>
        <v>367.02</v>
      </c>
      <c r="L1942" s="56">
        <f>SUM(L1943:L1946)</f>
        <v>132.97999999999999</v>
      </c>
      <c r="M1942" s="155">
        <f t="shared" si="692"/>
        <v>0.73</v>
      </c>
      <c r="N1942" s="518" t="s">
        <v>1337</v>
      </c>
    </row>
    <row r="1943" spans="1:14" s="4" customFormat="1" ht="18.75" customHeight="1" outlineLevel="2" x14ac:dyDescent="0.25">
      <c r="A1943" s="583"/>
      <c r="B1943" s="440" t="s">
        <v>23</v>
      </c>
      <c r="C1943" s="440"/>
      <c r="D1943" s="24"/>
      <c r="E1943" s="24"/>
      <c r="F1943" s="361"/>
      <c r="G1943" s="88" t="e">
        <f t="shared" si="688"/>
        <v>#DIV/0!</v>
      </c>
      <c r="H1943" s="399"/>
      <c r="I1943" s="88" t="e">
        <f t="shared" si="702"/>
        <v>#DIV/0!</v>
      </c>
      <c r="J1943" s="88" t="e">
        <f t="shared" si="689"/>
        <v>#DIV/0!</v>
      </c>
      <c r="K1943" s="36">
        <f t="shared" si="690"/>
        <v>0</v>
      </c>
      <c r="L1943" s="36">
        <f t="shared" si="691"/>
        <v>0</v>
      </c>
      <c r="M1943" s="129" t="e">
        <f t="shared" si="692"/>
        <v>#DIV/0!</v>
      </c>
      <c r="N1943" s="518"/>
    </row>
    <row r="1944" spans="1:14" s="4" customFormat="1" ht="18.75" customHeight="1" outlineLevel="2" x14ac:dyDescent="0.25">
      <c r="A1944" s="583"/>
      <c r="B1944" s="440" t="s">
        <v>191</v>
      </c>
      <c r="C1944" s="440"/>
      <c r="D1944" s="24">
        <v>0</v>
      </c>
      <c r="E1944" s="24">
        <v>0</v>
      </c>
      <c r="F1944" s="361"/>
      <c r="G1944" s="88" t="e">
        <f t="shared" si="688"/>
        <v>#DIV/0!</v>
      </c>
      <c r="H1944" s="399"/>
      <c r="I1944" s="88" t="e">
        <f t="shared" si="702"/>
        <v>#DIV/0!</v>
      </c>
      <c r="J1944" s="88" t="e">
        <f t="shared" si="689"/>
        <v>#DIV/0!</v>
      </c>
      <c r="K1944" s="36">
        <f t="shared" si="690"/>
        <v>0</v>
      </c>
      <c r="L1944" s="36">
        <f t="shared" si="691"/>
        <v>0</v>
      </c>
      <c r="M1944" s="129" t="e">
        <f t="shared" si="692"/>
        <v>#DIV/0!</v>
      </c>
      <c r="N1944" s="518"/>
    </row>
    <row r="1945" spans="1:14" s="4" customFormat="1" ht="18.75" customHeight="1" outlineLevel="2" x14ac:dyDescent="0.25">
      <c r="A1945" s="583"/>
      <c r="B1945" s="440" t="s">
        <v>42</v>
      </c>
      <c r="C1945" s="440"/>
      <c r="D1945" s="24">
        <v>500</v>
      </c>
      <c r="E1945" s="24">
        <v>500</v>
      </c>
      <c r="F1945" s="361">
        <v>9.5</v>
      </c>
      <c r="G1945" s="109">
        <f t="shared" si="688"/>
        <v>1.9E-2</v>
      </c>
      <c r="H1945" s="361">
        <v>9.5</v>
      </c>
      <c r="I1945" s="109">
        <f t="shared" si="702"/>
        <v>1.9E-2</v>
      </c>
      <c r="J1945" s="109">
        <f t="shared" si="689"/>
        <v>1</v>
      </c>
      <c r="K1945" s="24">
        <v>367.02</v>
      </c>
      <c r="L1945" s="24">
        <f t="shared" si="691"/>
        <v>132.97999999999999</v>
      </c>
      <c r="M1945" s="52">
        <f t="shared" si="692"/>
        <v>0.73</v>
      </c>
      <c r="N1945" s="518"/>
    </row>
    <row r="1946" spans="1:14" s="4" customFormat="1" ht="18.75" customHeight="1" outlineLevel="2" x14ac:dyDescent="0.25">
      <c r="A1946" s="583"/>
      <c r="B1946" s="440" t="s">
        <v>24</v>
      </c>
      <c r="C1946" s="440"/>
      <c r="D1946" s="24"/>
      <c r="E1946" s="24"/>
      <c r="F1946" s="361"/>
      <c r="G1946" s="107" t="e">
        <f t="shared" si="688"/>
        <v>#DIV/0!</v>
      </c>
      <c r="H1946" s="399"/>
      <c r="I1946" s="88" t="e">
        <f t="shared" si="702"/>
        <v>#DIV/0!</v>
      </c>
      <c r="J1946" s="88" t="e">
        <f t="shared" si="689"/>
        <v>#DIV/0!</v>
      </c>
      <c r="K1946" s="36">
        <f t="shared" si="690"/>
        <v>0</v>
      </c>
      <c r="L1946" s="36">
        <f t="shared" si="691"/>
        <v>0</v>
      </c>
      <c r="M1946" s="129" t="e">
        <f t="shared" si="692"/>
        <v>#DIV/0!</v>
      </c>
      <c r="N1946" s="518"/>
    </row>
    <row r="1947" spans="1:14" s="4" customFormat="1" ht="165" customHeight="1" outlineLevel="2" x14ac:dyDescent="0.25">
      <c r="A1947" s="583" t="s">
        <v>254</v>
      </c>
      <c r="B1947" s="37" t="s">
        <v>243</v>
      </c>
      <c r="C1947" s="37" t="s">
        <v>780</v>
      </c>
      <c r="D1947" s="56">
        <f>SUM(D1948:D1951)</f>
        <v>800</v>
      </c>
      <c r="E1947" s="56">
        <f t="shared" ref="E1947:F1947" si="703">SUM(E1948:E1951)</f>
        <v>800</v>
      </c>
      <c r="F1947" s="56">
        <f t="shared" si="703"/>
        <v>5</v>
      </c>
      <c r="G1947" s="114">
        <f t="shared" si="688"/>
        <v>6.0000000000000001E-3</v>
      </c>
      <c r="H1947" s="397">
        <f>SUM(H1948:H1951)</f>
        <v>5</v>
      </c>
      <c r="I1947" s="109">
        <f t="shared" si="702"/>
        <v>6.0000000000000001E-3</v>
      </c>
      <c r="J1947" s="114">
        <f t="shared" si="689"/>
        <v>1</v>
      </c>
      <c r="K1947" s="56">
        <f>SUM(K1948:K1951)</f>
        <v>598.48</v>
      </c>
      <c r="L1947" s="56">
        <f>SUM(L1948:L1951)</f>
        <v>201.52</v>
      </c>
      <c r="M1947" s="155">
        <f t="shared" si="692"/>
        <v>0.75</v>
      </c>
      <c r="N1947" s="518" t="s">
        <v>1338</v>
      </c>
    </row>
    <row r="1948" spans="1:14" s="4" customFormat="1" outlineLevel="2" x14ac:dyDescent="0.25">
      <c r="A1948" s="583"/>
      <c r="B1948" s="440" t="s">
        <v>23</v>
      </c>
      <c r="C1948" s="440"/>
      <c r="D1948" s="24"/>
      <c r="E1948" s="24"/>
      <c r="F1948" s="361"/>
      <c r="G1948" s="88" t="e">
        <f t="shared" si="688"/>
        <v>#DIV/0!</v>
      </c>
      <c r="H1948" s="399"/>
      <c r="I1948" s="88" t="e">
        <f t="shared" si="702"/>
        <v>#DIV/0!</v>
      </c>
      <c r="J1948" s="88" t="e">
        <f t="shared" si="689"/>
        <v>#DIV/0!</v>
      </c>
      <c r="K1948" s="36">
        <f t="shared" si="690"/>
        <v>0</v>
      </c>
      <c r="L1948" s="36">
        <f t="shared" si="691"/>
        <v>0</v>
      </c>
      <c r="M1948" s="129" t="e">
        <f t="shared" si="692"/>
        <v>#DIV/0!</v>
      </c>
      <c r="N1948" s="518"/>
    </row>
    <row r="1949" spans="1:14" s="4" customFormat="1" outlineLevel="2" x14ac:dyDescent="0.25">
      <c r="A1949" s="583"/>
      <c r="B1949" s="440" t="s">
        <v>191</v>
      </c>
      <c r="C1949" s="440"/>
      <c r="D1949" s="24">
        <v>0</v>
      </c>
      <c r="E1949" s="24">
        <v>0</v>
      </c>
      <c r="F1949" s="361"/>
      <c r="G1949" s="88" t="e">
        <f t="shared" si="688"/>
        <v>#DIV/0!</v>
      </c>
      <c r="H1949" s="399"/>
      <c r="I1949" s="88" t="e">
        <f t="shared" si="702"/>
        <v>#DIV/0!</v>
      </c>
      <c r="J1949" s="88" t="e">
        <f t="shared" si="689"/>
        <v>#DIV/0!</v>
      </c>
      <c r="K1949" s="36">
        <f t="shared" si="690"/>
        <v>0</v>
      </c>
      <c r="L1949" s="36">
        <f t="shared" si="691"/>
        <v>0</v>
      </c>
      <c r="M1949" s="129" t="e">
        <f t="shared" si="692"/>
        <v>#DIV/0!</v>
      </c>
      <c r="N1949" s="518"/>
    </row>
    <row r="1950" spans="1:14" s="4" customFormat="1" outlineLevel="2" x14ac:dyDescent="0.25">
      <c r="A1950" s="583"/>
      <c r="B1950" s="440" t="s">
        <v>42</v>
      </c>
      <c r="C1950" s="440"/>
      <c r="D1950" s="24">
        <v>800</v>
      </c>
      <c r="E1950" s="24">
        <v>800</v>
      </c>
      <c r="F1950" s="361">
        <v>5</v>
      </c>
      <c r="G1950" s="109">
        <f t="shared" si="688"/>
        <v>6.0000000000000001E-3</v>
      </c>
      <c r="H1950" s="361">
        <v>5</v>
      </c>
      <c r="I1950" s="109">
        <f t="shared" si="702"/>
        <v>6.0000000000000001E-3</v>
      </c>
      <c r="J1950" s="109">
        <f t="shared" si="689"/>
        <v>1</v>
      </c>
      <c r="K1950" s="24">
        <v>598.48</v>
      </c>
      <c r="L1950" s="24">
        <f t="shared" si="691"/>
        <v>201.52</v>
      </c>
      <c r="M1950" s="52">
        <f t="shared" si="692"/>
        <v>0.75</v>
      </c>
      <c r="N1950" s="518"/>
    </row>
    <row r="1951" spans="1:14" s="4" customFormat="1" outlineLevel="2" x14ac:dyDescent="0.25">
      <c r="A1951" s="583"/>
      <c r="B1951" s="440" t="s">
        <v>24</v>
      </c>
      <c r="C1951" s="440"/>
      <c r="D1951" s="24"/>
      <c r="E1951" s="24"/>
      <c r="F1951" s="361"/>
      <c r="G1951" s="107" t="e">
        <f t="shared" si="688"/>
        <v>#DIV/0!</v>
      </c>
      <c r="H1951" s="399"/>
      <c r="I1951" s="88" t="e">
        <f t="shared" si="702"/>
        <v>#DIV/0!</v>
      </c>
      <c r="J1951" s="88" t="e">
        <f t="shared" si="689"/>
        <v>#DIV/0!</v>
      </c>
      <c r="K1951" s="36">
        <f t="shared" si="690"/>
        <v>0</v>
      </c>
      <c r="L1951" s="36">
        <f t="shared" si="691"/>
        <v>0</v>
      </c>
      <c r="M1951" s="129" t="e">
        <f t="shared" si="692"/>
        <v>#DIV/0!</v>
      </c>
      <c r="N1951" s="518"/>
    </row>
    <row r="1952" spans="1:14" s="4" customFormat="1" ht="168.75" customHeight="1" outlineLevel="2" x14ac:dyDescent="0.25">
      <c r="A1952" s="583" t="s">
        <v>255</v>
      </c>
      <c r="B1952" s="37" t="s">
        <v>244</v>
      </c>
      <c r="C1952" s="37" t="s">
        <v>780</v>
      </c>
      <c r="D1952" s="56">
        <f>SUM(D1953:D1956)</f>
        <v>778.59</v>
      </c>
      <c r="E1952" s="56">
        <f t="shared" ref="E1952:F1952" si="704">SUM(E1953:E1956)</f>
        <v>778.59</v>
      </c>
      <c r="F1952" s="56">
        <f t="shared" si="704"/>
        <v>1.2</v>
      </c>
      <c r="G1952" s="114">
        <f t="shared" si="688"/>
        <v>2E-3</v>
      </c>
      <c r="H1952" s="397">
        <f>SUM(H1953:H1956)</f>
        <v>1.2</v>
      </c>
      <c r="I1952" s="109">
        <f t="shared" si="702"/>
        <v>2E-3</v>
      </c>
      <c r="J1952" s="114">
        <f t="shared" si="689"/>
        <v>1</v>
      </c>
      <c r="K1952" s="56">
        <f>SUM(K1953:K1956)</f>
        <v>576.59</v>
      </c>
      <c r="L1952" s="56">
        <f>SUM(L1953:L1956)</f>
        <v>202</v>
      </c>
      <c r="M1952" s="155">
        <f t="shared" si="692"/>
        <v>0.74</v>
      </c>
      <c r="N1952" s="518" t="s">
        <v>1339</v>
      </c>
    </row>
    <row r="1953" spans="1:14" s="4" customFormat="1" outlineLevel="2" x14ac:dyDescent="0.25">
      <c r="A1953" s="583"/>
      <c r="B1953" s="440" t="s">
        <v>23</v>
      </c>
      <c r="C1953" s="440"/>
      <c r="D1953" s="24"/>
      <c r="E1953" s="24"/>
      <c r="F1953" s="361"/>
      <c r="G1953" s="88" t="e">
        <f t="shared" si="688"/>
        <v>#DIV/0!</v>
      </c>
      <c r="H1953" s="399"/>
      <c r="I1953" s="88" t="e">
        <f t="shared" si="702"/>
        <v>#DIV/0!</v>
      </c>
      <c r="J1953" s="88" t="e">
        <f t="shared" si="689"/>
        <v>#DIV/0!</v>
      </c>
      <c r="K1953" s="36">
        <f t="shared" si="690"/>
        <v>0</v>
      </c>
      <c r="L1953" s="36">
        <f t="shared" si="691"/>
        <v>0</v>
      </c>
      <c r="M1953" s="129" t="e">
        <f t="shared" si="692"/>
        <v>#DIV/0!</v>
      </c>
      <c r="N1953" s="518"/>
    </row>
    <row r="1954" spans="1:14" s="4" customFormat="1" outlineLevel="2" x14ac:dyDescent="0.25">
      <c r="A1954" s="583"/>
      <c r="B1954" s="440" t="s">
        <v>191</v>
      </c>
      <c r="C1954" s="440"/>
      <c r="D1954" s="24">
        <v>0</v>
      </c>
      <c r="E1954" s="24">
        <v>0</v>
      </c>
      <c r="F1954" s="361"/>
      <c r="G1954" s="88" t="e">
        <f t="shared" si="688"/>
        <v>#DIV/0!</v>
      </c>
      <c r="H1954" s="399"/>
      <c r="I1954" s="88" t="e">
        <f t="shared" si="702"/>
        <v>#DIV/0!</v>
      </c>
      <c r="J1954" s="88" t="e">
        <f t="shared" si="689"/>
        <v>#DIV/0!</v>
      </c>
      <c r="K1954" s="36">
        <f t="shared" si="690"/>
        <v>0</v>
      </c>
      <c r="L1954" s="36">
        <f t="shared" si="691"/>
        <v>0</v>
      </c>
      <c r="M1954" s="129" t="e">
        <f t="shared" si="692"/>
        <v>#DIV/0!</v>
      </c>
      <c r="N1954" s="518"/>
    </row>
    <row r="1955" spans="1:14" s="4" customFormat="1" outlineLevel="2" x14ac:dyDescent="0.25">
      <c r="A1955" s="583"/>
      <c r="B1955" s="440" t="s">
        <v>42</v>
      </c>
      <c r="C1955" s="440"/>
      <c r="D1955" s="24">
        <v>778.59</v>
      </c>
      <c r="E1955" s="24">
        <v>778.59</v>
      </c>
      <c r="F1955" s="361">
        <v>1.2</v>
      </c>
      <c r="G1955" s="109">
        <f t="shared" si="688"/>
        <v>2E-3</v>
      </c>
      <c r="H1955" s="361">
        <v>1.2</v>
      </c>
      <c r="I1955" s="109">
        <f t="shared" si="702"/>
        <v>2E-3</v>
      </c>
      <c r="J1955" s="109">
        <f t="shared" si="689"/>
        <v>1</v>
      </c>
      <c r="K1955" s="24">
        <v>576.59</v>
      </c>
      <c r="L1955" s="24">
        <f t="shared" si="691"/>
        <v>202</v>
      </c>
      <c r="M1955" s="52">
        <f t="shared" si="692"/>
        <v>0.74</v>
      </c>
      <c r="N1955" s="518"/>
    </row>
    <row r="1956" spans="1:14" s="4" customFormat="1" outlineLevel="2" x14ac:dyDescent="0.25">
      <c r="A1956" s="583"/>
      <c r="B1956" s="440" t="s">
        <v>24</v>
      </c>
      <c r="C1956" s="440"/>
      <c r="D1956" s="24"/>
      <c r="E1956" s="24"/>
      <c r="F1956" s="361"/>
      <c r="G1956" s="88" t="e">
        <f t="shared" si="688"/>
        <v>#DIV/0!</v>
      </c>
      <c r="H1956" s="399"/>
      <c r="I1956" s="88" t="e">
        <f t="shared" si="702"/>
        <v>#DIV/0!</v>
      </c>
      <c r="J1956" s="88" t="e">
        <f t="shared" si="689"/>
        <v>#DIV/0!</v>
      </c>
      <c r="K1956" s="36">
        <f t="shared" si="690"/>
        <v>0</v>
      </c>
      <c r="L1956" s="36">
        <f t="shared" si="691"/>
        <v>0</v>
      </c>
      <c r="M1956" s="129" t="e">
        <f t="shared" si="692"/>
        <v>#DIV/0!</v>
      </c>
      <c r="N1956" s="518"/>
    </row>
    <row r="1957" spans="1:14" s="4" customFormat="1" ht="146.25" customHeight="1" outlineLevel="2" x14ac:dyDescent="0.25">
      <c r="A1957" s="583" t="s">
        <v>256</v>
      </c>
      <c r="B1957" s="37" t="s">
        <v>245</v>
      </c>
      <c r="C1957" s="37" t="s">
        <v>780</v>
      </c>
      <c r="D1957" s="56">
        <f>D1960</f>
        <v>798.94</v>
      </c>
      <c r="E1957" s="56">
        <f>E1960</f>
        <v>798.94</v>
      </c>
      <c r="F1957" s="441"/>
      <c r="G1957" s="106">
        <f t="shared" si="688"/>
        <v>0</v>
      </c>
      <c r="H1957" s="441"/>
      <c r="I1957" s="109">
        <f t="shared" si="702"/>
        <v>0</v>
      </c>
      <c r="J1957" s="109" t="e">
        <f t="shared" si="689"/>
        <v>#DIV/0!</v>
      </c>
      <c r="K1957" s="24">
        <f>SUM(K1958:K1961)</f>
        <v>597.26</v>
      </c>
      <c r="L1957" s="24">
        <f>SUM(L1958:L1961)</f>
        <v>201.68</v>
      </c>
      <c r="M1957" s="52">
        <f t="shared" si="692"/>
        <v>0.75</v>
      </c>
      <c r="N1957" s="518" t="s">
        <v>1340</v>
      </c>
    </row>
    <row r="1958" spans="1:14" s="4" customFormat="1" outlineLevel="2" x14ac:dyDescent="0.25">
      <c r="A1958" s="583"/>
      <c r="B1958" s="440" t="s">
        <v>23</v>
      </c>
      <c r="C1958" s="440"/>
      <c r="D1958" s="24"/>
      <c r="E1958" s="24"/>
      <c r="F1958" s="441"/>
      <c r="G1958" s="107" t="e">
        <f t="shared" si="688"/>
        <v>#DIV/0!</v>
      </c>
      <c r="H1958" s="318"/>
      <c r="I1958" s="88" t="e">
        <f t="shared" si="702"/>
        <v>#DIV/0!</v>
      </c>
      <c r="J1958" s="88" t="e">
        <f t="shared" si="689"/>
        <v>#DIV/0!</v>
      </c>
      <c r="K1958" s="36">
        <f t="shared" si="690"/>
        <v>0</v>
      </c>
      <c r="L1958" s="36">
        <f t="shared" si="691"/>
        <v>0</v>
      </c>
      <c r="M1958" s="129" t="e">
        <f t="shared" si="692"/>
        <v>#DIV/0!</v>
      </c>
      <c r="N1958" s="518"/>
    </row>
    <row r="1959" spans="1:14" s="4" customFormat="1" outlineLevel="2" x14ac:dyDescent="0.25">
      <c r="A1959" s="583"/>
      <c r="B1959" s="440" t="s">
        <v>191</v>
      </c>
      <c r="C1959" s="440"/>
      <c r="D1959" s="24">
        <v>0</v>
      </c>
      <c r="E1959" s="24">
        <v>0</v>
      </c>
      <c r="F1959" s="441"/>
      <c r="G1959" s="107" t="e">
        <f t="shared" si="688"/>
        <v>#DIV/0!</v>
      </c>
      <c r="H1959" s="318"/>
      <c r="I1959" s="88" t="e">
        <f t="shared" si="702"/>
        <v>#DIV/0!</v>
      </c>
      <c r="J1959" s="88" t="e">
        <f t="shared" si="689"/>
        <v>#DIV/0!</v>
      </c>
      <c r="K1959" s="36">
        <f t="shared" si="690"/>
        <v>0</v>
      </c>
      <c r="L1959" s="36">
        <f t="shared" si="691"/>
        <v>0</v>
      </c>
      <c r="M1959" s="129" t="e">
        <f t="shared" si="692"/>
        <v>#DIV/0!</v>
      </c>
      <c r="N1959" s="518"/>
    </row>
    <row r="1960" spans="1:14" s="4" customFormat="1" outlineLevel="2" x14ac:dyDescent="0.25">
      <c r="A1960" s="583"/>
      <c r="B1960" s="440" t="s">
        <v>42</v>
      </c>
      <c r="C1960" s="440"/>
      <c r="D1960" s="24">
        <v>798.94</v>
      </c>
      <c r="E1960" s="24">
        <v>798.94</v>
      </c>
      <c r="F1960" s="441"/>
      <c r="G1960" s="107">
        <f t="shared" si="688"/>
        <v>0</v>
      </c>
      <c r="H1960" s="318"/>
      <c r="I1960" s="88">
        <f t="shared" si="702"/>
        <v>0</v>
      </c>
      <c r="J1960" s="88" t="e">
        <f t="shared" si="689"/>
        <v>#DIV/0!</v>
      </c>
      <c r="K1960" s="24">
        <v>597.26</v>
      </c>
      <c r="L1960" s="24">
        <f t="shared" si="691"/>
        <v>201.68</v>
      </c>
      <c r="M1960" s="52">
        <f t="shared" si="692"/>
        <v>0.75</v>
      </c>
      <c r="N1960" s="518"/>
    </row>
    <row r="1961" spans="1:14" s="4" customFormat="1" outlineLevel="2" x14ac:dyDescent="0.25">
      <c r="A1961" s="583"/>
      <c r="B1961" s="440" t="s">
        <v>24</v>
      </c>
      <c r="C1961" s="440"/>
      <c r="D1961" s="24"/>
      <c r="E1961" s="24"/>
      <c r="F1961" s="441"/>
      <c r="G1961" s="107" t="e">
        <f t="shared" si="688"/>
        <v>#DIV/0!</v>
      </c>
      <c r="H1961" s="318"/>
      <c r="I1961" s="88" t="e">
        <f t="shared" si="702"/>
        <v>#DIV/0!</v>
      </c>
      <c r="J1961" s="88" t="e">
        <f t="shared" si="689"/>
        <v>#DIV/0!</v>
      </c>
      <c r="K1961" s="24">
        <f t="shared" si="690"/>
        <v>0</v>
      </c>
      <c r="L1961" s="24">
        <f t="shared" si="691"/>
        <v>0</v>
      </c>
      <c r="M1961" s="129" t="e">
        <f t="shared" si="692"/>
        <v>#DIV/0!</v>
      </c>
      <c r="N1961" s="518"/>
    </row>
    <row r="1962" spans="1:14" s="4" customFormat="1" ht="152.25" customHeight="1" outlineLevel="2" x14ac:dyDescent="0.25">
      <c r="A1962" s="583" t="s">
        <v>257</v>
      </c>
      <c r="B1962" s="37" t="s">
        <v>246</v>
      </c>
      <c r="C1962" s="37" t="s">
        <v>780</v>
      </c>
      <c r="D1962" s="56">
        <f>D1965</f>
        <v>666.84</v>
      </c>
      <c r="E1962" s="56">
        <f>E1965</f>
        <v>666.84</v>
      </c>
      <c r="F1962" s="441"/>
      <c r="G1962" s="106">
        <f t="shared" si="688"/>
        <v>0</v>
      </c>
      <c r="H1962" s="441"/>
      <c r="I1962" s="109">
        <f t="shared" si="702"/>
        <v>0</v>
      </c>
      <c r="J1962" s="109" t="e">
        <f t="shared" si="689"/>
        <v>#DIV/0!</v>
      </c>
      <c r="K1962" s="24">
        <f>SUM(K1963:K1966)</f>
        <v>514.41999999999996</v>
      </c>
      <c r="L1962" s="24">
        <f>SUM(L1963:L1966)</f>
        <v>152.41999999999999</v>
      </c>
      <c r="M1962" s="52">
        <f t="shared" si="692"/>
        <v>0.77</v>
      </c>
      <c r="N1962" s="518" t="s">
        <v>1341</v>
      </c>
    </row>
    <row r="1963" spans="1:14" s="4" customFormat="1" outlineLevel="2" x14ac:dyDescent="0.25">
      <c r="A1963" s="583"/>
      <c r="B1963" s="440" t="s">
        <v>23</v>
      </c>
      <c r="C1963" s="440"/>
      <c r="D1963" s="56"/>
      <c r="E1963" s="56"/>
      <c r="F1963" s="441"/>
      <c r="G1963" s="107" t="e">
        <f t="shared" si="688"/>
        <v>#DIV/0!</v>
      </c>
      <c r="H1963" s="318"/>
      <c r="I1963" s="88" t="e">
        <f t="shared" si="702"/>
        <v>#DIV/0!</v>
      </c>
      <c r="J1963" s="88" t="e">
        <f t="shared" si="689"/>
        <v>#DIV/0!</v>
      </c>
      <c r="K1963" s="24">
        <f t="shared" si="690"/>
        <v>0</v>
      </c>
      <c r="L1963" s="24">
        <f t="shared" si="691"/>
        <v>0</v>
      </c>
      <c r="M1963" s="129" t="e">
        <f t="shared" si="692"/>
        <v>#DIV/0!</v>
      </c>
      <c r="N1963" s="518"/>
    </row>
    <row r="1964" spans="1:14" s="4" customFormat="1" outlineLevel="2" x14ac:dyDescent="0.25">
      <c r="A1964" s="583"/>
      <c r="B1964" s="440" t="s">
        <v>191</v>
      </c>
      <c r="C1964" s="440"/>
      <c r="D1964" s="24">
        <v>0</v>
      </c>
      <c r="E1964" s="24">
        <v>0</v>
      </c>
      <c r="F1964" s="441"/>
      <c r="G1964" s="107" t="e">
        <f t="shared" si="688"/>
        <v>#DIV/0!</v>
      </c>
      <c r="H1964" s="318"/>
      <c r="I1964" s="88" t="e">
        <f t="shared" si="702"/>
        <v>#DIV/0!</v>
      </c>
      <c r="J1964" s="88" t="e">
        <f t="shared" si="689"/>
        <v>#DIV/0!</v>
      </c>
      <c r="K1964" s="24">
        <f t="shared" si="690"/>
        <v>0</v>
      </c>
      <c r="L1964" s="24">
        <f t="shared" si="691"/>
        <v>0</v>
      </c>
      <c r="M1964" s="129" t="e">
        <f t="shared" si="692"/>
        <v>#DIV/0!</v>
      </c>
      <c r="N1964" s="518"/>
    </row>
    <row r="1965" spans="1:14" s="4" customFormat="1" outlineLevel="2" x14ac:dyDescent="0.25">
      <c r="A1965" s="583"/>
      <c r="B1965" s="440" t="s">
        <v>42</v>
      </c>
      <c r="C1965" s="440"/>
      <c r="D1965" s="24">
        <v>666.84</v>
      </c>
      <c r="E1965" s="24">
        <v>666.84</v>
      </c>
      <c r="F1965" s="441"/>
      <c r="G1965" s="107">
        <f t="shared" si="688"/>
        <v>0</v>
      </c>
      <c r="H1965" s="318"/>
      <c r="I1965" s="88">
        <f t="shared" si="702"/>
        <v>0</v>
      </c>
      <c r="J1965" s="88" t="e">
        <f t="shared" si="689"/>
        <v>#DIV/0!</v>
      </c>
      <c r="K1965" s="24">
        <v>514.41999999999996</v>
      </c>
      <c r="L1965" s="24">
        <f t="shared" si="691"/>
        <v>152.41999999999999</v>
      </c>
      <c r="M1965" s="52">
        <f t="shared" si="692"/>
        <v>0.77</v>
      </c>
      <c r="N1965" s="518"/>
    </row>
    <row r="1966" spans="1:14" s="4" customFormat="1" outlineLevel="2" x14ac:dyDescent="0.25">
      <c r="A1966" s="583"/>
      <c r="B1966" s="440" t="s">
        <v>24</v>
      </c>
      <c r="C1966" s="440"/>
      <c r="D1966" s="24"/>
      <c r="E1966" s="24"/>
      <c r="F1966" s="441"/>
      <c r="G1966" s="107" t="e">
        <f t="shared" si="688"/>
        <v>#DIV/0!</v>
      </c>
      <c r="H1966" s="318"/>
      <c r="I1966" s="88" t="e">
        <f t="shared" si="702"/>
        <v>#DIV/0!</v>
      </c>
      <c r="J1966" s="88" t="e">
        <f t="shared" si="689"/>
        <v>#DIV/0!</v>
      </c>
      <c r="K1966" s="24">
        <f t="shared" si="690"/>
        <v>0</v>
      </c>
      <c r="L1966" s="24">
        <f t="shared" si="691"/>
        <v>0</v>
      </c>
      <c r="M1966" s="129" t="e">
        <f t="shared" si="692"/>
        <v>#DIV/0!</v>
      </c>
      <c r="N1966" s="518"/>
    </row>
    <row r="1967" spans="1:14" s="4" customFormat="1" ht="149.25" customHeight="1" outlineLevel="2" x14ac:dyDescent="0.25">
      <c r="A1967" s="583" t="s">
        <v>258</v>
      </c>
      <c r="B1967" s="37" t="s">
        <v>247</v>
      </c>
      <c r="C1967" s="37" t="s">
        <v>780</v>
      </c>
      <c r="D1967" s="56">
        <f>D1970</f>
        <v>683.77</v>
      </c>
      <c r="E1967" s="56">
        <f>E1970</f>
        <v>683.77</v>
      </c>
      <c r="F1967" s="441"/>
      <c r="G1967" s="106">
        <f t="shared" si="688"/>
        <v>0</v>
      </c>
      <c r="H1967" s="441"/>
      <c r="I1967" s="109">
        <f t="shared" si="702"/>
        <v>0</v>
      </c>
      <c r="J1967" s="88" t="e">
        <f t="shared" si="689"/>
        <v>#DIV/0!</v>
      </c>
      <c r="K1967" s="24">
        <f>SUM(K1968:K1971)</f>
        <v>502.33</v>
      </c>
      <c r="L1967" s="24">
        <f>SUM(L1968:L1971)</f>
        <v>181.44</v>
      </c>
      <c r="M1967" s="52">
        <f t="shared" si="692"/>
        <v>0.73</v>
      </c>
      <c r="N1967" s="518" t="s">
        <v>1342</v>
      </c>
    </row>
    <row r="1968" spans="1:14" s="4" customFormat="1" outlineLevel="2" x14ac:dyDescent="0.25">
      <c r="A1968" s="583"/>
      <c r="B1968" s="440" t="s">
        <v>23</v>
      </c>
      <c r="C1968" s="440"/>
      <c r="D1968" s="24"/>
      <c r="E1968" s="24"/>
      <c r="F1968" s="441"/>
      <c r="G1968" s="107" t="e">
        <f t="shared" si="688"/>
        <v>#DIV/0!</v>
      </c>
      <c r="H1968" s="318"/>
      <c r="I1968" s="88" t="e">
        <f t="shared" si="702"/>
        <v>#DIV/0!</v>
      </c>
      <c r="J1968" s="88" t="e">
        <f t="shared" si="689"/>
        <v>#DIV/0!</v>
      </c>
      <c r="K1968" s="24">
        <f t="shared" si="690"/>
        <v>0</v>
      </c>
      <c r="L1968" s="24">
        <f t="shared" si="691"/>
        <v>0</v>
      </c>
      <c r="M1968" s="129" t="e">
        <f t="shared" si="692"/>
        <v>#DIV/0!</v>
      </c>
      <c r="N1968" s="518"/>
    </row>
    <row r="1969" spans="1:14" s="4" customFormat="1" outlineLevel="2" x14ac:dyDescent="0.25">
      <c r="A1969" s="583"/>
      <c r="B1969" s="440" t="s">
        <v>191</v>
      </c>
      <c r="C1969" s="440"/>
      <c r="D1969" s="24">
        <v>0</v>
      </c>
      <c r="E1969" s="24">
        <v>0</v>
      </c>
      <c r="F1969" s="441"/>
      <c r="G1969" s="107" t="e">
        <f t="shared" si="688"/>
        <v>#DIV/0!</v>
      </c>
      <c r="H1969" s="318"/>
      <c r="I1969" s="88" t="e">
        <f t="shared" si="702"/>
        <v>#DIV/0!</v>
      </c>
      <c r="J1969" s="88" t="e">
        <f t="shared" si="689"/>
        <v>#DIV/0!</v>
      </c>
      <c r="K1969" s="24">
        <f t="shared" si="690"/>
        <v>0</v>
      </c>
      <c r="L1969" s="24">
        <f t="shared" si="691"/>
        <v>0</v>
      </c>
      <c r="M1969" s="129" t="e">
        <f t="shared" si="692"/>
        <v>#DIV/0!</v>
      </c>
      <c r="N1969" s="518"/>
    </row>
    <row r="1970" spans="1:14" s="4" customFormat="1" outlineLevel="2" x14ac:dyDescent="0.25">
      <c r="A1970" s="583"/>
      <c r="B1970" s="440" t="s">
        <v>42</v>
      </c>
      <c r="C1970" s="440"/>
      <c r="D1970" s="24">
        <v>683.77</v>
      </c>
      <c r="E1970" s="24">
        <v>683.77</v>
      </c>
      <c r="F1970" s="441"/>
      <c r="G1970" s="107">
        <f t="shared" si="688"/>
        <v>0</v>
      </c>
      <c r="H1970" s="318"/>
      <c r="I1970" s="88">
        <f t="shared" si="702"/>
        <v>0</v>
      </c>
      <c r="J1970" s="88" t="e">
        <f t="shared" si="689"/>
        <v>#DIV/0!</v>
      </c>
      <c r="K1970" s="24">
        <v>502.33</v>
      </c>
      <c r="L1970" s="24">
        <f t="shared" si="691"/>
        <v>181.44</v>
      </c>
      <c r="M1970" s="52">
        <f t="shared" si="692"/>
        <v>0.73</v>
      </c>
      <c r="N1970" s="518"/>
    </row>
    <row r="1971" spans="1:14" s="4" customFormat="1" outlineLevel="2" x14ac:dyDescent="0.25">
      <c r="A1971" s="583"/>
      <c r="B1971" s="440" t="s">
        <v>24</v>
      </c>
      <c r="C1971" s="440"/>
      <c r="D1971" s="24"/>
      <c r="E1971" s="24"/>
      <c r="F1971" s="441"/>
      <c r="G1971" s="107" t="e">
        <f t="shared" si="688"/>
        <v>#DIV/0!</v>
      </c>
      <c r="H1971" s="318"/>
      <c r="I1971" s="88" t="e">
        <f t="shared" si="702"/>
        <v>#DIV/0!</v>
      </c>
      <c r="J1971" s="88" t="e">
        <f t="shared" si="689"/>
        <v>#DIV/0!</v>
      </c>
      <c r="K1971" s="24">
        <f t="shared" si="690"/>
        <v>0</v>
      </c>
      <c r="L1971" s="24">
        <f t="shared" si="691"/>
        <v>0</v>
      </c>
      <c r="M1971" s="129" t="e">
        <f t="shared" si="692"/>
        <v>#DIV/0!</v>
      </c>
      <c r="N1971" s="518"/>
    </row>
    <row r="1972" spans="1:14" s="4" customFormat="1" ht="117.75" customHeight="1" outlineLevel="2" x14ac:dyDescent="0.25">
      <c r="A1972" s="583" t="s">
        <v>259</v>
      </c>
      <c r="B1972" s="37" t="s">
        <v>248</v>
      </c>
      <c r="C1972" s="37" t="s">
        <v>780</v>
      </c>
      <c r="D1972" s="56">
        <f>SUM(D1973:D1976)</f>
        <v>671.75</v>
      </c>
      <c r="E1972" s="56">
        <f t="shared" ref="E1972:F1972" si="705">SUM(E1973:E1976)</f>
        <v>671.75</v>
      </c>
      <c r="F1972" s="56">
        <f t="shared" si="705"/>
        <v>1.2</v>
      </c>
      <c r="G1972" s="114">
        <f t="shared" si="688"/>
        <v>2E-3</v>
      </c>
      <c r="H1972" s="397">
        <f>SUM(H1973:H1976)</f>
        <v>1.2</v>
      </c>
      <c r="I1972" s="109">
        <f t="shared" si="702"/>
        <v>2E-3</v>
      </c>
      <c r="J1972" s="114">
        <f t="shared" si="689"/>
        <v>1</v>
      </c>
      <c r="K1972" s="56">
        <f t="shared" si="690"/>
        <v>671.75</v>
      </c>
      <c r="L1972" s="56">
        <f t="shared" si="691"/>
        <v>0</v>
      </c>
      <c r="M1972" s="155">
        <f t="shared" si="692"/>
        <v>1</v>
      </c>
      <c r="N1972" s="518" t="s">
        <v>1402</v>
      </c>
    </row>
    <row r="1973" spans="1:14" s="4" customFormat="1" outlineLevel="2" x14ac:dyDescent="0.25">
      <c r="A1973" s="583"/>
      <c r="B1973" s="440" t="s">
        <v>23</v>
      </c>
      <c r="C1973" s="440"/>
      <c r="D1973" s="24"/>
      <c r="E1973" s="24"/>
      <c r="F1973" s="24"/>
      <c r="G1973" s="88" t="e">
        <f t="shared" si="688"/>
        <v>#DIV/0!</v>
      </c>
      <c r="H1973" s="399"/>
      <c r="I1973" s="88" t="e">
        <f t="shared" si="702"/>
        <v>#DIV/0!</v>
      </c>
      <c r="J1973" s="88" t="e">
        <f t="shared" si="689"/>
        <v>#DIV/0!</v>
      </c>
      <c r="K1973" s="36">
        <f t="shared" si="690"/>
        <v>0</v>
      </c>
      <c r="L1973" s="36">
        <f t="shared" si="691"/>
        <v>0</v>
      </c>
      <c r="M1973" s="129" t="e">
        <f t="shared" si="692"/>
        <v>#DIV/0!</v>
      </c>
      <c r="N1973" s="518"/>
    </row>
    <row r="1974" spans="1:14" s="4" customFormat="1" outlineLevel="2" x14ac:dyDescent="0.25">
      <c r="A1974" s="583"/>
      <c r="B1974" s="440" t="s">
        <v>191</v>
      </c>
      <c r="C1974" s="440"/>
      <c r="D1974" s="24">
        <v>0</v>
      </c>
      <c r="E1974" s="24">
        <v>0</v>
      </c>
      <c r="F1974" s="24"/>
      <c r="G1974" s="88" t="e">
        <f t="shared" si="688"/>
        <v>#DIV/0!</v>
      </c>
      <c r="H1974" s="399"/>
      <c r="I1974" s="88" t="e">
        <f t="shared" si="702"/>
        <v>#DIV/0!</v>
      </c>
      <c r="J1974" s="88" t="e">
        <f t="shared" si="689"/>
        <v>#DIV/0!</v>
      </c>
      <c r="K1974" s="36">
        <f t="shared" si="690"/>
        <v>0</v>
      </c>
      <c r="L1974" s="36">
        <f t="shared" si="691"/>
        <v>0</v>
      </c>
      <c r="M1974" s="129" t="e">
        <f t="shared" si="692"/>
        <v>#DIV/0!</v>
      </c>
      <c r="N1974" s="518"/>
    </row>
    <row r="1975" spans="1:14" s="4" customFormat="1" outlineLevel="2" x14ac:dyDescent="0.25">
      <c r="A1975" s="583"/>
      <c r="B1975" s="440" t="s">
        <v>42</v>
      </c>
      <c r="C1975" s="440"/>
      <c r="D1975" s="24">
        <v>671.75</v>
      </c>
      <c r="E1975" s="24">
        <v>671.75</v>
      </c>
      <c r="F1975" s="24">
        <v>1.2</v>
      </c>
      <c r="G1975" s="109">
        <f t="shared" si="688"/>
        <v>2E-3</v>
      </c>
      <c r="H1975" s="361">
        <v>1.2</v>
      </c>
      <c r="I1975" s="109">
        <f t="shared" si="702"/>
        <v>2E-3</v>
      </c>
      <c r="J1975" s="109">
        <f t="shared" si="689"/>
        <v>1</v>
      </c>
      <c r="K1975" s="24">
        <f t="shared" si="690"/>
        <v>671.75</v>
      </c>
      <c r="L1975" s="24">
        <f t="shared" si="691"/>
        <v>0</v>
      </c>
      <c r="M1975" s="52">
        <f t="shared" si="692"/>
        <v>1</v>
      </c>
      <c r="N1975" s="518"/>
    </row>
    <row r="1976" spans="1:14" s="4" customFormat="1" ht="57.75" customHeight="1" outlineLevel="2" x14ac:dyDescent="0.25">
      <c r="A1976" s="583"/>
      <c r="B1976" s="440" t="s">
        <v>24</v>
      </c>
      <c r="C1976" s="440"/>
      <c r="D1976" s="24"/>
      <c r="E1976" s="24"/>
      <c r="F1976" s="24"/>
      <c r="G1976" s="107" t="e">
        <f t="shared" si="688"/>
        <v>#DIV/0!</v>
      </c>
      <c r="H1976" s="399"/>
      <c r="I1976" s="88" t="e">
        <f t="shared" si="702"/>
        <v>#DIV/0!</v>
      </c>
      <c r="J1976" s="88" t="e">
        <f t="shared" si="689"/>
        <v>#DIV/0!</v>
      </c>
      <c r="K1976" s="36">
        <f t="shared" si="690"/>
        <v>0</v>
      </c>
      <c r="L1976" s="36">
        <f t="shared" si="691"/>
        <v>0</v>
      </c>
      <c r="M1976" s="129" t="e">
        <f t="shared" si="692"/>
        <v>#DIV/0!</v>
      </c>
      <c r="N1976" s="518"/>
    </row>
    <row r="1977" spans="1:14" s="4" customFormat="1" ht="182.25" customHeight="1" outlineLevel="2" x14ac:dyDescent="0.25">
      <c r="A1977" s="583" t="s">
        <v>260</v>
      </c>
      <c r="B1977" s="37" t="s">
        <v>894</v>
      </c>
      <c r="C1977" s="37" t="s">
        <v>780</v>
      </c>
      <c r="D1977" s="56">
        <f>SUM(D1978:D1981)</f>
        <v>476.91</v>
      </c>
      <c r="E1977" s="56">
        <f t="shared" ref="E1977:F1977" si="706">SUM(E1978:E1981)</f>
        <v>476.91</v>
      </c>
      <c r="F1977" s="56">
        <f t="shared" si="706"/>
        <v>5</v>
      </c>
      <c r="G1977" s="114">
        <f t="shared" si="688"/>
        <v>0.01</v>
      </c>
      <c r="H1977" s="56">
        <f>SUM(H1978:H1981)</f>
        <v>5</v>
      </c>
      <c r="I1977" s="109">
        <f t="shared" si="702"/>
        <v>0.01</v>
      </c>
      <c r="J1977" s="114">
        <f t="shared" si="689"/>
        <v>1</v>
      </c>
      <c r="K1977" s="56">
        <f>SUM(K1978:K1981)</f>
        <v>364.62</v>
      </c>
      <c r="L1977" s="56">
        <f>SUM(L1978:L1981)</f>
        <v>112.29</v>
      </c>
      <c r="M1977" s="52">
        <f t="shared" si="692"/>
        <v>0.76</v>
      </c>
      <c r="N1977" s="518" t="s">
        <v>1343</v>
      </c>
    </row>
    <row r="1978" spans="1:14" s="4" customFormat="1" outlineLevel="2" x14ac:dyDescent="0.25">
      <c r="A1978" s="583"/>
      <c r="B1978" s="440" t="s">
        <v>23</v>
      </c>
      <c r="C1978" s="440"/>
      <c r="D1978" s="24"/>
      <c r="E1978" s="24"/>
      <c r="F1978" s="24"/>
      <c r="G1978" s="88" t="e">
        <f t="shared" si="688"/>
        <v>#DIV/0!</v>
      </c>
      <c r="H1978" s="36"/>
      <c r="I1978" s="88" t="e">
        <f t="shared" si="702"/>
        <v>#DIV/0!</v>
      </c>
      <c r="J1978" s="88" t="e">
        <f t="shared" si="689"/>
        <v>#DIV/0!</v>
      </c>
      <c r="K1978" s="36">
        <f t="shared" si="690"/>
        <v>0</v>
      </c>
      <c r="L1978" s="36">
        <f t="shared" si="691"/>
        <v>0</v>
      </c>
      <c r="M1978" s="129" t="e">
        <f t="shared" si="692"/>
        <v>#DIV/0!</v>
      </c>
      <c r="N1978" s="518"/>
    </row>
    <row r="1979" spans="1:14" s="4" customFormat="1" outlineLevel="2" x14ac:dyDescent="0.25">
      <c r="A1979" s="583"/>
      <c r="B1979" s="440" t="s">
        <v>191</v>
      </c>
      <c r="C1979" s="440"/>
      <c r="D1979" s="24">
        <v>0</v>
      </c>
      <c r="E1979" s="24">
        <v>0</v>
      </c>
      <c r="F1979" s="24"/>
      <c r="G1979" s="88" t="e">
        <f t="shared" si="688"/>
        <v>#DIV/0!</v>
      </c>
      <c r="H1979" s="36"/>
      <c r="I1979" s="88" t="e">
        <f t="shared" si="702"/>
        <v>#DIV/0!</v>
      </c>
      <c r="J1979" s="88" t="e">
        <f t="shared" si="689"/>
        <v>#DIV/0!</v>
      </c>
      <c r="K1979" s="36">
        <f t="shared" si="690"/>
        <v>0</v>
      </c>
      <c r="L1979" s="36">
        <f t="shared" si="691"/>
        <v>0</v>
      </c>
      <c r="M1979" s="129" t="e">
        <f t="shared" si="692"/>
        <v>#DIV/0!</v>
      </c>
      <c r="N1979" s="518"/>
    </row>
    <row r="1980" spans="1:14" s="4" customFormat="1" outlineLevel="2" x14ac:dyDescent="0.25">
      <c r="A1980" s="583"/>
      <c r="B1980" s="440" t="s">
        <v>42</v>
      </c>
      <c r="C1980" s="440"/>
      <c r="D1980" s="24">
        <v>476.91</v>
      </c>
      <c r="E1980" s="24">
        <v>476.91</v>
      </c>
      <c r="F1980" s="24">
        <v>5</v>
      </c>
      <c r="G1980" s="109">
        <f t="shared" si="688"/>
        <v>0.01</v>
      </c>
      <c r="H1980" s="24">
        <v>5</v>
      </c>
      <c r="I1980" s="109">
        <f t="shared" si="702"/>
        <v>0.01</v>
      </c>
      <c r="J1980" s="109">
        <f t="shared" si="689"/>
        <v>1</v>
      </c>
      <c r="K1980" s="24">
        <v>364.62</v>
      </c>
      <c r="L1980" s="24">
        <f t="shared" si="691"/>
        <v>112.29</v>
      </c>
      <c r="M1980" s="52">
        <f t="shared" si="692"/>
        <v>0.76</v>
      </c>
      <c r="N1980" s="518"/>
    </row>
    <row r="1981" spans="1:14" s="4" customFormat="1" outlineLevel="2" x14ac:dyDescent="0.25">
      <c r="A1981" s="583"/>
      <c r="B1981" s="440" t="s">
        <v>24</v>
      </c>
      <c r="C1981" s="440"/>
      <c r="D1981" s="24"/>
      <c r="E1981" s="24"/>
      <c r="F1981" s="24"/>
      <c r="G1981" s="107" t="e">
        <f t="shared" si="688"/>
        <v>#DIV/0!</v>
      </c>
      <c r="H1981" s="36"/>
      <c r="I1981" s="88" t="e">
        <f t="shared" si="702"/>
        <v>#DIV/0!</v>
      </c>
      <c r="J1981" s="88" t="e">
        <f t="shared" si="689"/>
        <v>#DIV/0!</v>
      </c>
      <c r="K1981" s="36">
        <f t="shared" si="690"/>
        <v>0</v>
      </c>
      <c r="L1981" s="36">
        <f t="shared" si="691"/>
        <v>0</v>
      </c>
      <c r="M1981" s="129" t="e">
        <f t="shared" si="692"/>
        <v>#DIV/0!</v>
      </c>
      <c r="N1981" s="518"/>
    </row>
    <row r="1982" spans="1:14" s="4" customFormat="1" ht="98.25" customHeight="1" outlineLevel="2" x14ac:dyDescent="0.25">
      <c r="A1982" s="583" t="s">
        <v>977</v>
      </c>
      <c r="B1982" s="440" t="s">
        <v>978</v>
      </c>
      <c r="C1982" s="37" t="s">
        <v>780</v>
      </c>
      <c r="D1982" s="24">
        <f>SUM(D1983:D1986)</f>
        <v>500</v>
      </c>
      <c r="E1982" s="24">
        <f t="shared" ref="E1982:F1982" si="707">SUM(E1983:E1986)</f>
        <v>500</v>
      </c>
      <c r="F1982" s="24">
        <f t="shared" si="707"/>
        <v>0</v>
      </c>
      <c r="G1982" s="106">
        <f t="shared" si="688"/>
        <v>0</v>
      </c>
      <c r="H1982" s="24">
        <f>SUM(H1983:H1986)</f>
        <v>0</v>
      </c>
      <c r="I1982" s="109">
        <f t="shared" si="702"/>
        <v>0</v>
      </c>
      <c r="J1982" s="88" t="e">
        <f t="shared" si="689"/>
        <v>#DIV/0!</v>
      </c>
      <c r="K1982" s="24">
        <f>SUM(K1983:K1986)</f>
        <v>500</v>
      </c>
      <c r="L1982" s="24"/>
      <c r="M1982" s="52">
        <f t="shared" si="692"/>
        <v>1</v>
      </c>
      <c r="N1982" s="518" t="s">
        <v>1344</v>
      </c>
    </row>
    <row r="1983" spans="1:14" s="4" customFormat="1" outlineLevel="2" x14ac:dyDescent="0.25">
      <c r="A1983" s="583"/>
      <c r="B1983" s="440" t="s">
        <v>23</v>
      </c>
      <c r="C1983" s="440"/>
      <c r="D1983" s="24"/>
      <c r="E1983" s="24"/>
      <c r="F1983" s="24"/>
      <c r="G1983" s="107" t="e">
        <f t="shared" si="688"/>
        <v>#DIV/0!</v>
      </c>
      <c r="H1983" s="36"/>
      <c r="I1983" s="88" t="e">
        <f t="shared" si="702"/>
        <v>#DIV/0!</v>
      </c>
      <c r="J1983" s="88" t="e">
        <f t="shared" si="689"/>
        <v>#DIV/0!</v>
      </c>
      <c r="K1983" s="36"/>
      <c r="L1983" s="36"/>
      <c r="M1983" s="129" t="e">
        <f t="shared" si="692"/>
        <v>#DIV/0!</v>
      </c>
      <c r="N1983" s="518"/>
    </row>
    <row r="1984" spans="1:14" s="4" customFormat="1" outlineLevel="2" x14ac:dyDescent="0.25">
      <c r="A1984" s="583"/>
      <c r="B1984" s="440" t="s">
        <v>191</v>
      </c>
      <c r="C1984" s="440"/>
      <c r="D1984" s="24"/>
      <c r="E1984" s="24"/>
      <c r="F1984" s="24"/>
      <c r="G1984" s="107" t="e">
        <f t="shared" si="688"/>
        <v>#DIV/0!</v>
      </c>
      <c r="H1984" s="36"/>
      <c r="I1984" s="88" t="e">
        <f t="shared" si="702"/>
        <v>#DIV/0!</v>
      </c>
      <c r="J1984" s="88" t="e">
        <f t="shared" si="689"/>
        <v>#DIV/0!</v>
      </c>
      <c r="K1984" s="36"/>
      <c r="L1984" s="36"/>
      <c r="M1984" s="129" t="e">
        <f t="shared" si="692"/>
        <v>#DIV/0!</v>
      </c>
      <c r="N1984" s="518"/>
    </row>
    <row r="1985" spans="1:14" s="4" customFormat="1" outlineLevel="2" x14ac:dyDescent="0.25">
      <c r="A1985" s="583"/>
      <c r="B1985" s="440" t="s">
        <v>42</v>
      </c>
      <c r="C1985" s="440"/>
      <c r="D1985" s="24">
        <v>500</v>
      </c>
      <c r="E1985" s="24">
        <v>500</v>
      </c>
      <c r="F1985" s="24"/>
      <c r="G1985" s="106">
        <f t="shared" si="688"/>
        <v>0</v>
      </c>
      <c r="H1985" s="24"/>
      <c r="I1985" s="109">
        <f t="shared" si="702"/>
        <v>0</v>
      </c>
      <c r="J1985" s="88" t="e">
        <f t="shared" si="689"/>
        <v>#DIV/0!</v>
      </c>
      <c r="K1985" s="24">
        <f>E1985</f>
        <v>500</v>
      </c>
      <c r="L1985" s="24"/>
      <c r="M1985" s="52">
        <f t="shared" si="692"/>
        <v>1</v>
      </c>
      <c r="N1985" s="518"/>
    </row>
    <row r="1986" spans="1:14" s="4" customFormat="1" outlineLevel="2" x14ac:dyDescent="0.25">
      <c r="A1986" s="583"/>
      <c r="B1986" s="440" t="s">
        <v>24</v>
      </c>
      <c r="C1986" s="440"/>
      <c r="D1986" s="24"/>
      <c r="E1986" s="24"/>
      <c r="F1986" s="24"/>
      <c r="G1986" s="107" t="e">
        <f t="shared" si="688"/>
        <v>#DIV/0!</v>
      </c>
      <c r="H1986" s="36"/>
      <c r="I1986" s="88" t="e">
        <f t="shared" si="702"/>
        <v>#DIV/0!</v>
      </c>
      <c r="J1986" s="88" t="e">
        <f t="shared" si="689"/>
        <v>#DIV/0!</v>
      </c>
      <c r="K1986" s="36"/>
      <c r="L1986" s="36"/>
      <c r="M1986" s="129" t="e">
        <f t="shared" si="692"/>
        <v>#DIV/0!</v>
      </c>
      <c r="N1986" s="518"/>
    </row>
    <row r="1987" spans="1:14" s="4" customFormat="1" ht="97.5" customHeight="1" outlineLevel="2" x14ac:dyDescent="0.25">
      <c r="A1987" s="583" t="s">
        <v>261</v>
      </c>
      <c r="B1987" s="37" t="s">
        <v>729</v>
      </c>
      <c r="C1987" s="37" t="s">
        <v>215</v>
      </c>
      <c r="D1987" s="56">
        <f>SUM(D1988:D1991)</f>
        <v>23347.51</v>
      </c>
      <c r="E1987" s="56">
        <f t="shared" ref="E1987:F1987" si="708">SUM(E1988:E1991)</f>
        <v>23347.51</v>
      </c>
      <c r="F1987" s="56">
        <f t="shared" si="708"/>
        <v>5794.77</v>
      </c>
      <c r="G1987" s="114">
        <f t="shared" si="688"/>
        <v>0.248</v>
      </c>
      <c r="H1987" s="56">
        <f>SUM(H1988:H1991)</f>
        <v>5794.77</v>
      </c>
      <c r="I1987" s="109">
        <f t="shared" si="702"/>
        <v>0.248</v>
      </c>
      <c r="J1987" s="114">
        <f t="shared" si="689"/>
        <v>1</v>
      </c>
      <c r="K1987" s="56">
        <f t="shared" si="690"/>
        <v>23347.51</v>
      </c>
      <c r="L1987" s="56">
        <f t="shared" si="691"/>
        <v>0</v>
      </c>
      <c r="M1987" s="155">
        <f t="shared" si="692"/>
        <v>1</v>
      </c>
      <c r="N1987" s="530"/>
    </row>
    <row r="1988" spans="1:14" s="4" customFormat="1" outlineLevel="2" x14ac:dyDescent="0.25">
      <c r="A1988" s="583"/>
      <c r="B1988" s="440" t="s">
        <v>23</v>
      </c>
      <c r="C1988" s="440"/>
      <c r="D1988" s="24">
        <f t="shared" ref="D1988:F1990" si="709">D1993+D1998+D2003+D2008+D2013+D2018+D2023+D2028</f>
        <v>0</v>
      </c>
      <c r="E1988" s="24">
        <f t="shared" si="709"/>
        <v>0</v>
      </c>
      <c r="F1988" s="361">
        <f t="shared" si="709"/>
        <v>0</v>
      </c>
      <c r="G1988" s="107" t="e">
        <f t="shared" si="688"/>
        <v>#DIV/0!</v>
      </c>
      <c r="H1988" s="36">
        <f>H1993+H1998+H2003+H2008+H2013+H2018+H2023+H2028</f>
        <v>0</v>
      </c>
      <c r="I1988" s="88" t="e">
        <f t="shared" si="702"/>
        <v>#DIV/0!</v>
      </c>
      <c r="J1988" s="88" t="e">
        <f t="shared" si="689"/>
        <v>#DIV/0!</v>
      </c>
      <c r="K1988" s="36">
        <f t="shared" si="690"/>
        <v>0</v>
      </c>
      <c r="L1988" s="36">
        <f t="shared" si="691"/>
        <v>0</v>
      </c>
      <c r="M1988" s="129" t="e">
        <f t="shared" si="692"/>
        <v>#DIV/0!</v>
      </c>
      <c r="N1988" s="530"/>
    </row>
    <row r="1989" spans="1:14" s="4" customFormat="1" outlineLevel="2" x14ac:dyDescent="0.25">
      <c r="A1989" s="583"/>
      <c r="B1989" s="440" t="s">
        <v>191</v>
      </c>
      <c r="C1989" s="440"/>
      <c r="D1989" s="24">
        <f t="shared" si="709"/>
        <v>0</v>
      </c>
      <c r="E1989" s="24">
        <f t="shared" si="709"/>
        <v>0</v>
      </c>
      <c r="F1989" s="361">
        <f t="shared" si="709"/>
        <v>0</v>
      </c>
      <c r="G1989" s="107" t="e">
        <f t="shared" si="688"/>
        <v>#DIV/0!</v>
      </c>
      <c r="H1989" s="36">
        <f>H1994+H1999+H2004+H2009+H2014+H2019+H2024+H2029</f>
        <v>0</v>
      </c>
      <c r="I1989" s="88" t="e">
        <f t="shared" si="702"/>
        <v>#DIV/0!</v>
      </c>
      <c r="J1989" s="88" t="e">
        <f t="shared" si="689"/>
        <v>#DIV/0!</v>
      </c>
      <c r="K1989" s="36">
        <f t="shared" si="690"/>
        <v>0</v>
      </c>
      <c r="L1989" s="36">
        <f t="shared" si="691"/>
        <v>0</v>
      </c>
      <c r="M1989" s="129" t="e">
        <f t="shared" si="692"/>
        <v>#DIV/0!</v>
      </c>
      <c r="N1989" s="530"/>
    </row>
    <row r="1990" spans="1:14" s="4" customFormat="1" outlineLevel="2" x14ac:dyDescent="0.25">
      <c r="A1990" s="583"/>
      <c r="B1990" s="440" t="s">
        <v>42</v>
      </c>
      <c r="C1990" s="440"/>
      <c r="D1990" s="24">
        <f t="shared" si="709"/>
        <v>23347.51</v>
      </c>
      <c r="E1990" s="24">
        <f t="shared" si="709"/>
        <v>23347.51</v>
      </c>
      <c r="F1990" s="361">
        <f t="shared" si="709"/>
        <v>5794.77</v>
      </c>
      <c r="G1990" s="109">
        <f t="shared" si="688"/>
        <v>0.248</v>
      </c>
      <c r="H1990" s="24">
        <f>H1995+H2000+H2005+H2010+H2015+H2020+H2025+H2030</f>
        <v>5794.77</v>
      </c>
      <c r="I1990" s="109">
        <f t="shared" si="702"/>
        <v>0.248</v>
      </c>
      <c r="J1990" s="109">
        <f t="shared" si="689"/>
        <v>1</v>
      </c>
      <c r="K1990" s="24">
        <f t="shared" si="690"/>
        <v>23347.51</v>
      </c>
      <c r="L1990" s="24">
        <f t="shared" si="691"/>
        <v>0</v>
      </c>
      <c r="M1990" s="52">
        <f t="shared" si="692"/>
        <v>1</v>
      </c>
      <c r="N1990" s="530"/>
    </row>
    <row r="1991" spans="1:14" s="4" customFormat="1" outlineLevel="2" x14ac:dyDescent="0.25">
      <c r="A1991" s="583"/>
      <c r="B1991" s="440" t="s">
        <v>24</v>
      </c>
      <c r="C1991" s="440"/>
      <c r="D1991" s="24">
        <f>D1996+D2001+D2011+D2016+D2021+D2026+D2031</f>
        <v>0</v>
      </c>
      <c r="E1991" s="24">
        <f t="shared" ref="E1991:F1991" si="710">E1996+E2001+E2011+E2016+E2021+E2026+E2031</f>
        <v>0</v>
      </c>
      <c r="F1991" s="24">
        <f t="shared" si="710"/>
        <v>0</v>
      </c>
      <c r="G1991" s="107" t="e">
        <f t="shared" si="688"/>
        <v>#DIV/0!</v>
      </c>
      <c r="H1991" s="399">
        <f>H1996+H2001+H2011+H2016+H2021+H2026+H2031</f>
        <v>0</v>
      </c>
      <c r="I1991" s="88" t="e">
        <f t="shared" si="702"/>
        <v>#DIV/0!</v>
      </c>
      <c r="J1991" s="88" t="e">
        <f t="shared" si="689"/>
        <v>#DIV/0!</v>
      </c>
      <c r="K1991" s="36">
        <f t="shared" ref="K1991:K2046" si="711">E1991</f>
        <v>0</v>
      </c>
      <c r="L1991" s="36">
        <f t="shared" ref="L1991:L2036" si="712">E1991-K1991</f>
        <v>0</v>
      </c>
      <c r="M1991" s="129" t="e">
        <f t="shared" ref="M1991:M2046" si="713">K1991/E1991</f>
        <v>#DIV/0!</v>
      </c>
      <c r="N1991" s="530"/>
    </row>
    <row r="1992" spans="1:14" s="4" customFormat="1" ht="38.25" customHeight="1" outlineLevel="2" x14ac:dyDescent="0.25">
      <c r="A1992" s="583" t="s">
        <v>262</v>
      </c>
      <c r="B1992" s="37" t="s">
        <v>895</v>
      </c>
      <c r="C1992" s="37" t="s">
        <v>780</v>
      </c>
      <c r="D1992" s="56">
        <f>SUM(D1993:D1996)</f>
        <v>582.85</v>
      </c>
      <c r="E1992" s="56">
        <f>SUM(E1993:E1996)</f>
        <v>582.85</v>
      </c>
      <c r="F1992" s="441"/>
      <c r="G1992" s="106">
        <f t="shared" si="688"/>
        <v>0</v>
      </c>
      <c r="H1992" s="441"/>
      <c r="I1992" s="109">
        <f t="shared" si="702"/>
        <v>0</v>
      </c>
      <c r="J1992" s="88" t="e">
        <f t="shared" si="689"/>
        <v>#DIV/0!</v>
      </c>
      <c r="K1992" s="24">
        <f t="shared" si="711"/>
        <v>582.85</v>
      </c>
      <c r="L1992" s="24">
        <f t="shared" si="712"/>
        <v>0</v>
      </c>
      <c r="M1992" s="52">
        <f t="shared" si="713"/>
        <v>1</v>
      </c>
      <c r="N1992" s="518" t="s">
        <v>1403</v>
      </c>
    </row>
    <row r="1993" spans="1:14" s="4" customFormat="1" outlineLevel="2" x14ac:dyDescent="0.25">
      <c r="A1993" s="583"/>
      <c r="B1993" s="440" t="s">
        <v>23</v>
      </c>
      <c r="C1993" s="440"/>
      <c r="D1993" s="24"/>
      <c r="E1993" s="24"/>
      <c r="F1993" s="441"/>
      <c r="G1993" s="107" t="e">
        <f t="shared" si="688"/>
        <v>#DIV/0!</v>
      </c>
      <c r="H1993" s="318"/>
      <c r="I1993" s="88" t="e">
        <f t="shared" si="702"/>
        <v>#DIV/0!</v>
      </c>
      <c r="J1993" s="88" t="e">
        <f t="shared" si="689"/>
        <v>#DIV/0!</v>
      </c>
      <c r="K1993" s="36">
        <f t="shared" si="711"/>
        <v>0</v>
      </c>
      <c r="L1993" s="36">
        <f t="shared" si="712"/>
        <v>0</v>
      </c>
      <c r="M1993" s="129" t="e">
        <f t="shared" si="713"/>
        <v>#DIV/0!</v>
      </c>
      <c r="N1993" s="518"/>
    </row>
    <row r="1994" spans="1:14" s="4" customFormat="1" outlineLevel="2" x14ac:dyDescent="0.25">
      <c r="A1994" s="583"/>
      <c r="B1994" s="440" t="s">
        <v>191</v>
      </c>
      <c r="C1994" s="440"/>
      <c r="D1994" s="24">
        <v>0</v>
      </c>
      <c r="E1994" s="24">
        <v>0</v>
      </c>
      <c r="F1994" s="441"/>
      <c r="G1994" s="107" t="e">
        <f t="shared" si="688"/>
        <v>#DIV/0!</v>
      </c>
      <c r="H1994" s="318"/>
      <c r="I1994" s="88" t="e">
        <f t="shared" si="702"/>
        <v>#DIV/0!</v>
      </c>
      <c r="J1994" s="88" t="e">
        <f t="shared" si="689"/>
        <v>#DIV/0!</v>
      </c>
      <c r="K1994" s="36">
        <f t="shared" si="711"/>
        <v>0</v>
      </c>
      <c r="L1994" s="36">
        <f t="shared" si="712"/>
        <v>0</v>
      </c>
      <c r="M1994" s="129" t="e">
        <f t="shared" si="713"/>
        <v>#DIV/0!</v>
      </c>
      <c r="N1994" s="518"/>
    </row>
    <row r="1995" spans="1:14" s="4" customFormat="1" outlineLevel="2" x14ac:dyDescent="0.25">
      <c r="A1995" s="583"/>
      <c r="B1995" s="440" t="s">
        <v>42</v>
      </c>
      <c r="C1995" s="440"/>
      <c r="D1995" s="24">
        <v>582.85</v>
      </c>
      <c r="E1995" s="24">
        <v>582.85</v>
      </c>
      <c r="F1995" s="441"/>
      <c r="G1995" s="106">
        <f t="shared" si="688"/>
        <v>0</v>
      </c>
      <c r="H1995" s="441"/>
      <c r="I1995" s="109">
        <f t="shared" si="702"/>
        <v>0</v>
      </c>
      <c r="J1995" s="88" t="e">
        <f t="shared" si="689"/>
        <v>#DIV/0!</v>
      </c>
      <c r="K1995" s="24">
        <f t="shared" si="711"/>
        <v>582.85</v>
      </c>
      <c r="L1995" s="24">
        <f t="shared" si="712"/>
        <v>0</v>
      </c>
      <c r="M1995" s="52">
        <f t="shared" si="713"/>
        <v>1</v>
      </c>
      <c r="N1995" s="518"/>
    </row>
    <row r="1996" spans="1:14" s="4" customFormat="1" ht="99" customHeight="1" outlineLevel="2" x14ac:dyDescent="0.25">
      <c r="A1996" s="583"/>
      <c r="B1996" s="440" t="s">
        <v>24</v>
      </c>
      <c r="C1996" s="440"/>
      <c r="D1996" s="24"/>
      <c r="E1996" s="24"/>
      <c r="F1996" s="441"/>
      <c r="G1996" s="107" t="e">
        <f t="shared" si="688"/>
        <v>#DIV/0!</v>
      </c>
      <c r="H1996" s="318"/>
      <c r="I1996" s="88" t="e">
        <f t="shared" si="702"/>
        <v>#DIV/0!</v>
      </c>
      <c r="J1996" s="88" t="e">
        <f t="shared" si="689"/>
        <v>#DIV/0!</v>
      </c>
      <c r="K1996" s="36">
        <f t="shared" si="711"/>
        <v>0</v>
      </c>
      <c r="L1996" s="36">
        <f t="shared" si="712"/>
        <v>0</v>
      </c>
      <c r="M1996" s="129" t="e">
        <f t="shared" si="713"/>
        <v>#DIV/0!</v>
      </c>
      <c r="N1996" s="518"/>
    </row>
    <row r="1997" spans="1:14" s="4" customFormat="1" ht="18.75" customHeight="1" outlineLevel="2" x14ac:dyDescent="0.25">
      <c r="A1997" s="583" t="s">
        <v>263</v>
      </c>
      <c r="B1997" s="37" t="s">
        <v>961</v>
      </c>
      <c r="C1997" s="44" t="s">
        <v>780</v>
      </c>
      <c r="D1997" s="56">
        <f>SUM(D1998:D2001)</f>
        <v>1835.11</v>
      </c>
      <c r="E1997" s="56">
        <f>SUM(E1998:E2001)</f>
        <v>1835.11</v>
      </c>
      <c r="F1997" s="441"/>
      <c r="G1997" s="107">
        <f t="shared" si="688"/>
        <v>0</v>
      </c>
      <c r="H1997" s="318"/>
      <c r="I1997" s="88">
        <f t="shared" si="702"/>
        <v>0</v>
      </c>
      <c r="J1997" s="88" t="e">
        <f t="shared" si="689"/>
        <v>#DIV/0!</v>
      </c>
      <c r="K1997" s="24">
        <f t="shared" si="711"/>
        <v>1835.11</v>
      </c>
      <c r="L1997" s="24">
        <f t="shared" si="712"/>
        <v>0</v>
      </c>
      <c r="M1997" s="52">
        <f t="shared" si="713"/>
        <v>1</v>
      </c>
      <c r="N1997" s="523" t="s">
        <v>1345</v>
      </c>
    </row>
    <row r="1998" spans="1:14" s="4" customFormat="1" outlineLevel="2" x14ac:dyDescent="0.25">
      <c r="A1998" s="583"/>
      <c r="B1998" s="440" t="s">
        <v>23</v>
      </c>
      <c r="C1998" s="440"/>
      <c r="D1998" s="24"/>
      <c r="E1998" s="24"/>
      <c r="F1998" s="441"/>
      <c r="G1998" s="107" t="e">
        <f t="shared" si="688"/>
        <v>#DIV/0!</v>
      </c>
      <c r="H1998" s="318"/>
      <c r="I1998" s="88" t="e">
        <f t="shared" si="702"/>
        <v>#DIV/0!</v>
      </c>
      <c r="J1998" s="88" t="e">
        <f t="shared" si="689"/>
        <v>#DIV/0!</v>
      </c>
      <c r="K1998" s="24">
        <f t="shared" si="711"/>
        <v>0</v>
      </c>
      <c r="L1998" s="24">
        <f t="shared" si="712"/>
        <v>0</v>
      </c>
      <c r="M1998" s="129" t="e">
        <f t="shared" si="713"/>
        <v>#DIV/0!</v>
      </c>
      <c r="N1998" s="523"/>
    </row>
    <row r="1999" spans="1:14" s="4" customFormat="1" outlineLevel="2" x14ac:dyDescent="0.25">
      <c r="A1999" s="583"/>
      <c r="B1999" s="440" t="s">
        <v>191</v>
      </c>
      <c r="C1999" s="440"/>
      <c r="D1999" s="24">
        <v>0</v>
      </c>
      <c r="E1999" s="24">
        <v>0</v>
      </c>
      <c r="F1999" s="441"/>
      <c r="G1999" s="107" t="e">
        <f t="shared" si="688"/>
        <v>#DIV/0!</v>
      </c>
      <c r="H1999" s="318"/>
      <c r="I1999" s="88" t="e">
        <f t="shared" si="702"/>
        <v>#DIV/0!</v>
      </c>
      <c r="J1999" s="88" t="e">
        <f t="shared" si="689"/>
        <v>#DIV/0!</v>
      </c>
      <c r="K1999" s="24">
        <f t="shared" si="711"/>
        <v>0</v>
      </c>
      <c r="L1999" s="24">
        <f t="shared" si="712"/>
        <v>0</v>
      </c>
      <c r="M1999" s="129" t="e">
        <f t="shared" si="713"/>
        <v>#DIV/0!</v>
      </c>
      <c r="N1999" s="523"/>
    </row>
    <row r="2000" spans="1:14" s="4" customFormat="1" outlineLevel="2" x14ac:dyDescent="0.25">
      <c r="A2000" s="583"/>
      <c r="B2000" s="440" t="s">
        <v>42</v>
      </c>
      <c r="C2000" s="440"/>
      <c r="D2000" s="24">
        <v>1835.11</v>
      </c>
      <c r="E2000" s="24">
        <v>1835.11</v>
      </c>
      <c r="F2000" s="441"/>
      <c r="G2000" s="107">
        <f t="shared" si="688"/>
        <v>0</v>
      </c>
      <c r="H2000" s="318"/>
      <c r="I2000" s="88">
        <f t="shared" si="702"/>
        <v>0</v>
      </c>
      <c r="J2000" s="88" t="e">
        <f t="shared" si="689"/>
        <v>#DIV/0!</v>
      </c>
      <c r="K2000" s="24">
        <f t="shared" si="711"/>
        <v>1835.11</v>
      </c>
      <c r="L2000" s="24">
        <f t="shared" si="712"/>
        <v>0</v>
      </c>
      <c r="M2000" s="52">
        <f t="shared" si="713"/>
        <v>1</v>
      </c>
      <c r="N2000" s="523"/>
    </row>
    <row r="2001" spans="1:14" s="4" customFormat="1" outlineLevel="2" x14ac:dyDescent="0.25">
      <c r="A2001" s="583"/>
      <c r="B2001" s="440" t="s">
        <v>24</v>
      </c>
      <c r="C2001" s="440"/>
      <c r="D2001" s="24"/>
      <c r="E2001" s="24"/>
      <c r="F2001" s="441"/>
      <c r="G2001" s="107" t="e">
        <f t="shared" si="688"/>
        <v>#DIV/0!</v>
      </c>
      <c r="H2001" s="318"/>
      <c r="I2001" s="88" t="e">
        <f t="shared" si="702"/>
        <v>#DIV/0!</v>
      </c>
      <c r="J2001" s="88" t="e">
        <f t="shared" si="689"/>
        <v>#DIV/0!</v>
      </c>
      <c r="K2001" s="24">
        <f t="shared" si="711"/>
        <v>0</v>
      </c>
      <c r="L2001" s="24">
        <f t="shared" si="712"/>
        <v>0</v>
      </c>
      <c r="M2001" s="129" t="e">
        <f t="shared" si="713"/>
        <v>#DIV/0!</v>
      </c>
      <c r="N2001" s="523"/>
    </row>
    <row r="2002" spans="1:14" s="4" customFormat="1" ht="18.75" customHeight="1" outlineLevel="2" x14ac:dyDescent="0.25">
      <c r="A2002" s="583" t="s">
        <v>264</v>
      </c>
      <c r="B2002" s="37" t="s">
        <v>962</v>
      </c>
      <c r="C2002" s="37" t="s">
        <v>780</v>
      </c>
      <c r="D2002" s="56">
        <f>SUM(D2003:D2006)</f>
        <v>2469.79</v>
      </c>
      <c r="E2002" s="56">
        <f t="shared" ref="E2002:F2002" si="714">SUM(E2003:E2006)</f>
        <v>2469.79</v>
      </c>
      <c r="F2002" s="56">
        <f t="shared" si="714"/>
        <v>0</v>
      </c>
      <c r="G2002" s="107">
        <f t="shared" si="688"/>
        <v>0</v>
      </c>
      <c r="H2002" s="318"/>
      <c r="I2002" s="88">
        <f t="shared" si="702"/>
        <v>0</v>
      </c>
      <c r="J2002" s="88" t="e">
        <f t="shared" si="689"/>
        <v>#DIV/0!</v>
      </c>
      <c r="K2002" s="24">
        <f t="shared" si="711"/>
        <v>2469.79</v>
      </c>
      <c r="L2002" s="24">
        <f t="shared" si="712"/>
        <v>0</v>
      </c>
      <c r="M2002" s="52">
        <f t="shared" si="713"/>
        <v>1</v>
      </c>
      <c r="N2002" s="523"/>
    </row>
    <row r="2003" spans="1:14" s="4" customFormat="1" outlineLevel="2" x14ac:dyDescent="0.25">
      <c r="A2003" s="583"/>
      <c r="B2003" s="440" t="s">
        <v>23</v>
      </c>
      <c r="C2003" s="440"/>
      <c r="D2003" s="24"/>
      <c r="E2003" s="24"/>
      <c r="F2003" s="441"/>
      <c r="G2003" s="107" t="e">
        <f t="shared" si="688"/>
        <v>#DIV/0!</v>
      </c>
      <c r="H2003" s="318"/>
      <c r="I2003" s="88" t="e">
        <f t="shared" si="702"/>
        <v>#DIV/0!</v>
      </c>
      <c r="J2003" s="88" t="e">
        <f t="shared" si="689"/>
        <v>#DIV/0!</v>
      </c>
      <c r="K2003" s="24">
        <f t="shared" si="711"/>
        <v>0</v>
      </c>
      <c r="L2003" s="24">
        <f t="shared" si="712"/>
        <v>0</v>
      </c>
      <c r="M2003" s="129" t="e">
        <f t="shared" si="713"/>
        <v>#DIV/0!</v>
      </c>
      <c r="N2003" s="523"/>
    </row>
    <row r="2004" spans="1:14" s="4" customFormat="1" outlineLevel="2" x14ac:dyDescent="0.25">
      <c r="A2004" s="583"/>
      <c r="B2004" s="440" t="s">
        <v>191</v>
      </c>
      <c r="C2004" s="440"/>
      <c r="D2004" s="24">
        <v>0</v>
      </c>
      <c r="E2004" s="24">
        <v>0</v>
      </c>
      <c r="F2004" s="441"/>
      <c r="G2004" s="107" t="e">
        <f t="shared" si="688"/>
        <v>#DIV/0!</v>
      </c>
      <c r="H2004" s="318"/>
      <c r="I2004" s="88" t="e">
        <f t="shared" si="702"/>
        <v>#DIV/0!</v>
      </c>
      <c r="J2004" s="88" t="e">
        <f t="shared" si="689"/>
        <v>#DIV/0!</v>
      </c>
      <c r="K2004" s="24">
        <f t="shared" si="711"/>
        <v>0</v>
      </c>
      <c r="L2004" s="24">
        <f t="shared" si="712"/>
        <v>0</v>
      </c>
      <c r="M2004" s="129" t="e">
        <f t="shared" si="713"/>
        <v>#DIV/0!</v>
      </c>
      <c r="N2004" s="523"/>
    </row>
    <row r="2005" spans="1:14" s="4" customFormat="1" outlineLevel="2" x14ac:dyDescent="0.25">
      <c r="A2005" s="583"/>
      <c r="B2005" s="440" t="s">
        <v>42</v>
      </c>
      <c r="C2005" s="440"/>
      <c r="D2005" s="24">
        <v>2469.79</v>
      </c>
      <c r="E2005" s="24">
        <v>2469.79</v>
      </c>
      <c r="F2005" s="441"/>
      <c r="G2005" s="107">
        <f t="shared" si="688"/>
        <v>0</v>
      </c>
      <c r="H2005" s="318"/>
      <c r="I2005" s="88">
        <f t="shared" si="702"/>
        <v>0</v>
      </c>
      <c r="J2005" s="88" t="e">
        <f t="shared" si="689"/>
        <v>#DIV/0!</v>
      </c>
      <c r="K2005" s="24">
        <f t="shared" si="711"/>
        <v>2469.79</v>
      </c>
      <c r="L2005" s="24">
        <f t="shared" si="712"/>
        <v>0</v>
      </c>
      <c r="M2005" s="52">
        <f t="shared" si="713"/>
        <v>1</v>
      </c>
      <c r="N2005" s="523"/>
    </row>
    <row r="2006" spans="1:14" s="4" customFormat="1" ht="22.5" customHeight="1" outlineLevel="2" x14ac:dyDescent="0.25">
      <c r="A2006" s="583"/>
      <c r="B2006" s="440" t="s">
        <v>24</v>
      </c>
      <c r="C2006" s="440"/>
      <c r="D2006" s="24"/>
      <c r="E2006" s="24"/>
      <c r="F2006" s="441"/>
      <c r="G2006" s="107" t="e">
        <f t="shared" si="688"/>
        <v>#DIV/0!</v>
      </c>
      <c r="H2006" s="318"/>
      <c r="I2006" s="88" t="e">
        <f t="shared" ref="I2006:I2071" si="715">H2006/E2006</f>
        <v>#DIV/0!</v>
      </c>
      <c r="J2006" s="88" t="e">
        <f t="shared" si="689"/>
        <v>#DIV/0!</v>
      </c>
      <c r="K2006" s="24">
        <f t="shared" si="711"/>
        <v>0</v>
      </c>
      <c r="L2006" s="24">
        <f t="shared" si="712"/>
        <v>0</v>
      </c>
      <c r="M2006" s="129" t="e">
        <f t="shared" si="713"/>
        <v>#DIV/0!</v>
      </c>
      <c r="N2006" s="523"/>
    </row>
    <row r="2007" spans="1:14" s="4" customFormat="1" ht="18.75" customHeight="1" outlineLevel="2" x14ac:dyDescent="0.25">
      <c r="A2007" s="591" t="s">
        <v>265</v>
      </c>
      <c r="B2007" s="37" t="s">
        <v>963</v>
      </c>
      <c r="C2007" s="37" t="s">
        <v>780</v>
      </c>
      <c r="D2007" s="56">
        <f>SUM(D2008:D2011)</f>
        <v>3886.78</v>
      </c>
      <c r="E2007" s="56">
        <f>SUM(E2008:E2011)</f>
        <v>3886.78</v>
      </c>
      <c r="F2007" s="441"/>
      <c r="G2007" s="107">
        <f t="shared" si="688"/>
        <v>0</v>
      </c>
      <c r="H2007" s="318"/>
      <c r="I2007" s="88">
        <f t="shared" si="715"/>
        <v>0</v>
      </c>
      <c r="J2007" s="88" t="e">
        <f t="shared" si="689"/>
        <v>#DIV/0!</v>
      </c>
      <c r="K2007" s="24">
        <f t="shared" si="711"/>
        <v>3886.78</v>
      </c>
      <c r="L2007" s="24">
        <f t="shared" si="712"/>
        <v>0</v>
      </c>
      <c r="M2007" s="52">
        <f t="shared" si="713"/>
        <v>1</v>
      </c>
      <c r="N2007" s="523"/>
    </row>
    <row r="2008" spans="1:14" s="4" customFormat="1" outlineLevel="2" x14ac:dyDescent="0.25">
      <c r="A2008" s="591"/>
      <c r="B2008" s="440" t="s">
        <v>23</v>
      </c>
      <c r="C2008" s="440"/>
      <c r="D2008" s="24"/>
      <c r="E2008" s="24"/>
      <c r="F2008" s="441"/>
      <c r="G2008" s="107" t="e">
        <f t="shared" si="688"/>
        <v>#DIV/0!</v>
      </c>
      <c r="H2008" s="318"/>
      <c r="I2008" s="88" t="e">
        <f t="shared" si="715"/>
        <v>#DIV/0!</v>
      </c>
      <c r="J2008" s="88" t="e">
        <f t="shared" si="689"/>
        <v>#DIV/0!</v>
      </c>
      <c r="K2008" s="24">
        <f t="shared" si="711"/>
        <v>0</v>
      </c>
      <c r="L2008" s="24">
        <f t="shared" si="712"/>
        <v>0</v>
      </c>
      <c r="M2008" s="129" t="e">
        <f t="shared" si="713"/>
        <v>#DIV/0!</v>
      </c>
      <c r="N2008" s="523"/>
    </row>
    <row r="2009" spans="1:14" s="4" customFormat="1" outlineLevel="2" x14ac:dyDescent="0.25">
      <c r="A2009" s="591"/>
      <c r="B2009" s="440" t="s">
        <v>191</v>
      </c>
      <c r="C2009" s="440"/>
      <c r="D2009" s="24">
        <v>0</v>
      </c>
      <c r="E2009" s="24">
        <v>0</v>
      </c>
      <c r="F2009" s="441"/>
      <c r="G2009" s="107" t="e">
        <f t="shared" si="688"/>
        <v>#DIV/0!</v>
      </c>
      <c r="H2009" s="318"/>
      <c r="I2009" s="88" t="e">
        <f t="shared" si="715"/>
        <v>#DIV/0!</v>
      </c>
      <c r="J2009" s="88" t="e">
        <f t="shared" si="689"/>
        <v>#DIV/0!</v>
      </c>
      <c r="K2009" s="24">
        <f t="shared" si="711"/>
        <v>0</v>
      </c>
      <c r="L2009" s="24">
        <f t="shared" si="712"/>
        <v>0</v>
      </c>
      <c r="M2009" s="129" t="e">
        <f t="shared" si="713"/>
        <v>#DIV/0!</v>
      </c>
      <c r="N2009" s="523"/>
    </row>
    <row r="2010" spans="1:14" s="4" customFormat="1" outlineLevel="2" x14ac:dyDescent="0.25">
      <c r="A2010" s="591"/>
      <c r="B2010" s="440" t="s">
        <v>42</v>
      </c>
      <c r="C2010" s="440"/>
      <c r="D2010" s="24">
        <v>3886.78</v>
      </c>
      <c r="E2010" s="24">
        <v>3886.78</v>
      </c>
      <c r="F2010" s="441"/>
      <c r="G2010" s="107">
        <f t="shared" si="688"/>
        <v>0</v>
      </c>
      <c r="H2010" s="318"/>
      <c r="I2010" s="88">
        <f t="shared" si="715"/>
        <v>0</v>
      </c>
      <c r="J2010" s="88" t="e">
        <f t="shared" si="689"/>
        <v>#DIV/0!</v>
      </c>
      <c r="K2010" s="24">
        <f t="shared" si="711"/>
        <v>3886.78</v>
      </c>
      <c r="L2010" s="24">
        <f t="shared" si="712"/>
        <v>0</v>
      </c>
      <c r="M2010" s="52">
        <f t="shared" si="713"/>
        <v>1</v>
      </c>
      <c r="N2010" s="523"/>
    </row>
    <row r="2011" spans="1:14" s="4" customFormat="1" outlineLevel="2" x14ac:dyDescent="0.25">
      <c r="A2011" s="591"/>
      <c r="B2011" s="440" t="s">
        <v>24</v>
      </c>
      <c r="C2011" s="440"/>
      <c r="D2011" s="24"/>
      <c r="E2011" s="24"/>
      <c r="F2011" s="441"/>
      <c r="G2011" s="107" t="e">
        <f t="shared" si="688"/>
        <v>#DIV/0!</v>
      </c>
      <c r="H2011" s="318"/>
      <c r="I2011" s="88" t="e">
        <f t="shared" si="715"/>
        <v>#DIV/0!</v>
      </c>
      <c r="J2011" s="88" t="e">
        <f t="shared" si="689"/>
        <v>#DIV/0!</v>
      </c>
      <c r="K2011" s="24">
        <f t="shared" si="711"/>
        <v>0</v>
      </c>
      <c r="L2011" s="24">
        <f t="shared" si="712"/>
        <v>0</v>
      </c>
      <c r="M2011" s="129" t="e">
        <f t="shared" si="713"/>
        <v>#DIV/0!</v>
      </c>
      <c r="N2011" s="523"/>
    </row>
    <row r="2012" spans="1:14" s="4" customFormat="1" ht="18.75" customHeight="1" outlineLevel="2" x14ac:dyDescent="0.25">
      <c r="A2012" s="591" t="s">
        <v>266</v>
      </c>
      <c r="B2012" s="37" t="s">
        <v>1046</v>
      </c>
      <c r="C2012" s="37" t="s">
        <v>780</v>
      </c>
      <c r="D2012" s="56">
        <f>SUM(D2013:D2016)</f>
        <v>2194.2600000000002</v>
      </c>
      <c r="E2012" s="56">
        <f>SUM(E2013:E2016)</f>
        <v>2194.2600000000002</v>
      </c>
      <c r="F2012" s="441"/>
      <c r="G2012" s="107">
        <f t="shared" si="688"/>
        <v>0</v>
      </c>
      <c r="H2012" s="318"/>
      <c r="I2012" s="88">
        <f t="shared" si="715"/>
        <v>0</v>
      </c>
      <c r="J2012" s="88" t="e">
        <f t="shared" si="689"/>
        <v>#DIV/0!</v>
      </c>
      <c r="K2012" s="24">
        <f t="shared" si="711"/>
        <v>2194.2600000000002</v>
      </c>
      <c r="L2012" s="24">
        <f t="shared" si="712"/>
        <v>0</v>
      </c>
      <c r="M2012" s="52">
        <f t="shared" si="713"/>
        <v>1</v>
      </c>
      <c r="N2012" s="523"/>
    </row>
    <row r="2013" spans="1:14" s="4" customFormat="1" outlineLevel="2" x14ac:dyDescent="0.25">
      <c r="A2013" s="591"/>
      <c r="B2013" s="440" t="s">
        <v>23</v>
      </c>
      <c r="C2013" s="440"/>
      <c r="D2013" s="24"/>
      <c r="E2013" s="24"/>
      <c r="F2013" s="441"/>
      <c r="G2013" s="107" t="e">
        <f t="shared" si="688"/>
        <v>#DIV/0!</v>
      </c>
      <c r="H2013" s="318"/>
      <c r="I2013" s="88" t="e">
        <f t="shared" si="715"/>
        <v>#DIV/0!</v>
      </c>
      <c r="J2013" s="88" t="e">
        <f t="shared" si="689"/>
        <v>#DIV/0!</v>
      </c>
      <c r="K2013" s="24">
        <f t="shared" si="711"/>
        <v>0</v>
      </c>
      <c r="L2013" s="24">
        <f t="shared" si="712"/>
        <v>0</v>
      </c>
      <c r="M2013" s="129" t="e">
        <f t="shared" si="713"/>
        <v>#DIV/0!</v>
      </c>
      <c r="N2013" s="523"/>
    </row>
    <row r="2014" spans="1:14" s="4" customFormat="1" outlineLevel="2" x14ac:dyDescent="0.25">
      <c r="A2014" s="591"/>
      <c r="B2014" s="440" t="s">
        <v>191</v>
      </c>
      <c r="C2014" s="440"/>
      <c r="D2014" s="24">
        <v>0</v>
      </c>
      <c r="E2014" s="24">
        <v>0</v>
      </c>
      <c r="F2014" s="441"/>
      <c r="G2014" s="107" t="e">
        <f t="shared" si="688"/>
        <v>#DIV/0!</v>
      </c>
      <c r="H2014" s="318"/>
      <c r="I2014" s="88" t="e">
        <f t="shared" si="715"/>
        <v>#DIV/0!</v>
      </c>
      <c r="J2014" s="88" t="e">
        <f t="shared" si="689"/>
        <v>#DIV/0!</v>
      </c>
      <c r="K2014" s="24">
        <f t="shared" si="711"/>
        <v>0</v>
      </c>
      <c r="L2014" s="24">
        <f t="shared" si="712"/>
        <v>0</v>
      </c>
      <c r="M2014" s="129" t="e">
        <f t="shared" si="713"/>
        <v>#DIV/0!</v>
      </c>
      <c r="N2014" s="523"/>
    </row>
    <row r="2015" spans="1:14" s="4" customFormat="1" outlineLevel="2" x14ac:dyDescent="0.25">
      <c r="A2015" s="591"/>
      <c r="B2015" s="440" t="s">
        <v>42</v>
      </c>
      <c r="C2015" s="440"/>
      <c r="D2015" s="24">
        <v>2194.2600000000002</v>
      </c>
      <c r="E2015" s="24">
        <v>2194.2600000000002</v>
      </c>
      <c r="F2015" s="441"/>
      <c r="G2015" s="107">
        <f t="shared" si="688"/>
        <v>0</v>
      </c>
      <c r="H2015" s="318"/>
      <c r="I2015" s="88">
        <f t="shared" si="715"/>
        <v>0</v>
      </c>
      <c r="J2015" s="88" t="e">
        <f t="shared" si="689"/>
        <v>#DIV/0!</v>
      </c>
      <c r="K2015" s="24">
        <f t="shared" si="711"/>
        <v>2194.2600000000002</v>
      </c>
      <c r="L2015" s="24">
        <f t="shared" si="712"/>
        <v>0</v>
      </c>
      <c r="M2015" s="52">
        <f t="shared" si="713"/>
        <v>1</v>
      </c>
      <c r="N2015" s="523"/>
    </row>
    <row r="2016" spans="1:14" s="4" customFormat="1" outlineLevel="2" x14ac:dyDescent="0.25">
      <c r="A2016" s="591"/>
      <c r="B2016" s="440" t="s">
        <v>24</v>
      </c>
      <c r="C2016" s="440"/>
      <c r="D2016" s="24"/>
      <c r="E2016" s="24"/>
      <c r="F2016" s="441"/>
      <c r="G2016" s="107" t="e">
        <f t="shared" si="688"/>
        <v>#DIV/0!</v>
      </c>
      <c r="H2016" s="318"/>
      <c r="I2016" s="88" t="e">
        <f t="shared" si="715"/>
        <v>#DIV/0!</v>
      </c>
      <c r="J2016" s="88" t="e">
        <f t="shared" si="689"/>
        <v>#DIV/0!</v>
      </c>
      <c r="K2016" s="24">
        <f t="shared" si="711"/>
        <v>0</v>
      </c>
      <c r="L2016" s="24">
        <f t="shared" si="712"/>
        <v>0</v>
      </c>
      <c r="M2016" s="129" t="e">
        <f t="shared" si="713"/>
        <v>#DIV/0!</v>
      </c>
      <c r="N2016" s="523"/>
    </row>
    <row r="2017" spans="1:14" s="4" customFormat="1" ht="18.75" customHeight="1" outlineLevel="2" x14ac:dyDescent="0.25">
      <c r="A2017" s="591" t="s">
        <v>267</v>
      </c>
      <c r="B2017" s="37" t="s">
        <v>1047</v>
      </c>
      <c r="C2017" s="37" t="s">
        <v>780</v>
      </c>
      <c r="D2017" s="56">
        <f>SUM(D2018:D2021)</f>
        <v>744.12</v>
      </c>
      <c r="E2017" s="56">
        <f>SUM(E2018:E2021)</f>
        <v>744.12</v>
      </c>
      <c r="F2017" s="441"/>
      <c r="G2017" s="107">
        <f t="shared" si="688"/>
        <v>0</v>
      </c>
      <c r="H2017" s="318"/>
      <c r="I2017" s="88">
        <f t="shared" si="715"/>
        <v>0</v>
      </c>
      <c r="J2017" s="88" t="e">
        <f t="shared" si="689"/>
        <v>#DIV/0!</v>
      </c>
      <c r="K2017" s="24">
        <f t="shared" si="711"/>
        <v>744.12</v>
      </c>
      <c r="L2017" s="24">
        <f t="shared" si="712"/>
        <v>0</v>
      </c>
      <c r="M2017" s="52">
        <f t="shared" si="713"/>
        <v>1</v>
      </c>
      <c r="N2017" s="523"/>
    </row>
    <row r="2018" spans="1:14" s="4" customFormat="1" outlineLevel="2" x14ac:dyDescent="0.25">
      <c r="A2018" s="591"/>
      <c r="B2018" s="440" t="s">
        <v>23</v>
      </c>
      <c r="C2018" s="440"/>
      <c r="D2018" s="24"/>
      <c r="E2018" s="24"/>
      <c r="F2018" s="441"/>
      <c r="G2018" s="107" t="e">
        <f t="shared" si="688"/>
        <v>#DIV/0!</v>
      </c>
      <c r="H2018" s="318"/>
      <c r="I2018" s="88" t="e">
        <f t="shared" si="715"/>
        <v>#DIV/0!</v>
      </c>
      <c r="J2018" s="88" t="e">
        <f t="shared" si="689"/>
        <v>#DIV/0!</v>
      </c>
      <c r="K2018" s="24">
        <f t="shared" si="711"/>
        <v>0</v>
      </c>
      <c r="L2018" s="24">
        <f t="shared" si="712"/>
        <v>0</v>
      </c>
      <c r="M2018" s="129" t="e">
        <f t="shared" si="713"/>
        <v>#DIV/0!</v>
      </c>
      <c r="N2018" s="523"/>
    </row>
    <row r="2019" spans="1:14" s="4" customFormat="1" outlineLevel="2" x14ac:dyDescent="0.25">
      <c r="A2019" s="591"/>
      <c r="B2019" s="440" t="s">
        <v>191</v>
      </c>
      <c r="C2019" s="440"/>
      <c r="D2019" s="24">
        <v>0</v>
      </c>
      <c r="E2019" s="24">
        <v>0</v>
      </c>
      <c r="F2019" s="441"/>
      <c r="G2019" s="107" t="e">
        <f t="shared" si="688"/>
        <v>#DIV/0!</v>
      </c>
      <c r="H2019" s="318"/>
      <c r="I2019" s="88" t="e">
        <f t="shared" si="715"/>
        <v>#DIV/0!</v>
      </c>
      <c r="J2019" s="88" t="e">
        <f t="shared" si="689"/>
        <v>#DIV/0!</v>
      </c>
      <c r="K2019" s="24">
        <f t="shared" si="711"/>
        <v>0</v>
      </c>
      <c r="L2019" s="24">
        <f t="shared" si="712"/>
        <v>0</v>
      </c>
      <c r="M2019" s="129" t="e">
        <f t="shared" si="713"/>
        <v>#DIV/0!</v>
      </c>
      <c r="N2019" s="523"/>
    </row>
    <row r="2020" spans="1:14" s="4" customFormat="1" outlineLevel="2" x14ac:dyDescent="0.25">
      <c r="A2020" s="591"/>
      <c r="B2020" s="440" t="s">
        <v>42</v>
      </c>
      <c r="C2020" s="440"/>
      <c r="D2020" s="24">
        <v>744.12</v>
      </c>
      <c r="E2020" s="24">
        <v>744.12</v>
      </c>
      <c r="F2020" s="441"/>
      <c r="G2020" s="107">
        <f t="shared" si="688"/>
        <v>0</v>
      </c>
      <c r="H2020" s="318"/>
      <c r="I2020" s="88">
        <f t="shared" si="715"/>
        <v>0</v>
      </c>
      <c r="J2020" s="88" t="e">
        <f t="shared" si="689"/>
        <v>#DIV/0!</v>
      </c>
      <c r="K2020" s="24">
        <f t="shared" si="711"/>
        <v>744.12</v>
      </c>
      <c r="L2020" s="24">
        <f t="shared" si="712"/>
        <v>0</v>
      </c>
      <c r="M2020" s="52">
        <f t="shared" si="713"/>
        <v>1</v>
      </c>
      <c r="N2020" s="523"/>
    </row>
    <row r="2021" spans="1:14" s="4" customFormat="1" outlineLevel="2" x14ac:dyDescent="0.25">
      <c r="A2021" s="591"/>
      <c r="B2021" s="440" t="s">
        <v>24</v>
      </c>
      <c r="C2021" s="440"/>
      <c r="D2021" s="24"/>
      <c r="E2021" s="24"/>
      <c r="F2021" s="441"/>
      <c r="G2021" s="107" t="e">
        <f t="shared" si="688"/>
        <v>#DIV/0!</v>
      </c>
      <c r="H2021" s="318"/>
      <c r="I2021" s="88" t="e">
        <f t="shared" si="715"/>
        <v>#DIV/0!</v>
      </c>
      <c r="J2021" s="88" t="e">
        <f t="shared" si="689"/>
        <v>#DIV/0!</v>
      </c>
      <c r="K2021" s="24">
        <f t="shared" si="711"/>
        <v>0</v>
      </c>
      <c r="L2021" s="24">
        <f t="shared" si="712"/>
        <v>0</v>
      </c>
      <c r="M2021" s="129" t="e">
        <f t="shared" si="713"/>
        <v>#DIV/0!</v>
      </c>
      <c r="N2021" s="523"/>
    </row>
    <row r="2022" spans="1:14" s="4" customFormat="1" ht="37.5" customHeight="1" outlineLevel="2" x14ac:dyDescent="0.25">
      <c r="A2022" s="591" t="s">
        <v>268</v>
      </c>
      <c r="B2022" s="37" t="s">
        <v>249</v>
      </c>
      <c r="C2022" s="37" t="s">
        <v>780</v>
      </c>
      <c r="D2022" s="56">
        <f>SUM(D2023:D2026)</f>
        <v>3956.02</v>
      </c>
      <c r="E2022" s="56">
        <f>SUM(E2023:E2026)</f>
        <v>3956.02</v>
      </c>
      <c r="F2022" s="361">
        <f>SUM(F2023:F2026)</f>
        <v>2005.07</v>
      </c>
      <c r="G2022" s="109">
        <f t="shared" si="688"/>
        <v>0.50700000000000001</v>
      </c>
      <c r="H2022" s="168">
        <f>SUM(H2023:H2026)</f>
        <v>2005.07</v>
      </c>
      <c r="I2022" s="109">
        <f t="shared" si="715"/>
        <v>0.50700000000000001</v>
      </c>
      <c r="J2022" s="109">
        <f t="shared" si="689"/>
        <v>1</v>
      </c>
      <c r="K2022" s="24">
        <f t="shared" si="711"/>
        <v>3956.02</v>
      </c>
      <c r="L2022" s="24">
        <f t="shared" si="712"/>
        <v>0</v>
      </c>
      <c r="M2022" s="52">
        <f t="shared" si="713"/>
        <v>1</v>
      </c>
      <c r="N2022" s="518" t="s">
        <v>1404</v>
      </c>
    </row>
    <row r="2023" spans="1:14" s="4" customFormat="1" outlineLevel="2" x14ac:dyDescent="0.25">
      <c r="A2023" s="591"/>
      <c r="B2023" s="440" t="s">
        <v>23</v>
      </c>
      <c r="C2023" s="440"/>
      <c r="D2023" s="24"/>
      <c r="E2023" s="24"/>
      <c r="F2023" s="168"/>
      <c r="G2023" s="107" t="e">
        <f t="shared" si="688"/>
        <v>#DIV/0!</v>
      </c>
      <c r="H2023" s="400"/>
      <c r="I2023" s="88" t="e">
        <f t="shared" si="715"/>
        <v>#DIV/0!</v>
      </c>
      <c r="J2023" s="88" t="e">
        <f t="shared" si="689"/>
        <v>#DIV/0!</v>
      </c>
      <c r="K2023" s="36">
        <f t="shared" si="711"/>
        <v>0</v>
      </c>
      <c r="L2023" s="36">
        <f t="shared" si="712"/>
        <v>0</v>
      </c>
      <c r="M2023" s="129" t="e">
        <f t="shared" si="713"/>
        <v>#DIV/0!</v>
      </c>
      <c r="N2023" s="518"/>
    </row>
    <row r="2024" spans="1:14" s="4" customFormat="1" outlineLevel="2" x14ac:dyDescent="0.25">
      <c r="A2024" s="591"/>
      <c r="B2024" s="440" t="s">
        <v>191</v>
      </c>
      <c r="C2024" s="440"/>
      <c r="D2024" s="24">
        <v>0</v>
      </c>
      <c r="E2024" s="24">
        <v>0</v>
      </c>
      <c r="F2024" s="168"/>
      <c r="G2024" s="107" t="e">
        <f t="shared" si="688"/>
        <v>#DIV/0!</v>
      </c>
      <c r="H2024" s="400"/>
      <c r="I2024" s="88" t="e">
        <f t="shared" si="715"/>
        <v>#DIV/0!</v>
      </c>
      <c r="J2024" s="88" t="e">
        <f t="shared" si="689"/>
        <v>#DIV/0!</v>
      </c>
      <c r="K2024" s="36">
        <f t="shared" si="711"/>
        <v>0</v>
      </c>
      <c r="L2024" s="36">
        <f t="shared" si="712"/>
        <v>0</v>
      </c>
      <c r="M2024" s="129" t="e">
        <f t="shared" si="713"/>
        <v>#DIV/0!</v>
      </c>
      <c r="N2024" s="518"/>
    </row>
    <row r="2025" spans="1:14" s="4" customFormat="1" outlineLevel="2" x14ac:dyDescent="0.25">
      <c r="A2025" s="591"/>
      <c r="B2025" s="440" t="s">
        <v>42</v>
      </c>
      <c r="C2025" s="440"/>
      <c r="D2025" s="24">
        <v>3956.02</v>
      </c>
      <c r="E2025" s="24">
        <v>3956.02</v>
      </c>
      <c r="F2025" s="168">
        <v>2005.07</v>
      </c>
      <c r="G2025" s="109">
        <f t="shared" si="688"/>
        <v>0.50700000000000001</v>
      </c>
      <c r="H2025" s="168">
        <v>2005.07</v>
      </c>
      <c r="I2025" s="109">
        <f t="shared" si="715"/>
        <v>0.50700000000000001</v>
      </c>
      <c r="J2025" s="109">
        <f t="shared" si="689"/>
        <v>1</v>
      </c>
      <c r="K2025" s="24">
        <f t="shared" si="711"/>
        <v>3956.02</v>
      </c>
      <c r="L2025" s="24">
        <f t="shared" si="712"/>
        <v>0</v>
      </c>
      <c r="M2025" s="52">
        <f t="shared" si="713"/>
        <v>1</v>
      </c>
      <c r="N2025" s="518"/>
    </row>
    <row r="2026" spans="1:14" s="4" customFormat="1" ht="82.5" customHeight="1" outlineLevel="2" x14ac:dyDescent="0.25">
      <c r="A2026" s="591"/>
      <c r="B2026" s="440" t="s">
        <v>24</v>
      </c>
      <c r="C2026" s="440"/>
      <c r="D2026" s="24"/>
      <c r="E2026" s="24"/>
      <c r="F2026" s="441"/>
      <c r="G2026" s="107" t="e">
        <f t="shared" si="688"/>
        <v>#DIV/0!</v>
      </c>
      <c r="H2026" s="318"/>
      <c r="I2026" s="88" t="e">
        <f t="shared" si="715"/>
        <v>#DIV/0!</v>
      </c>
      <c r="J2026" s="88" t="e">
        <f t="shared" si="689"/>
        <v>#DIV/0!</v>
      </c>
      <c r="K2026" s="36">
        <f t="shared" si="711"/>
        <v>0</v>
      </c>
      <c r="L2026" s="36">
        <f t="shared" si="712"/>
        <v>0</v>
      </c>
      <c r="M2026" s="129" t="e">
        <f t="shared" si="713"/>
        <v>#DIV/0!</v>
      </c>
      <c r="N2026" s="518"/>
    </row>
    <row r="2027" spans="1:14" s="4" customFormat="1" ht="46.5" customHeight="1" outlineLevel="2" x14ac:dyDescent="0.25">
      <c r="A2027" s="583" t="s">
        <v>269</v>
      </c>
      <c r="B2027" s="37" t="s">
        <v>250</v>
      </c>
      <c r="C2027" s="37" t="s">
        <v>780</v>
      </c>
      <c r="D2027" s="56">
        <f>SUM(D2028:D2031)</f>
        <v>7678.58</v>
      </c>
      <c r="E2027" s="56">
        <f>SUM(E2028:E2031)</f>
        <v>7678.58</v>
      </c>
      <c r="F2027" s="24">
        <f>SUM(F2028:F2031)</f>
        <v>3789.7</v>
      </c>
      <c r="G2027" s="114">
        <f t="shared" si="688"/>
        <v>0.49399999999999999</v>
      </c>
      <c r="H2027" s="56">
        <f>SUM(H2028:H2031)</f>
        <v>3789.7</v>
      </c>
      <c r="I2027" s="114">
        <f t="shared" si="715"/>
        <v>0.49399999999999999</v>
      </c>
      <c r="J2027" s="114">
        <f t="shared" si="689"/>
        <v>1</v>
      </c>
      <c r="K2027" s="56">
        <f t="shared" si="711"/>
        <v>7678.58</v>
      </c>
      <c r="L2027" s="24">
        <f t="shared" si="712"/>
        <v>0</v>
      </c>
      <c r="M2027" s="52">
        <f t="shared" si="713"/>
        <v>1</v>
      </c>
      <c r="N2027" s="518" t="s">
        <v>1405</v>
      </c>
    </row>
    <row r="2028" spans="1:14" s="4" customFormat="1" outlineLevel="2" x14ac:dyDescent="0.25">
      <c r="A2028" s="583"/>
      <c r="B2028" s="440" t="s">
        <v>23</v>
      </c>
      <c r="C2028" s="440"/>
      <c r="D2028" s="24"/>
      <c r="E2028" s="24"/>
      <c r="F2028" s="24"/>
      <c r="G2028" s="107" t="e">
        <f t="shared" si="688"/>
        <v>#DIV/0!</v>
      </c>
      <c r="H2028" s="36"/>
      <c r="I2028" s="88" t="e">
        <f t="shared" si="715"/>
        <v>#DIV/0!</v>
      </c>
      <c r="J2028" s="88" t="e">
        <f t="shared" si="689"/>
        <v>#DIV/0!</v>
      </c>
      <c r="K2028" s="36">
        <f t="shared" si="711"/>
        <v>0</v>
      </c>
      <c r="L2028" s="36">
        <f t="shared" si="712"/>
        <v>0</v>
      </c>
      <c r="M2028" s="129" t="e">
        <f t="shared" si="713"/>
        <v>#DIV/0!</v>
      </c>
      <c r="N2028" s="518"/>
    </row>
    <row r="2029" spans="1:14" s="4" customFormat="1" outlineLevel="2" x14ac:dyDescent="0.25">
      <c r="A2029" s="583"/>
      <c r="B2029" s="440" t="s">
        <v>191</v>
      </c>
      <c r="C2029" s="440"/>
      <c r="D2029" s="24">
        <v>0</v>
      </c>
      <c r="E2029" s="24">
        <v>0</v>
      </c>
      <c r="F2029" s="24"/>
      <c r="G2029" s="107" t="e">
        <f t="shared" si="688"/>
        <v>#DIV/0!</v>
      </c>
      <c r="H2029" s="36"/>
      <c r="I2029" s="88" t="e">
        <f t="shared" si="715"/>
        <v>#DIV/0!</v>
      </c>
      <c r="J2029" s="88" t="e">
        <f t="shared" si="689"/>
        <v>#DIV/0!</v>
      </c>
      <c r="K2029" s="36">
        <f t="shared" si="711"/>
        <v>0</v>
      </c>
      <c r="L2029" s="36">
        <f t="shared" si="712"/>
        <v>0</v>
      </c>
      <c r="M2029" s="129" t="e">
        <f t="shared" si="713"/>
        <v>#DIV/0!</v>
      </c>
      <c r="N2029" s="518"/>
    </row>
    <row r="2030" spans="1:14" s="4" customFormat="1" outlineLevel="2" x14ac:dyDescent="0.25">
      <c r="A2030" s="583"/>
      <c r="B2030" s="440" t="s">
        <v>42</v>
      </c>
      <c r="C2030" s="37"/>
      <c r="D2030" s="24">
        <v>7678.58</v>
      </c>
      <c r="E2030" s="24">
        <v>7678.58</v>
      </c>
      <c r="F2030" s="24">
        <v>3789.7</v>
      </c>
      <c r="G2030" s="109">
        <f t="shared" si="688"/>
        <v>0.49399999999999999</v>
      </c>
      <c r="H2030" s="24">
        <v>3789.7</v>
      </c>
      <c r="I2030" s="109">
        <f t="shared" si="715"/>
        <v>0.49399999999999999</v>
      </c>
      <c r="J2030" s="109">
        <f t="shared" si="689"/>
        <v>1</v>
      </c>
      <c r="K2030" s="24">
        <f t="shared" si="711"/>
        <v>7678.58</v>
      </c>
      <c r="L2030" s="24">
        <f t="shared" si="712"/>
        <v>0</v>
      </c>
      <c r="M2030" s="52">
        <f t="shared" si="713"/>
        <v>1</v>
      </c>
      <c r="N2030" s="518"/>
    </row>
    <row r="2031" spans="1:14" s="4" customFormat="1" ht="75" customHeight="1" outlineLevel="2" x14ac:dyDescent="0.25">
      <c r="A2031" s="583"/>
      <c r="B2031" s="440" t="s">
        <v>24</v>
      </c>
      <c r="C2031" s="440"/>
      <c r="D2031" s="359"/>
      <c r="E2031" s="359"/>
      <c r="F2031" s="24"/>
      <c r="G2031" s="107" t="e">
        <f t="shared" si="688"/>
        <v>#DIV/0!</v>
      </c>
      <c r="H2031" s="36"/>
      <c r="I2031" s="88" t="e">
        <f t="shared" si="715"/>
        <v>#DIV/0!</v>
      </c>
      <c r="J2031" s="88" t="e">
        <f t="shared" si="689"/>
        <v>#DIV/0!</v>
      </c>
      <c r="K2031" s="36">
        <f t="shared" si="711"/>
        <v>0</v>
      </c>
      <c r="L2031" s="36">
        <f t="shared" si="712"/>
        <v>0</v>
      </c>
      <c r="M2031" s="129" t="e">
        <f t="shared" si="713"/>
        <v>#DIV/0!</v>
      </c>
      <c r="N2031" s="518"/>
    </row>
    <row r="2032" spans="1:14" s="4" customFormat="1" ht="252" customHeight="1" outlineLevel="2" x14ac:dyDescent="0.25">
      <c r="A2032" s="583" t="s">
        <v>546</v>
      </c>
      <c r="B2032" s="37" t="s">
        <v>858</v>
      </c>
      <c r="C2032" s="37" t="s">
        <v>215</v>
      </c>
      <c r="D2032" s="56">
        <f>SUM(D2033:D2036)</f>
        <v>1083</v>
      </c>
      <c r="E2032" s="56">
        <f t="shared" ref="E2032:F2032" si="716">SUM(E2033:E2036)</f>
        <v>1083</v>
      </c>
      <c r="F2032" s="56">
        <f t="shared" si="716"/>
        <v>93.06</v>
      </c>
      <c r="G2032" s="114">
        <f t="shared" si="688"/>
        <v>8.5999999999999993E-2</v>
      </c>
      <c r="H2032" s="56">
        <f>SUM(H2033:H2036)</f>
        <v>93.06</v>
      </c>
      <c r="I2032" s="109">
        <f t="shared" si="715"/>
        <v>8.5999999999999993E-2</v>
      </c>
      <c r="J2032" s="114">
        <f t="shared" si="689"/>
        <v>1</v>
      </c>
      <c r="K2032" s="56">
        <f t="shared" si="711"/>
        <v>1083</v>
      </c>
      <c r="L2032" s="56">
        <f t="shared" si="712"/>
        <v>0</v>
      </c>
      <c r="M2032" s="155">
        <f t="shared" si="713"/>
        <v>1</v>
      </c>
      <c r="N2032" s="512" t="s">
        <v>1209</v>
      </c>
    </row>
    <row r="2033" spans="1:14" s="4" customFormat="1" ht="85.5" customHeight="1" outlineLevel="2" x14ac:dyDescent="0.25">
      <c r="A2033" s="583"/>
      <c r="B2033" s="440" t="s">
        <v>23</v>
      </c>
      <c r="C2033" s="440"/>
      <c r="D2033" s="24"/>
      <c r="E2033" s="24"/>
      <c r="F2033" s="127"/>
      <c r="G2033" s="107" t="e">
        <f t="shared" si="688"/>
        <v>#DIV/0!</v>
      </c>
      <c r="H2033" s="362"/>
      <c r="I2033" s="88" t="e">
        <f t="shared" si="715"/>
        <v>#DIV/0!</v>
      </c>
      <c r="J2033" s="88" t="e">
        <f t="shared" si="689"/>
        <v>#DIV/0!</v>
      </c>
      <c r="K2033" s="36">
        <f t="shared" si="711"/>
        <v>0</v>
      </c>
      <c r="L2033" s="36">
        <f t="shared" si="712"/>
        <v>0</v>
      </c>
      <c r="M2033" s="129" t="e">
        <f t="shared" si="713"/>
        <v>#DIV/0!</v>
      </c>
      <c r="N2033" s="512"/>
    </row>
    <row r="2034" spans="1:14" s="4" customFormat="1" ht="81.75" customHeight="1" outlineLevel="2" x14ac:dyDescent="0.25">
      <c r="A2034" s="583"/>
      <c r="B2034" s="440" t="s">
        <v>22</v>
      </c>
      <c r="C2034" s="440"/>
      <c r="D2034" s="24"/>
      <c r="E2034" s="24"/>
      <c r="F2034" s="127"/>
      <c r="G2034" s="107" t="e">
        <f t="shared" si="688"/>
        <v>#DIV/0!</v>
      </c>
      <c r="H2034" s="362"/>
      <c r="I2034" s="88" t="e">
        <f t="shared" si="715"/>
        <v>#DIV/0!</v>
      </c>
      <c r="J2034" s="88" t="e">
        <f t="shared" si="689"/>
        <v>#DIV/0!</v>
      </c>
      <c r="K2034" s="36">
        <f t="shared" si="711"/>
        <v>0</v>
      </c>
      <c r="L2034" s="36">
        <f t="shared" si="712"/>
        <v>0</v>
      </c>
      <c r="M2034" s="129" t="e">
        <f t="shared" si="713"/>
        <v>#DIV/0!</v>
      </c>
      <c r="N2034" s="512"/>
    </row>
    <row r="2035" spans="1:14" s="4" customFormat="1" ht="87.75" customHeight="1" outlineLevel="2" x14ac:dyDescent="0.25">
      <c r="A2035" s="583"/>
      <c r="B2035" s="440" t="s">
        <v>42</v>
      </c>
      <c r="C2035" s="440"/>
      <c r="D2035" s="24">
        <v>1083</v>
      </c>
      <c r="E2035" s="24">
        <v>1083</v>
      </c>
      <c r="F2035" s="24">
        <v>93.06</v>
      </c>
      <c r="G2035" s="109">
        <f t="shared" si="688"/>
        <v>8.5999999999999993E-2</v>
      </c>
      <c r="H2035" s="24">
        <v>93.06</v>
      </c>
      <c r="I2035" s="109">
        <f t="shared" si="715"/>
        <v>8.5999999999999993E-2</v>
      </c>
      <c r="J2035" s="109">
        <f t="shared" si="689"/>
        <v>1</v>
      </c>
      <c r="K2035" s="24">
        <f t="shared" si="711"/>
        <v>1083</v>
      </c>
      <c r="L2035" s="24">
        <f t="shared" si="712"/>
        <v>0</v>
      </c>
      <c r="M2035" s="52">
        <f t="shared" si="713"/>
        <v>1</v>
      </c>
      <c r="N2035" s="512"/>
    </row>
    <row r="2036" spans="1:14" s="4" customFormat="1" ht="78.75" customHeight="1" outlineLevel="2" x14ac:dyDescent="0.25">
      <c r="A2036" s="583"/>
      <c r="B2036" s="440" t="s">
        <v>24</v>
      </c>
      <c r="C2036" s="440"/>
      <c r="D2036" s="24"/>
      <c r="E2036" s="24"/>
      <c r="F2036" s="127"/>
      <c r="G2036" s="107" t="e">
        <f t="shared" si="688"/>
        <v>#DIV/0!</v>
      </c>
      <c r="H2036" s="362"/>
      <c r="I2036" s="88" t="e">
        <f t="shared" si="715"/>
        <v>#DIV/0!</v>
      </c>
      <c r="J2036" s="88" t="e">
        <f t="shared" si="689"/>
        <v>#DIV/0!</v>
      </c>
      <c r="K2036" s="36">
        <f t="shared" si="711"/>
        <v>0</v>
      </c>
      <c r="L2036" s="36">
        <f t="shared" si="712"/>
        <v>0</v>
      </c>
      <c r="M2036" s="129" t="e">
        <f t="shared" si="713"/>
        <v>#DIV/0!</v>
      </c>
      <c r="N2036" s="512"/>
    </row>
    <row r="2037" spans="1:14" s="4" customFormat="1" ht="66.75" customHeight="1" outlineLevel="2" x14ac:dyDescent="0.25">
      <c r="A2037" s="583" t="s">
        <v>547</v>
      </c>
      <c r="B2037" s="37" t="s">
        <v>859</v>
      </c>
      <c r="C2037" s="37" t="s">
        <v>215</v>
      </c>
      <c r="D2037" s="56">
        <f>SUM(D2038:D2041)</f>
        <v>176</v>
      </c>
      <c r="E2037" s="56">
        <f t="shared" ref="E2037:F2037" si="717">SUM(E2038:E2041)</f>
        <v>176</v>
      </c>
      <c r="F2037" s="56">
        <f t="shared" si="717"/>
        <v>0</v>
      </c>
      <c r="G2037" s="114">
        <f t="shared" si="688"/>
        <v>0</v>
      </c>
      <c r="H2037" s="441"/>
      <c r="I2037" s="109">
        <f t="shared" si="715"/>
        <v>0</v>
      </c>
      <c r="J2037" s="88" t="e">
        <f t="shared" si="689"/>
        <v>#DIV/0!</v>
      </c>
      <c r="K2037" s="24">
        <f>SUM(K2038:K2041)</f>
        <v>174.82</v>
      </c>
      <c r="L2037" s="24">
        <f>SUM(L2038:L2041)</f>
        <v>1.18</v>
      </c>
      <c r="M2037" s="52">
        <f t="shared" si="713"/>
        <v>0.99</v>
      </c>
      <c r="N2037" s="518" t="s">
        <v>1185</v>
      </c>
    </row>
    <row r="2038" spans="1:14" s="4" customFormat="1" outlineLevel="2" x14ac:dyDescent="0.25">
      <c r="A2038" s="583"/>
      <c r="B2038" s="440" t="s">
        <v>23</v>
      </c>
      <c r="C2038" s="440"/>
      <c r="D2038" s="24"/>
      <c r="E2038" s="24"/>
      <c r="F2038" s="127"/>
      <c r="G2038" s="107" t="e">
        <f t="shared" si="688"/>
        <v>#DIV/0!</v>
      </c>
      <c r="H2038" s="318"/>
      <c r="I2038" s="88" t="e">
        <f t="shared" si="715"/>
        <v>#DIV/0!</v>
      </c>
      <c r="J2038" s="88" t="e">
        <f t="shared" si="689"/>
        <v>#DIV/0!</v>
      </c>
      <c r="K2038" s="24">
        <f t="shared" si="711"/>
        <v>0</v>
      </c>
      <c r="L2038" s="24">
        <f t="shared" ref="L2038:L2046" si="718">E2038-K2038</f>
        <v>0</v>
      </c>
      <c r="M2038" s="129" t="e">
        <f t="shared" si="713"/>
        <v>#DIV/0!</v>
      </c>
      <c r="N2038" s="518"/>
    </row>
    <row r="2039" spans="1:14" s="4" customFormat="1" outlineLevel="2" x14ac:dyDescent="0.25">
      <c r="A2039" s="583"/>
      <c r="B2039" s="440" t="s">
        <v>22</v>
      </c>
      <c r="C2039" s="440"/>
      <c r="D2039" s="24"/>
      <c r="E2039" s="24"/>
      <c r="F2039" s="127"/>
      <c r="G2039" s="107" t="e">
        <f t="shared" si="688"/>
        <v>#DIV/0!</v>
      </c>
      <c r="H2039" s="318"/>
      <c r="I2039" s="88" t="e">
        <f t="shared" si="715"/>
        <v>#DIV/0!</v>
      </c>
      <c r="J2039" s="88" t="e">
        <f t="shared" si="689"/>
        <v>#DIV/0!</v>
      </c>
      <c r="K2039" s="24">
        <f t="shared" si="711"/>
        <v>0</v>
      </c>
      <c r="L2039" s="24">
        <f t="shared" si="718"/>
        <v>0</v>
      </c>
      <c r="M2039" s="129" t="e">
        <f t="shared" si="713"/>
        <v>#DIV/0!</v>
      </c>
      <c r="N2039" s="518"/>
    </row>
    <row r="2040" spans="1:14" s="4" customFormat="1" ht="26.25" customHeight="1" outlineLevel="2" x14ac:dyDescent="0.25">
      <c r="A2040" s="583"/>
      <c r="B2040" s="440" t="s">
        <v>42</v>
      </c>
      <c r="C2040" s="440"/>
      <c r="D2040" s="24">
        <v>176</v>
      </c>
      <c r="E2040" s="24">
        <v>176</v>
      </c>
      <c r="F2040" s="127"/>
      <c r="G2040" s="88">
        <f t="shared" si="688"/>
        <v>0</v>
      </c>
      <c r="H2040" s="318"/>
      <c r="I2040" s="88">
        <f t="shared" si="715"/>
        <v>0</v>
      </c>
      <c r="J2040" s="88" t="e">
        <f t="shared" si="689"/>
        <v>#DIV/0!</v>
      </c>
      <c r="K2040" s="24">
        <v>174.82</v>
      </c>
      <c r="L2040" s="24">
        <f t="shared" si="718"/>
        <v>1.18</v>
      </c>
      <c r="M2040" s="52">
        <f t="shared" si="713"/>
        <v>0.99</v>
      </c>
      <c r="N2040" s="518"/>
    </row>
    <row r="2041" spans="1:14" s="4" customFormat="1" ht="23.25" customHeight="1" outlineLevel="2" x14ac:dyDescent="0.25">
      <c r="A2041" s="583"/>
      <c r="B2041" s="440" t="s">
        <v>24</v>
      </c>
      <c r="C2041" s="440"/>
      <c r="D2041" s="24"/>
      <c r="E2041" s="24"/>
      <c r="F2041" s="127"/>
      <c r="G2041" s="107" t="e">
        <f t="shared" si="688"/>
        <v>#DIV/0!</v>
      </c>
      <c r="H2041" s="318"/>
      <c r="I2041" s="88" t="e">
        <f t="shared" si="715"/>
        <v>#DIV/0!</v>
      </c>
      <c r="J2041" s="88" t="e">
        <f t="shared" si="689"/>
        <v>#DIV/0!</v>
      </c>
      <c r="K2041" s="24">
        <f t="shared" si="711"/>
        <v>0</v>
      </c>
      <c r="L2041" s="24">
        <f t="shared" si="718"/>
        <v>0</v>
      </c>
      <c r="M2041" s="129" t="e">
        <f t="shared" si="713"/>
        <v>#DIV/0!</v>
      </c>
      <c r="N2041" s="518"/>
    </row>
    <row r="2042" spans="1:14" s="4" customFormat="1" ht="59.25" customHeight="1" outlineLevel="2" x14ac:dyDescent="0.25">
      <c r="A2042" s="583" t="s">
        <v>548</v>
      </c>
      <c r="B2042" s="37" t="s">
        <v>1045</v>
      </c>
      <c r="C2042" s="37" t="s">
        <v>215</v>
      </c>
      <c r="D2042" s="56">
        <f>SUM(D2043:D2046)</f>
        <v>24120</v>
      </c>
      <c r="E2042" s="56">
        <f>SUM(E2043:E2046)</f>
        <v>24120</v>
      </c>
      <c r="F2042" s="56">
        <f>SUM(F2043:F2046)</f>
        <v>0</v>
      </c>
      <c r="G2042" s="107">
        <f t="shared" si="688"/>
        <v>0</v>
      </c>
      <c r="H2042" s="318"/>
      <c r="I2042" s="88">
        <f t="shared" si="715"/>
        <v>0</v>
      </c>
      <c r="J2042" s="88" t="e">
        <f t="shared" si="689"/>
        <v>#DIV/0!</v>
      </c>
      <c r="K2042" s="24">
        <f t="shared" si="711"/>
        <v>24120</v>
      </c>
      <c r="L2042" s="24">
        <f t="shared" si="718"/>
        <v>0</v>
      </c>
      <c r="M2042" s="52">
        <f t="shared" si="713"/>
        <v>1</v>
      </c>
      <c r="N2042" s="518"/>
    </row>
    <row r="2043" spans="1:14" s="4" customFormat="1" outlineLevel="2" x14ac:dyDescent="0.25">
      <c r="A2043" s="583"/>
      <c r="B2043" s="440" t="s">
        <v>23</v>
      </c>
      <c r="C2043" s="440"/>
      <c r="D2043" s="24">
        <f>D2048+D2053+D2058+D2063+D2068</f>
        <v>0</v>
      </c>
      <c r="E2043" s="24">
        <f>E2048+E2053+E2058+E2063+E2068</f>
        <v>0</v>
      </c>
      <c r="F2043" s="24">
        <f>F2048+F2053+F2058+F2063+F2068</f>
        <v>0</v>
      </c>
      <c r="G2043" s="107" t="e">
        <f t="shared" si="688"/>
        <v>#DIV/0!</v>
      </c>
      <c r="H2043" s="318"/>
      <c r="I2043" s="88" t="e">
        <f t="shared" si="715"/>
        <v>#DIV/0!</v>
      </c>
      <c r="J2043" s="88" t="e">
        <f t="shared" ref="J2043:J2071" si="719">H2043/F2043</f>
        <v>#DIV/0!</v>
      </c>
      <c r="K2043" s="24">
        <f t="shared" si="711"/>
        <v>0</v>
      </c>
      <c r="L2043" s="24">
        <f t="shared" si="718"/>
        <v>0</v>
      </c>
      <c r="M2043" s="129" t="e">
        <f t="shared" si="713"/>
        <v>#DIV/0!</v>
      </c>
      <c r="N2043" s="518"/>
    </row>
    <row r="2044" spans="1:14" s="4" customFormat="1" outlineLevel="2" x14ac:dyDescent="0.25">
      <c r="A2044" s="583"/>
      <c r="B2044" s="440" t="s">
        <v>22</v>
      </c>
      <c r="C2044" s="440"/>
      <c r="D2044" s="24">
        <f t="shared" ref="D2044:F2046" si="720">D2049+D2054+D2059+D2064+D2069</f>
        <v>0</v>
      </c>
      <c r="E2044" s="24">
        <f t="shared" si="720"/>
        <v>0</v>
      </c>
      <c r="F2044" s="24">
        <f t="shared" si="720"/>
        <v>0</v>
      </c>
      <c r="G2044" s="107" t="e">
        <f t="shared" si="688"/>
        <v>#DIV/0!</v>
      </c>
      <c r="H2044" s="318"/>
      <c r="I2044" s="88" t="e">
        <f t="shared" si="715"/>
        <v>#DIV/0!</v>
      </c>
      <c r="J2044" s="88" t="e">
        <f t="shared" si="719"/>
        <v>#DIV/0!</v>
      </c>
      <c r="K2044" s="24">
        <f t="shared" si="711"/>
        <v>0</v>
      </c>
      <c r="L2044" s="24">
        <f t="shared" si="718"/>
        <v>0</v>
      </c>
      <c r="M2044" s="129" t="e">
        <f t="shared" si="713"/>
        <v>#DIV/0!</v>
      </c>
      <c r="N2044" s="518"/>
    </row>
    <row r="2045" spans="1:14" s="4" customFormat="1" outlineLevel="2" x14ac:dyDescent="0.25">
      <c r="A2045" s="583"/>
      <c r="B2045" s="440" t="s">
        <v>42</v>
      </c>
      <c r="C2045" s="440"/>
      <c r="D2045" s="24">
        <f t="shared" si="720"/>
        <v>14120</v>
      </c>
      <c r="E2045" s="24">
        <f t="shared" si="720"/>
        <v>14120</v>
      </c>
      <c r="F2045" s="24">
        <f t="shared" si="720"/>
        <v>0</v>
      </c>
      <c r="G2045" s="107">
        <f t="shared" si="688"/>
        <v>0</v>
      </c>
      <c r="H2045" s="318"/>
      <c r="I2045" s="88">
        <f t="shared" si="715"/>
        <v>0</v>
      </c>
      <c r="J2045" s="88" t="e">
        <f t="shared" si="719"/>
        <v>#DIV/0!</v>
      </c>
      <c r="K2045" s="24">
        <f t="shared" si="711"/>
        <v>14120</v>
      </c>
      <c r="L2045" s="24">
        <f t="shared" si="718"/>
        <v>0</v>
      </c>
      <c r="M2045" s="52">
        <f t="shared" si="713"/>
        <v>1</v>
      </c>
      <c r="N2045" s="518"/>
    </row>
    <row r="2046" spans="1:14" s="4" customFormat="1" outlineLevel="2" x14ac:dyDescent="0.25">
      <c r="A2046" s="583"/>
      <c r="B2046" s="440" t="s">
        <v>24</v>
      </c>
      <c r="C2046" s="440"/>
      <c r="D2046" s="24">
        <f t="shared" si="720"/>
        <v>10000</v>
      </c>
      <c r="E2046" s="24">
        <f t="shared" si="720"/>
        <v>10000</v>
      </c>
      <c r="F2046" s="24">
        <f t="shared" si="720"/>
        <v>0</v>
      </c>
      <c r="G2046" s="107">
        <f t="shared" si="688"/>
        <v>0</v>
      </c>
      <c r="H2046" s="318"/>
      <c r="I2046" s="88">
        <f t="shared" si="715"/>
        <v>0</v>
      </c>
      <c r="J2046" s="88" t="e">
        <f t="shared" si="719"/>
        <v>#DIV/0!</v>
      </c>
      <c r="K2046" s="24">
        <f t="shared" si="711"/>
        <v>10000</v>
      </c>
      <c r="L2046" s="24">
        <f t="shared" si="718"/>
        <v>0</v>
      </c>
      <c r="M2046" s="52">
        <f t="shared" si="713"/>
        <v>1</v>
      </c>
      <c r="N2046" s="518"/>
    </row>
    <row r="2047" spans="1:14" s="4" customFormat="1" ht="66.75" customHeight="1" outlineLevel="2" x14ac:dyDescent="0.25">
      <c r="A2047" s="469" t="s">
        <v>1018</v>
      </c>
      <c r="B2047" s="37" t="s">
        <v>1019</v>
      </c>
      <c r="C2047" s="37" t="s">
        <v>215</v>
      </c>
      <c r="D2047" s="56">
        <f>SUM(D2048:D2051)</f>
        <v>416.5</v>
      </c>
      <c r="E2047" s="56">
        <f t="shared" ref="E2047:F2047" si="721">SUM(E2048:E2051)</f>
        <v>416.5</v>
      </c>
      <c r="F2047" s="56">
        <f t="shared" si="721"/>
        <v>0</v>
      </c>
      <c r="G2047" s="107">
        <f t="shared" si="688"/>
        <v>0</v>
      </c>
      <c r="H2047" s="400">
        <f>SUM(H2048:H2051)</f>
        <v>0</v>
      </c>
      <c r="I2047" s="88">
        <f t="shared" si="715"/>
        <v>0</v>
      </c>
      <c r="J2047" s="88" t="e">
        <f t="shared" si="719"/>
        <v>#DIV/0!</v>
      </c>
      <c r="K2047" s="24"/>
      <c r="L2047" s="24"/>
      <c r="M2047" s="52"/>
      <c r="N2047" s="518" t="s">
        <v>1127</v>
      </c>
    </row>
    <row r="2048" spans="1:14" s="4" customFormat="1" outlineLevel="2" x14ac:dyDescent="0.25">
      <c r="A2048" s="469"/>
      <c r="B2048" s="440" t="s">
        <v>23</v>
      </c>
      <c r="C2048" s="440"/>
      <c r="D2048" s="127"/>
      <c r="E2048" s="127"/>
      <c r="F2048" s="441"/>
      <c r="G2048" s="107" t="e">
        <f t="shared" ref="G2048:G2071" si="722">F2048/E2048</f>
        <v>#DIV/0!</v>
      </c>
      <c r="H2048" s="318"/>
      <c r="I2048" s="88" t="e">
        <f t="shared" si="715"/>
        <v>#DIV/0!</v>
      </c>
      <c r="J2048" s="88" t="e">
        <f t="shared" si="719"/>
        <v>#DIV/0!</v>
      </c>
      <c r="K2048" s="24"/>
      <c r="L2048" s="24"/>
      <c r="M2048" s="52"/>
      <c r="N2048" s="518"/>
    </row>
    <row r="2049" spans="1:14" s="4" customFormat="1" outlineLevel="2" x14ac:dyDescent="0.25">
      <c r="A2049" s="469"/>
      <c r="B2049" s="440" t="s">
        <v>22</v>
      </c>
      <c r="C2049" s="440"/>
      <c r="D2049" s="127"/>
      <c r="E2049" s="127"/>
      <c r="F2049" s="441"/>
      <c r="G2049" s="107" t="e">
        <f t="shared" si="722"/>
        <v>#DIV/0!</v>
      </c>
      <c r="H2049" s="318"/>
      <c r="I2049" s="88" t="e">
        <f t="shared" si="715"/>
        <v>#DIV/0!</v>
      </c>
      <c r="J2049" s="88" t="e">
        <f t="shared" si="719"/>
        <v>#DIV/0!</v>
      </c>
      <c r="K2049" s="24"/>
      <c r="L2049" s="24"/>
      <c r="M2049" s="52"/>
      <c r="N2049" s="518"/>
    </row>
    <row r="2050" spans="1:14" s="4" customFormat="1" outlineLevel="2" x14ac:dyDescent="0.25">
      <c r="A2050" s="469"/>
      <c r="B2050" s="440" t="s">
        <v>42</v>
      </c>
      <c r="C2050" s="440"/>
      <c r="D2050" s="127">
        <v>416.5</v>
      </c>
      <c r="E2050" s="127">
        <v>416.5</v>
      </c>
      <c r="F2050" s="441"/>
      <c r="G2050" s="107">
        <f t="shared" si="722"/>
        <v>0</v>
      </c>
      <c r="H2050" s="318"/>
      <c r="I2050" s="88">
        <f t="shared" si="715"/>
        <v>0</v>
      </c>
      <c r="J2050" s="88" t="e">
        <f t="shared" si="719"/>
        <v>#DIV/0!</v>
      </c>
      <c r="K2050" s="24"/>
      <c r="L2050" s="24"/>
      <c r="M2050" s="52"/>
      <c r="N2050" s="518"/>
    </row>
    <row r="2051" spans="1:14" s="4" customFormat="1" outlineLevel="2" x14ac:dyDescent="0.25">
      <c r="A2051" s="469"/>
      <c r="B2051" s="440" t="s">
        <v>24</v>
      </c>
      <c r="C2051" s="440"/>
      <c r="D2051" s="127"/>
      <c r="E2051" s="127"/>
      <c r="F2051" s="441"/>
      <c r="G2051" s="107" t="e">
        <f t="shared" si="722"/>
        <v>#DIV/0!</v>
      </c>
      <c r="H2051" s="318"/>
      <c r="I2051" s="88" t="e">
        <f t="shared" si="715"/>
        <v>#DIV/0!</v>
      </c>
      <c r="J2051" s="88" t="e">
        <f t="shared" si="719"/>
        <v>#DIV/0!</v>
      </c>
      <c r="K2051" s="24"/>
      <c r="L2051" s="24"/>
      <c r="M2051" s="52"/>
      <c r="N2051" s="518"/>
    </row>
    <row r="2052" spans="1:14" s="4" customFormat="1" ht="66.75" customHeight="1" outlineLevel="2" x14ac:dyDescent="0.25">
      <c r="A2052" s="469" t="s">
        <v>1021</v>
      </c>
      <c r="B2052" s="37" t="s">
        <v>1020</v>
      </c>
      <c r="C2052" s="37" t="s">
        <v>215</v>
      </c>
      <c r="D2052" s="56">
        <f>SUM(D2053:D2056)</f>
        <v>4587.58</v>
      </c>
      <c r="E2052" s="56">
        <f t="shared" ref="E2052:F2052" si="723">SUM(E2053:E2056)</f>
        <v>4587.58</v>
      </c>
      <c r="F2052" s="56">
        <f t="shared" si="723"/>
        <v>0</v>
      </c>
      <c r="G2052" s="106">
        <f t="shared" si="722"/>
        <v>0</v>
      </c>
      <c r="H2052" s="44"/>
      <c r="I2052" s="109">
        <f t="shared" si="715"/>
        <v>0</v>
      </c>
      <c r="J2052" s="88" t="e">
        <f t="shared" si="719"/>
        <v>#DIV/0!</v>
      </c>
      <c r="K2052" s="56"/>
      <c r="L2052" s="56"/>
      <c r="M2052" s="52"/>
      <c r="N2052" s="518" t="s">
        <v>1028</v>
      </c>
    </row>
    <row r="2053" spans="1:14" s="4" customFormat="1" outlineLevel="2" x14ac:dyDescent="0.25">
      <c r="A2053" s="469"/>
      <c r="B2053" s="440" t="s">
        <v>23</v>
      </c>
      <c r="C2053" s="440"/>
      <c r="D2053" s="127"/>
      <c r="E2053" s="127"/>
      <c r="F2053" s="441"/>
      <c r="G2053" s="107" t="s">
        <v>981</v>
      </c>
      <c r="H2053" s="318"/>
      <c r="I2053" s="88" t="e">
        <f t="shared" si="715"/>
        <v>#DIV/0!</v>
      </c>
      <c r="J2053" s="88" t="e">
        <f t="shared" si="719"/>
        <v>#DIV/0!</v>
      </c>
      <c r="K2053" s="24"/>
      <c r="L2053" s="24"/>
      <c r="M2053" s="52"/>
      <c r="N2053" s="518"/>
    </row>
    <row r="2054" spans="1:14" s="4" customFormat="1" outlineLevel="2" x14ac:dyDescent="0.25">
      <c r="A2054" s="469"/>
      <c r="B2054" s="440" t="s">
        <v>22</v>
      </c>
      <c r="C2054" s="440"/>
      <c r="D2054" s="127"/>
      <c r="E2054" s="127"/>
      <c r="F2054" s="441"/>
      <c r="G2054" s="107" t="e">
        <f t="shared" si="722"/>
        <v>#DIV/0!</v>
      </c>
      <c r="H2054" s="318"/>
      <c r="I2054" s="88" t="e">
        <f t="shared" si="715"/>
        <v>#DIV/0!</v>
      </c>
      <c r="J2054" s="88" t="e">
        <f t="shared" si="719"/>
        <v>#DIV/0!</v>
      </c>
      <c r="K2054" s="24"/>
      <c r="L2054" s="24"/>
      <c r="M2054" s="52"/>
      <c r="N2054" s="518"/>
    </row>
    <row r="2055" spans="1:14" s="4" customFormat="1" outlineLevel="2" x14ac:dyDescent="0.25">
      <c r="A2055" s="469"/>
      <c r="B2055" s="440" t="s">
        <v>42</v>
      </c>
      <c r="C2055" s="440"/>
      <c r="D2055" s="127">
        <v>4587.58</v>
      </c>
      <c r="E2055" s="127">
        <v>4587.58</v>
      </c>
      <c r="F2055" s="441"/>
      <c r="G2055" s="107">
        <f t="shared" si="722"/>
        <v>0</v>
      </c>
      <c r="H2055" s="318"/>
      <c r="I2055" s="88">
        <f t="shared" si="715"/>
        <v>0</v>
      </c>
      <c r="J2055" s="88" t="e">
        <f t="shared" si="719"/>
        <v>#DIV/0!</v>
      </c>
      <c r="K2055" s="24"/>
      <c r="L2055" s="24"/>
      <c r="M2055" s="52"/>
      <c r="N2055" s="518"/>
    </row>
    <row r="2056" spans="1:14" s="4" customFormat="1" outlineLevel="2" x14ac:dyDescent="0.25">
      <c r="A2056" s="469"/>
      <c r="B2056" s="440" t="s">
        <v>24</v>
      </c>
      <c r="C2056" s="440"/>
      <c r="D2056" s="127"/>
      <c r="E2056" s="127"/>
      <c r="F2056" s="441"/>
      <c r="G2056" s="107" t="e">
        <f t="shared" si="722"/>
        <v>#DIV/0!</v>
      </c>
      <c r="H2056" s="318"/>
      <c r="I2056" s="88" t="e">
        <f t="shared" si="715"/>
        <v>#DIV/0!</v>
      </c>
      <c r="J2056" s="88" t="e">
        <f t="shared" si="719"/>
        <v>#DIV/0!</v>
      </c>
      <c r="K2056" s="24"/>
      <c r="L2056" s="24"/>
      <c r="M2056" s="52"/>
      <c r="N2056" s="518"/>
    </row>
    <row r="2057" spans="1:14" s="4" customFormat="1" ht="55.5" customHeight="1" outlineLevel="2" x14ac:dyDescent="0.25">
      <c r="A2057" s="469" t="s">
        <v>1023</v>
      </c>
      <c r="B2057" s="37" t="s">
        <v>1022</v>
      </c>
      <c r="C2057" s="37" t="s">
        <v>215</v>
      </c>
      <c r="D2057" s="56">
        <f>SUM(D2058:D2061)</f>
        <v>8912.42</v>
      </c>
      <c r="E2057" s="56">
        <f t="shared" ref="E2057:F2057" si="724">SUM(E2058:E2061)</f>
        <v>8912.42</v>
      </c>
      <c r="F2057" s="56">
        <f t="shared" si="724"/>
        <v>0</v>
      </c>
      <c r="G2057" s="107">
        <f t="shared" si="722"/>
        <v>0</v>
      </c>
      <c r="H2057" s="372"/>
      <c r="I2057" s="88">
        <f t="shared" si="715"/>
        <v>0</v>
      </c>
      <c r="J2057" s="88" t="e">
        <f t="shared" si="719"/>
        <v>#DIV/0!</v>
      </c>
      <c r="K2057" s="56"/>
      <c r="L2057" s="56"/>
      <c r="M2057" s="52"/>
      <c r="N2057" s="518" t="s">
        <v>1028</v>
      </c>
    </row>
    <row r="2058" spans="1:14" s="4" customFormat="1" outlineLevel="2" x14ac:dyDescent="0.25">
      <c r="A2058" s="469"/>
      <c r="B2058" s="440" t="s">
        <v>23</v>
      </c>
      <c r="C2058" s="440"/>
      <c r="D2058" s="127"/>
      <c r="E2058" s="127"/>
      <c r="F2058" s="441"/>
      <c r="G2058" s="107" t="e">
        <f t="shared" si="722"/>
        <v>#DIV/0!</v>
      </c>
      <c r="H2058" s="318"/>
      <c r="I2058" s="88" t="e">
        <f t="shared" si="715"/>
        <v>#DIV/0!</v>
      </c>
      <c r="J2058" s="88" t="e">
        <f t="shared" si="719"/>
        <v>#DIV/0!</v>
      </c>
      <c r="K2058" s="24"/>
      <c r="L2058" s="24"/>
      <c r="M2058" s="52"/>
      <c r="N2058" s="518"/>
    </row>
    <row r="2059" spans="1:14" s="4" customFormat="1" outlineLevel="2" x14ac:dyDescent="0.25">
      <c r="A2059" s="469"/>
      <c r="B2059" s="440" t="s">
        <v>22</v>
      </c>
      <c r="C2059" s="440"/>
      <c r="D2059" s="127"/>
      <c r="E2059" s="127"/>
      <c r="F2059" s="441"/>
      <c r="G2059" s="107" t="e">
        <f t="shared" si="722"/>
        <v>#DIV/0!</v>
      </c>
      <c r="H2059" s="318"/>
      <c r="I2059" s="88" t="e">
        <f t="shared" si="715"/>
        <v>#DIV/0!</v>
      </c>
      <c r="J2059" s="88" t="e">
        <f t="shared" si="719"/>
        <v>#DIV/0!</v>
      </c>
      <c r="K2059" s="24"/>
      <c r="L2059" s="24"/>
      <c r="M2059" s="52"/>
      <c r="N2059" s="518"/>
    </row>
    <row r="2060" spans="1:14" s="4" customFormat="1" outlineLevel="2" x14ac:dyDescent="0.25">
      <c r="A2060" s="469"/>
      <c r="B2060" s="440" t="s">
        <v>42</v>
      </c>
      <c r="C2060" s="440"/>
      <c r="D2060" s="127">
        <v>8912.42</v>
      </c>
      <c r="E2060" s="127">
        <v>8912.42</v>
      </c>
      <c r="F2060" s="441"/>
      <c r="G2060" s="107">
        <f t="shared" si="722"/>
        <v>0</v>
      </c>
      <c r="H2060" s="318"/>
      <c r="I2060" s="88">
        <f t="shared" si="715"/>
        <v>0</v>
      </c>
      <c r="J2060" s="88" t="e">
        <f t="shared" si="719"/>
        <v>#DIV/0!</v>
      </c>
      <c r="K2060" s="24"/>
      <c r="L2060" s="24"/>
      <c r="M2060" s="52"/>
      <c r="N2060" s="518"/>
    </row>
    <row r="2061" spans="1:14" s="4" customFormat="1" outlineLevel="2" x14ac:dyDescent="0.25">
      <c r="A2061" s="469"/>
      <c r="B2061" s="440" t="s">
        <v>24</v>
      </c>
      <c r="C2061" s="440"/>
      <c r="D2061" s="127"/>
      <c r="E2061" s="127"/>
      <c r="F2061" s="441"/>
      <c r="G2061" s="107" t="e">
        <f t="shared" si="722"/>
        <v>#DIV/0!</v>
      </c>
      <c r="H2061" s="318"/>
      <c r="I2061" s="88" t="e">
        <f t="shared" si="715"/>
        <v>#DIV/0!</v>
      </c>
      <c r="J2061" s="88" t="e">
        <f t="shared" si="719"/>
        <v>#DIV/0!</v>
      </c>
      <c r="K2061" s="24"/>
      <c r="L2061" s="24"/>
      <c r="M2061" s="52"/>
      <c r="N2061" s="518"/>
    </row>
    <row r="2062" spans="1:14" s="4" customFormat="1" ht="95.25" customHeight="1" outlineLevel="2" x14ac:dyDescent="0.25">
      <c r="A2062" s="469" t="s">
        <v>1025</v>
      </c>
      <c r="B2062" s="37" t="s">
        <v>1024</v>
      </c>
      <c r="C2062" s="37" t="s">
        <v>215</v>
      </c>
      <c r="D2062" s="56">
        <f>SUM(D2063:D2066)</f>
        <v>203.5</v>
      </c>
      <c r="E2062" s="56">
        <f t="shared" ref="E2062:F2062" si="725">SUM(E2063:E2066)</f>
        <v>203.5</v>
      </c>
      <c r="F2062" s="56">
        <f t="shared" si="725"/>
        <v>0</v>
      </c>
      <c r="G2062" s="107">
        <f t="shared" si="722"/>
        <v>0</v>
      </c>
      <c r="H2062" s="372"/>
      <c r="I2062" s="88">
        <f t="shared" si="715"/>
        <v>0</v>
      </c>
      <c r="J2062" s="88" t="e">
        <f t="shared" si="719"/>
        <v>#DIV/0!</v>
      </c>
      <c r="K2062" s="56">
        <f>SUM(K2063:K2066)</f>
        <v>202.99</v>
      </c>
      <c r="L2062" s="56">
        <f>SUM(L2063:L2066)</f>
        <v>0.51</v>
      </c>
      <c r="M2062" s="52">
        <f>K2062/E2062</f>
        <v>1</v>
      </c>
      <c r="N2062" s="518" t="s">
        <v>1128</v>
      </c>
    </row>
    <row r="2063" spans="1:14" s="4" customFormat="1" outlineLevel="2" x14ac:dyDescent="0.25">
      <c r="A2063" s="469"/>
      <c r="B2063" s="440" t="s">
        <v>23</v>
      </c>
      <c r="C2063" s="440"/>
      <c r="D2063" s="127"/>
      <c r="E2063" s="127"/>
      <c r="F2063" s="441"/>
      <c r="G2063" s="107" t="e">
        <f t="shared" si="722"/>
        <v>#DIV/0!</v>
      </c>
      <c r="H2063" s="318"/>
      <c r="I2063" s="88" t="e">
        <f t="shared" si="715"/>
        <v>#DIV/0!</v>
      </c>
      <c r="J2063" s="88" t="e">
        <f t="shared" si="719"/>
        <v>#DIV/0!</v>
      </c>
      <c r="K2063" s="24"/>
      <c r="L2063" s="24"/>
      <c r="M2063" s="129" t="e">
        <f t="shared" ref="M2063:M2066" si="726">K2063/E2063</f>
        <v>#DIV/0!</v>
      </c>
      <c r="N2063" s="518"/>
    </row>
    <row r="2064" spans="1:14" s="4" customFormat="1" outlineLevel="2" x14ac:dyDescent="0.25">
      <c r="A2064" s="469"/>
      <c r="B2064" s="440" t="s">
        <v>22</v>
      </c>
      <c r="C2064" s="440"/>
      <c r="D2064" s="127"/>
      <c r="E2064" s="127"/>
      <c r="F2064" s="441"/>
      <c r="G2064" s="107" t="e">
        <f t="shared" si="722"/>
        <v>#DIV/0!</v>
      </c>
      <c r="H2064" s="318"/>
      <c r="I2064" s="88" t="e">
        <f t="shared" si="715"/>
        <v>#DIV/0!</v>
      </c>
      <c r="J2064" s="88" t="e">
        <f t="shared" si="719"/>
        <v>#DIV/0!</v>
      </c>
      <c r="K2064" s="24"/>
      <c r="L2064" s="24"/>
      <c r="M2064" s="129" t="e">
        <f t="shared" si="726"/>
        <v>#DIV/0!</v>
      </c>
      <c r="N2064" s="518"/>
    </row>
    <row r="2065" spans="1:14" s="4" customFormat="1" outlineLevel="2" x14ac:dyDescent="0.25">
      <c r="A2065" s="469"/>
      <c r="B2065" s="440" t="s">
        <v>42</v>
      </c>
      <c r="C2065" s="440"/>
      <c r="D2065" s="127">
        <v>203.5</v>
      </c>
      <c r="E2065" s="127">
        <v>203.5</v>
      </c>
      <c r="F2065" s="441"/>
      <c r="G2065" s="107">
        <f t="shared" si="722"/>
        <v>0</v>
      </c>
      <c r="H2065" s="318"/>
      <c r="I2065" s="88">
        <f t="shared" si="715"/>
        <v>0</v>
      </c>
      <c r="J2065" s="88" t="e">
        <f t="shared" si="719"/>
        <v>#DIV/0!</v>
      </c>
      <c r="K2065" s="24">
        <f>E2065-L2065</f>
        <v>202.99</v>
      </c>
      <c r="L2065" s="24">
        <v>0.51</v>
      </c>
      <c r="M2065" s="52">
        <f t="shared" si="726"/>
        <v>1</v>
      </c>
      <c r="N2065" s="518"/>
    </row>
    <row r="2066" spans="1:14" s="4" customFormat="1" outlineLevel="2" x14ac:dyDescent="0.25">
      <c r="A2066" s="469"/>
      <c r="B2066" s="440" t="s">
        <v>24</v>
      </c>
      <c r="C2066" s="440"/>
      <c r="D2066" s="127"/>
      <c r="E2066" s="127"/>
      <c r="F2066" s="441"/>
      <c r="G2066" s="107" t="e">
        <f t="shared" si="722"/>
        <v>#DIV/0!</v>
      </c>
      <c r="H2066" s="318"/>
      <c r="I2066" s="88" t="e">
        <f t="shared" si="715"/>
        <v>#DIV/0!</v>
      </c>
      <c r="J2066" s="88" t="e">
        <f t="shared" si="719"/>
        <v>#DIV/0!</v>
      </c>
      <c r="K2066" s="24"/>
      <c r="L2066" s="24"/>
      <c r="M2066" s="129" t="e">
        <f t="shared" si="726"/>
        <v>#DIV/0!</v>
      </c>
      <c r="N2066" s="518"/>
    </row>
    <row r="2067" spans="1:14" s="4" customFormat="1" ht="105.75" customHeight="1" outlineLevel="2" x14ac:dyDescent="0.25">
      <c r="A2067" s="469" t="s">
        <v>1027</v>
      </c>
      <c r="B2067" s="37" t="s">
        <v>1026</v>
      </c>
      <c r="C2067" s="37" t="s">
        <v>215</v>
      </c>
      <c r="D2067" s="56">
        <f>SUM(D2068:D2071)</f>
        <v>10000</v>
      </c>
      <c r="E2067" s="56">
        <f>SUM(E2068:E2071)</f>
        <v>10000</v>
      </c>
      <c r="F2067" s="37"/>
      <c r="G2067" s="106">
        <f t="shared" si="722"/>
        <v>0</v>
      </c>
      <c r="H2067" s="44"/>
      <c r="I2067" s="109">
        <f t="shared" si="715"/>
        <v>0</v>
      </c>
      <c r="J2067" s="109" t="e">
        <f t="shared" si="719"/>
        <v>#DIV/0!</v>
      </c>
      <c r="K2067" s="56"/>
      <c r="L2067" s="56"/>
      <c r="M2067" s="52"/>
      <c r="N2067" s="518" t="s">
        <v>1129</v>
      </c>
    </row>
    <row r="2068" spans="1:14" s="4" customFormat="1" outlineLevel="2" x14ac:dyDescent="0.25">
      <c r="A2068" s="469"/>
      <c r="B2068" s="440" t="s">
        <v>23</v>
      </c>
      <c r="C2068" s="440"/>
      <c r="D2068" s="127"/>
      <c r="E2068" s="127"/>
      <c r="F2068" s="441"/>
      <c r="G2068" s="107" t="e">
        <f t="shared" si="722"/>
        <v>#DIV/0!</v>
      </c>
      <c r="H2068" s="318"/>
      <c r="I2068" s="88" t="e">
        <f t="shared" si="715"/>
        <v>#DIV/0!</v>
      </c>
      <c r="J2068" s="88" t="e">
        <f t="shared" si="719"/>
        <v>#DIV/0!</v>
      </c>
      <c r="K2068" s="24"/>
      <c r="L2068" s="24"/>
      <c r="M2068" s="52"/>
      <c r="N2068" s="518"/>
    </row>
    <row r="2069" spans="1:14" s="4" customFormat="1" outlineLevel="2" x14ac:dyDescent="0.25">
      <c r="A2069" s="469"/>
      <c r="B2069" s="440" t="s">
        <v>22</v>
      </c>
      <c r="C2069" s="440"/>
      <c r="D2069" s="127"/>
      <c r="E2069" s="127"/>
      <c r="F2069" s="441"/>
      <c r="G2069" s="107" t="e">
        <f t="shared" si="722"/>
        <v>#DIV/0!</v>
      </c>
      <c r="H2069" s="318"/>
      <c r="I2069" s="88" t="e">
        <f t="shared" si="715"/>
        <v>#DIV/0!</v>
      </c>
      <c r="J2069" s="88" t="e">
        <f t="shared" si="719"/>
        <v>#DIV/0!</v>
      </c>
      <c r="K2069" s="24"/>
      <c r="L2069" s="24"/>
      <c r="M2069" s="52"/>
      <c r="N2069" s="518"/>
    </row>
    <row r="2070" spans="1:14" s="4" customFormat="1" outlineLevel="2" x14ac:dyDescent="0.25">
      <c r="A2070" s="469"/>
      <c r="B2070" s="440" t="s">
        <v>42</v>
      </c>
      <c r="C2070" s="440"/>
      <c r="D2070" s="127"/>
      <c r="E2070" s="127"/>
      <c r="F2070" s="441"/>
      <c r="G2070" s="107" t="e">
        <f t="shared" si="722"/>
        <v>#DIV/0!</v>
      </c>
      <c r="H2070" s="318"/>
      <c r="I2070" s="88" t="e">
        <f t="shared" si="715"/>
        <v>#DIV/0!</v>
      </c>
      <c r="J2070" s="88" t="e">
        <f t="shared" si="719"/>
        <v>#DIV/0!</v>
      </c>
      <c r="K2070" s="24"/>
      <c r="L2070" s="24"/>
      <c r="M2070" s="52"/>
      <c r="N2070" s="518"/>
    </row>
    <row r="2071" spans="1:14" s="4" customFormat="1" outlineLevel="2" x14ac:dyDescent="0.25">
      <c r="A2071" s="469"/>
      <c r="B2071" s="440" t="s">
        <v>24</v>
      </c>
      <c r="C2071" s="440"/>
      <c r="D2071" s="127">
        <v>10000</v>
      </c>
      <c r="E2071" s="127">
        <v>10000</v>
      </c>
      <c r="F2071" s="441"/>
      <c r="G2071" s="107">
        <f t="shared" si="722"/>
        <v>0</v>
      </c>
      <c r="H2071" s="318"/>
      <c r="I2071" s="88">
        <f t="shared" si="715"/>
        <v>0</v>
      </c>
      <c r="J2071" s="88" t="e">
        <f t="shared" si="719"/>
        <v>#DIV/0!</v>
      </c>
      <c r="K2071" s="24"/>
      <c r="L2071" s="24"/>
      <c r="M2071" s="52"/>
      <c r="N2071" s="518"/>
    </row>
    <row r="2072" spans="1:14" s="4" customFormat="1" ht="87" customHeight="1" outlineLevel="2" x14ac:dyDescent="0.25">
      <c r="A2072" s="589" t="s">
        <v>1048</v>
      </c>
      <c r="B2072" s="193" t="s">
        <v>820</v>
      </c>
      <c r="C2072" s="199" t="s">
        <v>141</v>
      </c>
      <c r="D2072" s="131">
        <f>SUM(D2073:D2076)</f>
        <v>655171.43000000005</v>
      </c>
      <c r="E2072" s="131">
        <f>SUM(E2073:E2076)</f>
        <v>655171.43000000005</v>
      </c>
      <c r="F2072" s="131">
        <f>SUM(F2073:F2076)</f>
        <v>256511.01</v>
      </c>
      <c r="G2072" s="184">
        <f t="shared" ref="G2072:G2091" si="727">F2072/E2072</f>
        <v>0.39200000000000002</v>
      </c>
      <c r="H2072" s="131">
        <f>SUM(H2073:H2076)</f>
        <v>256511.01</v>
      </c>
      <c r="I2072" s="110">
        <f t="shared" ref="I2072:I2093" si="728">H2072/E2072</f>
        <v>0.39200000000000002</v>
      </c>
      <c r="J2072" s="184">
        <f t="shared" ref="J2072" si="729">H2072/F2072</f>
        <v>1</v>
      </c>
      <c r="K2072" s="131">
        <f>SUM(K2073:K2076)</f>
        <v>655363.01</v>
      </c>
      <c r="L2072" s="131">
        <f>SUM(L2073:L2076)</f>
        <v>-191.58</v>
      </c>
      <c r="M2072" s="32">
        <f t="shared" ref="M2072:M2085" si="730">K2072/E2072</f>
        <v>1</v>
      </c>
      <c r="N2072" s="521"/>
    </row>
    <row r="2073" spans="1:14" s="4" customFormat="1" ht="27.75" customHeight="1" outlineLevel="2" x14ac:dyDescent="0.25">
      <c r="A2073" s="589"/>
      <c r="B2073" s="218" t="s">
        <v>23</v>
      </c>
      <c r="C2073" s="199"/>
      <c r="D2073" s="200">
        <f>D2078+D2083+D2088+D2093+D2098+D2103+D2108</f>
        <v>0</v>
      </c>
      <c r="E2073" s="200">
        <f t="shared" ref="E2073:F2073" si="731">E2078+E2083+E2088+E2093+E2098+E2103+E2108</f>
        <v>0</v>
      </c>
      <c r="F2073" s="200">
        <f t="shared" si="731"/>
        <v>0</v>
      </c>
      <c r="G2073" s="112" t="e">
        <f t="shared" si="727"/>
        <v>#DIV/0!</v>
      </c>
      <c r="H2073" s="200">
        <f>H2078+H2083+H2088+H2093+H2098+H2103+H2108</f>
        <v>0</v>
      </c>
      <c r="I2073" s="112" t="e">
        <f t="shared" si="728"/>
        <v>#DIV/0!</v>
      </c>
      <c r="J2073" s="112" t="e">
        <f t="shared" ref="J2073:J2091" si="732">H2073/F2073</f>
        <v>#DIV/0!</v>
      </c>
      <c r="K2073" s="200">
        <f t="shared" ref="K2073:L2073" si="733">K2078+K2083+K2088+K2093+K2098+K2103+K2108</f>
        <v>0</v>
      </c>
      <c r="L2073" s="200">
        <f t="shared" si="733"/>
        <v>0</v>
      </c>
      <c r="M2073" s="125" t="e">
        <f t="shared" si="730"/>
        <v>#DIV/0!</v>
      </c>
      <c r="N2073" s="521"/>
    </row>
    <row r="2074" spans="1:14" s="4" customFormat="1" ht="26.25" customHeight="1" outlineLevel="2" x14ac:dyDescent="0.25">
      <c r="A2074" s="589"/>
      <c r="B2074" s="218" t="s">
        <v>22</v>
      </c>
      <c r="C2074" s="199"/>
      <c r="D2074" s="200">
        <f t="shared" ref="D2074:F2076" si="734">D2079+D2084+D2089+D2094+D2099+D2104+D2109</f>
        <v>405356.79999999999</v>
      </c>
      <c r="E2074" s="200">
        <f t="shared" si="734"/>
        <v>405356.79999999999</v>
      </c>
      <c r="F2074" s="200">
        <f t="shared" si="734"/>
        <v>128189.57</v>
      </c>
      <c r="G2074" s="113">
        <f t="shared" si="727"/>
        <v>0.316</v>
      </c>
      <c r="H2074" s="200">
        <f>H2079+H2084+H2089+H2094+H2099+H2104+H2109</f>
        <v>128189.57</v>
      </c>
      <c r="I2074" s="113">
        <f t="shared" si="728"/>
        <v>0.316</v>
      </c>
      <c r="J2074" s="113">
        <f t="shared" si="732"/>
        <v>1</v>
      </c>
      <c r="K2074" s="200">
        <f t="shared" ref="K2074:L2074" si="735">K2079+K2084+K2089+K2094+K2099+K2104+K2109</f>
        <v>405548.38</v>
      </c>
      <c r="L2074" s="200">
        <f t="shared" si="735"/>
        <v>-191.58</v>
      </c>
      <c r="M2074" s="143">
        <f t="shared" si="730"/>
        <v>1</v>
      </c>
      <c r="N2074" s="521"/>
    </row>
    <row r="2075" spans="1:14" s="4" customFormat="1" ht="24.75" customHeight="1" outlineLevel="2" x14ac:dyDescent="0.25">
      <c r="A2075" s="589"/>
      <c r="B2075" s="218" t="s">
        <v>42</v>
      </c>
      <c r="C2075" s="201"/>
      <c r="D2075" s="200">
        <f t="shared" si="734"/>
        <v>249814.63</v>
      </c>
      <c r="E2075" s="200">
        <f t="shared" si="734"/>
        <v>249814.63</v>
      </c>
      <c r="F2075" s="200">
        <f t="shared" si="734"/>
        <v>128321.44</v>
      </c>
      <c r="G2075" s="113">
        <f t="shared" si="727"/>
        <v>0.51400000000000001</v>
      </c>
      <c r="H2075" s="200">
        <f>H2080+H2085+H2090+H2095+H2100+H2105+H2110</f>
        <v>128321.44</v>
      </c>
      <c r="I2075" s="113">
        <f t="shared" si="728"/>
        <v>0.51400000000000001</v>
      </c>
      <c r="J2075" s="113">
        <f t="shared" si="732"/>
        <v>1</v>
      </c>
      <c r="K2075" s="200">
        <f t="shared" ref="K2075:L2075" si="736">K2080+K2085+K2090+K2095+K2100+K2105+K2110</f>
        <v>249814.63</v>
      </c>
      <c r="L2075" s="200">
        <f t="shared" si="736"/>
        <v>0</v>
      </c>
      <c r="M2075" s="143">
        <f t="shared" si="730"/>
        <v>1</v>
      </c>
      <c r="N2075" s="521"/>
    </row>
    <row r="2076" spans="1:14" s="4" customFormat="1" ht="26.25" customHeight="1" outlineLevel="2" x14ac:dyDescent="0.25">
      <c r="A2076" s="589"/>
      <c r="B2076" s="218" t="s">
        <v>24</v>
      </c>
      <c r="C2076" s="201"/>
      <c r="D2076" s="200">
        <f t="shared" si="734"/>
        <v>0</v>
      </c>
      <c r="E2076" s="200">
        <f t="shared" si="734"/>
        <v>0</v>
      </c>
      <c r="F2076" s="200">
        <f t="shared" si="734"/>
        <v>0</v>
      </c>
      <c r="G2076" s="112" t="e">
        <f t="shared" si="727"/>
        <v>#DIV/0!</v>
      </c>
      <c r="H2076" s="200">
        <f t="shared" ref="H2076" si="737">H2081+H2086+H2091+H2096+H2101+H2106+H2111</f>
        <v>0</v>
      </c>
      <c r="I2076" s="112" t="e">
        <f t="shared" si="728"/>
        <v>#DIV/0!</v>
      </c>
      <c r="J2076" s="111" t="e">
        <f t="shared" si="732"/>
        <v>#DIV/0!</v>
      </c>
      <c r="K2076" s="200">
        <f t="shared" ref="K2076:L2076" si="738">K2081+K2086+K2091+K2096+K2101+K2106+K2111</f>
        <v>0</v>
      </c>
      <c r="L2076" s="200">
        <f t="shared" si="738"/>
        <v>0</v>
      </c>
      <c r="M2076" s="125" t="e">
        <f t="shared" si="730"/>
        <v>#DIV/0!</v>
      </c>
      <c r="N2076" s="521"/>
    </row>
    <row r="2077" spans="1:14" s="4" customFormat="1" ht="335.25" customHeight="1" outlineLevel="1" x14ac:dyDescent="0.25">
      <c r="A2077" s="652" t="s">
        <v>1049</v>
      </c>
      <c r="B2077" s="180" t="s">
        <v>218</v>
      </c>
      <c r="C2077" s="401" t="s">
        <v>215</v>
      </c>
      <c r="D2077" s="388">
        <f>D2080</f>
        <v>59239.199999999997</v>
      </c>
      <c r="E2077" s="388">
        <f t="shared" ref="E2077" si="739">E2080</f>
        <v>59239.199999999997</v>
      </c>
      <c r="F2077" s="388">
        <v>6631.53</v>
      </c>
      <c r="G2077" s="402">
        <f t="shared" si="727"/>
        <v>0.1119</v>
      </c>
      <c r="H2077" s="388">
        <v>6631.53</v>
      </c>
      <c r="I2077" s="114">
        <f t="shared" si="728"/>
        <v>0.112</v>
      </c>
      <c r="J2077" s="114">
        <f t="shared" si="732"/>
        <v>1</v>
      </c>
      <c r="K2077" s="56">
        <f t="shared" ref="K2077:K2091" si="740">E2077</f>
        <v>59239.199999999997</v>
      </c>
      <c r="L2077" s="56">
        <f t="shared" ref="L2077:L2085" si="741">E2077-K2077</f>
        <v>0</v>
      </c>
      <c r="M2077" s="155">
        <f t="shared" si="730"/>
        <v>1</v>
      </c>
      <c r="N2077" s="512" t="s">
        <v>1242</v>
      </c>
    </row>
    <row r="2078" spans="1:14" s="4" customFormat="1" ht="44.25" customHeight="1" outlineLevel="2" x14ac:dyDescent="0.25">
      <c r="A2078" s="652"/>
      <c r="B2078" s="440" t="s">
        <v>23</v>
      </c>
      <c r="C2078" s="440"/>
      <c r="D2078" s="24"/>
      <c r="E2078" s="24"/>
      <c r="F2078" s="24"/>
      <c r="G2078" s="403" t="e">
        <f t="shared" si="727"/>
        <v>#DIV/0!</v>
      </c>
      <c r="H2078" s="24"/>
      <c r="I2078" s="88" t="e">
        <f t="shared" si="728"/>
        <v>#DIV/0!</v>
      </c>
      <c r="J2078" s="88" t="e">
        <f t="shared" si="732"/>
        <v>#DIV/0!</v>
      </c>
      <c r="K2078" s="24">
        <f t="shared" si="740"/>
        <v>0</v>
      </c>
      <c r="L2078" s="24">
        <f t="shared" si="741"/>
        <v>0</v>
      </c>
      <c r="M2078" s="129" t="e">
        <f t="shared" si="730"/>
        <v>#DIV/0!</v>
      </c>
      <c r="N2078" s="512"/>
    </row>
    <row r="2079" spans="1:14" s="4" customFormat="1" ht="45.75" customHeight="1" outlineLevel="2" x14ac:dyDescent="0.25">
      <c r="A2079" s="652"/>
      <c r="B2079" s="440" t="s">
        <v>22</v>
      </c>
      <c r="C2079" s="440"/>
      <c r="D2079" s="24"/>
      <c r="E2079" s="24"/>
      <c r="F2079" s="24"/>
      <c r="G2079" s="403" t="e">
        <f t="shared" si="727"/>
        <v>#DIV/0!</v>
      </c>
      <c r="H2079" s="24"/>
      <c r="I2079" s="88" t="e">
        <f t="shared" si="728"/>
        <v>#DIV/0!</v>
      </c>
      <c r="J2079" s="88" t="e">
        <f t="shared" si="732"/>
        <v>#DIV/0!</v>
      </c>
      <c r="K2079" s="24">
        <f t="shared" si="740"/>
        <v>0</v>
      </c>
      <c r="L2079" s="24">
        <f t="shared" si="741"/>
        <v>0</v>
      </c>
      <c r="M2079" s="129" t="e">
        <f t="shared" si="730"/>
        <v>#DIV/0!</v>
      </c>
      <c r="N2079" s="512"/>
    </row>
    <row r="2080" spans="1:14" s="4" customFormat="1" ht="47.25" customHeight="1" outlineLevel="2" x14ac:dyDescent="0.25">
      <c r="A2080" s="652"/>
      <c r="B2080" s="202" t="s">
        <v>147</v>
      </c>
      <c r="C2080" s="202"/>
      <c r="D2080" s="160">
        <v>59239.199999999997</v>
      </c>
      <c r="E2080" s="160">
        <v>59239.199999999997</v>
      </c>
      <c r="F2080" s="160">
        <v>5569.19</v>
      </c>
      <c r="G2080" s="404">
        <f t="shared" si="727"/>
        <v>9.4E-2</v>
      </c>
      <c r="H2080" s="160">
        <v>5569.19</v>
      </c>
      <c r="I2080" s="109">
        <f t="shared" si="728"/>
        <v>9.4E-2</v>
      </c>
      <c r="J2080" s="109">
        <f t="shared" si="732"/>
        <v>1</v>
      </c>
      <c r="K2080" s="24">
        <f>E2080</f>
        <v>59239.199999999997</v>
      </c>
      <c r="L2080" s="24">
        <f t="shared" si="741"/>
        <v>0</v>
      </c>
      <c r="M2080" s="52">
        <f t="shared" si="730"/>
        <v>1</v>
      </c>
      <c r="N2080" s="512"/>
    </row>
    <row r="2081" spans="1:14" s="4" customFormat="1" ht="62.25" customHeight="1" outlineLevel="2" x14ac:dyDescent="0.25">
      <c r="A2081" s="652"/>
      <c r="B2081" s="202" t="s">
        <v>24</v>
      </c>
      <c r="C2081" s="202"/>
      <c r="D2081" s="160"/>
      <c r="E2081" s="160"/>
      <c r="F2081" s="160"/>
      <c r="G2081" s="403" t="e">
        <f t="shared" si="727"/>
        <v>#DIV/0!</v>
      </c>
      <c r="H2081" s="160"/>
      <c r="I2081" s="88" t="e">
        <f t="shared" si="728"/>
        <v>#DIV/0!</v>
      </c>
      <c r="J2081" s="88" t="e">
        <f t="shared" si="732"/>
        <v>#DIV/0!</v>
      </c>
      <c r="K2081" s="24">
        <f t="shared" si="740"/>
        <v>0</v>
      </c>
      <c r="L2081" s="24">
        <f t="shared" si="741"/>
        <v>0</v>
      </c>
      <c r="M2081" s="129" t="e">
        <f t="shared" si="730"/>
        <v>#DIV/0!</v>
      </c>
      <c r="N2081" s="512"/>
    </row>
    <row r="2082" spans="1:14" s="76" customFormat="1" ht="201" customHeight="1" x14ac:dyDescent="0.25">
      <c r="A2082" s="651" t="s">
        <v>1050</v>
      </c>
      <c r="B2082" s="405" t="s">
        <v>216</v>
      </c>
      <c r="C2082" s="401" t="s">
        <v>215</v>
      </c>
      <c r="D2082" s="388">
        <f>SUM(D2083:D2086)</f>
        <v>34040.199999999997</v>
      </c>
      <c r="E2082" s="388">
        <f>SUM(E2083:E2086)</f>
        <v>34040.199999999997</v>
      </c>
      <c r="F2082" s="388">
        <f>SUM(F2083:F2086)</f>
        <v>14620.8</v>
      </c>
      <c r="G2082" s="158">
        <f t="shared" si="727"/>
        <v>0.43</v>
      </c>
      <c r="H2082" s="388">
        <f>SUM(H2083:H2086)</f>
        <v>14620.8</v>
      </c>
      <c r="I2082" s="114">
        <f t="shared" si="728"/>
        <v>0.43</v>
      </c>
      <c r="J2082" s="114">
        <f t="shared" si="732"/>
        <v>1</v>
      </c>
      <c r="K2082" s="56">
        <f t="shared" si="740"/>
        <v>34040.199999999997</v>
      </c>
      <c r="L2082" s="56">
        <f t="shared" si="741"/>
        <v>0</v>
      </c>
      <c r="M2082" s="155">
        <f t="shared" si="730"/>
        <v>1</v>
      </c>
      <c r="N2082" s="517" t="s">
        <v>1406</v>
      </c>
    </row>
    <row r="2083" spans="1:14" s="76" customFormat="1" ht="111.75" customHeight="1" x14ac:dyDescent="0.25">
      <c r="A2083" s="651"/>
      <c r="B2083" s="440" t="s">
        <v>23</v>
      </c>
      <c r="C2083" s="440"/>
      <c r="D2083" s="24"/>
      <c r="E2083" s="24"/>
      <c r="F2083" s="24"/>
      <c r="G2083" s="88" t="e">
        <f t="shared" si="727"/>
        <v>#DIV/0!</v>
      </c>
      <c r="H2083" s="24"/>
      <c r="I2083" s="88" t="e">
        <f t="shared" si="728"/>
        <v>#DIV/0!</v>
      </c>
      <c r="J2083" s="88" t="e">
        <f t="shared" si="732"/>
        <v>#DIV/0!</v>
      </c>
      <c r="K2083" s="24">
        <f t="shared" si="740"/>
        <v>0</v>
      </c>
      <c r="L2083" s="24">
        <f t="shared" si="741"/>
        <v>0</v>
      </c>
      <c r="M2083" s="129" t="e">
        <f t="shared" si="730"/>
        <v>#DIV/0!</v>
      </c>
      <c r="N2083" s="517"/>
    </row>
    <row r="2084" spans="1:14" s="76" customFormat="1" ht="101.25" customHeight="1" x14ac:dyDescent="0.25">
      <c r="A2084" s="651"/>
      <c r="B2084" s="440" t="s">
        <v>22</v>
      </c>
      <c r="C2084" s="440"/>
      <c r="D2084" s="160">
        <v>30636.799999999999</v>
      </c>
      <c r="E2084" s="160">
        <v>30636.799999999999</v>
      </c>
      <c r="F2084" s="160">
        <v>13172.26</v>
      </c>
      <c r="G2084" s="156">
        <f t="shared" si="727"/>
        <v>0.43</v>
      </c>
      <c r="H2084" s="160">
        <v>13172.26</v>
      </c>
      <c r="I2084" s="109">
        <f t="shared" si="728"/>
        <v>0.43</v>
      </c>
      <c r="J2084" s="109">
        <f t="shared" si="732"/>
        <v>1</v>
      </c>
      <c r="K2084" s="24">
        <f t="shared" si="740"/>
        <v>30636.799999999999</v>
      </c>
      <c r="L2084" s="24"/>
      <c r="M2084" s="52">
        <f t="shared" si="730"/>
        <v>1</v>
      </c>
      <c r="N2084" s="517"/>
    </row>
    <row r="2085" spans="1:14" s="77" customFormat="1" ht="105" customHeight="1" x14ac:dyDescent="0.25">
      <c r="A2085" s="651"/>
      <c r="B2085" s="406" t="s">
        <v>147</v>
      </c>
      <c r="C2085" s="406"/>
      <c r="D2085" s="160">
        <v>3403.4</v>
      </c>
      <c r="E2085" s="160">
        <v>3403.4</v>
      </c>
      <c r="F2085" s="160">
        <v>1448.54</v>
      </c>
      <c r="G2085" s="156">
        <f t="shared" si="727"/>
        <v>0.42599999999999999</v>
      </c>
      <c r="H2085" s="160">
        <v>1448.54</v>
      </c>
      <c r="I2085" s="109">
        <f t="shared" si="728"/>
        <v>0.42599999999999999</v>
      </c>
      <c r="J2085" s="109">
        <f t="shared" si="732"/>
        <v>1</v>
      </c>
      <c r="K2085" s="24">
        <f t="shared" si="740"/>
        <v>3403.4</v>
      </c>
      <c r="L2085" s="24">
        <f t="shared" si="741"/>
        <v>0</v>
      </c>
      <c r="M2085" s="52">
        <f t="shared" si="730"/>
        <v>1</v>
      </c>
      <c r="N2085" s="517"/>
    </row>
    <row r="2086" spans="1:14" s="77" customFormat="1" ht="409.6" customHeight="1" collapsed="1" x14ac:dyDescent="0.25">
      <c r="A2086" s="651"/>
      <c r="B2086" s="202" t="s">
        <v>24</v>
      </c>
      <c r="C2086" s="202"/>
      <c r="D2086" s="160"/>
      <c r="E2086" s="160"/>
      <c r="F2086" s="160"/>
      <c r="G2086" s="88" t="e">
        <f t="shared" si="727"/>
        <v>#DIV/0!</v>
      </c>
      <c r="H2086" s="160"/>
      <c r="I2086" s="88" t="e">
        <f t="shared" si="728"/>
        <v>#DIV/0!</v>
      </c>
      <c r="J2086" s="88" t="e">
        <f t="shared" si="732"/>
        <v>#DIV/0!</v>
      </c>
      <c r="K2086" s="24">
        <f t="shared" si="740"/>
        <v>0</v>
      </c>
      <c r="L2086" s="24"/>
      <c r="M2086" s="129" t="e">
        <f>K2086/#REF!</f>
        <v>#REF!</v>
      </c>
      <c r="N2086" s="517"/>
    </row>
    <row r="2087" spans="1:14" s="80" customFormat="1" ht="161.25" customHeight="1" x14ac:dyDescent="0.25">
      <c r="A2087" s="651" t="s">
        <v>1051</v>
      </c>
      <c r="B2087" s="405" t="s">
        <v>217</v>
      </c>
      <c r="C2087" s="401" t="s">
        <v>215</v>
      </c>
      <c r="D2087" s="160">
        <f>D2090</f>
        <v>105244</v>
      </c>
      <c r="E2087" s="160">
        <f t="shared" ref="E2087:H2087" si="742">E2090</f>
        <v>105244</v>
      </c>
      <c r="F2087" s="160">
        <f t="shared" si="742"/>
        <v>59593.4</v>
      </c>
      <c r="G2087" s="156">
        <f t="shared" si="727"/>
        <v>0.56599999999999995</v>
      </c>
      <c r="H2087" s="160">
        <f t="shared" si="742"/>
        <v>59593.4</v>
      </c>
      <c r="I2087" s="109">
        <f t="shared" si="728"/>
        <v>0.56599999999999995</v>
      </c>
      <c r="J2087" s="109">
        <f t="shared" si="732"/>
        <v>1</v>
      </c>
      <c r="K2087" s="24">
        <f t="shared" si="740"/>
        <v>105244</v>
      </c>
      <c r="L2087" s="24">
        <f t="shared" ref="L2087:L2091" si="743">E2087-K2087</f>
        <v>0</v>
      </c>
      <c r="M2087" s="52">
        <f t="shared" ref="M2087:M2091" si="744">K2087/E2087</f>
        <v>1</v>
      </c>
      <c r="N2087" s="586"/>
    </row>
    <row r="2088" spans="1:14" s="4" customFormat="1" outlineLevel="2" x14ac:dyDescent="0.25">
      <c r="A2088" s="651"/>
      <c r="B2088" s="440" t="s">
        <v>23</v>
      </c>
      <c r="C2088" s="440"/>
      <c r="D2088" s="24"/>
      <c r="E2088" s="24"/>
      <c r="F2088" s="24"/>
      <c r="G2088" s="88" t="e">
        <f t="shared" si="727"/>
        <v>#DIV/0!</v>
      </c>
      <c r="H2088" s="24"/>
      <c r="I2088" s="88" t="e">
        <f t="shared" si="728"/>
        <v>#DIV/0!</v>
      </c>
      <c r="J2088" s="88" t="e">
        <f t="shared" si="732"/>
        <v>#DIV/0!</v>
      </c>
      <c r="K2088" s="24">
        <f t="shared" si="740"/>
        <v>0</v>
      </c>
      <c r="L2088" s="24">
        <f t="shared" si="743"/>
        <v>0</v>
      </c>
      <c r="M2088" s="129" t="e">
        <f t="shared" si="744"/>
        <v>#DIV/0!</v>
      </c>
      <c r="N2088" s="586"/>
    </row>
    <row r="2089" spans="1:14" s="4" customFormat="1" outlineLevel="2" x14ac:dyDescent="0.25">
      <c r="A2089" s="651"/>
      <c r="B2089" s="440" t="s">
        <v>22</v>
      </c>
      <c r="C2089" s="440"/>
      <c r="D2089" s="24"/>
      <c r="E2089" s="24"/>
      <c r="F2089" s="24"/>
      <c r="G2089" s="88" t="e">
        <f t="shared" si="727"/>
        <v>#DIV/0!</v>
      </c>
      <c r="H2089" s="24"/>
      <c r="I2089" s="88" t="e">
        <f t="shared" si="728"/>
        <v>#DIV/0!</v>
      </c>
      <c r="J2089" s="88" t="e">
        <f t="shared" si="732"/>
        <v>#DIV/0!</v>
      </c>
      <c r="K2089" s="24">
        <f t="shared" si="740"/>
        <v>0</v>
      </c>
      <c r="L2089" s="24">
        <f t="shared" si="743"/>
        <v>0</v>
      </c>
      <c r="M2089" s="129" t="e">
        <f t="shared" si="744"/>
        <v>#DIV/0!</v>
      </c>
      <c r="N2089" s="586"/>
    </row>
    <row r="2090" spans="1:14" s="81" customFormat="1" x14ac:dyDescent="0.25">
      <c r="A2090" s="651"/>
      <c r="B2090" s="202" t="s">
        <v>42</v>
      </c>
      <c r="C2090" s="202"/>
      <c r="D2090" s="160">
        <v>105244</v>
      </c>
      <c r="E2090" s="160">
        <v>105244</v>
      </c>
      <c r="F2090" s="160">
        <v>59593.4</v>
      </c>
      <c r="G2090" s="156">
        <f t="shared" si="727"/>
        <v>0.56599999999999995</v>
      </c>
      <c r="H2090" s="160">
        <v>59593.4</v>
      </c>
      <c r="I2090" s="109">
        <f t="shared" si="728"/>
        <v>0.56599999999999995</v>
      </c>
      <c r="J2090" s="109">
        <f t="shared" si="732"/>
        <v>1</v>
      </c>
      <c r="K2090" s="24">
        <f t="shared" si="740"/>
        <v>105244</v>
      </c>
      <c r="L2090" s="24">
        <f t="shared" si="743"/>
        <v>0</v>
      </c>
      <c r="M2090" s="52">
        <f t="shared" si="744"/>
        <v>1</v>
      </c>
      <c r="N2090" s="586"/>
    </row>
    <row r="2091" spans="1:14" s="81" customFormat="1" collapsed="1" x14ac:dyDescent="0.25">
      <c r="A2091" s="651"/>
      <c r="B2091" s="202" t="s">
        <v>24</v>
      </c>
      <c r="C2091" s="202"/>
      <c r="D2091" s="160"/>
      <c r="E2091" s="160"/>
      <c r="F2091" s="160"/>
      <c r="G2091" s="88" t="e">
        <f t="shared" si="727"/>
        <v>#DIV/0!</v>
      </c>
      <c r="H2091" s="160"/>
      <c r="I2091" s="88" t="e">
        <f t="shared" si="728"/>
        <v>#DIV/0!</v>
      </c>
      <c r="J2091" s="88" t="e">
        <f t="shared" si="732"/>
        <v>#DIV/0!</v>
      </c>
      <c r="K2091" s="24">
        <f t="shared" si="740"/>
        <v>0</v>
      </c>
      <c r="L2091" s="24">
        <f t="shared" si="743"/>
        <v>0</v>
      </c>
      <c r="M2091" s="129" t="e">
        <f t="shared" si="744"/>
        <v>#DIV/0!</v>
      </c>
      <c r="N2091" s="586"/>
    </row>
    <row r="2092" spans="1:14" s="80" customFormat="1" ht="156" customHeight="1" x14ac:dyDescent="0.25">
      <c r="A2092" s="592" t="s">
        <v>1052</v>
      </c>
      <c r="B2092" s="37" t="s">
        <v>240</v>
      </c>
      <c r="C2092" s="37" t="s">
        <v>780</v>
      </c>
      <c r="D2092" s="56">
        <f>SUM(D2093:D2096)</f>
        <v>416568.59</v>
      </c>
      <c r="E2092" s="56">
        <f t="shared" ref="E2092:F2092" si="745">SUM(E2093:E2096)</f>
        <v>416568.59</v>
      </c>
      <c r="F2092" s="56">
        <f t="shared" si="745"/>
        <v>142717.31</v>
      </c>
      <c r="G2092" s="114">
        <f t="shared" ref="G2092:G2111" si="746">F2092/E2092</f>
        <v>0.34300000000000003</v>
      </c>
      <c r="H2092" s="56">
        <f t="shared" ref="H2092" si="747">SUM(H2093:H2096)</f>
        <v>142717.31</v>
      </c>
      <c r="I2092" s="109">
        <f t="shared" si="728"/>
        <v>0.34300000000000003</v>
      </c>
      <c r="J2092" s="114">
        <f t="shared" ref="J2092:J2112" si="748">H2092/F2092</f>
        <v>1</v>
      </c>
      <c r="K2092" s="56">
        <f>SUM(K2093:K2096)</f>
        <v>416760.17</v>
      </c>
      <c r="L2092" s="56">
        <f>SUM(L2093:L2096)</f>
        <v>-191.58</v>
      </c>
      <c r="M2092" s="317">
        <f t="shared" ref="M2092:M2160" si="749">K2092/E2092</f>
        <v>1</v>
      </c>
      <c r="N2092" s="527" t="s">
        <v>1364</v>
      </c>
    </row>
    <row r="2093" spans="1:14" s="4" customFormat="1" ht="57" customHeight="1" outlineLevel="2" x14ac:dyDescent="0.25">
      <c r="A2093" s="592"/>
      <c r="B2093" s="440" t="s">
        <v>23</v>
      </c>
      <c r="C2093" s="37"/>
      <c r="D2093" s="24"/>
      <c r="E2093" s="24"/>
      <c r="F2093" s="24"/>
      <c r="G2093" s="88" t="e">
        <f t="shared" si="746"/>
        <v>#DIV/0!</v>
      </c>
      <c r="H2093" s="441"/>
      <c r="I2093" s="88" t="e">
        <f t="shared" si="728"/>
        <v>#DIV/0!</v>
      </c>
      <c r="J2093" s="88" t="e">
        <f t="shared" si="748"/>
        <v>#DIV/0!</v>
      </c>
      <c r="K2093" s="24">
        <f>E2093</f>
        <v>0</v>
      </c>
      <c r="L2093" s="24">
        <f t="shared" ref="L2093:L2111" si="750">E2093-K2093</f>
        <v>0</v>
      </c>
      <c r="M2093" s="52" t="e">
        <f t="shared" si="749"/>
        <v>#DIV/0!</v>
      </c>
      <c r="N2093" s="527"/>
    </row>
    <row r="2094" spans="1:14" s="4" customFormat="1" ht="57" customHeight="1" outlineLevel="2" x14ac:dyDescent="0.25">
      <c r="A2094" s="592"/>
      <c r="B2094" s="440" t="s">
        <v>22</v>
      </c>
      <c r="C2094" s="440"/>
      <c r="D2094" s="24">
        <v>374720</v>
      </c>
      <c r="E2094" s="24">
        <v>374720</v>
      </c>
      <c r="F2094" s="24">
        <v>115017.31</v>
      </c>
      <c r="G2094" s="109">
        <f t="shared" si="746"/>
        <v>0.307</v>
      </c>
      <c r="H2094" s="24">
        <v>115017.31</v>
      </c>
      <c r="I2094" s="109">
        <f t="shared" ref="I2094:I2162" si="751">H2094/E2094</f>
        <v>0.307</v>
      </c>
      <c r="J2094" s="109">
        <f t="shared" si="748"/>
        <v>1</v>
      </c>
      <c r="K2094" s="24">
        <v>374911.58</v>
      </c>
      <c r="L2094" s="24">
        <f t="shared" si="750"/>
        <v>-191.58</v>
      </c>
      <c r="M2094" s="52">
        <f t="shared" si="749"/>
        <v>1</v>
      </c>
      <c r="N2094" s="527"/>
    </row>
    <row r="2095" spans="1:14" s="81" customFormat="1" ht="52.5" customHeight="1" x14ac:dyDescent="0.25">
      <c r="A2095" s="592"/>
      <c r="B2095" s="440" t="s">
        <v>42</v>
      </c>
      <c r="C2095" s="440"/>
      <c r="D2095" s="24">
        <v>41848.589999999997</v>
      </c>
      <c r="E2095" s="24">
        <v>41848.589999999997</v>
      </c>
      <c r="F2095" s="24">
        <v>27700</v>
      </c>
      <c r="G2095" s="109">
        <f t="shared" si="746"/>
        <v>0.66200000000000003</v>
      </c>
      <c r="H2095" s="24">
        <v>27700</v>
      </c>
      <c r="I2095" s="109">
        <f t="shared" si="751"/>
        <v>0.66200000000000003</v>
      </c>
      <c r="J2095" s="109">
        <f t="shared" si="748"/>
        <v>1</v>
      </c>
      <c r="K2095" s="24">
        <v>41848.589999999997</v>
      </c>
      <c r="L2095" s="24">
        <f t="shared" si="750"/>
        <v>0</v>
      </c>
      <c r="M2095" s="52">
        <f t="shared" si="749"/>
        <v>1</v>
      </c>
      <c r="N2095" s="527"/>
    </row>
    <row r="2096" spans="1:14" s="81" customFormat="1" ht="55.5" customHeight="1" collapsed="1" x14ac:dyDescent="0.25">
      <c r="A2096" s="592"/>
      <c r="B2096" s="440" t="s">
        <v>24</v>
      </c>
      <c r="C2096" s="440"/>
      <c r="D2096" s="24">
        <v>0</v>
      </c>
      <c r="E2096" s="24">
        <v>0</v>
      </c>
      <c r="F2096" s="24">
        <v>0</v>
      </c>
      <c r="G2096" s="88" t="e">
        <f t="shared" si="746"/>
        <v>#DIV/0!</v>
      </c>
      <c r="H2096" s="318"/>
      <c r="I2096" s="88" t="e">
        <f t="shared" si="751"/>
        <v>#DIV/0!</v>
      </c>
      <c r="J2096" s="88" t="e">
        <f t="shared" si="748"/>
        <v>#DIV/0!</v>
      </c>
      <c r="K2096" s="24">
        <f t="shared" ref="K2096:K2106" si="752">E2096</f>
        <v>0</v>
      </c>
      <c r="L2096" s="24">
        <f t="shared" si="750"/>
        <v>0</v>
      </c>
      <c r="M2096" s="129" t="e">
        <f t="shared" si="749"/>
        <v>#DIV/0!</v>
      </c>
      <c r="N2096" s="527"/>
    </row>
    <row r="2097" spans="1:14" s="80" customFormat="1" ht="52.5" customHeight="1" x14ac:dyDescent="0.25">
      <c r="A2097" s="592" t="s">
        <v>1053</v>
      </c>
      <c r="B2097" s="37" t="s">
        <v>242</v>
      </c>
      <c r="C2097" s="37" t="s">
        <v>780</v>
      </c>
      <c r="D2097" s="56">
        <f>SUM(D2098:D2101)</f>
        <v>26658.58</v>
      </c>
      <c r="E2097" s="56">
        <f t="shared" ref="E2097:F2097" si="753">SUM(E2098:E2101)</f>
        <v>26658.58</v>
      </c>
      <c r="F2097" s="56">
        <f t="shared" si="753"/>
        <v>26658.58</v>
      </c>
      <c r="G2097" s="114">
        <f t="shared" si="746"/>
        <v>1</v>
      </c>
      <c r="H2097" s="56">
        <f t="shared" ref="H2097" si="754">SUM(H2098:H2101)</f>
        <v>26658.58</v>
      </c>
      <c r="I2097" s="109">
        <f t="shared" si="751"/>
        <v>1</v>
      </c>
      <c r="J2097" s="114">
        <f t="shared" si="748"/>
        <v>1</v>
      </c>
      <c r="K2097" s="56">
        <f t="shared" si="752"/>
        <v>26658.58</v>
      </c>
      <c r="L2097" s="56">
        <f t="shared" si="750"/>
        <v>0</v>
      </c>
      <c r="M2097" s="155">
        <f t="shared" si="749"/>
        <v>1</v>
      </c>
      <c r="N2097" s="523" t="s">
        <v>1365</v>
      </c>
    </row>
    <row r="2098" spans="1:14" s="4" customFormat="1" outlineLevel="2" x14ac:dyDescent="0.25">
      <c r="A2098" s="592"/>
      <c r="B2098" s="440" t="s">
        <v>23</v>
      </c>
      <c r="C2098" s="37"/>
      <c r="D2098" s="24"/>
      <c r="E2098" s="24"/>
      <c r="F2098" s="24"/>
      <c r="G2098" s="88" t="e">
        <f t="shared" si="746"/>
        <v>#DIV/0!</v>
      </c>
      <c r="H2098" s="318"/>
      <c r="I2098" s="88" t="e">
        <f t="shared" si="751"/>
        <v>#DIV/0!</v>
      </c>
      <c r="J2098" s="88" t="e">
        <f t="shared" si="748"/>
        <v>#DIV/0!</v>
      </c>
      <c r="K2098" s="24">
        <f t="shared" si="752"/>
        <v>0</v>
      </c>
      <c r="L2098" s="24">
        <f t="shared" si="750"/>
        <v>0</v>
      </c>
      <c r="M2098" s="129" t="e">
        <f t="shared" si="749"/>
        <v>#DIV/0!</v>
      </c>
      <c r="N2098" s="523"/>
    </row>
    <row r="2099" spans="1:14" s="4" customFormat="1" outlineLevel="2" x14ac:dyDescent="0.25">
      <c r="A2099" s="592"/>
      <c r="B2099" s="440" t="s">
        <v>22</v>
      </c>
      <c r="C2099" s="440"/>
      <c r="D2099" s="24">
        <v>0</v>
      </c>
      <c r="E2099" s="24">
        <v>0</v>
      </c>
      <c r="F2099" s="24">
        <v>0</v>
      </c>
      <c r="G2099" s="88" t="e">
        <f t="shared" si="746"/>
        <v>#DIV/0!</v>
      </c>
      <c r="H2099" s="318"/>
      <c r="I2099" s="88" t="e">
        <f t="shared" si="751"/>
        <v>#DIV/0!</v>
      </c>
      <c r="J2099" s="88" t="e">
        <f t="shared" si="748"/>
        <v>#DIV/0!</v>
      </c>
      <c r="K2099" s="24">
        <f t="shared" si="752"/>
        <v>0</v>
      </c>
      <c r="L2099" s="24">
        <f t="shared" si="750"/>
        <v>0</v>
      </c>
      <c r="M2099" s="129" t="e">
        <f t="shared" si="749"/>
        <v>#DIV/0!</v>
      </c>
      <c r="N2099" s="523"/>
    </row>
    <row r="2100" spans="1:14" s="81" customFormat="1" ht="18.75" customHeight="1" x14ac:dyDescent="0.25">
      <c r="A2100" s="592"/>
      <c r="B2100" s="440" t="s">
        <v>42</v>
      </c>
      <c r="C2100" s="440"/>
      <c r="D2100" s="24">
        <f>21999.976+4658.604</f>
        <v>26658.58</v>
      </c>
      <c r="E2100" s="24">
        <f>4658.604+21999.976</f>
        <v>26658.58</v>
      </c>
      <c r="F2100" s="24">
        <v>26658.58</v>
      </c>
      <c r="G2100" s="109">
        <f t="shared" si="746"/>
        <v>1</v>
      </c>
      <c r="H2100" s="127">
        <v>26658.58</v>
      </c>
      <c r="I2100" s="109">
        <f t="shared" si="751"/>
        <v>1</v>
      </c>
      <c r="J2100" s="109">
        <f t="shared" si="748"/>
        <v>1</v>
      </c>
      <c r="K2100" s="24">
        <f t="shared" si="752"/>
        <v>26658.58</v>
      </c>
      <c r="L2100" s="24">
        <f t="shared" si="750"/>
        <v>0</v>
      </c>
      <c r="M2100" s="52">
        <f t="shared" si="749"/>
        <v>1</v>
      </c>
      <c r="N2100" s="523"/>
    </row>
    <row r="2101" spans="1:14" s="81" customFormat="1" ht="28.5" customHeight="1" x14ac:dyDescent="0.25">
      <c r="A2101" s="592"/>
      <c r="B2101" s="440" t="s">
        <v>24</v>
      </c>
      <c r="C2101" s="440"/>
      <c r="D2101" s="43">
        <v>0</v>
      </c>
      <c r="E2101" s="43">
        <v>0</v>
      </c>
      <c r="F2101" s="43">
        <v>0</v>
      </c>
      <c r="G2101" s="88" t="e">
        <f t="shared" si="746"/>
        <v>#DIV/0!</v>
      </c>
      <c r="H2101" s="318"/>
      <c r="I2101" s="88" t="e">
        <f t="shared" si="751"/>
        <v>#DIV/0!</v>
      </c>
      <c r="J2101" s="88" t="e">
        <f t="shared" si="748"/>
        <v>#DIV/0!</v>
      </c>
      <c r="K2101" s="24">
        <f t="shared" si="752"/>
        <v>0</v>
      </c>
      <c r="L2101" s="24">
        <f t="shared" si="750"/>
        <v>0</v>
      </c>
      <c r="M2101" s="129" t="e">
        <f t="shared" si="749"/>
        <v>#DIV/0!</v>
      </c>
      <c r="N2101" s="523"/>
    </row>
    <row r="2102" spans="1:14" s="81" customFormat="1" ht="56.25" customHeight="1" x14ac:dyDescent="0.25">
      <c r="A2102" s="592" t="s">
        <v>1054</v>
      </c>
      <c r="B2102" s="37" t="s">
        <v>241</v>
      </c>
      <c r="C2102" s="37" t="s">
        <v>780</v>
      </c>
      <c r="D2102" s="56">
        <f>SUM(D2103:D2106)</f>
        <v>13120.86</v>
      </c>
      <c r="E2102" s="56">
        <f t="shared" ref="E2102:F2102" si="755">SUM(E2103:E2106)</f>
        <v>13120.86</v>
      </c>
      <c r="F2102" s="56">
        <f t="shared" si="755"/>
        <v>7351.73</v>
      </c>
      <c r="G2102" s="114">
        <f t="shared" si="746"/>
        <v>0.56000000000000005</v>
      </c>
      <c r="H2102" s="56">
        <f t="shared" ref="H2102" si="756">SUM(H2103:H2106)</f>
        <v>7351.73</v>
      </c>
      <c r="I2102" s="114">
        <f t="shared" si="751"/>
        <v>0.56000000000000005</v>
      </c>
      <c r="J2102" s="114">
        <f t="shared" si="748"/>
        <v>1</v>
      </c>
      <c r="K2102" s="56">
        <f t="shared" si="752"/>
        <v>13120.86</v>
      </c>
      <c r="L2102" s="56">
        <f t="shared" si="750"/>
        <v>0</v>
      </c>
      <c r="M2102" s="155">
        <f t="shared" si="749"/>
        <v>1</v>
      </c>
      <c r="N2102" s="518" t="s">
        <v>1366</v>
      </c>
    </row>
    <row r="2103" spans="1:14" s="81" customFormat="1" x14ac:dyDescent="0.25">
      <c r="A2103" s="592"/>
      <c r="B2103" s="440" t="s">
        <v>23</v>
      </c>
      <c r="C2103" s="37"/>
      <c r="D2103" s="24"/>
      <c r="E2103" s="24"/>
      <c r="F2103" s="24"/>
      <c r="G2103" s="88" t="e">
        <f t="shared" si="746"/>
        <v>#DIV/0!</v>
      </c>
      <c r="H2103" s="319"/>
      <c r="I2103" s="88" t="e">
        <f t="shared" si="751"/>
        <v>#DIV/0!</v>
      </c>
      <c r="J2103" s="88" t="e">
        <f t="shared" si="748"/>
        <v>#DIV/0!</v>
      </c>
      <c r="K2103" s="24">
        <f t="shared" si="752"/>
        <v>0</v>
      </c>
      <c r="L2103" s="24">
        <f t="shared" si="750"/>
        <v>0</v>
      </c>
      <c r="M2103" s="129" t="e">
        <f t="shared" si="749"/>
        <v>#DIV/0!</v>
      </c>
      <c r="N2103" s="518"/>
    </row>
    <row r="2104" spans="1:14" s="81" customFormat="1" x14ac:dyDescent="0.25">
      <c r="A2104" s="592"/>
      <c r="B2104" s="440" t="s">
        <v>22</v>
      </c>
      <c r="C2104" s="440"/>
      <c r="D2104" s="24">
        <v>0</v>
      </c>
      <c r="E2104" s="24">
        <v>0</v>
      </c>
      <c r="F2104" s="24">
        <v>0</v>
      </c>
      <c r="G2104" s="88" t="e">
        <f t="shared" si="746"/>
        <v>#DIV/0!</v>
      </c>
      <c r="H2104" s="319"/>
      <c r="I2104" s="88" t="e">
        <f t="shared" si="751"/>
        <v>#DIV/0!</v>
      </c>
      <c r="J2104" s="88" t="e">
        <f t="shared" si="748"/>
        <v>#DIV/0!</v>
      </c>
      <c r="K2104" s="24">
        <f t="shared" si="752"/>
        <v>0</v>
      </c>
      <c r="L2104" s="24">
        <f t="shared" si="750"/>
        <v>0</v>
      </c>
      <c r="M2104" s="129" t="e">
        <f t="shared" si="749"/>
        <v>#DIV/0!</v>
      </c>
      <c r="N2104" s="518"/>
    </row>
    <row r="2105" spans="1:14" s="81" customFormat="1" x14ac:dyDescent="0.25">
      <c r="A2105" s="592"/>
      <c r="B2105" s="440" t="s">
        <v>42</v>
      </c>
      <c r="C2105" s="440"/>
      <c r="D2105" s="24">
        <v>13120.86</v>
      </c>
      <c r="E2105" s="24">
        <v>13120.86</v>
      </c>
      <c r="F2105" s="24">
        <v>7351.73</v>
      </c>
      <c r="G2105" s="109">
        <f t="shared" si="746"/>
        <v>0.56000000000000005</v>
      </c>
      <c r="H2105" s="24">
        <v>7351.73</v>
      </c>
      <c r="I2105" s="109">
        <f t="shared" si="751"/>
        <v>0.56000000000000005</v>
      </c>
      <c r="J2105" s="109">
        <f t="shared" si="748"/>
        <v>1</v>
      </c>
      <c r="K2105" s="24">
        <f t="shared" si="752"/>
        <v>13120.86</v>
      </c>
      <c r="L2105" s="24">
        <f t="shared" si="750"/>
        <v>0</v>
      </c>
      <c r="M2105" s="52">
        <f t="shared" si="749"/>
        <v>1</v>
      </c>
      <c r="N2105" s="518"/>
    </row>
    <row r="2106" spans="1:14" s="81" customFormat="1" ht="60" customHeight="1" x14ac:dyDescent="0.25">
      <c r="A2106" s="592"/>
      <c r="B2106" s="440" t="s">
        <v>24</v>
      </c>
      <c r="C2106" s="440"/>
      <c r="D2106" s="24">
        <v>0</v>
      </c>
      <c r="E2106" s="24">
        <v>0</v>
      </c>
      <c r="F2106" s="24">
        <v>0</v>
      </c>
      <c r="G2106" s="88" t="e">
        <f t="shared" si="746"/>
        <v>#DIV/0!</v>
      </c>
      <c r="H2106" s="318"/>
      <c r="I2106" s="88" t="e">
        <f t="shared" si="751"/>
        <v>#DIV/0!</v>
      </c>
      <c r="J2106" s="88" t="e">
        <f t="shared" si="748"/>
        <v>#DIV/0!</v>
      </c>
      <c r="K2106" s="24">
        <f t="shared" si="752"/>
        <v>0</v>
      </c>
      <c r="L2106" s="24">
        <f t="shared" si="750"/>
        <v>0</v>
      </c>
      <c r="M2106" s="129" t="e">
        <f t="shared" si="749"/>
        <v>#DIV/0!</v>
      </c>
      <c r="N2106" s="518"/>
    </row>
    <row r="2107" spans="1:14" s="81" customFormat="1" ht="54" customHeight="1" x14ac:dyDescent="0.25">
      <c r="A2107" s="592" t="s">
        <v>1186</v>
      </c>
      <c r="B2107" s="37" t="s">
        <v>1187</v>
      </c>
      <c r="C2107" s="37" t="s">
        <v>780</v>
      </c>
      <c r="D2107" s="24">
        <f>SUM(D2108:D2111)</f>
        <v>300</v>
      </c>
      <c r="E2107" s="24">
        <f t="shared" ref="E2107:F2107" si="757">SUM(E2108:E2111)</f>
        <v>300</v>
      </c>
      <c r="F2107" s="24">
        <f t="shared" si="757"/>
        <v>0</v>
      </c>
      <c r="G2107" s="109">
        <f t="shared" si="746"/>
        <v>0</v>
      </c>
      <c r="H2107" s="441">
        <f>SUM(H2108:H2111)</f>
        <v>0</v>
      </c>
      <c r="I2107" s="109">
        <f t="shared" si="751"/>
        <v>0</v>
      </c>
      <c r="J2107" s="88" t="e">
        <f t="shared" si="748"/>
        <v>#DIV/0!</v>
      </c>
      <c r="K2107" s="24">
        <f>SUM(K2108:K2111)</f>
        <v>300</v>
      </c>
      <c r="L2107" s="24">
        <f>SUM(L2108:L2111)</f>
        <v>0</v>
      </c>
      <c r="M2107" s="52">
        <f t="shared" si="749"/>
        <v>1</v>
      </c>
      <c r="N2107" s="518" t="s">
        <v>1367</v>
      </c>
    </row>
    <row r="2108" spans="1:14" s="81" customFormat="1" x14ac:dyDescent="0.25">
      <c r="A2108" s="592"/>
      <c r="B2108" s="440" t="s">
        <v>23</v>
      </c>
      <c r="C2108" s="440"/>
      <c r="D2108" s="24"/>
      <c r="E2108" s="24"/>
      <c r="F2108" s="24"/>
      <c r="G2108" s="88" t="e">
        <f t="shared" si="746"/>
        <v>#DIV/0!</v>
      </c>
      <c r="H2108" s="441"/>
      <c r="I2108" s="88" t="e">
        <f t="shared" si="751"/>
        <v>#DIV/0!</v>
      </c>
      <c r="J2108" s="88" t="e">
        <f t="shared" si="748"/>
        <v>#DIV/0!</v>
      </c>
      <c r="K2108" s="24"/>
      <c r="L2108" s="24">
        <f t="shared" si="750"/>
        <v>0</v>
      </c>
      <c r="M2108" s="129" t="e">
        <f t="shared" si="749"/>
        <v>#DIV/0!</v>
      </c>
      <c r="N2108" s="518"/>
    </row>
    <row r="2109" spans="1:14" s="81" customFormat="1" x14ac:dyDescent="0.25">
      <c r="A2109" s="592"/>
      <c r="B2109" s="440" t="s">
        <v>22</v>
      </c>
      <c r="C2109" s="440"/>
      <c r="D2109" s="24"/>
      <c r="E2109" s="24"/>
      <c r="F2109" s="24"/>
      <c r="G2109" s="88" t="e">
        <f t="shared" si="746"/>
        <v>#DIV/0!</v>
      </c>
      <c r="H2109" s="441"/>
      <c r="I2109" s="88" t="e">
        <f t="shared" si="751"/>
        <v>#DIV/0!</v>
      </c>
      <c r="J2109" s="88" t="e">
        <f t="shared" si="748"/>
        <v>#DIV/0!</v>
      </c>
      <c r="K2109" s="24"/>
      <c r="L2109" s="24">
        <f t="shared" si="750"/>
        <v>0</v>
      </c>
      <c r="M2109" s="129" t="e">
        <f t="shared" si="749"/>
        <v>#DIV/0!</v>
      </c>
      <c r="N2109" s="518"/>
    </row>
    <row r="2110" spans="1:14" s="81" customFormat="1" x14ac:dyDescent="0.25">
      <c r="A2110" s="592"/>
      <c r="B2110" s="440" t="s">
        <v>42</v>
      </c>
      <c r="C2110" s="440"/>
      <c r="D2110" s="24">
        <v>300</v>
      </c>
      <c r="E2110" s="24">
        <v>300</v>
      </c>
      <c r="F2110" s="24"/>
      <c r="G2110" s="88">
        <f t="shared" si="746"/>
        <v>0</v>
      </c>
      <c r="H2110" s="441"/>
      <c r="I2110" s="88">
        <f t="shared" si="751"/>
        <v>0</v>
      </c>
      <c r="J2110" s="88" t="e">
        <f t="shared" si="748"/>
        <v>#DIV/0!</v>
      </c>
      <c r="K2110" s="24">
        <v>300</v>
      </c>
      <c r="L2110" s="24">
        <f t="shared" si="750"/>
        <v>0</v>
      </c>
      <c r="M2110" s="52">
        <f t="shared" si="749"/>
        <v>1</v>
      </c>
      <c r="N2110" s="518"/>
    </row>
    <row r="2111" spans="1:14" s="81" customFormat="1" x14ac:dyDescent="0.25">
      <c r="A2111" s="592"/>
      <c r="B2111" s="440" t="s">
        <v>24</v>
      </c>
      <c r="C2111" s="440"/>
      <c r="D2111" s="24"/>
      <c r="E2111" s="24"/>
      <c r="F2111" s="24"/>
      <c r="G2111" s="88" t="e">
        <f t="shared" si="746"/>
        <v>#DIV/0!</v>
      </c>
      <c r="H2111" s="441"/>
      <c r="I2111" s="88" t="e">
        <f t="shared" si="751"/>
        <v>#DIV/0!</v>
      </c>
      <c r="J2111" s="88" t="e">
        <f t="shared" si="748"/>
        <v>#DIV/0!</v>
      </c>
      <c r="K2111" s="24"/>
      <c r="L2111" s="24">
        <f t="shared" si="750"/>
        <v>0</v>
      </c>
      <c r="M2111" s="129" t="e">
        <f t="shared" si="749"/>
        <v>#DIV/0!</v>
      </c>
      <c r="N2111" s="518"/>
    </row>
    <row r="2112" spans="1:14" s="81" customFormat="1" ht="75.75" customHeight="1" x14ac:dyDescent="0.25">
      <c r="A2112" s="625" t="s">
        <v>774</v>
      </c>
      <c r="B2112" s="407" t="s">
        <v>821</v>
      </c>
      <c r="C2112" s="408" t="s">
        <v>141</v>
      </c>
      <c r="D2112" s="409">
        <f>SUM(D2113:D2116)</f>
        <v>24626.2</v>
      </c>
      <c r="E2112" s="392">
        <f>SUM(E2113:E2116)</f>
        <v>6626.2</v>
      </c>
      <c r="F2112" s="392">
        <f>SUM(F2113:F2116)</f>
        <v>4279.8500000000004</v>
      </c>
      <c r="G2112" s="410">
        <f>F2112/E2112</f>
        <v>0.64600000000000002</v>
      </c>
      <c r="H2112" s="392">
        <f>H2114</f>
        <v>0</v>
      </c>
      <c r="I2112" s="106">
        <f t="shared" si="751"/>
        <v>0</v>
      </c>
      <c r="J2112" s="410">
        <f t="shared" si="748"/>
        <v>0</v>
      </c>
      <c r="K2112" s="25">
        <f>SUM(K2113:K2116)</f>
        <v>5054.3</v>
      </c>
      <c r="L2112" s="25">
        <f>SUM(L2113:L2116)</f>
        <v>1571.9</v>
      </c>
      <c r="M2112" s="320">
        <f t="shared" si="749"/>
        <v>0.76</v>
      </c>
      <c r="N2112" s="586" t="s">
        <v>1243</v>
      </c>
    </row>
    <row r="2113" spans="1:14" s="81" customFormat="1" ht="22.5" customHeight="1" x14ac:dyDescent="0.25">
      <c r="A2113" s="625"/>
      <c r="B2113" s="440" t="s">
        <v>23</v>
      </c>
      <c r="C2113" s="198"/>
      <c r="D2113" s="160">
        <f t="shared" ref="D2113:L2116" si="758">D2118+D2128+D2123+D2133</f>
        <v>0</v>
      </c>
      <c r="E2113" s="160">
        <f t="shared" si="758"/>
        <v>0</v>
      </c>
      <c r="F2113" s="160">
        <f t="shared" si="758"/>
        <v>0</v>
      </c>
      <c r="G2113" s="355" t="e">
        <f t="shared" ref="G2113:G2115" si="759">F2113/E2113</f>
        <v>#DIV/0!</v>
      </c>
      <c r="H2113" s="160">
        <f t="shared" si="758"/>
        <v>0</v>
      </c>
      <c r="I2113" s="355" t="e">
        <f t="shared" si="751"/>
        <v>#DIV/0!</v>
      </c>
      <c r="J2113" s="160">
        <f t="shared" si="758"/>
        <v>0</v>
      </c>
      <c r="K2113" s="160">
        <f t="shared" si="758"/>
        <v>0</v>
      </c>
      <c r="L2113" s="160">
        <f t="shared" si="758"/>
        <v>0</v>
      </c>
      <c r="M2113" s="357" t="e">
        <f t="shared" si="749"/>
        <v>#DIV/0!</v>
      </c>
      <c r="N2113" s="586"/>
    </row>
    <row r="2114" spans="1:14" s="81" customFormat="1" ht="22.5" customHeight="1" x14ac:dyDescent="0.25">
      <c r="A2114" s="625"/>
      <c r="B2114" s="440" t="s">
        <v>22</v>
      </c>
      <c r="C2114" s="198"/>
      <c r="D2114" s="160">
        <f t="shared" si="758"/>
        <v>24626.2</v>
      </c>
      <c r="E2114" s="160">
        <f t="shared" si="758"/>
        <v>6626.2</v>
      </c>
      <c r="F2114" s="160">
        <f t="shared" si="758"/>
        <v>4279.8500000000004</v>
      </c>
      <c r="G2114" s="245">
        <f t="shared" si="759"/>
        <v>0.64600000000000002</v>
      </c>
      <c r="H2114" s="24">
        <f>H2117+H2120+H2123+H2127</f>
        <v>0</v>
      </c>
      <c r="I2114" s="109">
        <f t="shared" si="751"/>
        <v>0</v>
      </c>
      <c r="J2114" s="355" t="e">
        <f>H2114/F2116</f>
        <v>#DIV/0!</v>
      </c>
      <c r="K2114" s="160">
        <f t="shared" ref="K2114" si="760">K2119+K2129+K2124+K2134</f>
        <v>5054.3</v>
      </c>
      <c r="L2114" s="160">
        <f>L2119+L2129+L2124+L2134</f>
        <v>1571.9</v>
      </c>
      <c r="M2114" s="52">
        <f t="shared" si="749"/>
        <v>0.76</v>
      </c>
      <c r="N2114" s="586"/>
    </row>
    <row r="2115" spans="1:14" s="81" customFormat="1" ht="22.5" customHeight="1" x14ac:dyDescent="0.25">
      <c r="A2115" s="625"/>
      <c r="B2115" s="202" t="s">
        <v>42</v>
      </c>
      <c r="C2115" s="411"/>
      <c r="D2115" s="160">
        <f t="shared" si="758"/>
        <v>0</v>
      </c>
      <c r="E2115" s="160">
        <f t="shared" si="758"/>
        <v>0</v>
      </c>
      <c r="F2115" s="160">
        <f t="shared" si="758"/>
        <v>0</v>
      </c>
      <c r="G2115" s="355" t="e">
        <f t="shared" si="759"/>
        <v>#DIV/0!</v>
      </c>
      <c r="H2115" s="160"/>
      <c r="I2115" s="355" t="e">
        <f t="shared" si="751"/>
        <v>#DIV/0!</v>
      </c>
      <c r="J2115" s="412"/>
      <c r="K2115" s="160">
        <f t="shared" ref="K2115:L2115" si="761">K2120+K2130+K2125+K2135</f>
        <v>0</v>
      </c>
      <c r="L2115" s="160">
        <f t="shared" si="761"/>
        <v>0</v>
      </c>
      <c r="M2115" s="357" t="e">
        <f t="shared" si="749"/>
        <v>#DIV/0!</v>
      </c>
      <c r="N2115" s="586"/>
    </row>
    <row r="2116" spans="1:14" s="81" customFormat="1" ht="54.75" customHeight="1" x14ac:dyDescent="0.25">
      <c r="A2116" s="625"/>
      <c r="B2116" s="202" t="s">
        <v>24</v>
      </c>
      <c r="C2116" s="411"/>
      <c r="D2116" s="160">
        <f t="shared" si="758"/>
        <v>0</v>
      </c>
      <c r="E2116" s="160">
        <f t="shared" si="758"/>
        <v>0</v>
      </c>
      <c r="F2116" s="160">
        <f t="shared" si="758"/>
        <v>0</v>
      </c>
      <c r="G2116" s="355" t="e">
        <f>F2116/E2116</f>
        <v>#DIV/0!</v>
      </c>
      <c r="H2116" s="160"/>
      <c r="I2116" s="355" t="e">
        <f t="shared" si="751"/>
        <v>#DIV/0!</v>
      </c>
      <c r="J2116" s="355"/>
      <c r="K2116" s="160">
        <f t="shared" ref="K2116:L2116" si="762">K2121+K2131+K2126+K2136</f>
        <v>0</v>
      </c>
      <c r="L2116" s="160">
        <f t="shared" si="762"/>
        <v>0</v>
      </c>
      <c r="M2116" s="357" t="e">
        <f t="shared" si="749"/>
        <v>#DIV/0!</v>
      </c>
      <c r="N2116" s="586"/>
    </row>
    <row r="2117" spans="1:14" s="81" customFormat="1" ht="71.25" customHeight="1" x14ac:dyDescent="0.25">
      <c r="A2117" s="588" t="s">
        <v>1055</v>
      </c>
      <c r="B2117" s="405" t="s">
        <v>746</v>
      </c>
      <c r="C2117" s="413" t="s">
        <v>215</v>
      </c>
      <c r="D2117" s="388">
        <f>D2119</f>
        <v>9595.2999999999993</v>
      </c>
      <c r="E2117" s="388">
        <f>E2119</f>
        <v>595.29999999999995</v>
      </c>
      <c r="F2117" s="392">
        <f t="shared" ref="F2117:H2117" si="763">F2121</f>
        <v>0</v>
      </c>
      <c r="G2117" s="410">
        <f t="shared" si="763"/>
        <v>0</v>
      </c>
      <c r="H2117" s="392">
        <f t="shared" si="763"/>
        <v>0</v>
      </c>
      <c r="I2117" s="109">
        <f t="shared" si="751"/>
        <v>0</v>
      </c>
      <c r="J2117" s="107" t="e">
        <f t="shared" ref="J2117" si="764">H2117/F2117</f>
        <v>#DIV/0!</v>
      </c>
      <c r="K2117" s="24">
        <f>SUM(K2118:K2121)</f>
        <v>0</v>
      </c>
      <c r="L2117" s="24">
        <f>SUM(L2118:L2121)</f>
        <v>595.29999999999995</v>
      </c>
      <c r="M2117" s="52">
        <f t="shared" si="749"/>
        <v>0</v>
      </c>
      <c r="N2117" s="517"/>
    </row>
    <row r="2118" spans="1:14" s="81" customFormat="1" x14ac:dyDescent="0.25">
      <c r="A2118" s="588"/>
      <c r="B2118" s="440" t="s">
        <v>23</v>
      </c>
      <c r="C2118" s="198"/>
      <c r="D2118" s="24"/>
      <c r="E2118" s="24"/>
      <c r="F2118" s="24"/>
      <c r="G2118" s="106"/>
      <c r="H2118" s="24"/>
      <c r="I2118" s="88" t="e">
        <f t="shared" si="751"/>
        <v>#DIV/0!</v>
      </c>
      <c r="J2118" s="109"/>
      <c r="K2118" s="24">
        <f>E2118</f>
        <v>0</v>
      </c>
      <c r="L2118" s="24"/>
      <c r="M2118" s="129" t="e">
        <f t="shared" si="749"/>
        <v>#DIV/0!</v>
      </c>
      <c r="N2118" s="517"/>
    </row>
    <row r="2119" spans="1:14" s="81" customFormat="1" x14ac:dyDescent="0.25">
      <c r="A2119" s="588"/>
      <c r="B2119" s="440" t="s">
        <v>22</v>
      </c>
      <c r="C2119" s="198"/>
      <c r="D2119" s="160">
        <v>9595.2999999999993</v>
      </c>
      <c r="E2119" s="160">
        <v>595.29999999999995</v>
      </c>
      <c r="F2119" s="24"/>
      <c r="G2119" s="106"/>
      <c r="H2119" s="24"/>
      <c r="I2119" s="109">
        <f t="shared" si="751"/>
        <v>0</v>
      </c>
      <c r="J2119" s="109"/>
      <c r="K2119" s="24"/>
      <c r="L2119" s="160">
        <v>595.29999999999995</v>
      </c>
      <c r="M2119" s="52">
        <f t="shared" si="749"/>
        <v>0</v>
      </c>
      <c r="N2119" s="517"/>
    </row>
    <row r="2120" spans="1:14" s="81" customFormat="1" x14ac:dyDescent="0.25">
      <c r="A2120" s="588"/>
      <c r="B2120" s="202" t="s">
        <v>42</v>
      </c>
      <c r="C2120" s="414"/>
      <c r="D2120" s="160"/>
      <c r="E2120" s="392"/>
      <c r="F2120" s="160"/>
      <c r="G2120" s="410"/>
      <c r="H2120" s="160"/>
      <c r="I2120" s="88" t="e">
        <f t="shared" si="751"/>
        <v>#DIV/0!</v>
      </c>
      <c r="J2120" s="410"/>
      <c r="K2120" s="24">
        <f>E2120</f>
        <v>0</v>
      </c>
      <c r="L2120" s="24"/>
      <c r="M2120" s="129" t="e">
        <f t="shared" si="749"/>
        <v>#DIV/0!</v>
      </c>
      <c r="N2120" s="517"/>
    </row>
    <row r="2121" spans="1:14" s="81" customFormat="1" x14ac:dyDescent="0.25">
      <c r="A2121" s="588"/>
      <c r="B2121" s="202" t="s">
        <v>24</v>
      </c>
      <c r="C2121" s="414"/>
      <c r="D2121" s="160"/>
      <c r="E2121" s="160"/>
      <c r="F2121" s="160">
        <v>0</v>
      </c>
      <c r="G2121" s="245">
        <f>F2121</f>
        <v>0</v>
      </c>
      <c r="H2121" s="160">
        <v>0</v>
      </c>
      <c r="I2121" s="88" t="e">
        <f t="shared" si="751"/>
        <v>#DIV/0!</v>
      </c>
      <c r="J2121" s="245"/>
      <c r="K2121" s="24">
        <f>E2121</f>
        <v>0</v>
      </c>
      <c r="L2121" s="24"/>
      <c r="M2121" s="129" t="e">
        <f t="shared" si="749"/>
        <v>#DIV/0!</v>
      </c>
      <c r="N2121" s="517"/>
    </row>
    <row r="2122" spans="1:14" s="161" customFormat="1" ht="69" customHeight="1" x14ac:dyDescent="0.25">
      <c r="A2122" s="588" t="s">
        <v>1056</v>
      </c>
      <c r="B2122" s="405" t="s">
        <v>747</v>
      </c>
      <c r="C2122" s="413" t="s">
        <v>215</v>
      </c>
      <c r="D2122" s="388">
        <f>D2124</f>
        <v>9483.6</v>
      </c>
      <c r="E2122" s="388">
        <f>E2124</f>
        <v>483.6</v>
      </c>
      <c r="F2122" s="392">
        <f t="shared" ref="F2122:J2122" si="765">F2126</f>
        <v>0</v>
      </c>
      <c r="G2122" s="410">
        <f t="shared" si="765"/>
        <v>0</v>
      </c>
      <c r="H2122" s="392">
        <f t="shared" si="765"/>
        <v>0</v>
      </c>
      <c r="I2122" s="109">
        <f t="shared" si="751"/>
        <v>0</v>
      </c>
      <c r="J2122" s="410">
        <f t="shared" si="765"/>
        <v>0</v>
      </c>
      <c r="K2122" s="24">
        <f>SUM(K2123:K2126)</f>
        <v>0</v>
      </c>
      <c r="L2122" s="24">
        <f>SUM(L2123:L2126)</f>
        <v>483.6</v>
      </c>
      <c r="M2122" s="52">
        <f t="shared" si="749"/>
        <v>0</v>
      </c>
      <c r="N2122" s="517"/>
    </row>
    <row r="2123" spans="1:14" s="162" customFormat="1" outlineLevel="2" x14ac:dyDescent="0.25">
      <c r="A2123" s="588"/>
      <c r="B2123" s="440" t="s">
        <v>23</v>
      </c>
      <c r="C2123" s="198"/>
      <c r="D2123" s="24"/>
      <c r="E2123" s="24"/>
      <c r="F2123" s="24"/>
      <c r="G2123" s="106"/>
      <c r="H2123" s="24"/>
      <c r="I2123" s="88" t="e">
        <f t="shared" si="751"/>
        <v>#DIV/0!</v>
      </c>
      <c r="J2123" s="109"/>
      <c r="K2123" s="24">
        <f>E2123</f>
        <v>0</v>
      </c>
      <c r="L2123" s="24"/>
      <c r="M2123" s="129" t="e">
        <f t="shared" si="749"/>
        <v>#DIV/0!</v>
      </c>
      <c r="N2123" s="517"/>
    </row>
    <row r="2124" spans="1:14" s="162" customFormat="1" outlineLevel="2" x14ac:dyDescent="0.25">
      <c r="A2124" s="588"/>
      <c r="B2124" s="440" t="s">
        <v>22</v>
      </c>
      <c r="C2124" s="198"/>
      <c r="D2124" s="160">
        <v>9483.6</v>
      </c>
      <c r="E2124" s="160">
        <v>483.6</v>
      </c>
      <c r="F2124" s="24"/>
      <c r="G2124" s="106"/>
      <c r="H2124" s="24"/>
      <c r="I2124" s="109">
        <f t="shared" si="751"/>
        <v>0</v>
      </c>
      <c r="J2124" s="109"/>
      <c r="K2124" s="24"/>
      <c r="L2124" s="160">
        <v>483.6</v>
      </c>
      <c r="M2124" s="52">
        <f t="shared" si="749"/>
        <v>0</v>
      </c>
      <c r="N2124" s="517"/>
    </row>
    <row r="2125" spans="1:14" s="163" customFormat="1" x14ac:dyDescent="0.25">
      <c r="A2125" s="588"/>
      <c r="B2125" s="202" t="s">
        <v>147</v>
      </c>
      <c r="C2125" s="414"/>
      <c r="D2125" s="160"/>
      <c r="E2125" s="392"/>
      <c r="F2125" s="160"/>
      <c r="G2125" s="410"/>
      <c r="H2125" s="160"/>
      <c r="I2125" s="88" t="e">
        <f t="shared" si="751"/>
        <v>#DIV/0!</v>
      </c>
      <c r="J2125" s="410"/>
      <c r="K2125" s="24">
        <f t="shared" ref="K2125:K2131" si="766">E2125</f>
        <v>0</v>
      </c>
      <c r="L2125" s="24"/>
      <c r="M2125" s="129" t="e">
        <f t="shared" si="749"/>
        <v>#DIV/0!</v>
      </c>
      <c r="N2125" s="517"/>
    </row>
    <row r="2126" spans="1:14" s="163" customFormat="1" collapsed="1" x14ac:dyDescent="0.25">
      <c r="A2126" s="588"/>
      <c r="B2126" s="202" t="s">
        <v>24</v>
      </c>
      <c r="C2126" s="414"/>
      <c r="D2126" s="160"/>
      <c r="E2126" s="160"/>
      <c r="F2126" s="160">
        <v>0</v>
      </c>
      <c r="G2126" s="245">
        <f>F2126</f>
        <v>0</v>
      </c>
      <c r="H2126" s="160">
        <v>0</v>
      </c>
      <c r="I2126" s="88" t="e">
        <f t="shared" si="751"/>
        <v>#DIV/0!</v>
      </c>
      <c r="J2126" s="245"/>
      <c r="K2126" s="24">
        <f t="shared" si="766"/>
        <v>0</v>
      </c>
      <c r="L2126" s="24"/>
      <c r="M2126" s="129" t="e">
        <f t="shared" si="749"/>
        <v>#DIV/0!</v>
      </c>
      <c r="N2126" s="517"/>
    </row>
    <row r="2127" spans="1:14" s="161" customFormat="1" ht="241.5" customHeight="1" x14ac:dyDescent="0.25">
      <c r="A2127" s="588" t="s">
        <v>1057</v>
      </c>
      <c r="B2127" s="405" t="s">
        <v>748</v>
      </c>
      <c r="C2127" s="413" t="s">
        <v>215</v>
      </c>
      <c r="D2127" s="388">
        <f>SUM(D2128:D2131)</f>
        <v>5054.3</v>
      </c>
      <c r="E2127" s="388">
        <f t="shared" ref="E2127:H2127" si="767">SUM(E2128:E2131)</f>
        <v>5054.3</v>
      </c>
      <c r="F2127" s="388">
        <f t="shared" si="767"/>
        <v>4279.8500000000004</v>
      </c>
      <c r="G2127" s="415">
        <f>F2127/E2127</f>
        <v>0.84699999999999998</v>
      </c>
      <c r="H2127" s="392">
        <f t="shared" si="767"/>
        <v>0</v>
      </c>
      <c r="I2127" s="109">
        <f t="shared" si="751"/>
        <v>0</v>
      </c>
      <c r="J2127" s="410">
        <f t="shared" ref="J2127" si="768">H2127/F2127</f>
        <v>0</v>
      </c>
      <c r="K2127" s="24">
        <f t="shared" si="766"/>
        <v>5054.3</v>
      </c>
      <c r="L2127" s="24"/>
      <c r="M2127" s="52">
        <f t="shared" si="749"/>
        <v>1</v>
      </c>
      <c r="N2127" s="586" t="s">
        <v>1244</v>
      </c>
    </row>
    <row r="2128" spans="1:14" s="162" customFormat="1" ht="86.25" customHeight="1" outlineLevel="2" x14ac:dyDescent="0.25">
      <c r="A2128" s="588"/>
      <c r="B2128" s="440" t="s">
        <v>23</v>
      </c>
      <c r="C2128" s="198"/>
      <c r="D2128" s="24"/>
      <c r="E2128" s="24"/>
      <c r="F2128" s="24"/>
      <c r="G2128" s="107" t="e">
        <f t="shared" ref="G2128:G2130" si="769">F2128/E2128</f>
        <v>#DIV/0!</v>
      </c>
      <c r="H2128" s="24"/>
      <c r="I2128" s="88" t="e">
        <f t="shared" si="751"/>
        <v>#DIV/0!</v>
      </c>
      <c r="J2128" s="109"/>
      <c r="K2128" s="24">
        <f t="shared" si="766"/>
        <v>0</v>
      </c>
      <c r="L2128" s="24"/>
      <c r="M2128" s="129" t="e">
        <f t="shared" si="749"/>
        <v>#DIV/0!</v>
      </c>
      <c r="N2128" s="586"/>
    </row>
    <row r="2129" spans="1:14" s="162" customFormat="1" ht="83.25" customHeight="1" outlineLevel="2" x14ac:dyDescent="0.25">
      <c r="A2129" s="588"/>
      <c r="B2129" s="440" t="s">
        <v>22</v>
      </c>
      <c r="C2129" s="198"/>
      <c r="D2129" s="160">
        <v>5054.3</v>
      </c>
      <c r="E2129" s="160">
        <f>D2129</f>
        <v>5054.3</v>
      </c>
      <c r="F2129" s="24">
        <v>4279.8500000000004</v>
      </c>
      <c r="G2129" s="245">
        <f t="shared" si="769"/>
        <v>0.84699999999999998</v>
      </c>
      <c r="H2129" s="24"/>
      <c r="I2129" s="109">
        <f t="shared" si="751"/>
        <v>0</v>
      </c>
      <c r="J2129" s="109">
        <f t="shared" ref="J2129" si="770">H2129/F2129</f>
        <v>0</v>
      </c>
      <c r="K2129" s="24">
        <f t="shared" si="766"/>
        <v>5054.3</v>
      </c>
      <c r="L2129" s="24"/>
      <c r="M2129" s="52">
        <f t="shared" si="749"/>
        <v>1</v>
      </c>
      <c r="N2129" s="586"/>
    </row>
    <row r="2130" spans="1:14" s="163" customFormat="1" ht="74.25" customHeight="1" x14ac:dyDescent="0.25">
      <c r="A2130" s="588"/>
      <c r="B2130" s="202" t="s">
        <v>147</v>
      </c>
      <c r="C2130" s="414"/>
      <c r="D2130" s="160"/>
      <c r="E2130" s="392"/>
      <c r="F2130" s="160"/>
      <c r="G2130" s="107" t="e">
        <f t="shared" si="769"/>
        <v>#DIV/0!</v>
      </c>
      <c r="H2130" s="160"/>
      <c r="I2130" s="88" t="e">
        <f t="shared" si="751"/>
        <v>#DIV/0!</v>
      </c>
      <c r="J2130" s="410"/>
      <c r="K2130" s="24">
        <f t="shared" si="766"/>
        <v>0</v>
      </c>
      <c r="L2130" s="24"/>
      <c r="M2130" s="129" t="e">
        <f t="shared" si="749"/>
        <v>#DIV/0!</v>
      </c>
      <c r="N2130" s="586"/>
    </row>
    <row r="2131" spans="1:14" s="163" customFormat="1" ht="27" customHeight="1" collapsed="1" x14ac:dyDescent="0.25">
      <c r="A2131" s="588"/>
      <c r="B2131" s="202" t="s">
        <v>24</v>
      </c>
      <c r="C2131" s="414"/>
      <c r="D2131" s="160"/>
      <c r="E2131" s="160"/>
      <c r="F2131" s="160">
        <v>0</v>
      </c>
      <c r="G2131" s="245">
        <f>F2131</f>
        <v>0</v>
      </c>
      <c r="H2131" s="160">
        <v>0</v>
      </c>
      <c r="I2131" s="88" t="e">
        <f t="shared" si="751"/>
        <v>#DIV/0!</v>
      </c>
      <c r="J2131" s="245">
        <v>0</v>
      </c>
      <c r="K2131" s="24">
        <f t="shared" si="766"/>
        <v>0</v>
      </c>
      <c r="L2131" s="24"/>
      <c r="M2131" s="129" t="e">
        <f t="shared" si="749"/>
        <v>#DIV/0!</v>
      </c>
      <c r="N2131" s="586"/>
    </row>
    <row r="2132" spans="1:14" s="161" customFormat="1" ht="114.75" customHeight="1" x14ac:dyDescent="0.25">
      <c r="A2132" s="594" t="s">
        <v>975</v>
      </c>
      <c r="B2132" s="55" t="s">
        <v>749</v>
      </c>
      <c r="C2132" s="416" t="s">
        <v>215</v>
      </c>
      <c r="D2132" s="56">
        <f>D2134</f>
        <v>493</v>
      </c>
      <c r="E2132" s="56">
        <f>E2134</f>
        <v>493</v>
      </c>
      <c r="F2132" s="25">
        <f t="shared" ref="F2132:J2132" si="771">F2136</f>
        <v>0</v>
      </c>
      <c r="G2132" s="106">
        <f t="shared" si="771"/>
        <v>0</v>
      </c>
      <c r="H2132" s="25">
        <f t="shared" si="771"/>
        <v>0</v>
      </c>
      <c r="I2132" s="109">
        <f t="shared" si="751"/>
        <v>0</v>
      </c>
      <c r="J2132" s="106">
        <f t="shared" si="771"/>
        <v>0</v>
      </c>
      <c r="K2132" s="24">
        <f>SUM(K2133:K2136)</f>
        <v>0</v>
      </c>
      <c r="L2132" s="24">
        <f>SUM(L2133:L2136)</f>
        <v>493</v>
      </c>
      <c r="M2132" s="52">
        <v>0</v>
      </c>
      <c r="N2132" s="585" t="s">
        <v>1245</v>
      </c>
    </row>
    <row r="2133" spans="1:14" s="162" customFormat="1" ht="32.25" customHeight="1" outlineLevel="2" x14ac:dyDescent="0.25">
      <c r="A2133" s="594"/>
      <c r="B2133" s="440" t="s">
        <v>23</v>
      </c>
      <c r="C2133" s="198"/>
      <c r="D2133" s="24"/>
      <c r="E2133" s="24"/>
      <c r="F2133" s="24"/>
      <c r="G2133" s="106"/>
      <c r="H2133" s="24"/>
      <c r="I2133" s="109"/>
      <c r="J2133" s="109"/>
      <c r="K2133" s="24">
        <f t="shared" ref="K2133:K2136" si="772">E2133-L2133</f>
        <v>0</v>
      </c>
      <c r="L2133" s="24"/>
      <c r="M2133" s="129" t="e">
        <f t="shared" si="749"/>
        <v>#DIV/0!</v>
      </c>
      <c r="N2133" s="585"/>
    </row>
    <row r="2134" spans="1:14" s="162" customFormat="1" ht="27.75" customHeight="1" outlineLevel="2" x14ac:dyDescent="0.25">
      <c r="A2134" s="594"/>
      <c r="B2134" s="440" t="s">
        <v>22</v>
      </c>
      <c r="C2134" s="198"/>
      <c r="D2134" s="24">
        <v>493</v>
      </c>
      <c r="E2134" s="24">
        <v>493</v>
      </c>
      <c r="F2134" s="24"/>
      <c r="G2134" s="106"/>
      <c r="H2134" s="24"/>
      <c r="I2134" s="109"/>
      <c r="J2134" s="109"/>
      <c r="K2134" s="24">
        <f t="shared" si="772"/>
        <v>0</v>
      </c>
      <c r="L2134" s="24">
        <v>493</v>
      </c>
      <c r="M2134" s="52">
        <v>0</v>
      </c>
      <c r="N2134" s="585"/>
    </row>
    <row r="2135" spans="1:14" s="163" customFormat="1" ht="32.25" customHeight="1" x14ac:dyDescent="0.25">
      <c r="A2135" s="594"/>
      <c r="B2135" s="179" t="s">
        <v>147</v>
      </c>
      <c r="C2135" s="235"/>
      <c r="D2135" s="24"/>
      <c r="E2135" s="25"/>
      <c r="F2135" s="24"/>
      <c r="G2135" s="106"/>
      <c r="H2135" s="24"/>
      <c r="I2135" s="109"/>
      <c r="J2135" s="109"/>
      <c r="K2135" s="24">
        <f t="shared" si="772"/>
        <v>0</v>
      </c>
      <c r="L2135" s="24"/>
      <c r="M2135" s="129" t="e">
        <f t="shared" si="749"/>
        <v>#DIV/0!</v>
      </c>
      <c r="N2135" s="585"/>
    </row>
    <row r="2136" spans="1:14" s="163" customFormat="1" ht="24.75" customHeight="1" collapsed="1" x14ac:dyDescent="0.25">
      <c r="A2136" s="594"/>
      <c r="B2136" s="179" t="s">
        <v>24</v>
      </c>
      <c r="C2136" s="235"/>
      <c r="D2136" s="24"/>
      <c r="E2136" s="24"/>
      <c r="F2136" s="24">
        <v>0</v>
      </c>
      <c r="G2136" s="106">
        <v>0</v>
      </c>
      <c r="H2136" s="24">
        <v>0</v>
      </c>
      <c r="I2136" s="109"/>
      <c r="J2136" s="109">
        <v>0</v>
      </c>
      <c r="K2136" s="24">
        <f t="shared" si="772"/>
        <v>0</v>
      </c>
      <c r="L2136" s="24"/>
      <c r="M2136" s="129" t="e">
        <f t="shared" si="749"/>
        <v>#DIV/0!</v>
      </c>
      <c r="N2136" s="585"/>
    </row>
    <row r="2137" spans="1:14" s="161" customFormat="1" ht="96" customHeight="1" x14ac:dyDescent="0.25">
      <c r="A2137" s="590" t="s">
        <v>775</v>
      </c>
      <c r="B2137" s="407" t="s">
        <v>822</v>
      </c>
      <c r="C2137" s="417" t="s">
        <v>141</v>
      </c>
      <c r="D2137" s="392">
        <f>SUM(D2138:D2141)</f>
        <v>188938.48</v>
      </c>
      <c r="E2137" s="392">
        <f t="shared" ref="E2137:F2137" si="773">SUM(E2138:E2141)</f>
        <v>223166.97</v>
      </c>
      <c r="F2137" s="392">
        <f t="shared" si="773"/>
        <v>129238.46</v>
      </c>
      <c r="G2137" s="410">
        <f>F2137/E2137</f>
        <v>0.57899999999999996</v>
      </c>
      <c r="H2137" s="25">
        <f>SUM(H2138:H2141)</f>
        <v>129238.46</v>
      </c>
      <c r="I2137" s="106">
        <f t="shared" si="751"/>
        <v>0.57899999999999996</v>
      </c>
      <c r="J2137" s="410">
        <f>H2137/F2137</f>
        <v>1</v>
      </c>
      <c r="K2137" s="25">
        <f t="shared" ref="K2137" si="774">E2137</f>
        <v>223166.97</v>
      </c>
      <c r="L2137" s="24">
        <f>SUM(L2138:L2141)</f>
        <v>55.72</v>
      </c>
      <c r="M2137" s="320">
        <f t="shared" si="749"/>
        <v>1</v>
      </c>
      <c r="N2137" s="517"/>
    </row>
    <row r="2138" spans="1:14" s="162" customFormat="1" ht="28.5" customHeight="1" outlineLevel="2" x14ac:dyDescent="0.25">
      <c r="A2138" s="590"/>
      <c r="B2138" s="440" t="s">
        <v>23</v>
      </c>
      <c r="C2138" s="417"/>
      <c r="D2138" s="160">
        <f>SUM(D2143,D2158,D2163,D2168,D2208,D2213,D2218,D2233,D2238,D2243,D2248)</f>
        <v>0</v>
      </c>
      <c r="E2138" s="160">
        <f>SUM(E2143,E2158,E2163,E2168,E2208,E2213,E2218,E2233,E2238,E2243,E2248)</f>
        <v>0</v>
      </c>
      <c r="F2138" s="160">
        <f>SUM(F2143,F2158,F2163,F2168,F2208,F2213,F2218,F2233,F2238,F2243,F2248)</f>
        <v>0</v>
      </c>
      <c r="G2138" s="355" t="e">
        <f>F2138/E2138</f>
        <v>#DIV/0!</v>
      </c>
      <c r="H2138" s="160">
        <f>SUM(H2143,H2158,H2163,H2168,H2208,H2213,H2218,H2233,H2238,H2243,H2248)</f>
        <v>0</v>
      </c>
      <c r="I2138" s="355" t="e">
        <f t="shared" si="751"/>
        <v>#DIV/0!</v>
      </c>
      <c r="J2138" s="355" t="e">
        <f t="shared" ref="J2138:J2191" si="775">H2138/F2138</f>
        <v>#DIV/0!</v>
      </c>
      <c r="K2138" s="160">
        <f t="shared" ref="K2138:L2141" si="776">SUM(K2143,K2158,K2163,K2168,K2208,K2213,K2218,K2233,K2238,K2243,K2248)</f>
        <v>0</v>
      </c>
      <c r="L2138" s="160">
        <f t="shared" si="776"/>
        <v>0</v>
      </c>
      <c r="M2138" s="357" t="e">
        <f t="shared" si="749"/>
        <v>#DIV/0!</v>
      </c>
      <c r="N2138" s="517"/>
    </row>
    <row r="2139" spans="1:14" s="162" customFormat="1" ht="28.5" customHeight="1" outlineLevel="2" x14ac:dyDescent="0.25">
      <c r="A2139" s="590"/>
      <c r="B2139" s="440" t="s">
        <v>22</v>
      </c>
      <c r="C2139" s="417"/>
      <c r="D2139" s="160">
        <f>SUM(D2144,D2159,D2164,D2169,D2209,D2214,D2219,D2234,D2244,D2249)</f>
        <v>0</v>
      </c>
      <c r="E2139" s="160">
        <f>SUM(E2144,E2159,E2164,E2169,E2209,E2214,E2219,E2234,E2244,E2249)</f>
        <v>0</v>
      </c>
      <c r="F2139" s="160">
        <f>SUM(F2144,F2159,F2164,F2169,F2209,F2214,F2219,F2234,F2244,F2249)</f>
        <v>0</v>
      </c>
      <c r="G2139" s="355" t="e">
        <f t="shared" ref="G2139:G2202" si="777">F2139/E2139</f>
        <v>#DIV/0!</v>
      </c>
      <c r="H2139" s="160">
        <f>SUM(H2144,H2159,H2164,H2169,H2209,H2214,H2219,H2234,H2244,H2249)</f>
        <v>0</v>
      </c>
      <c r="I2139" s="355" t="e">
        <f t="shared" si="751"/>
        <v>#DIV/0!</v>
      </c>
      <c r="J2139" s="355" t="e">
        <f t="shared" si="775"/>
        <v>#DIV/0!</v>
      </c>
      <c r="K2139" s="160">
        <f t="shared" si="776"/>
        <v>0</v>
      </c>
      <c r="L2139" s="160">
        <f t="shared" si="776"/>
        <v>0</v>
      </c>
      <c r="M2139" s="357" t="e">
        <f t="shared" si="749"/>
        <v>#DIV/0!</v>
      </c>
      <c r="N2139" s="517"/>
    </row>
    <row r="2140" spans="1:14" s="163" customFormat="1" ht="30.75" customHeight="1" x14ac:dyDescent="0.25">
      <c r="A2140" s="590"/>
      <c r="B2140" s="202" t="s">
        <v>147</v>
      </c>
      <c r="C2140" s="417"/>
      <c r="D2140" s="160">
        <f>D2145+D2160+D2165+D2170+D2210+D2250+D2265+D2270+D2275+D2215+D2220+D2235+D2240+D2245+D2260+D2255</f>
        <v>188938.48</v>
      </c>
      <c r="E2140" s="160">
        <f>E2145+E2160+E2165+E2170+E2210+E2250+E2265+E2270+E2275+E2215+E2220+E2235+E2240+E2245+E2260+E2255</f>
        <v>223166.97</v>
      </c>
      <c r="F2140" s="160">
        <f>F2145+F2160+F2165+F2170+F2205+F2210+F2250+F2265+F2270+F2275+F2215+F2220+F2235+F2240+F2245+F2255</f>
        <v>129238.46</v>
      </c>
      <c r="G2140" s="109">
        <f t="shared" si="777"/>
        <v>0.57899999999999996</v>
      </c>
      <c r="H2140" s="160">
        <f>H2145+H2160+H2165+H2170+H2205+H2210+H2250+H2265+H2270+H2275+H2215+H2220+H2235+H2240+H2245+H2255</f>
        <v>129238.46</v>
      </c>
      <c r="I2140" s="109">
        <f t="shared" si="751"/>
        <v>0.57899999999999996</v>
      </c>
      <c r="J2140" s="245">
        <f t="shared" si="775"/>
        <v>1</v>
      </c>
      <c r="K2140" s="160">
        <f t="shared" si="776"/>
        <v>214646.45</v>
      </c>
      <c r="L2140" s="160">
        <f t="shared" si="776"/>
        <v>55.72</v>
      </c>
      <c r="M2140" s="52">
        <f>K2140/E2140</f>
        <v>0.96</v>
      </c>
      <c r="N2140" s="517"/>
    </row>
    <row r="2141" spans="1:14" s="163" customFormat="1" ht="36" customHeight="1" x14ac:dyDescent="0.25">
      <c r="A2141" s="590"/>
      <c r="B2141" s="202" t="s">
        <v>24</v>
      </c>
      <c r="C2141" s="417"/>
      <c r="D2141" s="160">
        <f>D2146+D2161+D2166+D2171+D2206+D2211+D2251+D2266+D2271+D2276</f>
        <v>0</v>
      </c>
      <c r="E2141" s="160">
        <f>E2146+E2161+E2166+E2171+E2206+E2211+E2251+E2266+E2271+E2276</f>
        <v>0</v>
      </c>
      <c r="F2141" s="160">
        <f>F2146+F2161+F2166+F2171+F2206+F2211+F2251+F2266+F2271+F2276</f>
        <v>0</v>
      </c>
      <c r="G2141" s="355" t="e">
        <f t="shared" si="777"/>
        <v>#DIV/0!</v>
      </c>
      <c r="H2141" s="160">
        <f>H2146+H2161+H2166+H2171+H2206+H2211+H2251+H2266+H2271+H2276</f>
        <v>0</v>
      </c>
      <c r="I2141" s="355" t="e">
        <f t="shared" si="751"/>
        <v>#DIV/0!</v>
      </c>
      <c r="J2141" s="355" t="e">
        <f t="shared" si="775"/>
        <v>#DIV/0!</v>
      </c>
      <c r="K2141" s="160">
        <f t="shared" si="776"/>
        <v>0</v>
      </c>
      <c r="L2141" s="160">
        <f t="shared" si="776"/>
        <v>0</v>
      </c>
      <c r="M2141" s="357" t="e">
        <f t="shared" si="749"/>
        <v>#DIV/0!</v>
      </c>
      <c r="N2141" s="517"/>
    </row>
    <row r="2142" spans="1:14" s="163" customFormat="1" ht="90.75" customHeight="1" x14ac:dyDescent="0.25">
      <c r="A2142" s="588" t="s">
        <v>219</v>
      </c>
      <c r="B2142" s="243" t="s">
        <v>573</v>
      </c>
      <c r="C2142" s="92" t="s">
        <v>215</v>
      </c>
      <c r="D2142" s="388">
        <f t="shared" ref="D2142:F2142" si="778">SUM(D2143:D2146)</f>
        <v>40970.1</v>
      </c>
      <c r="E2142" s="388">
        <f t="shared" si="778"/>
        <v>40970.1</v>
      </c>
      <c r="F2142" s="388">
        <f t="shared" si="778"/>
        <v>16887.07</v>
      </c>
      <c r="G2142" s="415">
        <f t="shared" si="777"/>
        <v>0.41199999999999998</v>
      </c>
      <c r="H2142" s="388">
        <f>SUM(H2143:H2146)</f>
        <v>16887.07</v>
      </c>
      <c r="I2142" s="109">
        <f t="shared" si="751"/>
        <v>0.41199999999999998</v>
      </c>
      <c r="J2142" s="415">
        <f t="shared" si="775"/>
        <v>1</v>
      </c>
      <c r="K2142" s="24">
        <f t="shared" ref="K2142:K2205" si="779">E2142</f>
        <v>40970.1</v>
      </c>
      <c r="L2142" s="24">
        <f t="shared" ref="L2142:L2205" si="780">E2142-K2142</f>
        <v>0</v>
      </c>
      <c r="M2142" s="52">
        <f t="shared" si="749"/>
        <v>1</v>
      </c>
      <c r="N2142" s="584"/>
    </row>
    <row r="2143" spans="1:14" s="163" customFormat="1" ht="17.25" customHeight="1" x14ac:dyDescent="0.25">
      <c r="A2143" s="588"/>
      <c r="B2143" s="418" t="s">
        <v>23</v>
      </c>
      <c r="C2143" s="202"/>
      <c r="D2143" s="160"/>
      <c r="E2143" s="160"/>
      <c r="F2143" s="160"/>
      <c r="G2143" s="88" t="e">
        <f t="shared" si="777"/>
        <v>#DIV/0!</v>
      </c>
      <c r="H2143" s="160"/>
      <c r="I2143" s="88" t="e">
        <f t="shared" si="751"/>
        <v>#DIV/0!</v>
      </c>
      <c r="J2143" s="88" t="e">
        <f t="shared" si="775"/>
        <v>#DIV/0!</v>
      </c>
      <c r="K2143" s="24">
        <f t="shared" si="779"/>
        <v>0</v>
      </c>
      <c r="L2143" s="24">
        <f t="shared" si="780"/>
        <v>0</v>
      </c>
      <c r="M2143" s="129" t="e">
        <f t="shared" si="749"/>
        <v>#DIV/0!</v>
      </c>
      <c r="N2143" s="584"/>
    </row>
    <row r="2144" spans="1:14" s="163" customFormat="1" ht="17.25" customHeight="1" x14ac:dyDescent="0.25">
      <c r="A2144" s="588"/>
      <c r="B2144" s="418" t="s">
        <v>22</v>
      </c>
      <c r="C2144" s="202"/>
      <c r="D2144" s="160"/>
      <c r="E2144" s="160"/>
      <c r="F2144" s="160"/>
      <c r="G2144" s="88" t="e">
        <f t="shared" si="777"/>
        <v>#DIV/0!</v>
      </c>
      <c r="H2144" s="160"/>
      <c r="I2144" s="88" t="e">
        <f t="shared" si="751"/>
        <v>#DIV/0!</v>
      </c>
      <c r="J2144" s="88" t="e">
        <f t="shared" si="775"/>
        <v>#DIV/0!</v>
      </c>
      <c r="K2144" s="24">
        <f t="shared" si="779"/>
        <v>0</v>
      </c>
      <c r="L2144" s="24">
        <f t="shared" si="780"/>
        <v>0</v>
      </c>
      <c r="M2144" s="129" t="e">
        <f t="shared" si="749"/>
        <v>#DIV/0!</v>
      </c>
      <c r="N2144" s="584"/>
    </row>
    <row r="2145" spans="1:14" s="163" customFormat="1" ht="17.25" customHeight="1" x14ac:dyDescent="0.25">
      <c r="A2145" s="588"/>
      <c r="B2145" s="418" t="s">
        <v>42</v>
      </c>
      <c r="C2145" s="202"/>
      <c r="D2145" s="24">
        <f>D2150+D2155</f>
        <v>40970.1</v>
      </c>
      <c r="E2145" s="24">
        <f t="shared" ref="E2145:F2145" si="781">E2150+E2155</f>
        <v>40970.1</v>
      </c>
      <c r="F2145" s="24">
        <f t="shared" si="781"/>
        <v>16887.07</v>
      </c>
      <c r="G2145" s="245">
        <f t="shared" si="777"/>
        <v>0.41199999999999998</v>
      </c>
      <c r="H2145" s="160">
        <f>SUM(H2150,H2155)</f>
        <v>16887.07</v>
      </c>
      <c r="I2145" s="109">
        <f t="shared" si="751"/>
        <v>0.41199999999999998</v>
      </c>
      <c r="J2145" s="245">
        <f t="shared" si="775"/>
        <v>1</v>
      </c>
      <c r="K2145" s="24">
        <f t="shared" si="779"/>
        <v>40970.1</v>
      </c>
      <c r="L2145" s="24">
        <f t="shared" si="780"/>
        <v>0</v>
      </c>
      <c r="M2145" s="52">
        <f t="shared" si="749"/>
        <v>1</v>
      </c>
      <c r="N2145" s="584"/>
    </row>
    <row r="2146" spans="1:14" s="81" customFormat="1" ht="17.25" customHeight="1" x14ac:dyDescent="0.25">
      <c r="A2146" s="588"/>
      <c r="B2146" s="202" t="s">
        <v>24</v>
      </c>
      <c r="C2146" s="202"/>
      <c r="D2146" s="160"/>
      <c r="E2146" s="160"/>
      <c r="F2146" s="160"/>
      <c r="G2146" s="88" t="e">
        <f t="shared" si="777"/>
        <v>#DIV/0!</v>
      </c>
      <c r="H2146" s="160"/>
      <c r="I2146" s="88" t="e">
        <f t="shared" si="751"/>
        <v>#DIV/0!</v>
      </c>
      <c r="J2146" s="88" t="e">
        <f t="shared" si="775"/>
        <v>#DIV/0!</v>
      </c>
      <c r="K2146" s="24">
        <f t="shared" si="779"/>
        <v>0</v>
      </c>
      <c r="L2146" s="24">
        <f t="shared" si="780"/>
        <v>0</v>
      </c>
      <c r="M2146" s="129" t="e">
        <f t="shared" si="749"/>
        <v>#DIV/0!</v>
      </c>
      <c r="N2146" s="584"/>
    </row>
    <row r="2147" spans="1:14" s="81" customFormat="1" ht="108" customHeight="1" x14ac:dyDescent="0.25">
      <c r="A2147" s="588" t="s">
        <v>1058</v>
      </c>
      <c r="B2147" s="419" t="s">
        <v>864</v>
      </c>
      <c r="C2147" s="92" t="s">
        <v>215</v>
      </c>
      <c r="D2147" s="388">
        <f>SUM(D2148:D2151)</f>
        <v>40884</v>
      </c>
      <c r="E2147" s="388">
        <f t="shared" ref="E2147:F2147" si="782">SUM(E2148:E2151)</f>
        <v>40884</v>
      </c>
      <c r="F2147" s="388">
        <f t="shared" si="782"/>
        <v>16869.55</v>
      </c>
      <c r="G2147" s="415">
        <f t="shared" si="777"/>
        <v>0.41299999999999998</v>
      </c>
      <c r="H2147" s="388">
        <f>SUM(H2148:H2151)</f>
        <v>16869.55</v>
      </c>
      <c r="I2147" s="109">
        <f t="shared" si="751"/>
        <v>0.41299999999999998</v>
      </c>
      <c r="J2147" s="415">
        <f t="shared" si="775"/>
        <v>1</v>
      </c>
      <c r="K2147" s="56">
        <f t="shared" si="779"/>
        <v>40884</v>
      </c>
      <c r="L2147" s="24">
        <f t="shared" si="780"/>
        <v>0</v>
      </c>
      <c r="M2147" s="155">
        <f t="shared" si="749"/>
        <v>1</v>
      </c>
      <c r="N2147" s="517" t="s">
        <v>1214</v>
      </c>
    </row>
    <row r="2148" spans="1:14" s="81" customFormat="1" ht="39.75" customHeight="1" x14ac:dyDescent="0.25">
      <c r="A2148" s="588"/>
      <c r="B2148" s="418" t="s">
        <v>23</v>
      </c>
      <c r="C2148" s="202"/>
      <c r="D2148" s="160"/>
      <c r="E2148" s="160"/>
      <c r="F2148" s="160"/>
      <c r="G2148" s="88"/>
      <c r="H2148" s="160"/>
      <c r="I2148" s="88" t="e">
        <f t="shared" si="751"/>
        <v>#DIV/0!</v>
      </c>
      <c r="J2148" s="88"/>
      <c r="K2148" s="24">
        <f t="shared" si="779"/>
        <v>0</v>
      </c>
      <c r="L2148" s="24">
        <f t="shared" si="780"/>
        <v>0</v>
      </c>
      <c r="M2148" s="129" t="e">
        <f t="shared" si="749"/>
        <v>#DIV/0!</v>
      </c>
      <c r="N2148" s="517"/>
    </row>
    <row r="2149" spans="1:14" s="81" customFormat="1" ht="39.75" customHeight="1" x14ac:dyDescent="0.25">
      <c r="A2149" s="588"/>
      <c r="B2149" s="418" t="s">
        <v>22</v>
      </c>
      <c r="C2149" s="202"/>
      <c r="D2149" s="160"/>
      <c r="E2149" s="160"/>
      <c r="F2149" s="160"/>
      <c r="G2149" s="88"/>
      <c r="H2149" s="160"/>
      <c r="I2149" s="88" t="e">
        <f t="shared" si="751"/>
        <v>#DIV/0!</v>
      </c>
      <c r="J2149" s="88"/>
      <c r="K2149" s="24">
        <f t="shared" si="779"/>
        <v>0</v>
      </c>
      <c r="L2149" s="24">
        <f t="shared" si="780"/>
        <v>0</v>
      </c>
      <c r="M2149" s="129" t="e">
        <f t="shared" si="749"/>
        <v>#DIV/0!</v>
      </c>
      <c r="N2149" s="517"/>
    </row>
    <row r="2150" spans="1:14" s="81" customFormat="1" ht="36.75" customHeight="1" x14ac:dyDescent="0.25">
      <c r="A2150" s="588"/>
      <c r="B2150" s="418" t="s">
        <v>42</v>
      </c>
      <c r="C2150" s="202"/>
      <c r="D2150" s="24">
        <v>40884</v>
      </c>
      <c r="E2150" s="24">
        <v>40884</v>
      </c>
      <c r="F2150" s="24">
        <v>16869.55</v>
      </c>
      <c r="G2150" s="245">
        <f t="shared" ref="G2150" si="783">F2150/E2150</f>
        <v>0.41299999999999998</v>
      </c>
      <c r="H2150" s="24">
        <v>16869.55</v>
      </c>
      <c r="I2150" s="109">
        <f t="shared" si="751"/>
        <v>0.41299999999999998</v>
      </c>
      <c r="J2150" s="245">
        <f t="shared" ref="J2150" si="784">H2150/F2150</f>
        <v>1</v>
      </c>
      <c r="K2150" s="24">
        <f t="shared" si="779"/>
        <v>40884</v>
      </c>
      <c r="L2150" s="24">
        <f t="shared" si="780"/>
        <v>0</v>
      </c>
      <c r="M2150" s="52">
        <f t="shared" si="749"/>
        <v>1</v>
      </c>
      <c r="N2150" s="517"/>
    </row>
    <row r="2151" spans="1:14" s="81" customFormat="1" ht="35.25" customHeight="1" x14ac:dyDescent="0.25">
      <c r="A2151" s="588"/>
      <c r="B2151" s="202" t="s">
        <v>24</v>
      </c>
      <c r="C2151" s="202"/>
      <c r="D2151" s="160"/>
      <c r="E2151" s="160"/>
      <c r="F2151" s="160"/>
      <c r="G2151" s="88"/>
      <c r="H2151" s="160"/>
      <c r="I2151" s="88" t="e">
        <f t="shared" si="751"/>
        <v>#DIV/0!</v>
      </c>
      <c r="J2151" s="88"/>
      <c r="K2151" s="24">
        <f t="shared" si="779"/>
        <v>0</v>
      </c>
      <c r="L2151" s="24">
        <f t="shared" si="780"/>
        <v>0</v>
      </c>
      <c r="M2151" s="129" t="e">
        <f t="shared" si="749"/>
        <v>#DIV/0!</v>
      </c>
      <c r="N2151" s="517"/>
    </row>
    <row r="2152" spans="1:14" s="81" customFormat="1" ht="77.25" customHeight="1" x14ac:dyDescent="0.25">
      <c r="A2152" s="587" t="s">
        <v>1059</v>
      </c>
      <c r="B2152" s="419" t="s">
        <v>865</v>
      </c>
      <c r="C2152" s="92" t="s">
        <v>215</v>
      </c>
      <c r="D2152" s="388">
        <f>SUM(D2153:D2156)</f>
        <v>86.1</v>
      </c>
      <c r="E2152" s="388">
        <f>SUM(E2153:E2156)</f>
        <v>86.1</v>
      </c>
      <c r="F2152" s="388">
        <f>SUM(F2153:F2156)</f>
        <v>17.52</v>
      </c>
      <c r="G2152" s="415">
        <f t="shared" si="777"/>
        <v>0.20300000000000001</v>
      </c>
      <c r="H2152" s="388">
        <f>SUM(H2153:H2156)</f>
        <v>17.52</v>
      </c>
      <c r="I2152" s="109">
        <f t="shared" si="751"/>
        <v>0.20300000000000001</v>
      </c>
      <c r="J2152" s="415">
        <f t="shared" si="775"/>
        <v>1</v>
      </c>
      <c r="K2152" s="56">
        <f t="shared" si="779"/>
        <v>86.1</v>
      </c>
      <c r="L2152" s="24">
        <f t="shared" si="780"/>
        <v>0</v>
      </c>
      <c r="M2152" s="155">
        <f t="shared" si="749"/>
        <v>1</v>
      </c>
      <c r="N2152" s="584"/>
    </row>
    <row r="2153" spans="1:14" s="81" customFormat="1" x14ac:dyDescent="0.25">
      <c r="A2153" s="587"/>
      <c r="B2153" s="418" t="s">
        <v>23</v>
      </c>
      <c r="C2153" s="202"/>
      <c r="D2153" s="160"/>
      <c r="E2153" s="160"/>
      <c r="F2153" s="160"/>
      <c r="G2153" s="88"/>
      <c r="H2153" s="160"/>
      <c r="I2153" s="88" t="e">
        <f t="shared" si="751"/>
        <v>#DIV/0!</v>
      </c>
      <c r="J2153" s="88"/>
      <c r="K2153" s="24">
        <f t="shared" si="779"/>
        <v>0</v>
      </c>
      <c r="L2153" s="24">
        <f t="shared" si="780"/>
        <v>0</v>
      </c>
      <c r="M2153" s="129" t="e">
        <f t="shared" si="749"/>
        <v>#DIV/0!</v>
      </c>
      <c r="N2153" s="584"/>
    </row>
    <row r="2154" spans="1:14" s="81" customFormat="1" x14ac:dyDescent="0.25">
      <c r="A2154" s="587"/>
      <c r="B2154" s="418" t="s">
        <v>22</v>
      </c>
      <c r="C2154" s="202"/>
      <c r="D2154" s="160"/>
      <c r="E2154" s="160"/>
      <c r="F2154" s="160"/>
      <c r="G2154" s="88"/>
      <c r="H2154" s="160"/>
      <c r="I2154" s="88" t="e">
        <f t="shared" si="751"/>
        <v>#DIV/0!</v>
      </c>
      <c r="J2154" s="88"/>
      <c r="K2154" s="24">
        <f t="shared" si="779"/>
        <v>0</v>
      </c>
      <c r="L2154" s="24">
        <f t="shared" si="780"/>
        <v>0</v>
      </c>
      <c r="M2154" s="129" t="e">
        <f t="shared" si="749"/>
        <v>#DIV/0!</v>
      </c>
      <c r="N2154" s="584"/>
    </row>
    <row r="2155" spans="1:14" s="81" customFormat="1" x14ac:dyDescent="0.25">
      <c r="A2155" s="587"/>
      <c r="B2155" s="418" t="s">
        <v>42</v>
      </c>
      <c r="C2155" s="202"/>
      <c r="D2155" s="160">
        <v>86.1</v>
      </c>
      <c r="E2155" s="160">
        <v>86.1</v>
      </c>
      <c r="F2155" s="160">
        <v>17.52</v>
      </c>
      <c r="G2155" s="245">
        <f t="shared" ref="G2155" si="785">F2155/E2155</f>
        <v>0.20300000000000001</v>
      </c>
      <c r="H2155" s="160">
        <v>17.52</v>
      </c>
      <c r="I2155" s="109">
        <f t="shared" si="751"/>
        <v>0.20300000000000001</v>
      </c>
      <c r="J2155" s="245">
        <f t="shared" ref="J2155" si="786">H2155/F2155</f>
        <v>1</v>
      </c>
      <c r="K2155" s="24">
        <f t="shared" si="779"/>
        <v>86.1</v>
      </c>
      <c r="L2155" s="24">
        <f t="shared" si="780"/>
        <v>0</v>
      </c>
      <c r="M2155" s="52">
        <f t="shared" si="749"/>
        <v>1</v>
      </c>
      <c r="N2155" s="584"/>
    </row>
    <row r="2156" spans="1:14" s="81" customFormat="1" ht="25.5" customHeight="1" x14ac:dyDescent="0.25">
      <c r="A2156" s="587"/>
      <c r="B2156" s="202" t="s">
        <v>24</v>
      </c>
      <c r="C2156" s="202"/>
      <c r="D2156" s="160"/>
      <c r="E2156" s="160"/>
      <c r="F2156" s="160"/>
      <c r="G2156" s="88"/>
      <c r="H2156" s="160"/>
      <c r="I2156" s="88" t="e">
        <f t="shared" si="751"/>
        <v>#DIV/0!</v>
      </c>
      <c r="J2156" s="88"/>
      <c r="K2156" s="24">
        <f t="shared" si="779"/>
        <v>0</v>
      </c>
      <c r="L2156" s="24">
        <f t="shared" si="780"/>
        <v>0</v>
      </c>
      <c r="M2156" s="129" t="e">
        <f t="shared" si="749"/>
        <v>#DIV/0!</v>
      </c>
      <c r="N2156" s="584"/>
    </row>
    <row r="2157" spans="1:14" s="81" customFormat="1" ht="81.75" customHeight="1" x14ac:dyDescent="0.25">
      <c r="A2157" s="587" t="s">
        <v>220</v>
      </c>
      <c r="B2157" s="243" t="s">
        <v>574</v>
      </c>
      <c r="C2157" s="92" t="s">
        <v>215</v>
      </c>
      <c r="D2157" s="388">
        <f>SUM(D2158:D2161)</f>
        <v>5158</v>
      </c>
      <c r="E2157" s="388">
        <f>SUM(E2158:E2161)</f>
        <v>5158</v>
      </c>
      <c r="F2157" s="56">
        <f>F2160</f>
        <v>5106</v>
      </c>
      <c r="G2157" s="114">
        <f t="shared" si="777"/>
        <v>0.99</v>
      </c>
      <c r="H2157" s="56">
        <f>H2160</f>
        <v>5106</v>
      </c>
      <c r="I2157" s="109">
        <f t="shared" si="751"/>
        <v>0.99</v>
      </c>
      <c r="J2157" s="114">
        <f t="shared" si="775"/>
        <v>1</v>
      </c>
      <c r="K2157" s="56">
        <f t="shared" si="779"/>
        <v>5158</v>
      </c>
      <c r="L2157" s="56">
        <f t="shared" si="780"/>
        <v>0</v>
      </c>
      <c r="M2157" s="155">
        <f t="shared" si="749"/>
        <v>1</v>
      </c>
      <c r="N2157" s="585" t="s">
        <v>1215</v>
      </c>
    </row>
    <row r="2158" spans="1:14" s="81" customFormat="1" ht="20.25" customHeight="1" x14ac:dyDescent="0.25">
      <c r="A2158" s="587"/>
      <c r="B2158" s="418" t="s">
        <v>23</v>
      </c>
      <c r="C2158" s="246"/>
      <c r="D2158" s="160"/>
      <c r="E2158" s="392"/>
      <c r="F2158" s="160"/>
      <c r="G2158" s="107" t="e">
        <f t="shared" si="777"/>
        <v>#DIV/0!</v>
      </c>
      <c r="H2158" s="160"/>
      <c r="I2158" s="88" t="e">
        <f t="shared" si="751"/>
        <v>#DIV/0!</v>
      </c>
      <c r="J2158" s="88" t="e">
        <f t="shared" si="775"/>
        <v>#DIV/0!</v>
      </c>
      <c r="K2158" s="24">
        <f t="shared" si="779"/>
        <v>0</v>
      </c>
      <c r="L2158" s="24">
        <f t="shared" si="780"/>
        <v>0</v>
      </c>
      <c r="M2158" s="129" t="e">
        <f t="shared" si="749"/>
        <v>#DIV/0!</v>
      </c>
      <c r="N2158" s="585"/>
    </row>
    <row r="2159" spans="1:14" s="81" customFormat="1" ht="20.25" customHeight="1" x14ac:dyDescent="0.25">
      <c r="A2159" s="587"/>
      <c r="B2159" s="418" t="s">
        <v>22</v>
      </c>
      <c r="C2159" s="246"/>
      <c r="D2159" s="160"/>
      <c r="E2159" s="392"/>
      <c r="F2159" s="160"/>
      <c r="G2159" s="107" t="e">
        <f t="shared" si="777"/>
        <v>#DIV/0!</v>
      </c>
      <c r="H2159" s="160"/>
      <c r="I2159" s="88" t="e">
        <f t="shared" si="751"/>
        <v>#DIV/0!</v>
      </c>
      <c r="J2159" s="88" t="e">
        <f t="shared" si="775"/>
        <v>#DIV/0!</v>
      </c>
      <c r="K2159" s="24">
        <f t="shared" si="779"/>
        <v>0</v>
      </c>
      <c r="L2159" s="24">
        <f t="shared" si="780"/>
        <v>0</v>
      </c>
      <c r="M2159" s="129" t="e">
        <f t="shared" si="749"/>
        <v>#DIV/0!</v>
      </c>
      <c r="N2159" s="585"/>
    </row>
    <row r="2160" spans="1:14" s="81" customFormat="1" ht="20.25" customHeight="1" x14ac:dyDescent="0.25">
      <c r="A2160" s="587"/>
      <c r="B2160" s="418" t="s">
        <v>42</v>
      </c>
      <c r="C2160" s="246"/>
      <c r="D2160" s="160">
        <v>5158</v>
      </c>
      <c r="E2160" s="160">
        <v>5158</v>
      </c>
      <c r="F2160" s="160">
        <v>5106</v>
      </c>
      <c r="G2160" s="245">
        <f t="shared" si="777"/>
        <v>0.99</v>
      </c>
      <c r="H2160" s="160">
        <v>5106</v>
      </c>
      <c r="I2160" s="109">
        <f t="shared" si="751"/>
        <v>0.99</v>
      </c>
      <c r="J2160" s="109">
        <f t="shared" si="775"/>
        <v>1</v>
      </c>
      <c r="K2160" s="24">
        <f t="shared" si="779"/>
        <v>5158</v>
      </c>
      <c r="L2160" s="24">
        <f t="shared" si="780"/>
        <v>0</v>
      </c>
      <c r="M2160" s="52">
        <f t="shared" si="749"/>
        <v>1</v>
      </c>
      <c r="N2160" s="585"/>
    </row>
    <row r="2161" spans="1:14" s="81" customFormat="1" ht="20.25" customHeight="1" x14ac:dyDescent="0.25">
      <c r="A2161" s="587"/>
      <c r="B2161" s="202" t="s">
        <v>24</v>
      </c>
      <c r="C2161" s="202"/>
      <c r="D2161" s="160"/>
      <c r="E2161" s="392"/>
      <c r="F2161" s="160"/>
      <c r="G2161" s="107" t="e">
        <f t="shared" si="777"/>
        <v>#DIV/0!</v>
      </c>
      <c r="H2161" s="160"/>
      <c r="I2161" s="88" t="e">
        <f t="shared" si="751"/>
        <v>#DIV/0!</v>
      </c>
      <c r="J2161" s="88" t="e">
        <f t="shared" si="775"/>
        <v>#DIV/0!</v>
      </c>
      <c r="K2161" s="24">
        <f t="shared" si="779"/>
        <v>0</v>
      </c>
      <c r="L2161" s="24">
        <f t="shared" si="780"/>
        <v>0</v>
      </c>
      <c r="M2161" s="129" t="e">
        <f t="shared" ref="M2161:M2224" si="787">K2161/E2161</f>
        <v>#DIV/0!</v>
      </c>
      <c r="N2161" s="585"/>
    </row>
    <row r="2162" spans="1:14" s="81" customFormat="1" ht="82.5" customHeight="1" x14ac:dyDescent="0.25">
      <c r="A2162" s="588" t="s">
        <v>221</v>
      </c>
      <c r="B2162" s="243" t="s">
        <v>575</v>
      </c>
      <c r="C2162" s="92" t="s">
        <v>215</v>
      </c>
      <c r="D2162" s="388">
        <f>SUM(D2163:D2166)</f>
        <v>4860</v>
      </c>
      <c r="E2162" s="56">
        <f>SUM(E2163:E2166)</f>
        <v>4860</v>
      </c>
      <c r="F2162" s="160"/>
      <c r="G2162" s="410">
        <f t="shared" si="777"/>
        <v>0</v>
      </c>
      <c r="H2162" s="160"/>
      <c r="I2162" s="109">
        <f t="shared" si="751"/>
        <v>0</v>
      </c>
      <c r="J2162" s="88" t="e">
        <f t="shared" si="775"/>
        <v>#DIV/0!</v>
      </c>
      <c r="K2162" s="24">
        <f t="shared" si="779"/>
        <v>4860</v>
      </c>
      <c r="L2162" s="24">
        <f t="shared" si="780"/>
        <v>0</v>
      </c>
      <c r="M2162" s="52">
        <f t="shared" si="787"/>
        <v>1</v>
      </c>
      <c r="N2162" s="585" t="s">
        <v>1216</v>
      </c>
    </row>
    <row r="2163" spans="1:14" s="81" customFormat="1" ht="41.25" customHeight="1" x14ac:dyDescent="0.25">
      <c r="A2163" s="588"/>
      <c r="B2163" s="418" t="s">
        <v>23</v>
      </c>
      <c r="C2163" s="246"/>
      <c r="D2163" s="160"/>
      <c r="E2163" s="392"/>
      <c r="F2163" s="160"/>
      <c r="G2163" s="107" t="e">
        <f t="shared" si="777"/>
        <v>#DIV/0!</v>
      </c>
      <c r="H2163" s="160"/>
      <c r="I2163" s="88" t="e">
        <f t="shared" ref="I2163:I2226" si="788">H2163/E2163</f>
        <v>#DIV/0!</v>
      </c>
      <c r="J2163" s="88" t="e">
        <f t="shared" si="775"/>
        <v>#DIV/0!</v>
      </c>
      <c r="K2163" s="24">
        <f t="shared" si="779"/>
        <v>0</v>
      </c>
      <c r="L2163" s="24">
        <f t="shared" si="780"/>
        <v>0</v>
      </c>
      <c r="M2163" s="129" t="e">
        <f t="shared" si="787"/>
        <v>#DIV/0!</v>
      </c>
      <c r="N2163" s="585"/>
    </row>
    <row r="2164" spans="1:14" s="81" customFormat="1" ht="44.25" customHeight="1" x14ac:dyDescent="0.25">
      <c r="A2164" s="588"/>
      <c r="B2164" s="418" t="s">
        <v>22</v>
      </c>
      <c r="C2164" s="246"/>
      <c r="D2164" s="160"/>
      <c r="E2164" s="392"/>
      <c r="F2164" s="160"/>
      <c r="G2164" s="107" t="e">
        <f t="shared" si="777"/>
        <v>#DIV/0!</v>
      </c>
      <c r="H2164" s="160"/>
      <c r="I2164" s="88" t="e">
        <f t="shared" si="788"/>
        <v>#DIV/0!</v>
      </c>
      <c r="J2164" s="88" t="e">
        <f t="shared" si="775"/>
        <v>#DIV/0!</v>
      </c>
      <c r="K2164" s="24">
        <f t="shared" si="779"/>
        <v>0</v>
      </c>
      <c r="L2164" s="24">
        <f t="shared" si="780"/>
        <v>0</v>
      </c>
      <c r="M2164" s="129" t="e">
        <f t="shared" si="787"/>
        <v>#DIV/0!</v>
      </c>
      <c r="N2164" s="585"/>
    </row>
    <row r="2165" spans="1:14" s="81" customFormat="1" ht="35.25" customHeight="1" x14ac:dyDescent="0.25">
      <c r="A2165" s="588"/>
      <c r="B2165" s="418" t="s">
        <v>42</v>
      </c>
      <c r="C2165" s="246"/>
      <c r="D2165" s="160">
        <v>4860</v>
      </c>
      <c r="E2165" s="160">
        <v>4860</v>
      </c>
      <c r="F2165" s="160"/>
      <c r="G2165" s="410">
        <f t="shared" si="777"/>
        <v>0</v>
      </c>
      <c r="H2165" s="160"/>
      <c r="I2165" s="109">
        <f t="shared" si="788"/>
        <v>0</v>
      </c>
      <c r="J2165" s="88" t="e">
        <f t="shared" si="775"/>
        <v>#DIV/0!</v>
      </c>
      <c r="K2165" s="24">
        <f t="shared" si="779"/>
        <v>4860</v>
      </c>
      <c r="L2165" s="24">
        <f t="shared" si="780"/>
        <v>0</v>
      </c>
      <c r="M2165" s="52">
        <f t="shared" si="787"/>
        <v>1</v>
      </c>
      <c r="N2165" s="585"/>
    </row>
    <row r="2166" spans="1:14" s="81" customFormat="1" ht="155.25" customHeight="1" x14ac:dyDescent="0.25">
      <c r="A2166" s="588"/>
      <c r="B2166" s="202" t="s">
        <v>24</v>
      </c>
      <c r="C2166" s="202"/>
      <c r="D2166" s="160"/>
      <c r="E2166" s="392"/>
      <c r="F2166" s="160"/>
      <c r="G2166" s="107" t="e">
        <f t="shared" si="777"/>
        <v>#DIV/0!</v>
      </c>
      <c r="H2166" s="160"/>
      <c r="I2166" s="88" t="e">
        <f t="shared" si="788"/>
        <v>#DIV/0!</v>
      </c>
      <c r="J2166" s="88" t="e">
        <f t="shared" si="775"/>
        <v>#DIV/0!</v>
      </c>
      <c r="K2166" s="24">
        <f t="shared" si="779"/>
        <v>0</v>
      </c>
      <c r="L2166" s="24">
        <f t="shared" si="780"/>
        <v>0</v>
      </c>
      <c r="M2166" s="129" t="e">
        <f t="shared" si="787"/>
        <v>#DIV/0!</v>
      </c>
      <c r="N2166" s="585"/>
    </row>
    <row r="2167" spans="1:14" s="81" customFormat="1" ht="90.75" customHeight="1" x14ac:dyDescent="0.25">
      <c r="A2167" s="594" t="s">
        <v>222</v>
      </c>
      <c r="B2167" s="243" t="s">
        <v>715</v>
      </c>
      <c r="C2167" s="247" t="s">
        <v>215</v>
      </c>
      <c r="D2167" s="56">
        <f>SUM(D2168:D2171)</f>
        <v>1097.3399999999999</v>
      </c>
      <c r="E2167" s="56">
        <f>SUM(E2168:E2171)</f>
        <v>1097.3399999999999</v>
      </c>
      <c r="F2167" s="56">
        <f>SUM(F2168:F2171)</f>
        <v>243.33</v>
      </c>
      <c r="G2167" s="245">
        <f t="shared" si="777"/>
        <v>0.222</v>
      </c>
      <c r="H2167" s="160">
        <f>SUM(H2168:H2171)</f>
        <v>243.33</v>
      </c>
      <c r="I2167" s="109">
        <f t="shared" si="788"/>
        <v>0.222</v>
      </c>
      <c r="J2167" s="109">
        <f t="shared" si="775"/>
        <v>1</v>
      </c>
      <c r="K2167" s="24">
        <f t="shared" si="779"/>
        <v>1097.3399999999999</v>
      </c>
      <c r="L2167" s="24">
        <f t="shared" si="780"/>
        <v>0</v>
      </c>
      <c r="M2167" s="52">
        <f t="shared" si="787"/>
        <v>1</v>
      </c>
      <c r="N2167" s="517"/>
    </row>
    <row r="2168" spans="1:14" s="81" customFormat="1" ht="18.75" customHeight="1" x14ac:dyDescent="0.25">
      <c r="A2168" s="594"/>
      <c r="B2168" s="440" t="s">
        <v>23</v>
      </c>
      <c r="C2168" s="246"/>
      <c r="D2168" s="160">
        <f>D2173+D2178+D2183+D2188+D2193+D2198</f>
        <v>0</v>
      </c>
      <c r="E2168" s="160">
        <f t="shared" ref="E2168:H2171" si="789">E2173+E2178+E2183+E2188+E2193+E2198</f>
        <v>0</v>
      </c>
      <c r="F2168" s="160">
        <f t="shared" si="789"/>
        <v>0</v>
      </c>
      <c r="G2168" s="88" t="e">
        <f t="shared" si="777"/>
        <v>#DIV/0!</v>
      </c>
      <c r="H2168" s="160">
        <f t="shared" si="789"/>
        <v>0</v>
      </c>
      <c r="I2168" s="88" t="e">
        <f t="shared" si="788"/>
        <v>#DIV/0!</v>
      </c>
      <c r="J2168" s="88" t="e">
        <f t="shared" si="775"/>
        <v>#DIV/0!</v>
      </c>
      <c r="K2168" s="24">
        <f t="shared" si="779"/>
        <v>0</v>
      </c>
      <c r="L2168" s="24">
        <f t="shared" si="780"/>
        <v>0</v>
      </c>
      <c r="M2168" s="129" t="e">
        <f t="shared" si="787"/>
        <v>#DIV/0!</v>
      </c>
      <c r="N2168" s="517"/>
    </row>
    <row r="2169" spans="1:14" s="81" customFormat="1" x14ac:dyDescent="0.25">
      <c r="A2169" s="594"/>
      <c r="B2169" s="440" t="s">
        <v>22</v>
      </c>
      <c r="C2169" s="246"/>
      <c r="D2169" s="160">
        <f t="shared" ref="D2169:F2171" si="790">D2174+D2179+D2184+D2189+D2194+D2199</f>
        <v>0</v>
      </c>
      <c r="E2169" s="160">
        <f t="shared" si="790"/>
        <v>0</v>
      </c>
      <c r="F2169" s="160">
        <f t="shared" si="790"/>
        <v>0</v>
      </c>
      <c r="G2169" s="88" t="e">
        <f t="shared" si="777"/>
        <v>#DIV/0!</v>
      </c>
      <c r="H2169" s="160">
        <f t="shared" si="789"/>
        <v>0</v>
      </c>
      <c r="I2169" s="88" t="e">
        <f t="shared" si="788"/>
        <v>#DIV/0!</v>
      </c>
      <c r="J2169" s="88" t="e">
        <f t="shared" si="775"/>
        <v>#DIV/0!</v>
      </c>
      <c r="K2169" s="24">
        <f t="shared" si="779"/>
        <v>0</v>
      </c>
      <c r="L2169" s="24">
        <f t="shared" si="780"/>
        <v>0</v>
      </c>
      <c r="M2169" s="129" t="e">
        <f t="shared" si="787"/>
        <v>#DIV/0!</v>
      </c>
      <c r="N2169" s="517"/>
    </row>
    <row r="2170" spans="1:14" s="81" customFormat="1" x14ac:dyDescent="0.25">
      <c r="A2170" s="594"/>
      <c r="B2170" s="202" t="s">
        <v>147</v>
      </c>
      <c r="C2170" s="246"/>
      <c r="D2170" s="160">
        <f>D2175+D2180+D2185+D2190+D2195+D2200+D2205</f>
        <v>1097.3399999999999</v>
      </c>
      <c r="E2170" s="160">
        <f>E2175+E2180+E2185+E2190+E2195+E2200+E2205</f>
        <v>1097.3399999999999</v>
      </c>
      <c r="F2170" s="160">
        <f t="shared" si="790"/>
        <v>243.33</v>
      </c>
      <c r="G2170" s="245">
        <f t="shared" si="777"/>
        <v>0.222</v>
      </c>
      <c r="H2170" s="160">
        <f t="shared" si="789"/>
        <v>243.33</v>
      </c>
      <c r="I2170" s="109">
        <f t="shared" si="788"/>
        <v>0.222</v>
      </c>
      <c r="J2170" s="109">
        <f t="shared" si="775"/>
        <v>1</v>
      </c>
      <c r="K2170" s="24">
        <f t="shared" si="779"/>
        <v>1097.3399999999999</v>
      </c>
      <c r="L2170" s="24">
        <f t="shared" si="780"/>
        <v>0</v>
      </c>
      <c r="M2170" s="52">
        <f t="shared" si="787"/>
        <v>1</v>
      </c>
      <c r="N2170" s="517"/>
    </row>
    <row r="2171" spans="1:14" s="81" customFormat="1" ht="24" customHeight="1" x14ac:dyDescent="0.25">
      <c r="A2171" s="594"/>
      <c r="B2171" s="202" t="s">
        <v>24</v>
      </c>
      <c r="C2171" s="246"/>
      <c r="D2171" s="160">
        <f t="shared" si="790"/>
        <v>0</v>
      </c>
      <c r="E2171" s="160">
        <f t="shared" si="790"/>
        <v>0</v>
      </c>
      <c r="F2171" s="160">
        <f t="shared" si="790"/>
        <v>0</v>
      </c>
      <c r="G2171" s="88" t="e">
        <f t="shared" si="777"/>
        <v>#DIV/0!</v>
      </c>
      <c r="H2171" s="160">
        <f t="shared" si="789"/>
        <v>0</v>
      </c>
      <c r="I2171" s="88" t="e">
        <f t="shared" si="788"/>
        <v>#DIV/0!</v>
      </c>
      <c r="J2171" s="88" t="e">
        <f t="shared" si="775"/>
        <v>#DIV/0!</v>
      </c>
      <c r="K2171" s="24">
        <f t="shared" si="779"/>
        <v>0</v>
      </c>
      <c r="L2171" s="24">
        <f t="shared" si="780"/>
        <v>0</v>
      </c>
      <c r="M2171" s="129" t="e">
        <f t="shared" si="787"/>
        <v>#DIV/0!</v>
      </c>
      <c r="N2171" s="517"/>
    </row>
    <row r="2172" spans="1:14" s="81" customFormat="1" ht="135" customHeight="1" x14ac:dyDescent="0.25">
      <c r="A2172" s="588" t="s">
        <v>1060</v>
      </c>
      <c r="B2172" s="419" t="s">
        <v>717</v>
      </c>
      <c r="C2172" s="419" t="s">
        <v>215</v>
      </c>
      <c r="D2172" s="388">
        <f>SUM(D2173:D2176)</f>
        <v>529.24</v>
      </c>
      <c r="E2172" s="388">
        <f t="shared" ref="E2172:F2172" si="791">SUM(E2173:E2176)</f>
        <v>529.24</v>
      </c>
      <c r="F2172" s="160">
        <f t="shared" si="791"/>
        <v>223.53</v>
      </c>
      <c r="G2172" s="109">
        <f t="shared" si="777"/>
        <v>0.42199999999999999</v>
      </c>
      <c r="H2172" s="160">
        <f>SUM(H2173:H2176)</f>
        <v>223.53</v>
      </c>
      <c r="I2172" s="109">
        <f t="shared" si="788"/>
        <v>0.42199999999999999</v>
      </c>
      <c r="J2172" s="109">
        <f t="shared" si="775"/>
        <v>1</v>
      </c>
      <c r="K2172" s="24">
        <f t="shared" si="779"/>
        <v>529.24</v>
      </c>
      <c r="L2172" s="24">
        <f t="shared" si="780"/>
        <v>0</v>
      </c>
      <c r="M2172" s="52">
        <f t="shared" si="787"/>
        <v>1</v>
      </c>
      <c r="N2172" s="584" t="s">
        <v>1217</v>
      </c>
    </row>
    <row r="2173" spans="1:14" s="81" customFormat="1" x14ac:dyDescent="0.25">
      <c r="A2173" s="588"/>
      <c r="B2173" s="440" t="s">
        <v>23</v>
      </c>
      <c r="C2173" s="246"/>
      <c r="D2173" s="160"/>
      <c r="E2173" s="160"/>
      <c r="F2173" s="160"/>
      <c r="G2173" s="88" t="e">
        <f t="shared" si="777"/>
        <v>#DIV/0!</v>
      </c>
      <c r="H2173" s="160"/>
      <c r="I2173" s="88" t="e">
        <f t="shared" si="788"/>
        <v>#DIV/0!</v>
      </c>
      <c r="J2173" s="88" t="e">
        <f t="shared" si="775"/>
        <v>#DIV/0!</v>
      </c>
      <c r="K2173" s="24">
        <f t="shared" si="779"/>
        <v>0</v>
      </c>
      <c r="L2173" s="24">
        <f t="shared" si="780"/>
        <v>0</v>
      </c>
      <c r="M2173" s="129" t="e">
        <f t="shared" si="787"/>
        <v>#DIV/0!</v>
      </c>
      <c r="N2173" s="584"/>
    </row>
    <row r="2174" spans="1:14" s="81" customFormat="1" x14ac:dyDescent="0.25">
      <c r="A2174" s="588"/>
      <c r="B2174" s="440" t="s">
        <v>22</v>
      </c>
      <c r="C2174" s="246"/>
      <c r="D2174" s="160"/>
      <c r="E2174" s="160"/>
      <c r="F2174" s="160"/>
      <c r="G2174" s="88" t="e">
        <f t="shared" si="777"/>
        <v>#DIV/0!</v>
      </c>
      <c r="H2174" s="160"/>
      <c r="I2174" s="88" t="e">
        <f t="shared" si="788"/>
        <v>#DIV/0!</v>
      </c>
      <c r="J2174" s="88" t="e">
        <f t="shared" si="775"/>
        <v>#DIV/0!</v>
      </c>
      <c r="K2174" s="24">
        <f t="shared" si="779"/>
        <v>0</v>
      </c>
      <c r="L2174" s="24">
        <f t="shared" si="780"/>
        <v>0</v>
      </c>
      <c r="M2174" s="129" t="e">
        <f t="shared" si="787"/>
        <v>#DIV/0!</v>
      </c>
      <c r="N2174" s="584"/>
    </row>
    <row r="2175" spans="1:14" s="81" customFormat="1" x14ac:dyDescent="0.25">
      <c r="A2175" s="588"/>
      <c r="B2175" s="202" t="s">
        <v>147</v>
      </c>
      <c r="C2175" s="246"/>
      <c r="D2175" s="160">
        <v>529.24</v>
      </c>
      <c r="E2175" s="160">
        <v>529.24</v>
      </c>
      <c r="F2175" s="24">
        <v>223.53</v>
      </c>
      <c r="G2175" s="109">
        <f t="shared" si="777"/>
        <v>0.42199999999999999</v>
      </c>
      <c r="H2175" s="24">
        <v>223.53</v>
      </c>
      <c r="I2175" s="109">
        <f t="shared" si="788"/>
        <v>0.42199999999999999</v>
      </c>
      <c r="J2175" s="109">
        <f t="shared" si="775"/>
        <v>1</v>
      </c>
      <c r="K2175" s="24">
        <f t="shared" si="779"/>
        <v>529.24</v>
      </c>
      <c r="L2175" s="24">
        <f t="shared" si="780"/>
        <v>0</v>
      </c>
      <c r="M2175" s="52">
        <f t="shared" si="787"/>
        <v>1</v>
      </c>
      <c r="N2175" s="584"/>
    </row>
    <row r="2176" spans="1:14" s="81" customFormat="1" x14ac:dyDescent="0.25">
      <c r="A2176" s="588"/>
      <c r="B2176" s="202" t="s">
        <v>24</v>
      </c>
      <c r="C2176" s="246"/>
      <c r="D2176" s="160"/>
      <c r="E2176" s="160"/>
      <c r="F2176" s="160"/>
      <c r="G2176" s="88" t="e">
        <f t="shared" si="777"/>
        <v>#DIV/0!</v>
      </c>
      <c r="H2176" s="160"/>
      <c r="I2176" s="88" t="e">
        <f t="shared" si="788"/>
        <v>#DIV/0!</v>
      </c>
      <c r="J2176" s="88" t="e">
        <f t="shared" si="775"/>
        <v>#DIV/0!</v>
      </c>
      <c r="K2176" s="24">
        <f t="shared" si="779"/>
        <v>0</v>
      </c>
      <c r="L2176" s="24">
        <f t="shared" si="780"/>
        <v>0</v>
      </c>
      <c r="M2176" s="129" t="e">
        <f t="shared" si="787"/>
        <v>#DIV/0!</v>
      </c>
      <c r="N2176" s="584"/>
    </row>
    <row r="2177" spans="1:14" s="81" customFormat="1" ht="94.5" customHeight="1" x14ac:dyDescent="0.25">
      <c r="A2177" s="626" t="s">
        <v>1061</v>
      </c>
      <c r="B2177" s="419" t="s">
        <v>718</v>
      </c>
      <c r="C2177" s="419" t="s">
        <v>215</v>
      </c>
      <c r="D2177" s="388">
        <f>SUM(D2178:D2181)</f>
        <v>20.7</v>
      </c>
      <c r="E2177" s="388">
        <f t="shared" ref="E2177:F2177" si="792">SUM(E2178:E2181)</f>
        <v>20.7</v>
      </c>
      <c r="F2177" s="160">
        <f t="shared" si="792"/>
        <v>13.8</v>
      </c>
      <c r="G2177" s="109">
        <f t="shared" si="777"/>
        <v>0.66700000000000004</v>
      </c>
      <c r="H2177" s="160">
        <f>SUM(H2178:H2181)</f>
        <v>13.8</v>
      </c>
      <c r="I2177" s="109">
        <f t="shared" si="788"/>
        <v>0.66700000000000004</v>
      </c>
      <c r="J2177" s="109">
        <f t="shared" si="775"/>
        <v>1</v>
      </c>
      <c r="K2177" s="24">
        <f t="shared" si="779"/>
        <v>20.7</v>
      </c>
      <c r="L2177" s="24">
        <f t="shared" si="780"/>
        <v>0</v>
      </c>
      <c r="M2177" s="52">
        <f t="shared" si="787"/>
        <v>1</v>
      </c>
      <c r="N2177" s="585" t="s">
        <v>1407</v>
      </c>
    </row>
    <row r="2178" spans="1:14" s="81" customFormat="1" ht="18.75" customHeight="1" x14ac:dyDescent="0.25">
      <c r="A2178" s="626"/>
      <c r="B2178" s="440" t="s">
        <v>23</v>
      </c>
      <c r="C2178" s="246"/>
      <c r="D2178" s="160"/>
      <c r="E2178" s="160"/>
      <c r="F2178" s="160"/>
      <c r="G2178" s="88" t="e">
        <f t="shared" si="777"/>
        <v>#DIV/0!</v>
      </c>
      <c r="H2178" s="160"/>
      <c r="I2178" s="88" t="e">
        <f t="shared" si="788"/>
        <v>#DIV/0!</v>
      </c>
      <c r="J2178" s="88" t="e">
        <f t="shared" si="775"/>
        <v>#DIV/0!</v>
      </c>
      <c r="K2178" s="24">
        <f t="shared" si="779"/>
        <v>0</v>
      </c>
      <c r="L2178" s="24">
        <f t="shared" si="780"/>
        <v>0</v>
      </c>
      <c r="M2178" s="129" t="e">
        <f t="shared" si="787"/>
        <v>#DIV/0!</v>
      </c>
      <c r="N2178" s="585"/>
    </row>
    <row r="2179" spans="1:14" s="81" customFormat="1" x14ac:dyDescent="0.25">
      <c r="A2179" s="626"/>
      <c r="B2179" s="440" t="s">
        <v>22</v>
      </c>
      <c r="C2179" s="246"/>
      <c r="D2179" s="160"/>
      <c r="E2179" s="160"/>
      <c r="F2179" s="160"/>
      <c r="G2179" s="88" t="e">
        <f t="shared" si="777"/>
        <v>#DIV/0!</v>
      </c>
      <c r="H2179" s="160"/>
      <c r="I2179" s="88" t="e">
        <f t="shared" si="788"/>
        <v>#DIV/0!</v>
      </c>
      <c r="J2179" s="88" t="e">
        <f t="shared" si="775"/>
        <v>#DIV/0!</v>
      </c>
      <c r="K2179" s="24">
        <f t="shared" si="779"/>
        <v>0</v>
      </c>
      <c r="L2179" s="24">
        <f t="shared" si="780"/>
        <v>0</v>
      </c>
      <c r="M2179" s="129" t="e">
        <f t="shared" si="787"/>
        <v>#DIV/0!</v>
      </c>
      <c r="N2179" s="585"/>
    </row>
    <row r="2180" spans="1:14" s="81" customFormat="1" x14ac:dyDescent="0.25">
      <c r="A2180" s="626"/>
      <c r="B2180" s="202" t="s">
        <v>147</v>
      </c>
      <c r="C2180" s="246"/>
      <c r="D2180" s="185">
        <v>20.7</v>
      </c>
      <c r="E2180" s="160">
        <v>20.7</v>
      </c>
      <c r="F2180" s="160">
        <v>13.8</v>
      </c>
      <c r="G2180" s="109">
        <f t="shared" si="777"/>
        <v>0.66700000000000004</v>
      </c>
      <c r="H2180" s="160">
        <v>13.8</v>
      </c>
      <c r="I2180" s="109">
        <f t="shared" si="788"/>
        <v>0.66700000000000004</v>
      </c>
      <c r="J2180" s="109">
        <f t="shared" si="775"/>
        <v>1</v>
      </c>
      <c r="K2180" s="24">
        <f t="shared" si="779"/>
        <v>20.7</v>
      </c>
      <c r="L2180" s="24">
        <f t="shared" si="780"/>
        <v>0</v>
      </c>
      <c r="M2180" s="52">
        <f t="shared" si="787"/>
        <v>1</v>
      </c>
      <c r="N2180" s="585"/>
    </row>
    <row r="2181" spans="1:14" s="81" customFormat="1" ht="21" customHeight="1" x14ac:dyDescent="0.25">
      <c r="A2181" s="626"/>
      <c r="B2181" s="202" t="s">
        <v>24</v>
      </c>
      <c r="C2181" s="246"/>
      <c r="D2181" s="160"/>
      <c r="E2181" s="160"/>
      <c r="F2181" s="160"/>
      <c r="G2181" s="88" t="e">
        <f t="shared" si="777"/>
        <v>#DIV/0!</v>
      </c>
      <c r="H2181" s="160"/>
      <c r="I2181" s="88" t="e">
        <f t="shared" si="788"/>
        <v>#DIV/0!</v>
      </c>
      <c r="J2181" s="88" t="e">
        <f t="shared" si="775"/>
        <v>#DIV/0!</v>
      </c>
      <c r="K2181" s="24">
        <f t="shared" si="779"/>
        <v>0</v>
      </c>
      <c r="L2181" s="24">
        <f t="shared" si="780"/>
        <v>0</v>
      </c>
      <c r="M2181" s="129" t="e">
        <f t="shared" si="787"/>
        <v>#DIV/0!</v>
      </c>
      <c r="N2181" s="585"/>
    </row>
    <row r="2182" spans="1:14" s="81" customFormat="1" ht="75" customHeight="1" x14ac:dyDescent="0.25">
      <c r="A2182" s="588" t="s">
        <v>1062</v>
      </c>
      <c r="B2182" s="243" t="s">
        <v>719</v>
      </c>
      <c r="C2182" s="419" t="s">
        <v>215</v>
      </c>
      <c r="D2182" s="388">
        <f>SUM(D2183:D2186)</f>
        <v>7.2</v>
      </c>
      <c r="E2182" s="388">
        <f t="shared" ref="E2182:F2182" si="793">SUM(E2183:E2186)</f>
        <v>7.2</v>
      </c>
      <c r="F2182" s="160">
        <f t="shared" si="793"/>
        <v>6</v>
      </c>
      <c r="G2182" s="109">
        <f t="shared" si="777"/>
        <v>0.83299999999999996</v>
      </c>
      <c r="H2182" s="160">
        <f>SUM(H2183:H2186)</f>
        <v>6</v>
      </c>
      <c r="I2182" s="109">
        <f t="shared" si="788"/>
        <v>0.83299999999999996</v>
      </c>
      <c r="J2182" s="109">
        <f t="shared" si="775"/>
        <v>1</v>
      </c>
      <c r="K2182" s="24">
        <f t="shared" si="779"/>
        <v>7.2</v>
      </c>
      <c r="L2182" s="24">
        <f t="shared" si="780"/>
        <v>0</v>
      </c>
      <c r="M2182" s="52">
        <f t="shared" si="787"/>
        <v>1</v>
      </c>
      <c r="N2182" s="585" t="s">
        <v>1218</v>
      </c>
    </row>
    <row r="2183" spans="1:14" s="81" customFormat="1" ht="18.75" customHeight="1" x14ac:dyDescent="0.25">
      <c r="A2183" s="588"/>
      <c r="B2183" s="440" t="s">
        <v>23</v>
      </c>
      <c r="C2183" s="246"/>
      <c r="D2183" s="160"/>
      <c r="E2183" s="160"/>
      <c r="F2183" s="160"/>
      <c r="G2183" s="88" t="e">
        <f t="shared" si="777"/>
        <v>#DIV/0!</v>
      </c>
      <c r="H2183" s="160"/>
      <c r="I2183" s="88" t="e">
        <f t="shared" si="788"/>
        <v>#DIV/0!</v>
      </c>
      <c r="J2183" s="88" t="e">
        <f t="shared" si="775"/>
        <v>#DIV/0!</v>
      </c>
      <c r="K2183" s="24">
        <f t="shared" si="779"/>
        <v>0</v>
      </c>
      <c r="L2183" s="24">
        <f t="shared" si="780"/>
        <v>0</v>
      </c>
      <c r="M2183" s="129" t="e">
        <f t="shared" si="787"/>
        <v>#DIV/0!</v>
      </c>
      <c r="N2183" s="585"/>
    </row>
    <row r="2184" spans="1:14" s="81" customFormat="1" x14ac:dyDescent="0.25">
      <c r="A2184" s="588"/>
      <c r="B2184" s="440" t="s">
        <v>22</v>
      </c>
      <c r="C2184" s="246"/>
      <c r="D2184" s="160"/>
      <c r="E2184" s="160"/>
      <c r="F2184" s="160"/>
      <c r="G2184" s="88" t="e">
        <f t="shared" si="777"/>
        <v>#DIV/0!</v>
      </c>
      <c r="H2184" s="160"/>
      <c r="I2184" s="88" t="e">
        <f t="shared" si="788"/>
        <v>#DIV/0!</v>
      </c>
      <c r="J2184" s="88" t="e">
        <f t="shared" si="775"/>
        <v>#DIV/0!</v>
      </c>
      <c r="K2184" s="24">
        <f t="shared" si="779"/>
        <v>0</v>
      </c>
      <c r="L2184" s="24">
        <f t="shared" si="780"/>
        <v>0</v>
      </c>
      <c r="M2184" s="129" t="e">
        <f t="shared" si="787"/>
        <v>#DIV/0!</v>
      </c>
      <c r="N2184" s="585"/>
    </row>
    <row r="2185" spans="1:14" s="81" customFormat="1" x14ac:dyDescent="0.25">
      <c r="A2185" s="588"/>
      <c r="B2185" s="202" t="s">
        <v>147</v>
      </c>
      <c r="C2185" s="246"/>
      <c r="D2185" s="185">
        <v>7.2</v>
      </c>
      <c r="E2185" s="185">
        <v>7.2</v>
      </c>
      <c r="F2185" s="160">
        <v>6</v>
      </c>
      <c r="G2185" s="109">
        <f t="shared" si="777"/>
        <v>0.83299999999999996</v>
      </c>
      <c r="H2185" s="160">
        <v>6</v>
      </c>
      <c r="I2185" s="109">
        <f t="shared" si="788"/>
        <v>0.83299999999999996</v>
      </c>
      <c r="J2185" s="109">
        <f t="shared" si="775"/>
        <v>1</v>
      </c>
      <c r="K2185" s="24">
        <f t="shared" si="779"/>
        <v>7.2</v>
      </c>
      <c r="L2185" s="24">
        <f t="shared" si="780"/>
        <v>0</v>
      </c>
      <c r="M2185" s="52">
        <f t="shared" si="787"/>
        <v>1</v>
      </c>
      <c r="N2185" s="585"/>
    </row>
    <row r="2186" spans="1:14" s="81" customFormat="1" x14ac:dyDescent="0.25">
      <c r="A2186" s="588"/>
      <c r="B2186" s="202" t="s">
        <v>24</v>
      </c>
      <c r="C2186" s="246"/>
      <c r="D2186" s="160"/>
      <c r="E2186" s="160"/>
      <c r="F2186" s="160"/>
      <c r="G2186" s="88" t="e">
        <f t="shared" si="777"/>
        <v>#DIV/0!</v>
      </c>
      <c r="H2186" s="160"/>
      <c r="I2186" s="88" t="e">
        <f t="shared" si="788"/>
        <v>#DIV/0!</v>
      </c>
      <c r="J2186" s="88" t="e">
        <f t="shared" si="775"/>
        <v>#DIV/0!</v>
      </c>
      <c r="K2186" s="24">
        <f t="shared" si="779"/>
        <v>0</v>
      </c>
      <c r="L2186" s="24">
        <f t="shared" si="780"/>
        <v>0</v>
      </c>
      <c r="M2186" s="129" t="e">
        <f t="shared" si="787"/>
        <v>#DIV/0!</v>
      </c>
      <c r="N2186" s="585"/>
    </row>
    <row r="2187" spans="1:14" s="81" customFormat="1" ht="185.25" customHeight="1" x14ac:dyDescent="0.25">
      <c r="A2187" s="588" t="s">
        <v>1063</v>
      </c>
      <c r="B2187" s="419" t="s">
        <v>720</v>
      </c>
      <c r="C2187" s="419" t="s">
        <v>215</v>
      </c>
      <c r="D2187" s="388">
        <f>SUM(D2188:D2191)</f>
        <v>25</v>
      </c>
      <c r="E2187" s="388">
        <f t="shared" ref="E2187:F2187" si="794">SUM(E2188:E2191)</f>
        <v>25</v>
      </c>
      <c r="F2187" s="160">
        <f t="shared" si="794"/>
        <v>0</v>
      </c>
      <c r="G2187" s="88">
        <f t="shared" si="777"/>
        <v>0</v>
      </c>
      <c r="H2187" s="160">
        <f>SUM(H2188:H2191)</f>
        <v>0</v>
      </c>
      <c r="I2187" s="109">
        <f t="shared" si="788"/>
        <v>0</v>
      </c>
      <c r="J2187" s="88" t="e">
        <f t="shared" si="775"/>
        <v>#DIV/0!</v>
      </c>
      <c r="K2187" s="24">
        <f t="shared" si="779"/>
        <v>25</v>
      </c>
      <c r="L2187" s="24">
        <f t="shared" si="780"/>
        <v>0</v>
      </c>
      <c r="M2187" s="52">
        <f t="shared" si="787"/>
        <v>1</v>
      </c>
      <c r="N2187" s="584" t="s">
        <v>1014</v>
      </c>
    </row>
    <row r="2188" spans="1:14" s="81" customFormat="1" ht="18.75" customHeight="1" x14ac:dyDescent="0.25">
      <c r="A2188" s="588"/>
      <c r="B2188" s="440" t="s">
        <v>23</v>
      </c>
      <c r="C2188" s="246"/>
      <c r="D2188" s="160"/>
      <c r="E2188" s="160"/>
      <c r="F2188" s="160"/>
      <c r="G2188" s="88" t="e">
        <f t="shared" si="777"/>
        <v>#DIV/0!</v>
      </c>
      <c r="H2188" s="160"/>
      <c r="I2188" s="88" t="e">
        <f t="shared" si="788"/>
        <v>#DIV/0!</v>
      </c>
      <c r="J2188" s="88" t="e">
        <f t="shared" si="775"/>
        <v>#DIV/0!</v>
      </c>
      <c r="K2188" s="24">
        <f t="shared" si="779"/>
        <v>0</v>
      </c>
      <c r="L2188" s="24">
        <f t="shared" si="780"/>
        <v>0</v>
      </c>
      <c r="M2188" s="129" t="e">
        <f t="shared" si="787"/>
        <v>#DIV/0!</v>
      </c>
      <c r="N2188" s="584"/>
    </row>
    <row r="2189" spans="1:14" s="81" customFormat="1" x14ac:dyDescent="0.25">
      <c r="A2189" s="588"/>
      <c r="B2189" s="440" t="s">
        <v>22</v>
      </c>
      <c r="C2189" s="246"/>
      <c r="D2189" s="160"/>
      <c r="E2189" s="160"/>
      <c r="F2189" s="160"/>
      <c r="G2189" s="88" t="e">
        <f t="shared" si="777"/>
        <v>#DIV/0!</v>
      </c>
      <c r="H2189" s="160"/>
      <c r="I2189" s="88" t="e">
        <f t="shared" si="788"/>
        <v>#DIV/0!</v>
      </c>
      <c r="J2189" s="88" t="e">
        <f t="shared" si="775"/>
        <v>#DIV/0!</v>
      </c>
      <c r="K2189" s="24">
        <f t="shared" si="779"/>
        <v>0</v>
      </c>
      <c r="L2189" s="24">
        <f t="shared" si="780"/>
        <v>0</v>
      </c>
      <c r="M2189" s="129" t="e">
        <f t="shared" si="787"/>
        <v>#DIV/0!</v>
      </c>
      <c r="N2189" s="584"/>
    </row>
    <row r="2190" spans="1:14" s="81" customFormat="1" x14ac:dyDescent="0.25">
      <c r="A2190" s="588"/>
      <c r="B2190" s="202" t="s">
        <v>147</v>
      </c>
      <c r="C2190" s="246"/>
      <c r="D2190" s="160">
        <v>25</v>
      </c>
      <c r="E2190" s="160">
        <v>25</v>
      </c>
      <c r="F2190" s="160"/>
      <c r="G2190" s="88">
        <f t="shared" si="777"/>
        <v>0</v>
      </c>
      <c r="H2190" s="160"/>
      <c r="I2190" s="109">
        <f t="shared" si="788"/>
        <v>0</v>
      </c>
      <c r="J2190" s="88" t="e">
        <f t="shared" si="775"/>
        <v>#DIV/0!</v>
      </c>
      <c r="K2190" s="24">
        <f t="shared" si="779"/>
        <v>25</v>
      </c>
      <c r="L2190" s="24">
        <f t="shared" si="780"/>
        <v>0</v>
      </c>
      <c r="M2190" s="52">
        <f t="shared" si="787"/>
        <v>1</v>
      </c>
      <c r="N2190" s="584"/>
    </row>
    <row r="2191" spans="1:14" s="81" customFormat="1" x14ac:dyDescent="0.25">
      <c r="A2191" s="588"/>
      <c r="B2191" s="202" t="s">
        <v>24</v>
      </c>
      <c r="C2191" s="246"/>
      <c r="D2191" s="160"/>
      <c r="E2191" s="160"/>
      <c r="F2191" s="160"/>
      <c r="G2191" s="88" t="e">
        <f t="shared" si="777"/>
        <v>#DIV/0!</v>
      </c>
      <c r="H2191" s="160"/>
      <c r="I2191" s="88" t="e">
        <f t="shared" si="788"/>
        <v>#DIV/0!</v>
      </c>
      <c r="J2191" s="88" t="e">
        <f t="shared" si="775"/>
        <v>#DIV/0!</v>
      </c>
      <c r="K2191" s="24">
        <f t="shared" si="779"/>
        <v>0</v>
      </c>
      <c r="L2191" s="24">
        <f t="shared" si="780"/>
        <v>0</v>
      </c>
      <c r="M2191" s="129" t="e">
        <f t="shared" si="787"/>
        <v>#DIV/0!</v>
      </c>
      <c r="N2191" s="584"/>
    </row>
    <row r="2192" spans="1:14" s="81" customFormat="1" ht="170.25" customHeight="1" x14ac:dyDescent="0.25">
      <c r="A2192" s="588" t="s">
        <v>1064</v>
      </c>
      <c r="B2192" s="419" t="s">
        <v>721</v>
      </c>
      <c r="C2192" s="419" t="s">
        <v>215</v>
      </c>
      <c r="D2192" s="388">
        <f>SUM(D2193:D2196)</f>
        <v>20.399999999999999</v>
      </c>
      <c r="E2192" s="388">
        <f t="shared" ref="E2192:F2192" si="795">SUM(E2193:E2196)</f>
        <v>20.399999999999999</v>
      </c>
      <c r="F2192" s="160">
        <f t="shared" si="795"/>
        <v>0</v>
      </c>
      <c r="G2192" s="88">
        <f t="shared" si="777"/>
        <v>0</v>
      </c>
      <c r="H2192" s="160">
        <f>SUM(H2193:H2196)</f>
        <v>0</v>
      </c>
      <c r="I2192" s="109">
        <f t="shared" si="788"/>
        <v>0</v>
      </c>
      <c r="J2192" s="88"/>
      <c r="K2192" s="24">
        <f t="shared" si="779"/>
        <v>20.399999999999999</v>
      </c>
      <c r="L2192" s="24">
        <f t="shared" si="780"/>
        <v>0</v>
      </c>
      <c r="M2192" s="52">
        <f t="shared" si="787"/>
        <v>1</v>
      </c>
      <c r="N2192" s="584" t="s">
        <v>1015</v>
      </c>
    </row>
    <row r="2193" spans="1:14" s="81" customFormat="1" ht="18.75" customHeight="1" x14ac:dyDescent="0.25">
      <c r="A2193" s="588"/>
      <c r="B2193" s="440" t="s">
        <v>23</v>
      </c>
      <c r="C2193" s="246"/>
      <c r="D2193" s="160"/>
      <c r="E2193" s="160"/>
      <c r="F2193" s="160"/>
      <c r="G2193" s="88"/>
      <c r="H2193" s="160"/>
      <c r="I2193" s="88"/>
      <c r="J2193" s="88"/>
      <c r="K2193" s="24">
        <f t="shared" si="779"/>
        <v>0</v>
      </c>
      <c r="L2193" s="24">
        <f t="shared" si="780"/>
        <v>0</v>
      </c>
      <c r="M2193" s="129" t="e">
        <f t="shared" si="787"/>
        <v>#DIV/0!</v>
      </c>
      <c r="N2193" s="584"/>
    </row>
    <row r="2194" spans="1:14" s="81" customFormat="1" x14ac:dyDescent="0.25">
      <c r="A2194" s="588"/>
      <c r="B2194" s="440" t="s">
        <v>22</v>
      </c>
      <c r="C2194" s="246"/>
      <c r="D2194" s="160"/>
      <c r="E2194" s="160"/>
      <c r="F2194" s="160"/>
      <c r="G2194" s="88"/>
      <c r="H2194" s="160"/>
      <c r="I2194" s="88"/>
      <c r="J2194" s="88"/>
      <c r="K2194" s="24">
        <f t="shared" si="779"/>
        <v>0</v>
      </c>
      <c r="L2194" s="24">
        <f t="shared" si="780"/>
        <v>0</v>
      </c>
      <c r="M2194" s="129" t="e">
        <f t="shared" si="787"/>
        <v>#DIV/0!</v>
      </c>
      <c r="N2194" s="584"/>
    </row>
    <row r="2195" spans="1:14" s="81" customFormat="1" x14ac:dyDescent="0.25">
      <c r="A2195" s="588"/>
      <c r="B2195" s="202" t="s">
        <v>147</v>
      </c>
      <c r="C2195" s="246"/>
      <c r="D2195" s="160">
        <v>20.399999999999999</v>
      </c>
      <c r="E2195" s="160">
        <v>20.399999999999999</v>
      </c>
      <c r="F2195" s="160"/>
      <c r="G2195" s="88"/>
      <c r="H2195" s="160"/>
      <c r="I2195" s="109"/>
      <c r="J2195" s="88"/>
      <c r="K2195" s="24">
        <f t="shared" si="779"/>
        <v>20.399999999999999</v>
      </c>
      <c r="L2195" s="24">
        <f t="shared" si="780"/>
        <v>0</v>
      </c>
      <c r="M2195" s="52">
        <f t="shared" si="787"/>
        <v>1</v>
      </c>
      <c r="N2195" s="584"/>
    </row>
    <row r="2196" spans="1:14" s="81" customFormat="1" x14ac:dyDescent="0.25">
      <c r="A2196" s="588"/>
      <c r="B2196" s="202" t="s">
        <v>24</v>
      </c>
      <c r="C2196" s="246"/>
      <c r="D2196" s="160"/>
      <c r="E2196" s="160"/>
      <c r="F2196" s="160"/>
      <c r="G2196" s="88"/>
      <c r="H2196" s="160"/>
      <c r="I2196" s="88"/>
      <c r="J2196" s="88"/>
      <c r="K2196" s="24">
        <f t="shared" si="779"/>
        <v>0</v>
      </c>
      <c r="L2196" s="24">
        <f t="shared" si="780"/>
        <v>0</v>
      </c>
      <c r="M2196" s="129" t="e">
        <f t="shared" si="787"/>
        <v>#DIV/0!</v>
      </c>
      <c r="N2196" s="584"/>
    </row>
    <row r="2197" spans="1:14" s="81" customFormat="1" ht="56.25" x14ac:dyDescent="0.25">
      <c r="A2197" s="588" t="s">
        <v>1065</v>
      </c>
      <c r="B2197" s="419" t="s">
        <v>722</v>
      </c>
      <c r="C2197" s="419" t="s">
        <v>215</v>
      </c>
      <c r="D2197" s="388">
        <f>SUM(D2198:D2201)</f>
        <v>64.8</v>
      </c>
      <c r="E2197" s="388">
        <f t="shared" ref="E2197:F2197" si="796">SUM(E2198:E2201)</f>
        <v>64.8</v>
      </c>
      <c r="F2197" s="160">
        <f t="shared" si="796"/>
        <v>0</v>
      </c>
      <c r="G2197" s="88">
        <f t="shared" si="777"/>
        <v>0</v>
      </c>
      <c r="H2197" s="160">
        <f>SUM(H2198:H2201)</f>
        <v>0</v>
      </c>
      <c r="I2197" s="109">
        <f t="shared" si="788"/>
        <v>0</v>
      </c>
      <c r="J2197" s="88"/>
      <c r="K2197" s="24">
        <f t="shared" si="779"/>
        <v>64.8</v>
      </c>
      <c r="L2197" s="24">
        <f t="shared" si="780"/>
        <v>0</v>
      </c>
      <c r="M2197" s="52">
        <f t="shared" si="787"/>
        <v>1</v>
      </c>
      <c r="N2197" s="584" t="s">
        <v>716</v>
      </c>
    </row>
    <row r="2198" spans="1:14" s="81" customFormat="1" ht="18.75" customHeight="1" x14ac:dyDescent="0.25">
      <c r="A2198" s="588"/>
      <c r="B2198" s="440" t="s">
        <v>23</v>
      </c>
      <c r="C2198" s="246"/>
      <c r="D2198" s="160"/>
      <c r="E2198" s="160"/>
      <c r="F2198" s="160"/>
      <c r="G2198" s="88"/>
      <c r="H2198" s="160"/>
      <c r="I2198" s="88"/>
      <c r="J2198" s="88"/>
      <c r="K2198" s="24">
        <f t="shared" si="779"/>
        <v>0</v>
      </c>
      <c r="L2198" s="24">
        <f t="shared" si="780"/>
        <v>0</v>
      </c>
      <c r="M2198" s="129" t="e">
        <f t="shared" si="787"/>
        <v>#DIV/0!</v>
      </c>
      <c r="N2198" s="584"/>
    </row>
    <row r="2199" spans="1:14" s="81" customFormat="1" x14ac:dyDescent="0.25">
      <c r="A2199" s="588"/>
      <c r="B2199" s="440" t="s">
        <v>22</v>
      </c>
      <c r="C2199" s="246"/>
      <c r="D2199" s="160"/>
      <c r="E2199" s="160"/>
      <c r="F2199" s="160"/>
      <c r="G2199" s="88"/>
      <c r="H2199" s="160"/>
      <c r="I2199" s="88"/>
      <c r="J2199" s="88"/>
      <c r="K2199" s="24">
        <f t="shared" si="779"/>
        <v>0</v>
      </c>
      <c r="L2199" s="24">
        <f t="shared" si="780"/>
        <v>0</v>
      </c>
      <c r="M2199" s="129" t="e">
        <f t="shared" si="787"/>
        <v>#DIV/0!</v>
      </c>
      <c r="N2199" s="584"/>
    </row>
    <row r="2200" spans="1:14" s="81" customFormat="1" x14ac:dyDescent="0.25">
      <c r="A2200" s="588"/>
      <c r="B2200" s="202" t="s">
        <v>147</v>
      </c>
      <c r="C2200" s="246"/>
      <c r="D2200" s="160">
        <v>64.8</v>
      </c>
      <c r="E2200" s="160">
        <v>64.8</v>
      </c>
      <c r="F2200" s="160"/>
      <c r="G2200" s="88">
        <f t="shared" si="777"/>
        <v>0</v>
      </c>
      <c r="H2200" s="160"/>
      <c r="I2200" s="109">
        <f t="shared" si="788"/>
        <v>0</v>
      </c>
      <c r="J2200" s="88"/>
      <c r="K2200" s="24">
        <f t="shared" si="779"/>
        <v>64.8</v>
      </c>
      <c r="L2200" s="24">
        <f t="shared" si="780"/>
        <v>0</v>
      </c>
      <c r="M2200" s="52">
        <f t="shared" si="787"/>
        <v>1</v>
      </c>
      <c r="N2200" s="584"/>
    </row>
    <row r="2201" spans="1:14" s="81" customFormat="1" x14ac:dyDescent="0.25">
      <c r="A2201" s="588"/>
      <c r="B2201" s="202" t="s">
        <v>24</v>
      </c>
      <c r="C2201" s="246"/>
      <c r="D2201" s="160"/>
      <c r="E2201" s="160"/>
      <c r="F2201" s="160"/>
      <c r="G2201" s="88"/>
      <c r="H2201" s="160"/>
      <c r="I2201" s="88"/>
      <c r="J2201" s="88"/>
      <c r="K2201" s="24">
        <f t="shared" si="779"/>
        <v>0</v>
      </c>
      <c r="L2201" s="24">
        <f t="shared" si="780"/>
        <v>0</v>
      </c>
      <c r="M2201" s="129" t="e">
        <f t="shared" si="787"/>
        <v>#DIV/0!</v>
      </c>
      <c r="N2201" s="584"/>
    </row>
    <row r="2202" spans="1:14" s="81" customFormat="1" ht="185.25" customHeight="1" x14ac:dyDescent="0.25">
      <c r="A2202" s="594" t="s">
        <v>1066</v>
      </c>
      <c r="B2202" s="243" t="s">
        <v>873</v>
      </c>
      <c r="C2202" s="243" t="s">
        <v>215</v>
      </c>
      <c r="D2202" s="56">
        <f>SUM(D2203:D2206)</f>
        <v>430</v>
      </c>
      <c r="E2202" s="56">
        <f t="shared" ref="E2202" si="797">SUM(E2203:E2206)</f>
        <v>430</v>
      </c>
      <c r="F2202" s="24"/>
      <c r="G2202" s="106">
        <f t="shared" si="777"/>
        <v>0</v>
      </c>
      <c r="H2202" s="24"/>
      <c r="I2202" s="109">
        <f t="shared" si="788"/>
        <v>0</v>
      </c>
      <c r="J2202" s="109"/>
      <c r="K2202" s="24">
        <f t="shared" si="779"/>
        <v>430</v>
      </c>
      <c r="L2202" s="185">
        <f t="shared" si="780"/>
        <v>0</v>
      </c>
      <c r="M2202" s="52">
        <f t="shared" si="787"/>
        <v>1</v>
      </c>
      <c r="N2202" s="585" t="s">
        <v>1408</v>
      </c>
    </row>
    <row r="2203" spans="1:14" s="81" customFormat="1" ht="33.75" customHeight="1" x14ac:dyDescent="0.25">
      <c r="A2203" s="594"/>
      <c r="B2203" s="440" t="s">
        <v>23</v>
      </c>
      <c r="C2203" s="179"/>
      <c r="D2203" s="24"/>
      <c r="E2203" s="25"/>
      <c r="F2203" s="24"/>
      <c r="G2203" s="106"/>
      <c r="H2203" s="24"/>
      <c r="I2203" s="109"/>
      <c r="J2203" s="109"/>
      <c r="K2203" s="24">
        <f t="shared" si="779"/>
        <v>0</v>
      </c>
      <c r="L2203" s="185">
        <f t="shared" si="780"/>
        <v>0</v>
      </c>
      <c r="M2203" s="129" t="e">
        <f t="shared" si="787"/>
        <v>#DIV/0!</v>
      </c>
      <c r="N2203" s="585"/>
    </row>
    <row r="2204" spans="1:14" s="81" customFormat="1" ht="33.75" customHeight="1" x14ac:dyDescent="0.25">
      <c r="A2204" s="594"/>
      <c r="B2204" s="440" t="s">
        <v>22</v>
      </c>
      <c r="C2204" s="179"/>
      <c r="D2204" s="24"/>
      <c r="E2204" s="25"/>
      <c r="F2204" s="24"/>
      <c r="G2204" s="106"/>
      <c r="H2204" s="24"/>
      <c r="I2204" s="109"/>
      <c r="J2204" s="109"/>
      <c r="K2204" s="24">
        <f t="shared" si="779"/>
        <v>0</v>
      </c>
      <c r="L2204" s="185">
        <f t="shared" si="780"/>
        <v>0</v>
      </c>
      <c r="M2204" s="129" t="e">
        <f t="shared" si="787"/>
        <v>#DIV/0!</v>
      </c>
      <c r="N2204" s="585"/>
    </row>
    <row r="2205" spans="1:14" s="81" customFormat="1" ht="35.25" customHeight="1" x14ac:dyDescent="0.25">
      <c r="A2205" s="594"/>
      <c r="B2205" s="179" t="s">
        <v>147</v>
      </c>
      <c r="C2205" s="179"/>
      <c r="D2205" s="24">
        <v>430</v>
      </c>
      <c r="E2205" s="24">
        <v>430</v>
      </c>
      <c r="F2205" s="24"/>
      <c r="G2205" s="106">
        <f t="shared" ref="G2205:G2222" si="798">F2205/E2205</f>
        <v>0</v>
      </c>
      <c r="H2205" s="24"/>
      <c r="I2205" s="109">
        <f t="shared" si="788"/>
        <v>0</v>
      </c>
      <c r="J2205" s="109"/>
      <c r="K2205" s="24">
        <f t="shared" si="779"/>
        <v>430</v>
      </c>
      <c r="L2205" s="185">
        <f t="shared" si="780"/>
        <v>0</v>
      </c>
      <c r="M2205" s="52">
        <f t="shared" si="787"/>
        <v>1</v>
      </c>
      <c r="N2205" s="585"/>
    </row>
    <row r="2206" spans="1:14" s="81" customFormat="1" ht="51.75" customHeight="1" x14ac:dyDescent="0.25">
      <c r="A2206" s="594"/>
      <c r="B2206" s="179" t="s">
        <v>24</v>
      </c>
      <c r="C2206" s="179"/>
      <c r="D2206" s="24"/>
      <c r="E2206" s="25"/>
      <c r="F2206" s="24"/>
      <c r="G2206" s="106"/>
      <c r="H2206" s="24"/>
      <c r="I2206" s="109"/>
      <c r="J2206" s="109"/>
      <c r="K2206" s="24">
        <f t="shared" ref="K2206:K2251" si="799">E2206</f>
        <v>0</v>
      </c>
      <c r="L2206" s="185">
        <f t="shared" ref="L2206:L2251" si="800">E2206-K2206</f>
        <v>0</v>
      </c>
      <c r="M2206" s="129" t="e">
        <f t="shared" si="787"/>
        <v>#DIV/0!</v>
      </c>
      <c r="N2206" s="585"/>
    </row>
    <row r="2207" spans="1:14" s="81" customFormat="1" ht="135" customHeight="1" x14ac:dyDescent="0.25">
      <c r="A2207" s="594" t="s">
        <v>1067</v>
      </c>
      <c r="B2207" s="243" t="s">
        <v>1000</v>
      </c>
      <c r="C2207" s="247" t="s">
        <v>215</v>
      </c>
      <c r="D2207" s="56">
        <f>SUM(D2208:D2211)</f>
        <v>93.2</v>
      </c>
      <c r="E2207" s="56">
        <f t="shared" ref="E2207:H2207" si="801">SUM(E2208:E2211)</f>
        <v>93.2</v>
      </c>
      <c r="F2207" s="420">
        <f t="shared" si="801"/>
        <v>0</v>
      </c>
      <c r="G2207" s="108">
        <f t="shared" si="798"/>
        <v>0</v>
      </c>
      <c r="H2207" s="370">
        <f t="shared" si="801"/>
        <v>0</v>
      </c>
      <c r="I2207" s="109">
        <f t="shared" si="788"/>
        <v>0</v>
      </c>
      <c r="J2207" s="108"/>
      <c r="K2207" s="24">
        <f t="shared" si="799"/>
        <v>93.2</v>
      </c>
      <c r="L2207" s="24">
        <f t="shared" si="800"/>
        <v>0</v>
      </c>
      <c r="M2207" s="52">
        <f t="shared" si="787"/>
        <v>1</v>
      </c>
      <c r="N2207" s="522" t="s">
        <v>716</v>
      </c>
    </row>
    <row r="2208" spans="1:14" s="81" customFormat="1" x14ac:dyDescent="0.25">
      <c r="A2208" s="594"/>
      <c r="B2208" s="440" t="s">
        <v>23</v>
      </c>
      <c r="C2208" s="421"/>
      <c r="D2208" s="24"/>
      <c r="E2208" s="24"/>
      <c r="F2208" s="422"/>
      <c r="G2208" s="88"/>
      <c r="H2208" s="36"/>
      <c r="I2208" s="88"/>
      <c r="J2208" s="88"/>
      <c r="K2208" s="24">
        <f t="shared" si="799"/>
        <v>0</v>
      </c>
      <c r="L2208" s="24">
        <f t="shared" si="800"/>
        <v>0</v>
      </c>
      <c r="M2208" s="129" t="e">
        <f t="shared" si="787"/>
        <v>#DIV/0!</v>
      </c>
      <c r="N2208" s="522"/>
    </row>
    <row r="2209" spans="1:14" s="81" customFormat="1" x14ac:dyDescent="0.25">
      <c r="A2209" s="594"/>
      <c r="B2209" s="440" t="s">
        <v>22</v>
      </c>
      <c r="C2209" s="421"/>
      <c r="D2209" s="24"/>
      <c r="E2209" s="24"/>
      <c r="F2209" s="422"/>
      <c r="G2209" s="88"/>
      <c r="H2209" s="36"/>
      <c r="I2209" s="88"/>
      <c r="J2209" s="88"/>
      <c r="K2209" s="24">
        <f t="shared" si="799"/>
        <v>0</v>
      </c>
      <c r="L2209" s="24">
        <f t="shared" si="800"/>
        <v>0</v>
      </c>
      <c r="M2209" s="129" t="e">
        <f t="shared" si="787"/>
        <v>#DIV/0!</v>
      </c>
      <c r="N2209" s="522"/>
    </row>
    <row r="2210" spans="1:14" s="81" customFormat="1" ht="20.25" customHeight="1" x14ac:dyDescent="0.25">
      <c r="A2210" s="594"/>
      <c r="B2210" s="179" t="s">
        <v>147</v>
      </c>
      <c r="C2210" s="421"/>
      <c r="D2210" s="24">
        <v>93.2</v>
      </c>
      <c r="E2210" s="24">
        <v>93.2</v>
      </c>
      <c r="F2210" s="185">
        <v>0</v>
      </c>
      <c r="G2210" s="88">
        <f t="shared" si="798"/>
        <v>0</v>
      </c>
      <c r="H2210" s="36">
        <v>0</v>
      </c>
      <c r="I2210" s="109">
        <f t="shared" si="788"/>
        <v>0</v>
      </c>
      <c r="J2210" s="88"/>
      <c r="K2210" s="24">
        <f t="shared" si="799"/>
        <v>93.2</v>
      </c>
      <c r="L2210" s="24">
        <f t="shared" si="800"/>
        <v>0</v>
      </c>
      <c r="M2210" s="52">
        <f t="shared" si="787"/>
        <v>1</v>
      </c>
      <c r="N2210" s="522"/>
    </row>
    <row r="2211" spans="1:14" s="81" customFormat="1" ht="24" customHeight="1" x14ac:dyDescent="0.25">
      <c r="A2211" s="594"/>
      <c r="B2211" s="179" t="s">
        <v>24</v>
      </c>
      <c r="C2211" s="423"/>
      <c r="D2211" s="24"/>
      <c r="E2211" s="24"/>
      <c r="F2211" s="185"/>
      <c r="G2211" s="107"/>
      <c r="H2211" s="36"/>
      <c r="I2211" s="88"/>
      <c r="J2211" s="88"/>
      <c r="K2211" s="24">
        <f t="shared" si="799"/>
        <v>0</v>
      </c>
      <c r="L2211" s="24">
        <f t="shared" si="800"/>
        <v>0</v>
      </c>
      <c r="M2211" s="129" t="e">
        <f t="shared" si="787"/>
        <v>#DIV/0!</v>
      </c>
      <c r="N2211" s="522"/>
    </row>
    <row r="2212" spans="1:14" s="81" customFormat="1" ht="172.5" customHeight="1" x14ac:dyDescent="0.25">
      <c r="A2212" s="588" t="s">
        <v>1068</v>
      </c>
      <c r="B2212" s="243" t="s">
        <v>866</v>
      </c>
      <c r="C2212" s="92" t="s">
        <v>215</v>
      </c>
      <c r="D2212" s="56">
        <f>SUM(D2213:D2216)</f>
        <v>500</v>
      </c>
      <c r="E2212" s="56">
        <f t="shared" ref="E2212" si="802">SUM(E2213:E2216)</f>
        <v>500</v>
      </c>
      <c r="F2212" s="56">
        <v>0</v>
      </c>
      <c r="G2212" s="105">
        <v>0</v>
      </c>
      <c r="H2212" s="56">
        <v>0</v>
      </c>
      <c r="I2212" s="109">
        <f t="shared" si="788"/>
        <v>0</v>
      </c>
      <c r="J2212" s="88" t="e">
        <f t="shared" ref="J2212:J2241" si="803">H2212/F2212</f>
        <v>#DIV/0!</v>
      </c>
      <c r="K2212" s="56">
        <f t="shared" si="799"/>
        <v>500</v>
      </c>
      <c r="L2212" s="24">
        <f t="shared" si="800"/>
        <v>0</v>
      </c>
      <c r="M2212" s="155">
        <f t="shared" si="787"/>
        <v>1</v>
      </c>
      <c r="N2212" s="522" t="s">
        <v>730</v>
      </c>
    </row>
    <row r="2213" spans="1:14" s="81" customFormat="1" x14ac:dyDescent="0.25">
      <c r="A2213" s="588"/>
      <c r="B2213" s="440" t="s">
        <v>23</v>
      </c>
      <c r="C2213" s="92"/>
      <c r="D2213" s="24"/>
      <c r="E2213" s="24"/>
      <c r="F2213" s="24"/>
      <c r="G2213" s="106"/>
      <c r="H2213" s="24"/>
      <c r="I2213" s="88"/>
      <c r="J2213" s="88"/>
      <c r="K2213" s="24">
        <f t="shared" si="799"/>
        <v>0</v>
      </c>
      <c r="L2213" s="24">
        <f t="shared" si="800"/>
        <v>0</v>
      </c>
      <c r="M2213" s="129" t="e">
        <f t="shared" si="787"/>
        <v>#DIV/0!</v>
      </c>
      <c r="N2213" s="522"/>
    </row>
    <row r="2214" spans="1:14" s="81" customFormat="1" x14ac:dyDescent="0.25">
      <c r="A2214" s="588"/>
      <c r="B2214" s="440" t="s">
        <v>22</v>
      </c>
      <c r="C2214" s="92"/>
      <c r="D2214" s="24"/>
      <c r="E2214" s="24"/>
      <c r="F2214" s="24"/>
      <c r="G2214" s="106"/>
      <c r="H2214" s="24"/>
      <c r="I2214" s="88"/>
      <c r="J2214" s="88"/>
      <c r="K2214" s="24">
        <f t="shared" si="799"/>
        <v>0</v>
      </c>
      <c r="L2214" s="24">
        <f t="shared" si="800"/>
        <v>0</v>
      </c>
      <c r="M2214" s="129" t="e">
        <f t="shared" si="787"/>
        <v>#DIV/0!</v>
      </c>
      <c r="N2214" s="522"/>
    </row>
    <row r="2215" spans="1:14" s="81" customFormat="1" ht="20.25" customHeight="1" x14ac:dyDescent="0.25">
      <c r="A2215" s="588"/>
      <c r="B2215" s="179" t="s">
        <v>147</v>
      </c>
      <c r="C2215" s="92"/>
      <c r="D2215" s="24">
        <f>500000/1000</f>
        <v>500</v>
      </c>
      <c r="E2215" s="24">
        <f>D2215</f>
        <v>500</v>
      </c>
      <c r="F2215" s="424"/>
      <c r="G2215" s="425">
        <f>F2215/E2215</f>
        <v>0</v>
      </c>
      <c r="H2215" s="424"/>
      <c r="I2215" s="109"/>
      <c r="J2215" s="88"/>
      <c r="K2215" s="24">
        <f t="shared" si="799"/>
        <v>500</v>
      </c>
      <c r="L2215" s="24">
        <f t="shared" si="800"/>
        <v>0</v>
      </c>
      <c r="M2215" s="52">
        <f t="shared" si="787"/>
        <v>1</v>
      </c>
      <c r="N2215" s="522"/>
    </row>
    <row r="2216" spans="1:14" s="81" customFormat="1" ht="24" customHeight="1" x14ac:dyDescent="0.25">
      <c r="A2216" s="588"/>
      <c r="B2216" s="179" t="s">
        <v>24</v>
      </c>
      <c r="C2216" s="92"/>
      <c r="D2216" s="24"/>
      <c r="E2216" s="24"/>
      <c r="F2216" s="24"/>
      <c r="G2216" s="106"/>
      <c r="H2216" s="24"/>
      <c r="I2216" s="88"/>
      <c r="J2216" s="88"/>
      <c r="K2216" s="24">
        <f t="shared" si="799"/>
        <v>0</v>
      </c>
      <c r="L2216" s="24">
        <f t="shared" si="800"/>
        <v>0</v>
      </c>
      <c r="M2216" s="129" t="e">
        <f t="shared" si="787"/>
        <v>#DIV/0!</v>
      </c>
      <c r="N2216" s="522"/>
    </row>
    <row r="2217" spans="1:14" s="81" customFormat="1" ht="116.25" customHeight="1" x14ac:dyDescent="0.25">
      <c r="A2217" s="588" t="s">
        <v>1069</v>
      </c>
      <c r="B2217" s="243" t="s">
        <v>576</v>
      </c>
      <c r="C2217" s="92" t="s">
        <v>215</v>
      </c>
      <c r="D2217" s="56">
        <f>SUM(D2218:D2221)</f>
        <v>211.65</v>
      </c>
      <c r="E2217" s="56">
        <f>SUM(E2218:E2221)</f>
        <v>211.65</v>
      </c>
      <c r="F2217" s="56">
        <f>SUM(F2218:F2221)</f>
        <v>98.76</v>
      </c>
      <c r="G2217" s="114">
        <f t="shared" ref="G2217" si="804">F2217/E2217</f>
        <v>0.46700000000000003</v>
      </c>
      <c r="H2217" s="56">
        <f>SUM(H2218:H2221)</f>
        <v>98.76</v>
      </c>
      <c r="I2217" s="109">
        <f t="shared" si="788"/>
        <v>0.46700000000000003</v>
      </c>
      <c r="J2217" s="109">
        <f t="shared" si="803"/>
        <v>1</v>
      </c>
      <c r="K2217" s="56">
        <f t="shared" si="799"/>
        <v>211.65</v>
      </c>
      <c r="L2217" s="24">
        <f t="shared" si="800"/>
        <v>0</v>
      </c>
      <c r="M2217" s="155">
        <f t="shared" si="787"/>
        <v>1</v>
      </c>
      <c r="N2217" s="522"/>
    </row>
    <row r="2218" spans="1:14" s="81" customFormat="1" ht="22.5" customHeight="1" x14ac:dyDescent="0.25">
      <c r="A2218" s="588"/>
      <c r="B2218" s="440" t="s">
        <v>23</v>
      </c>
      <c r="C2218" s="92"/>
      <c r="D2218" s="24"/>
      <c r="E2218" s="24"/>
      <c r="F2218" s="24"/>
      <c r="G2218" s="109"/>
      <c r="H2218" s="24"/>
      <c r="I2218" s="88"/>
      <c r="J2218" s="88"/>
      <c r="K2218" s="24">
        <f t="shared" si="799"/>
        <v>0</v>
      </c>
      <c r="L2218" s="24">
        <f t="shared" si="800"/>
        <v>0</v>
      </c>
      <c r="M2218" s="129" t="e">
        <f t="shared" si="787"/>
        <v>#DIV/0!</v>
      </c>
      <c r="N2218" s="522"/>
    </row>
    <row r="2219" spans="1:14" s="81" customFormat="1" ht="22.5" customHeight="1" x14ac:dyDescent="0.25">
      <c r="A2219" s="588"/>
      <c r="B2219" s="440" t="s">
        <v>22</v>
      </c>
      <c r="C2219" s="92"/>
      <c r="D2219" s="24"/>
      <c r="E2219" s="24"/>
      <c r="F2219" s="24"/>
      <c r="G2219" s="109"/>
      <c r="H2219" s="24"/>
      <c r="I2219" s="88"/>
      <c r="J2219" s="88"/>
      <c r="K2219" s="24">
        <f t="shared" si="799"/>
        <v>0</v>
      </c>
      <c r="L2219" s="24">
        <f t="shared" si="800"/>
        <v>0</v>
      </c>
      <c r="M2219" s="129" t="e">
        <f t="shared" si="787"/>
        <v>#DIV/0!</v>
      </c>
      <c r="N2219" s="522"/>
    </row>
    <row r="2220" spans="1:14" s="81" customFormat="1" ht="17.25" customHeight="1" x14ac:dyDescent="0.25">
      <c r="A2220" s="588"/>
      <c r="B2220" s="179" t="s">
        <v>147</v>
      </c>
      <c r="C2220" s="92"/>
      <c r="D2220" s="24">
        <f>SUM(D2225,D2230)</f>
        <v>211.65</v>
      </c>
      <c r="E2220" s="24">
        <f>SUM(E2225,E2230)</f>
        <v>211.65</v>
      </c>
      <c r="F2220" s="24">
        <f>F2225+F2230</f>
        <v>98.76</v>
      </c>
      <c r="G2220" s="109">
        <f t="shared" ref="G2220" si="805">F2220/E2220</f>
        <v>0.46700000000000003</v>
      </c>
      <c r="H2220" s="24">
        <f>H2225+H2230</f>
        <v>98.76</v>
      </c>
      <c r="I2220" s="109">
        <f t="shared" si="788"/>
        <v>0.46700000000000003</v>
      </c>
      <c r="J2220" s="109">
        <f t="shared" si="803"/>
        <v>1</v>
      </c>
      <c r="K2220" s="24">
        <f>K2225+K2230</f>
        <v>211.65</v>
      </c>
      <c r="L2220" s="24">
        <f t="shared" si="800"/>
        <v>0</v>
      </c>
      <c r="M2220" s="52">
        <f t="shared" si="787"/>
        <v>1</v>
      </c>
      <c r="N2220" s="522"/>
    </row>
    <row r="2221" spans="1:14" s="81" customFormat="1" ht="21" customHeight="1" x14ac:dyDescent="0.25">
      <c r="A2221" s="588"/>
      <c r="B2221" s="179" t="s">
        <v>24</v>
      </c>
      <c r="C2221" s="92"/>
      <c r="D2221" s="24"/>
      <c r="E2221" s="24"/>
      <c r="F2221" s="24"/>
      <c r="G2221" s="109"/>
      <c r="H2221" s="24"/>
      <c r="I2221" s="88"/>
      <c r="J2221" s="88"/>
      <c r="K2221" s="24">
        <f t="shared" si="799"/>
        <v>0</v>
      </c>
      <c r="L2221" s="24">
        <f t="shared" si="800"/>
        <v>0</v>
      </c>
      <c r="M2221" s="129" t="e">
        <f t="shared" si="787"/>
        <v>#DIV/0!</v>
      </c>
      <c r="N2221" s="522"/>
    </row>
    <row r="2222" spans="1:14" s="81" customFormat="1" ht="101.25" customHeight="1" x14ac:dyDescent="0.25">
      <c r="A2222" s="588" t="s">
        <v>1070</v>
      </c>
      <c r="B2222" s="243" t="s">
        <v>576</v>
      </c>
      <c r="C2222" s="92" t="s">
        <v>215</v>
      </c>
      <c r="D2222" s="56">
        <f>SUM(D2223:D2226)</f>
        <v>199.67</v>
      </c>
      <c r="E2222" s="56">
        <f>SUM(E2223:E2226)</f>
        <v>199.67</v>
      </c>
      <c r="F2222" s="56">
        <f>SUM(F2223:F2226)</f>
        <v>97.96</v>
      </c>
      <c r="G2222" s="114">
        <f t="shared" si="798"/>
        <v>0.49099999999999999</v>
      </c>
      <c r="H2222" s="56">
        <f>SUM(H2223:H2226)</f>
        <v>97.96</v>
      </c>
      <c r="I2222" s="109">
        <f t="shared" si="788"/>
        <v>0.49099999999999999</v>
      </c>
      <c r="J2222" s="109">
        <f t="shared" si="803"/>
        <v>1</v>
      </c>
      <c r="K2222" s="56">
        <f t="shared" si="799"/>
        <v>199.67</v>
      </c>
      <c r="L2222" s="24">
        <f t="shared" si="800"/>
        <v>0</v>
      </c>
      <c r="M2222" s="155">
        <f t="shared" si="787"/>
        <v>1</v>
      </c>
      <c r="N2222" s="522" t="s">
        <v>1219</v>
      </c>
    </row>
    <row r="2223" spans="1:14" s="81" customFormat="1" ht="21" customHeight="1" x14ac:dyDescent="0.25">
      <c r="A2223" s="588"/>
      <c r="B2223" s="440" t="s">
        <v>23</v>
      </c>
      <c r="C2223" s="92"/>
      <c r="D2223" s="185"/>
      <c r="E2223" s="185"/>
      <c r="F2223" s="185"/>
      <c r="G2223" s="398"/>
      <c r="H2223" s="185"/>
      <c r="I2223" s="88" t="e">
        <f t="shared" si="788"/>
        <v>#DIV/0!</v>
      </c>
      <c r="J2223" s="88" t="e">
        <f t="shared" si="803"/>
        <v>#DIV/0!</v>
      </c>
      <c r="K2223" s="24">
        <f t="shared" si="799"/>
        <v>0</v>
      </c>
      <c r="L2223" s="24">
        <f t="shared" si="800"/>
        <v>0</v>
      </c>
      <c r="M2223" s="129" t="e">
        <f t="shared" si="787"/>
        <v>#DIV/0!</v>
      </c>
      <c r="N2223" s="522"/>
    </row>
    <row r="2224" spans="1:14" s="81" customFormat="1" ht="21" customHeight="1" x14ac:dyDescent="0.25">
      <c r="A2224" s="588"/>
      <c r="B2224" s="440" t="s">
        <v>22</v>
      </c>
      <c r="C2224" s="92"/>
      <c r="D2224" s="24"/>
      <c r="E2224" s="24"/>
      <c r="F2224" s="24"/>
      <c r="G2224" s="106"/>
      <c r="H2224" s="24"/>
      <c r="I2224" s="88" t="e">
        <f t="shared" si="788"/>
        <v>#DIV/0!</v>
      </c>
      <c r="J2224" s="88" t="e">
        <f t="shared" si="803"/>
        <v>#DIV/0!</v>
      </c>
      <c r="K2224" s="24">
        <f t="shared" si="799"/>
        <v>0</v>
      </c>
      <c r="L2224" s="24">
        <f t="shared" si="800"/>
        <v>0</v>
      </c>
      <c r="M2224" s="129" t="e">
        <f t="shared" si="787"/>
        <v>#DIV/0!</v>
      </c>
      <c r="N2224" s="522"/>
    </row>
    <row r="2225" spans="1:14" s="81" customFormat="1" ht="21" customHeight="1" x14ac:dyDescent="0.25">
      <c r="A2225" s="588"/>
      <c r="B2225" s="179" t="s">
        <v>147</v>
      </c>
      <c r="C2225" s="92"/>
      <c r="D2225" s="24">
        <v>199.67</v>
      </c>
      <c r="E2225" s="24">
        <v>199.67</v>
      </c>
      <c r="F2225" s="24">
        <v>97.96</v>
      </c>
      <c r="G2225" s="109">
        <f t="shared" ref="G2225" si="806">F2225/E2225</f>
        <v>0.49099999999999999</v>
      </c>
      <c r="H2225" s="24">
        <v>97.96</v>
      </c>
      <c r="I2225" s="109">
        <f t="shared" si="788"/>
        <v>0.49099999999999999</v>
      </c>
      <c r="J2225" s="109">
        <f t="shared" si="803"/>
        <v>1</v>
      </c>
      <c r="K2225" s="24">
        <f t="shared" si="799"/>
        <v>199.67</v>
      </c>
      <c r="L2225" s="24">
        <f t="shared" si="800"/>
        <v>0</v>
      </c>
      <c r="M2225" s="52">
        <f t="shared" ref="M2225:M2256" si="807">K2225/E2225</f>
        <v>1</v>
      </c>
      <c r="N2225" s="522"/>
    </row>
    <row r="2226" spans="1:14" s="81" customFormat="1" ht="21" customHeight="1" x14ac:dyDescent="0.25">
      <c r="A2226" s="588"/>
      <c r="B2226" s="179" t="s">
        <v>24</v>
      </c>
      <c r="C2226" s="92"/>
      <c r="D2226" s="24"/>
      <c r="E2226" s="24"/>
      <c r="F2226" s="24"/>
      <c r="G2226" s="109"/>
      <c r="H2226" s="24"/>
      <c r="I2226" s="88" t="e">
        <f t="shared" si="788"/>
        <v>#DIV/0!</v>
      </c>
      <c r="J2226" s="88" t="e">
        <f t="shared" si="803"/>
        <v>#DIV/0!</v>
      </c>
      <c r="K2226" s="24">
        <f t="shared" si="799"/>
        <v>0</v>
      </c>
      <c r="L2226" s="24">
        <f t="shared" si="800"/>
        <v>0</v>
      </c>
      <c r="M2226" s="129" t="e">
        <f t="shared" si="807"/>
        <v>#DIV/0!</v>
      </c>
      <c r="N2226" s="522"/>
    </row>
    <row r="2227" spans="1:14" s="81" customFormat="1" ht="94.5" customHeight="1" x14ac:dyDescent="0.25">
      <c r="A2227" s="588" t="s">
        <v>1071</v>
      </c>
      <c r="B2227" s="243" t="s">
        <v>867</v>
      </c>
      <c r="C2227" s="92" t="s">
        <v>215</v>
      </c>
      <c r="D2227" s="56">
        <f>SUM(D2228:D2231)</f>
        <v>11.98</v>
      </c>
      <c r="E2227" s="56">
        <f>SUM(E2228:E2231)</f>
        <v>11.98</v>
      </c>
      <c r="F2227" s="56">
        <f>SUM(F2228:F2231)</f>
        <v>0.8</v>
      </c>
      <c r="G2227" s="114">
        <f t="shared" ref="G2227" si="808">F2227/E2227</f>
        <v>6.7000000000000004E-2</v>
      </c>
      <c r="H2227" s="56">
        <f>SUM(H2228:H2231)</f>
        <v>0.8</v>
      </c>
      <c r="I2227" s="109">
        <f t="shared" ref="I2227:I2256" si="809">H2227/E2227</f>
        <v>6.7000000000000004E-2</v>
      </c>
      <c r="J2227" s="109">
        <f t="shared" si="803"/>
        <v>1</v>
      </c>
      <c r="K2227" s="56">
        <f t="shared" si="799"/>
        <v>11.98</v>
      </c>
      <c r="L2227" s="24">
        <f t="shared" si="800"/>
        <v>0</v>
      </c>
      <c r="M2227" s="155">
        <f t="shared" si="807"/>
        <v>1</v>
      </c>
      <c r="N2227" s="522" t="s">
        <v>1042</v>
      </c>
    </row>
    <row r="2228" spans="1:14" s="81" customFormat="1" ht="21" customHeight="1" x14ac:dyDescent="0.25">
      <c r="A2228" s="588"/>
      <c r="B2228" s="440" t="s">
        <v>23</v>
      </c>
      <c r="C2228" s="92"/>
      <c r="D2228" s="24"/>
      <c r="E2228" s="24"/>
      <c r="F2228" s="24"/>
      <c r="G2228" s="109"/>
      <c r="H2228" s="24"/>
      <c r="I2228" s="88" t="e">
        <f t="shared" si="809"/>
        <v>#DIV/0!</v>
      </c>
      <c r="J2228" s="88" t="e">
        <f t="shared" si="803"/>
        <v>#DIV/0!</v>
      </c>
      <c r="K2228" s="24">
        <f t="shared" si="799"/>
        <v>0</v>
      </c>
      <c r="L2228" s="24">
        <f t="shared" si="800"/>
        <v>0</v>
      </c>
      <c r="M2228" s="129" t="e">
        <f t="shared" si="807"/>
        <v>#DIV/0!</v>
      </c>
      <c r="N2228" s="522"/>
    </row>
    <row r="2229" spans="1:14" s="81" customFormat="1" ht="21" customHeight="1" x14ac:dyDescent="0.25">
      <c r="A2229" s="588"/>
      <c r="B2229" s="440" t="s">
        <v>22</v>
      </c>
      <c r="C2229" s="92"/>
      <c r="D2229" s="24"/>
      <c r="E2229" s="24"/>
      <c r="F2229" s="24"/>
      <c r="G2229" s="109"/>
      <c r="H2229" s="24"/>
      <c r="I2229" s="88" t="e">
        <f t="shared" si="809"/>
        <v>#DIV/0!</v>
      </c>
      <c r="J2229" s="88" t="e">
        <f t="shared" si="803"/>
        <v>#DIV/0!</v>
      </c>
      <c r="K2229" s="24">
        <f t="shared" si="799"/>
        <v>0</v>
      </c>
      <c r="L2229" s="24">
        <f t="shared" si="800"/>
        <v>0</v>
      </c>
      <c r="M2229" s="129" t="e">
        <f t="shared" si="807"/>
        <v>#DIV/0!</v>
      </c>
      <c r="N2229" s="522"/>
    </row>
    <row r="2230" spans="1:14" s="81" customFormat="1" ht="21" customHeight="1" x14ac:dyDescent="0.25">
      <c r="A2230" s="588"/>
      <c r="B2230" s="179" t="s">
        <v>147</v>
      </c>
      <c r="C2230" s="92"/>
      <c r="D2230" s="24">
        <v>11.98</v>
      </c>
      <c r="E2230" s="24">
        <v>11.98</v>
      </c>
      <c r="F2230" s="24">
        <v>0.8</v>
      </c>
      <c r="G2230" s="109">
        <f t="shared" ref="G2230" si="810">F2230/E2230</f>
        <v>6.7000000000000004E-2</v>
      </c>
      <c r="H2230" s="24">
        <v>0.8</v>
      </c>
      <c r="I2230" s="109">
        <f t="shared" si="809"/>
        <v>6.7000000000000004E-2</v>
      </c>
      <c r="J2230" s="109">
        <f t="shared" si="803"/>
        <v>1</v>
      </c>
      <c r="K2230" s="24">
        <f t="shared" si="799"/>
        <v>11.98</v>
      </c>
      <c r="L2230" s="24">
        <f t="shared" si="800"/>
        <v>0</v>
      </c>
      <c r="M2230" s="52">
        <f t="shared" si="807"/>
        <v>1</v>
      </c>
      <c r="N2230" s="522"/>
    </row>
    <row r="2231" spans="1:14" s="81" customFormat="1" ht="21" customHeight="1" x14ac:dyDescent="0.25">
      <c r="A2231" s="588"/>
      <c r="B2231" s="179" t="s">
        <v>24</v>
      </c>
      <c r="C2231" s="92"/>
      <c r="D2231" s="185"/>
      <c r="E2231" s="185"/>
      <c r="F2231" s="185"/>
      <c r="G2231" s="398"/>
      <c r="H2231" s="185"/>
      <c r="I2231" s="88" t="e">
        <f t="shared" si="809"/>
        <v>#DIV/0!</v>
      </c>
      <c r="J2231" s="88" t="e">
        <f t="shared" si="803"/>
        <v>#DIV/0!</v>
      </c>
      <c r="K2231" s="24">
        <f t="shared" si="799"/>
        <v>0</v>
      </c>
      <c r="L2231" s="24">
        <f t="shared" si="800"/>
        <v>0</v>
      </c>
      <c r="M2231" s="129" t="e">
        <f t="shared" si="807"/>
        <v>#DIV/0!</v>
      </c>
      <c r="N2231" s="522"/>
    </row>
    <row r="2232" spans="1:14" s="81" customFormat="1" ht="92.25" customHeight="1" x14ac:dyDescent="0.25">
      <c r="A2232" s="588" t="s">
        <v>1072</v>
      </c>
      <c r="B2232" s="243" t="s">
        <v>868</v>
      </c>
      <c r="C2232" s="92" t="s">
        <v>215</v>
      </c>
      <c r="D2232" s="56">
        <f>SUM(D2233:D2236)</f>
        <v>22.4</v>
      </c>
      <c r="E2232" s="56">
        <f>SUM(E2233:E2236)</f>
        <v>22.4</v>
      </c>
      <c r="F2232" s="286">
        <f>SUM(F2233:F2236)</f>
        <v>0</v>
      </c>
      <c r="G2232" s="426">
        <f t="shared" ref="G2232" si="811">F2232/E2232</f>
        <v>0</v>
      </c>
      <c r="H2232" s="286">
        <f>SUM(H2233:H2236)</f>
        <v>0</v>
      </c>
      <c r="I2232" s="109">
        <f t="shared" si="809"/>
        <v>0</v>
      </c>
      <c r="J2232" s="88" t="e">
        <f t="shared" si="803"/>
        <v>#DIV/0!</v>
      </c>
      <c r="K2232" s="56">
        <f t="shared" si="799"/>
        <v>22.4</v>
      </c>
      <c r="L2232" s="24">
        <f t="shared" si="800"/>
        <v>0</v>
      </c>
      <c r="M2232" s="155">
        <f t="shared" si="807"/>
        <v>1</v>
      </c>
      <c r="N2232" s="522" t="s">
        <v>869</v>
      </c>
    </row>
    <row r="2233" spans="1:14" s="81" customFormat="1" ht="21" customHeight="1" x14ac:dyDescent="0.25">
      <c r="A2233" s="588"/>
      <c r="B2233" s="440" t="s">
        <v>23</v>
      </c>
      <c r="C2233" s="92"/>
      <c r="D2233" s="24"/>
      <c r="E2233" s="24"/>
      <c r="F2233" s="185"/>
      <c r="G2233" s="398"/>
      <c r="H2233" s="185"/>
      <c r="I2233" s="88" t="e">
        <f t="shared" si="809"/>
        <v>#DIV/0!</v>
      </c>
      <c r="J2233" s="88" t="e">
        <f t="shared" si="803"/>
        <v>#DIV/0!</v>
      </c>
      <c r="K2233" s="24">
        <f t="shared" si="799"/>
        <v>0</v>
      </c>
      <c r="L2233" s="24">
        <f t="shared" si="800"/>
        <v>0</v>
      </c>
      <c r="M2233" s="129" t="e">
        <f t="shared" si="807"/>
        <v>#DIV/0!</v>
      </c>
      <c r="N2233" s="522"/>
    </row>
    <row r="2234" spans="1:14" s="81" customFormat="1" ht="21" customHeight="1" x14ac:dyDescent="0.25">
      <c r="A2234" s="588"/>
      <c r="B2234" s="440" t="s">
        <v>22</v>
      </c>
      <c r="C2234" s="92"/>
      <c r="D2234" s="24"/>
      <c r="E2234" s="24"/>
      <c r="F2234" s="185"/>
      <c r="G2234" s="398"/>
      <c r="H2234" s="185"/>
      <c r="I2234" s="88" t="e">
        <f t="shared" si="809"/>
        <v>#DIV/0!</v>
      </c>
      <c r="J2234" s="88" t="e">
        <f t="shared" si="803"/>
        <v>#DIV/0!</v>
      </c>
      <c r="K2234" s="24">
        <f t="shared" si="799"/>
        <v>0</v>
      </c>
      <c r="L2234" s="24">
        <f t="shared" si="800"/>
        <v>0</v>
      </c>
      <c r="M2234" s="129" t="e">
        <f t="shared" si="807"/>
        <v>#DIV/0!</v>
      </c>
      <c r="N2234" s="522"/>
    </row>
    <row r="2235" spans="1:14" s="81" customFormat="1" ht="21" customHeight="1" x14ac:dyDescent="0.25">
      <c r="A2235" s="588"/>
      <c r="B2235" s="179" t="s">
        <v>147</v>
      </c>
      <c r="C2235" s="92"/>
      <c r="D2235" s="24">
        <v>22.4</v>
      </c>
      <c r="E2235" s="24">
        <v>22.4</v>
      </c>
      <c r="F2235" s="185">
        <v>0</v>
      </c>
      <c r="G2235" s="398"/>
      <c r="H2235" s="185">
        <v>0</v>
      </c>
      <c r="I2235" s="109">
        <f t="shared" si="809"/>
        <v>0</v>
      </c>
      <c r="J2235" s="88" t="e">
        <f t="shared" si="803"/>
        <v>#DIV/0!</v>
      </c>
      <c r="K2235" s="24">
        <f t="shared" si="799"/>
        <v>22.4</v>
      </c>
      <c r="L2235" s="24">
        <f t="shared" si="800"/>
        <v>0</v>
      </c>
      <c r="M2235" s="52">
        <f t="shared" si="807"/>
        <v>1</v>
      </c>
      <c r="N2235" s="522"/>
    </row>
    <row r="2236" spans="1:14" s="81" customFormat="1" ht="21" customHeight="1" x14ac:dyDescent="0.25">
      <c r="A2236" s="588"/>
      <c r="B2236" s="179" t="s">
        <v>24</v>
      </c>
      <c r="C2236" s="92"/>
      <c r="D2236" s="185"/>
      <c r="E2236" s="185"/>
      <c r="F2236" s="185"/>
      <c r="G2236" s="398"/>
      <c r="H2236" s="185"/>
      <c r="I2236" s="88" t="e">
        <f t="shared" si="809"/>
        <v>#DIV/0!</v>
      </c>
      <c r="J2236" s="88" t="e">
        <f t="shared" si="803"/>
        <v>#DIV/0!</v>
      </c>
      <c r="K2236" s="24">
        <f t="shared" si="799"/>
        <v>0</v>
      </c>
      <c r="L2236" s="24">
        <f t="shared" si="800"/>
        <v>0</v>
      </c>
      <c r="M2236" s="129" t="e">
        <f t="shared" si="807"/>
        <v>#DIV/0!</v>
      </c>
      <c r="N2236" s="522"/>
    </row>
    <row r="2237" spans="1:14" s="81" customFormat="1" ht="125.25" customHeight="1" x14ac:dyDescent="0.25">
      <c r="A2237" s="588" t="s">
        <v>1073</v>
      </c>
      <c r="B2237" s="427" t="s">
        <v>870</v>
      </c>
      <c r="C2237" s="92" t="s">
        <v>215</v>
      </c>
      <c r="D2237" s="56">
        <f>SUM(D2238:D2241)</f>
        <v>6001.6</v>
      </c>
      <c r="E2237" s="56">
        <f>SUM(E2238:E2241)</f>
        <v>6001.6</v>
      </c>
      <c r="F2237" s="56">
        <f>SUM(F2238:F2241)</f>
        <v>3457.88</v>
      </c>
      <c r="G2237" s="158">
        <f t="shared" ref="G2237:G2241" si="812">F2237/E2237</f>
        <v>0.57599999999999996</v>
      </c>
      <c r="H2237" s="146">
        <f>SUM(H2238:H2241)</f>
        <v>3457.88</v>
      </c>
      <c r="I2237" s="109">
        <f t="shared" si="809"/>
        <v>0.57599999999999996</v>
      </c>
      <c r="J2237" s="158">
        <f t="shared" si="803"/>
        <v>1</v>
      </c>
      <c r="K2237" s="56">
        <f t="shared" si="799"/>
        <v>6001.6</v>
      </c>
      <c r="L2237" s="56">
        <f t="shared" si="800"/>
        <v>0</v>
      </c>
      <c r="M2237" s="155">
        <f t="shared" si="807"/>
        <v>1</v>
      </c>
      <c r="N2237" s="584" t="s">
        <v>1220</v>
      </c>
    </row>
    <row r="2238" spans="1:14" s="81" customFormat="1" ht="21" customHeight="1" x14ac:dyDescent="0.25">
      <c r="A2238" s="588"/>
      <c r="B2238" s="418" t="s">
        <v>23</v>
      </c>
      <c r="C2238" s="246"/>
      <c r="D2238" s="24"/>
      <c r="E2238" s="24"/>
      <c r="F2238" s="160"/>
      <c r="G2238" s="107" t="e">
        <f t="shared" si="812"/>
        <v>#DIV/0!</v>
      </c>
      <c r="H2238" s="36"/>
      <c r="I2238" s="88" t="e">
        <f t="shared" si="809"/>
        <v>#DIV/0!</v>
      </c>
      <c r="J2238" s="88" t="e">
        <f t="shared" si="803"/>
        <v>#DIV/0!</v>
      </c>
      <c r="K2238" s="24">
        <f t="shared" si="799"/>
        <v>0</v>
      </c>
      <c r="L2238" s="24">
        <f t="shared" si="800"/>
        <v>0</v>
      </c>
      <c r="M2238" s="129" t="e">
        <f t="shared" si="807"/>
        <v>#DIV/0!</v>
      </c>
      <c r="N2238" s="584"/>
    </row>
    <row r="2239" spans="1:14" s="81" customFormat="1" ht="21" customHeight="1" x14ac:dyDescent="0.25">
      <c r="A2239" s="588"/>
      <c r="B2239" s="418" t="s">
        <v>22</v>
      </c>
      <c r="C2239" s="246"/>
      <c r="D2239" s="24"/>
      <c r="E2239" s="24"/>
      <c r="F2239" s="160"/>
      <c r="G2239" s="107" t="e">
        <f t="shared" si="812"/>
        <v>#DIV/0!</v>
      </c>
      <c r="H2239" s="36"/>
      <c r="I2239" s="88" t="e">
        <f t="shared" si="809"/>
        <v>#DIV/0!</v>
      </c>
      <c r="J2239" s="88" t="e">
        <f t="shared" si="803"/>
        <v>#DIV/0!</v>
      </c>
      <c r="K2239" s="24">
        <f t="shared" si="799"/>
        <v>0</v>
      </c>
      <c r="L2239" s="24">
        <f t="shared" si="800"/>
        <v>0</v>
      </c>
      <c r="M2239" s="129" t="e">
        <f t="shared" si="807"/>
        <v>#DIV/0!</v>
      </c>
      <c r="N2239" s="584"/>
    </row>
    <row r="2240" spans="1:14" s="81" customFormat="1" ht="21" customHeight="1" x14ac:dyDescent="0.25">
      <c r="A2240" s="588"/>
      <c r="B2240" s="418" t="s">
        <v>42</v>
      </c>
      <c r="C2240" s="246"/>
      <c r="D2240" s="24">
        <v>6001.6</v>
      </c>
      <c r="E2240" s="24">
        <v>6001.6</v>
      </c>
      <c r="F2240" s="87">
        <v>3457.88</v>
      </c>
      <c r="G2240" s="156">
        <f t="shared" si="812"/>
        <v>0.57599999999999996</v>
      </c>
      <c r="H2240" s="87">
        <v>3457.88</v>
      </c>
      <c r="I2240" s="109">
        <f t="shared" si="809"/>
        <v>0.57599999999999996</v>
      </c>
      <c r="J2240" s="156">
        <f t="shared" si="803"/>
        <v>1</v>
      </c>
      <c r="K2240" s="24">
        <v>5945.88</v>
      </c>
      <c r="L2240" s="24">
        <f t="shared" si="800"/>
        <v>55.72</v>
      </c>
      <c r="M2240" s="52">
        <f t="shared" si="807"/>
        <v>0.99</v>
      </c>
      <c r="N2240" s="584"/>
    </row>
    <row r="2241" spans="1:14" s="81" customFormat="1" ht="21" customHeight="1" x14ac:dyDescent="0.25">
      <c r="A2241" s="588"/>
      <c r="B2241" s="202" t="s">
        <v>24</v>
      </c>
      <c r="C2241" s="246"/>
      <c r="D2241" s="160"/>
      <c r="E2241" s="160"/>
      <c r="F2241" s="160"/>
      <c r="G2241" s="107" t="e">
        <f t="shared" si="812"/>
        <v>#DIV/0!</v>
      </c>
      <c r="H2241" s="36"/>
      <c r="I2241" s="88" t="e">
        <f t="shared" si="809"/>
        <v>#DIV/0!</v>
      </c>
      <c r="J2241" s="88" t="e">
        <f t="shared" si="803"/>
        <v>#DIV/0!</v>
      </c>
      <c r="K2241" s="24">
        <f t="shared" si="799"/>
        <v>0</v>
      </c>
      <c r="L2241" s="24">
        <f t="shared" si="800"/>
        <v>0</v>
      </c>
      <c r="M2241" s="129" t="e">
        <f t="shared" si="807"/>
        <v>#DIV/0!</v>
      </c>
      <c r="N2241" s="584"/>
    </row>
    <row r="2242" spans="1:14" s="81" customFormat="1" ht="96" customHeight="1" x14ac:dyDescent="0.25">
      <c r="A2242" s="588" t="s">
        <v>1074</v>
      </c>
      <c r="B2242" s="419" t="s">
        <v>871</v>
      </c>
      <c r="C2242" s="92" t="s">
        <v>215</v>
      </c>
      <c r="D2242" s="388">
        <f>SUM(D2243:D2246)</f>
        <v>100</v>
      </c>
      <c r="E2242" s="388">
        <f>SUM(E2243:E2246)</f>
        <v>100</v>
      </c>
      <c r="F2242" s="388">
        <f>SUM(F2243:F2246)</f>
        <v>0</v>
      </c>
      <c r="G2242" s="115"/>
      <c r="H2242" s="370"/>
      <c r="I2242" s="109">
        <f t="shared" si="809"/>
        <v>0</v>
      </c>
      <c r="J2242" s="108"/>
      <c r="K2242" s="56">
        <f t="shared" si="799"/>
        <v>100</v>
      </c>
      <c r="L2242" s="24">
        <f t="shared" si="800"/>
        <v>0</v>
      </c>
      <c r="M2242" s="155">
        <f t="shared" si="807"/>
        <v>1</v>
      </c>
      <c r="N2242" s="584" t="s">
        <v>872</v>
      </c>
    </row>
    <row r="2243" spans="1:14" s="81" customFormat="1" ht="21" customHeight="1" x14ac:dyDescent="0.25">
      <c r="A2243" s="588"/>
      <c r="B2243" s="418" t="s">
        <v>23</v>
      </c>
      <c r="C2243" s="246"/>
      <c r="D2243" s="160"/>
      <c r="E2243" s="160"/>
      <c r="F2243" s="160"/>
      <c r="G2243" s="107"/>
      <c r="H2243" s="36"/>
      <c r="I2243" s="88" t="e">
        <f t="shared" si="809"/>
        <v>#DIV/0!</v>
      </c>
      <c r="J2243" s="88"/>
      <c r="K2243" s="24">
        <f t="shared" si="799"/>
        <v>0</v>
      </c>
      <c r="L2243" s="24">
        <f t="shared" si="800"/>
        <v>0</v>
      </c>
      <c r="M2243" s="129" t="e">
        <f t="shared" si="807"/>
        <v>#DIV/0!</v>
      </c>
      <c r="N2243" s="584"/>
    </row>
    <row r="2244" spans="1:14" s="81" customFormat="1" ht="21" customHeight="1" x14ac:dyDescent="0.25">
      <c r="A2244" s="588"/>
      <c r="B2244" s="418" t="s">
        <v>22</v>
      </c>
      <c r="C2244" s="246"/>
      <c r="D2244" s="160"/>
      <c r="E2244" s="160"/>
      <c r="F2244" s="160"/>
      <c r="G2244" s="107"/>
      <c r="H2244" s="36"/>
      <c r="I2244" s="88" t="e">
        <f t="shared" si="809"/>
        <v>#DIV/0!</v>
      </c>
      <c r="J2244" s="88"/>
      <c r="K2244" s="24">
        <f t="shared" si="799"/>
        <v>0</v>
      </c>
      <c r="L2244" s="24">
        <f t="shared" si="800"/>
        <v>0</v>
      </c>
      <c r="M2244" s="129" t="e">
        <f t="shared" si="807"/>
        <v>#DIV/0!</v>
      </c>
      <c r="N2244" s="584"/>
    </row>
    <row r="2245" spans="1:14" s="81" customFormat="1" ht="21" customHeight="1" x14ac:dyDescent="0.25">
      <c r="A2245" s="588"/>
      <c r="B2245" s="418" t="s">
        <v>42</v>
      </c>
      <c r="C2245" s="246"/>
      <c r="D2245" s="160">
        <v>100</v>
      </c>
      <c r="E2245" s="160">
        <v>100</v>
      </c>
      <c r="F2245" s="160"/>
      <c r="G2245" s="107"/>
      <c r="H2245" s="36"/>
      <c r="I2245" s="109">
        <f t="shared" si="809"/>
        <v>0</v>
      </c>
      <c r="J2245" s="88"/>
      <c r="K2245" s="24">
        <f t="shared" si="799"/>
        <v>100</v>
      </c>
      <c r="L2245" s="24">
        <f t="shared" si="800"/>
        <v>0</v>
      </c>
      <c r="M2245" s="52">
        <f t="shared" si="807"/>
        <v>1</v>
      </c>
      <c r="N2245" s="584"/>
    </row>
    <row r="2246" spans="1:14" s="81" customFormat="1" x14ac:dyDescent="0.25">
      <c r="A2246" s="588"/>
      <c r="B2246" s="202" t="s">
        <v>24</v>
      </c>
      <c r="C2246" s="246"/>
      <c r="D2246" s="160"/>
      <c r="E2246" s="160"/>
      <c r="F2246" s="160"/>
      <c r="G2246" s="107"/>
      <c r="H2246" s="36"/>
      <c r="I2246" s="88" t="e">
        <f t="shared" si="809"/>
        <v>#DIV/0!</v>
      </c>
      <c r="J2246" s="88"/>
      <c r="K2246" s="24">
        <f t="shared" si="799"/>
        <v>0</v>
      </c>
      <c r="L2246" s="24">
        <f t="shared" si="800"/>
        <v>0</v>
      </c>
      <c r="M2246" s="129" t="e">
        <f t="shared" si="807"/>
        <v>#DIV/0!</v>
      </c>
      <c r="N2246" s="584"/>
    </row>
    <row r="2247" spans="1:14" s="81" customFormat="1" ht="147.75" customHeight="1" x14ac:dyDescent="0.25">
      <c r="A2247" s="588" t="s">
        <v>1075</v>
      </c>
      <c r="B2247" s="243" t="s">
        <v>930</v>
      </c>
      <c r="C2247" s="92" t="s">
        <v>215</v>
      </c>
      <c r="D2247" s="388">
        <f>SUM(D2248:D2251)</f>
        <v>129924.19</v>
      </c>
      <c r="E2247" s="388">
        <f t="shared" ref="E2247:F2247" si="813">SUM(E2248:E2251)</f>
        <v>155687.88</v>
      </c>
      <c r="F2247" s="160">
        <f t="shared" si="813"/>
        <v>101331.16</v>
      </c>
      <c r="G2247" s="245">
        <f t="shared" ref="G2247:G2256" si="814">F2247/E2247</f>
        <v>0.65100000000000002</v>
      </c>
      <c r="H2247" s="388">
        <f>SUM(H2248:H2251)</f>
        <v>101331.16</v>
      </c>
      <c r="I2247" s="109">
        <f t="shared" si="809"/>
        <v>0.65100000000000002</v>
      </c>
      <c r="J2247" s="415">
        <f t="shared" ref="J2247:J2256" si="815">H2247/F2247</f>
        <v>1</v>
      </c>
      <c r="K2247" s="24">
        <f t="shared" si="799"/>
        <v>155687.88</v>
      </c>
      <c r="L2247" s="24">
        <f t="shared" si="800"/>
        <v>0</v>
      </c>
      <c r="M2247" s="52">
        <f t="shared" si="807"/>
        <v>1</v>
      </c>
      <c r="N2247" s="593" t="s">
        <v>1221</v>
      </c>
    </row>
    <row r="2248" spans="1:14" s="81" customFormat="1" ht="24" customHeight="1" x14ac:dyDescent="0.25">
      <c r="A2248" s="588"/>
      <c r="B2248" s="440" t="s">
        <v>23</v>
      </c>
      <c r="C2248" s="246"/>
      <c r="D2248" s="160"/>
      <c r="E2248" s="160"/>
      <c r="F2248" s="160"/>
      <c r="G2248" s="410"/>
      <c r="H2248" s="160"/>
      <c r="I2248" s="88" t="e">
        <f t="shared" si="809"/>
        <v>#DIV/0!</v>
      </c>
      <c r="J2248" s="245"/>
      <c r="K2248" s="24">
        <f t="shared" si="799"/>
        <v>0</v>
      </c>
      <c r="L2248" s="24">
        <f t="shared" si="800"/>
        <v>0</v>
      </c>
      <c r="M2248" s="129" t="e">
        <f t="shared" si="807"/>
        <v>#DIV/0!</v>
      </c>
      <c r="N2248" s="593"/>
    </row>
    <row r="2249" spans="1:14" s="81" customFormat="1" ht="21" customHeight="1" x14ac:dyDescent="0.25">
      <c r="A2249" s="588"/>
      <c r="B2249" s="440" t="s">
        <v>22</v>
      </c>
      <c r="C2249" s="246"/>
      <c r="D2249" s="160"/>
      <c r="E2249" s="160"/>
      <c r="F2249" s="160"/>
      <c r="G2249" s="410"/>
      <c r="H2249" s="160"/>
      <c r="I2249" s="88" t="e">
        <f t="shared" si="809"/>
        <v>#DIV/0!</v>
      </c>
      <c r="J2249" s="245"/>
      <c r="K2249" s="24">
        <f t="shared" si="799"/>
        <v>0</v>
      </c>
      <c r="L2249" s="24">
        <f t="shared" si="800"/>
        <v>0</v>
      </c>
      <c r="M2249" s="129" t="e">
        <f t="shared" si="807"/>
        <v>#DIV/0!</v>
      </c>
      <c r="N2249" s="593"/>
    </row>
    <row r="2250" spans="1:14" s="81" customFormat="1" ht="21" customHeight="1" x14ac:dyDescent="0.25">
      <c r="A2250" s="588"/>
      <c r="B2250" s="202" t="s">
        <v>147</v>
      </c>
      <c r="C2250" s="246"/>
      <c r="D2250" s="160">
        <v>129924.19</v>
      </c>
      <c r="E2250" s="160">
        <v>155687.88</v>
      </c>
      <c r="F2250" s="24">
        <v>101331.16</v>
      </c>
      <c r="G2250" s="245">
        <f t="shared" si="814"/>
        <v>0.65100000000000002</v>
      </c>
      <c r="H2250" s="24">
        <v>101331.16</v>
      </c>
      <c r="I2250" s="109">
        <f t="shared" si="809"/>
        <v>0.65100000000000002</v>
      </c>
      <c r="J2250" s="245">
        <f t="shared" si="815"/>
        <v>1</v>
      </c>
      <c r="K2250" s="24">
        <f t="shared" si="799"/>
        <v>155687.88</v>
      </c>
      <c r="L2250" s="24">
        <f t="shared" si="800"/>
        <v>0</v>
      </c>
      <c r="M2250" s="52">
        <f t="shared" si="807"/>
        <v>1</v>
      </c>
      <c r="N2250" s="593"/>
    </row>
    <row r="2251" spans="1:14" s="81" customFormat="1" ht="21" customHeight="1" x14ac:dyDescent="0.25">
      <c r="A2251" s="588"/>
      <c r="B2251" s="202" t="s">
        <v>24</v>
      </c>
      <c r="C2251" s="202"/>
      <c r="D2251" s="160"/>
      <c r="E2251" s="160"/>
      <c r="F2251" s="160"/>
      <c r="G2251" s="107" t="e">
        <f t="shared" si="814"/>
        <v>#DIV/0!</v>
      </c>
      <c r="H2251" s="160"/>
      <c r="I2251" s="88" t="e">
        <f t="shared" si="809"/>
        <v>#DIV/0!</v>
      </c>
      <c r="J2251" s="88" t="e">
        <f t="shared" si="815"/>
        <v>#DIV/0!</v>
      </c>
      <c r="K2251" s="24">
        <f t="shared" si="799"/>
        <v>0</v>
      </c>
      <c r="L2251" s="24">
        <f t="shared" si="800"/>
        <v>0</v>
      </c>
      <c r="M2251" s="129" t="e">
        <f t="shared" si="807"/>
        <v>#DIV/0!</v>
      </c>
      <c r="N2251" s="593"/>
    </row>
    <row r="2252" spans="1:14" s="81" customFormat="1" ht="138.75" customHeight="1" x14ac:dyDescent="0.25">
      <c r="A2252" s="470" t="s">
        <v>1076</v>
      </c>
      <c r="B2252" s="419" t="s">
        <v>985</v>
      </c>
      <c r="C2252" s="419" t="s">
        <v>215</v>
      </c>
      <c r="D2252" s="388">
        <f>SUM(D2253:D2256)</f>
        <v>0</v>
      </c>
      <c r="E2252" s="388">
        <f>SUM(E2253:E2256)</f>
        <v>8464.7999999999993</v>
      </c>
      <c r="F2252" s="388">
        <f>SUM(F2253:F2256)</f>
        <v>2114.2600000000002</v>
      </c>
      <c r="G2252" s="114">
        <f t="shared" si="814"/>
        <v>0.25</v>
      </c>
      <c r="H2252" s="56">
        <f>SUM(H2253:H2256)</f>
        <v>2114.2600000000002</v>
      </c>
      <c r="I2252" s="109">
        <f t="shared" si="809"/>
        <v>0.25</v>
      </c>
      <c r="J2252" s="109">
        <f t="shared" si="815"/>
        <v>1</v>
      </c>
      <c r="K2252" s="56">
        <f>SUM(K2253:K2256)</f>
        <v>8464.7999999999993</v>
      </c>
      <c r="L2252" s="56">
        <f>SUM(L2253:L2256)</f>
        <v>0</v>
      </c>
      <c r="M2252" s="155">
        <f t="shared" si="807"/>
        <v>1</v>
      </c>
      <c r="N2252" s="584" t="s">
        <v>1222</v>
      </c>
    </row>
    <row r="2253" spans="1:14" s="81" customFormat="1" ht="18.75" customHeight="1" x14ac:dyDescent="0.25">
      <c r="A2253" s="470"/>
      <c r="B2253" s="202" t="s">
        <v>23</v>
      </c>
      <c r="C2253" s="202"/>
      <c r="D2253" s="160"/>
      <c r="E2253" s="160"/>
      <c r="F2253" s="160"/>
      <c r="G2253" s="88" t="e">
        <f t="shared" si="814"/>
        <v>#DIV/0!</v>
      </c>
      <c r="H2253" s="160"/>
      <c r="I2253" s="88" t="e">
        <f t="shared" si="809"/>
        <v>#DIV/0!</v>
      </c>
      <c r="J2253" s="88" t="e">
        <f t="shared" si="815"/>
        <v>#DIV/0!</v>
      </c>
      <c r="K2253" s="24"/>
      <c r="L2253" s="24"/>
      <c r="M2253" s="129" t="e">
        <f t="shared" si="807"/>
        <v>#DIV/0!</v>
      </c>
      <c r="N2253" s="584"/>
    </row>
    <row r="2254" spans="1:14" s="81" customFormat="1" x14ac:dyDescent="0.25">
      <c r="A2254" s="470"/>
      <c r="B2254" s="202" t="s">
        <v>22</v>
      </c>
      <c r="C2254" s="202"/>
      <c r="D2254" s="160"/>
      <c r="E2254" s="160"/>
      <c r="F2254" s="160"/>
      <c r="G2254" s="88" t="e">
        <f t="shared" si="814"/>
        <v>#DIV/0!</v>
      </c>
      <c r="H2254" s="160"/>
      <c r="I2254" s="88" t="e">
        <f t="shared" si="809"/>
        <v>#DIV/0!</v>
      </c>
      <c r="J2254" s="88" t="e">
        <f t="shared" si="815"/>
        <v>#DIV/0!</v>
      </c>
      <c r="K2254" s="24"/>
      <c r="L2254" s="24"/>
      <c r="M2254" s="129" t="e">
        <f t="shared" si="807"/>
        <v>#DIV/0!</v>
      </c>
      <c r="N2254" s="584"/>
    </row>
    <row r="2255" spans="1:14" s="81" customFormat="1" x14ac:dyDescent="0.25">
      <c r="A2255" s="470"/>
      <c r="B2255" s="202" t="s">
        <v>42</v>
      </c>
      <c r="C2255" s="202"/>
      <c r="D2255" s="160">
        <v>0</v>
      </c>
      <c r="E2255" s="160">
        <f>8464800/1000</f>
        <v>8464.7999999999993</v>
      </c>
      <c r="F2255" s="160">
        <v>2114.2600000000002</v>
      </c>
      <c r="G2255" s="109">
        <f t="shared" si="814"/>
        <v>0.25</v>
      </c>
      <c r="H2255" s="160">
        <v>2114.2600000000002</v>
      </c>
      <c r="I2255" s="109">
        <f t="shared" si="809"/>
        <v>0.25</v>
      </c>
      <c r="J2255" s="109">
        <f t="shared" si="815"/>
        <v>1</v>
      </c>
      <c r="K2255" s="24">
        <v>8464.7999999999993</v>
      </c>
      <c r="L2255" s="24">
        <v>0</v>
      </c>
      <c r="M2255" s="52">
        <f t="shared" si="807"/>
        <v>1</v>
      </c>
      <c r="N2255" s="584"/>
    </row>
    <row r="2256" spans="1:14" s="81" customFormat="1" x14ac:dyDescent="0.25">
      <c r="A2256" s="470"/>
      <c r="B2256" s="202" t="s">
        <v>24</v>
      </c>
      <c r="C2256" s="202"/>
      <c r="D2256" s="160"/>
      <c r="E2256" s="160"/>
      <c r="F2256" s="160"/>
      <c r="G2256" s="88" t="e">
        <f t="shared" si="814"/>
        <v>#DIV/0!</v>
      </c>
      <c r="H2256" s="160"/>
      <c r="I2256" s="88" t="e">
        <f t="shared" si="809"/>
        <v>#DIV/0!</v>
      </c>
      <c r="J2256" s="88" t="e">
        <f t="shared" si="815"/>
        <v>#DIV/0!</v>
      </c>
      <c r="K2256" s="24"/>
      <c r="L2256" s="24"/>
      <c r="M2256" s="129" t="e">
        <f t="shared" si="807"/>
        <v>#DIV/0!</v>
      </c>
      <c r="N2256" s="584"/>
    </row>
    <row r="2257" spans="1:14" s="51" customFormat="1" ht="51.75" customHeight="1" outlineLevel="1" x14ac:dyDescent="0.25">
      <c r="A2257" s="634" t="s">
        <v>223</v>
      </c>
      <c r="B2257" s="152" t="s">
        <v>823</v>
      </c>
      <c r="C2257" s="130" t="s">
        <v>141</v>
      </c>
      <c r="D2257" s="131">
        <f>SUM(D2258:D2261)</f>
        <v>534531.69999999995</v>
      </c>
      <c r="E2257" s="131">
        <f>SUM(E2258:E2261)</f>
        <v>546800.80000000005</v>
      </c>
      <c r="F2257" s="131">
        <f>F2262+F2272</f>
        <v>438001.8</v>
      </c>
      <c r="G2257" s="110">
        <f t="shared" ref="G2257:G2320" si="816">F2257/E2257</f>
        <v>0.80100000000000005</v>
      </c>
      <c r="H2257" s="223">
        <f>H2258+H2259</f>
        <v>374925.66</v>
      </c>
      <c r="I2257" s="110">
        <f t="shared" ref="I2257:I2290" si="817">H2257/E2257</f>
        <v>0.68600000000000005</v>
      </c>
      <c r="J2257" s="110">
        <f t="shared" ref="J2257:J2320" si="818">H2257/F2257</f>
        <v>0.85599999999999998</v>
      </c>
      <c r="K2257" s="31">
        <f>SUM(K2258:K2259)</f>
        <v>546070.22</v>
      </c>
      <c r="L2257" s="31">
        <f t="shared" ref="L2257:L2320" si="819">E2257-K2257</f>
        <v>730.58</v>
      </c>
      <c r="M2257" s="122">
        <f t="shared" ref="M2257:M2265" si="820">K2257/E2257</f>
        <v>0.999</v>
      </c>
      <c r="N2257" s="512"/>
    </row>
    <row r="2258" spans="1:14" s="51" customFormat="1" outlineLevel="2" x14ac:dyDescent="0.25">
      <c r="A2258" s="634"/>
      <c r="B2258" s="219" t="s">
        <v>23</v>
      </c>
      <c r="C2258" s="35"/>
      <c r="D2258" s="132">
        <f>D2263+D2273</f>
        <v>2358</v>
      </c>
      <c r="E2258" s="132">
        <f>E2263+E2273</f>
        <v>2358</v>
      </c>
      <c r="F2258" s="132">
        <f>F2277</f>
        <v>2358</v>
      </c>
      <c r="G2258" s="113">
        <f t="shared" si="816"/>
        <v>1</v>
      </c>
      <c r="H2258" s="133">
        <f>H2263+H2273</f>
        <v>2358</v>
      </c>
      <c r="I2258" s="113">
        <f t="shared" si="817"/>
        <v>1</v>
      </c>
      <c r="J2258" s="113">
        <f t="shared" si="818"/>
        <v>1</v>
      </c>
      <c r="K2258" s="33">
        <f t="shared" ref="K2258:K2269" si="821">E2258</f>
        <v>2358</v>
      </c>
      <c r="L2258" s="33">
        <f t="shared" si="819"/>
        <v>0</v>
      </c>
      <c r="M2258" s="143">
        <f t="shared" si="820"/>
        <v>1</v>
      </c>
      <c r="N2258" s="512"/>
    </row>
    <row r="2259" spans="1:14" s="51" customFormat="1" outlineLevel="2" x14ac:dyDescent="0.25">
      <c r="A2259" s="634"/>
      <c r="B2259" s="219" t="s">
        <v>142</v>
      </c>
      <c r="C2259" s="35"/>
      <c r="D2259" s="132">
        <f>D2264+D2274</f>
        <v>532173.69999999995</v>
      </c>
      <c r="E2259" s="132">
        <f>E2264+E2274</f>
        <v>544442.80000000005</v>
      </c>
      <c r="F2259" s="132">
        <f>F2264+F2274</f>
        <v>435643.8</v>
      </c>
      <c r="G2259" s="113">
        <f t="shared" si="816"/>
        <v>0.8</v>
      </c>
      <c r="H2259" s="133">
        <f>H2264+H2274</f>
        <v>372567.66</v>
      </c>
      <c r="I2259" s="113">
        <f t="shared" si="817"/>
        <v>0.68400000000000005</v>
      </c>
      <c r="J2259" s="113">
        <f t="shared" si="818"/>
        <v>0.85499999999999998</v>
      </c>
      <c r="K2259" s="33">
        <f>K2264+K2274</f>
        <v>543712.22</v>
      </c>
      <c r="L2259" s="33">
        <f t="shared" si="819"/>
        <v>730.58</v>
      </c>
      <c r="M2259" s="143">
        <f>K2259/E2259</f>
        <v>0.999</v>
      </c>
      <c r="N2259" s="512"/>
    </row>
    <row r="2260" spans="1:14" s="51" customFormat="1" outlineLevel="2" x14ac:dyDescent="0.25">
      <c r="A2260" s="634"/>
      <c r="B2260" s="219" t="s">
        <v>42</v>
      </c>
      <c r="C2260" s="35"/>
      <c r="D2260" s="132"/>
      <c r="E2260" s="132"/>
      <c r="F2260" s="132"/>
      <c r="G2260" s="134" t="e">
        <f t="shared" si="816"/>
        <v>#DIV/0!</v>
      </c>
      <c r="H2260" s="133"/>
      <c r="I2260" s="112" t="e">
        <f t="shared" si="817"/>
        <v>#DIV/0!</v>
      </c>
      <c r="J2260" s="135" t="e">
        <f t="shared" si="818"/>
        <v>#DIV/0!</v>
      </c>
      <c r="K2260" s="33">
        <f t="shared" si="821"/>
        <v>0</v>
      </c>
      <c r="L2260" s="33">
        <f t="shared" si="819"/>
        <v>0</v>
      </c>
      <c r="M2260" s="259" t="e">
        <f t="shared" si="820"/>
        <v>#DIV/0!</v>
      </c>
      <c r="N2260" s="512"/>
    </row>
    <row r="2261" spans="1:14" s="51" customFormat="1" outlineLevel="2" x14ac:dyDescent="0.25">
      <c r="A2261" s="634"/>
      <c r="B2261" s="219" t="s">
        <v>17</v>
      </c>
      <c r="C2261" s="35"/>
      <c r="D2261" s="132"/>
      <c r="E2261" s="132"/>
      <c r="F2261" s="132"/>
      <c r="G2261" s="134" t="e">
        <f t="shared" si="816"/>
        <v>#DIV/0!</v>
      </c>
      <c r="H2261" s="133"/>
      <c r="I2261" s="112" t="e">
        <f t="shared" si="817"/>
        <v>#DIV/0!</v>
      </c>
      <c r="J2261" s="135" t="e">
        <f t="shared" si="818"/>
        <v>#DIV/0!</v>
      </c>
      <c r="K2261" s="33">
        <f t="shared" si="821"/>
        <v>0</v>
      </c>
      <c r="L2261" s="33">
        <f t="shared" si="819"/>
        <v>0</v>
      </c>
      <c r="M2261" s="259" t="e">
        <f t="shared" si="820"/>
        <v>#DIV/0!</v>
      </c>
      <c r="N2261" s="512"/>
    </row>
    <row r="2262" spans="1:14" s="51" customFormat="1" ht="58.5" outlineLevel="2" x14ac:dyDescent="0.25">
      <c r="A2262" s="621" t="s">
        <v>577</v>
      </c>
      <c r="B2262" s="93" t="s">
        <v>143</v>
      </c>
      <c r="C2262" s="93" t="s">
        <v>144</v>
      </c>
      <c r="D2262" s="94">
        <v>84938.7</v>
      </c>
      <c r="E2262" s="94">
        <v>84938.7</v>
      </c>
      <c r="F2262" s="94">
        <f>SUM(F2263:F2266)</f>
        <v>50453.57</v>
      </c>
      <c r="G2262" s="101">
        <f t="shared" si="816"/>
        <v>0.59399999999999997</v>
      </c>
      <c r="H2262" s="95">
        <f>SUM(H2263:H2266)</f>
        <v>38475.11</v>
      </c>
      <c r="I2262" s="105">
        <f t="shared" si="817"/>
        <v>0.45300000000000001</v>
      </c>
      <c r="J2262" s="101">
        <f t="shared" si="818"/>
        <v>0.76300000000000001</v>
      </c>
      <c r="K2262" s="64">
        <f t="shared" si="821"/>
        <v>84938.7</v>
      </c>
      <c r="L2262" s="24">
        <f t="shared" si="819"/>
        <v>0</v>
      </c>
      <c r="M2262" s="144">
        <f t="shared" si="820"/>
        <v>1</v>
      </c>
      <c r="N2262" s="530"/>
    </row>
    <row r="2263" spans="1:14" s="51" customFormat="1" ht="18.75" customHeight="1" outlineLevel="2" x14ac:dyDescent="0.25">
      <c r="A2263" s="621"/>
      <c r="B2263" s="203" t="s">
        <v>23</v>
      </c>
      <c r="C2263" s="256"/>
      <c r="D2263" s="89"/>
      <c r="E2263" s="89"/>
      <c r="F2263" s="89">
        <f>F2268</f>
        <v>0</v>
      </c>
      <c r="G2263" s="116" t="e">
        <f t="shared" si="816"/>
        <v>#DIV/0!</v>
      </c>
      <c r="H2263" s="90">
        <f>H2268</f>
        <v>0</v>
      </c>
      <c r="I2263" s="88" t="e">
        <f t="shared" si="817"/>
        <v>#DIV/0!</v>
      </c>
      <c r="J2263" s="119" t="e">
        <f t="shared" si="818"/>
        <v>#DIV/0!</v>
      </c>
      <c r="K2263" s="24">
        <f t="shared" si="821"/>
        <v>0</v>
      </c>
      <c r="L2263" s="24">
        <f t="shared" si="819"/>
        <v>0</v>
      </c>
      <c r="M2263" s="145" t="e">
        <f t="shared" si="820"/>
        <v>#DIV/0!</v>
      </c>
      <c r="N2263" s="530"/>
    </row>
    <row r="2264" spans="1:14" s="51" customFormat="1" ht="18.75" customHeight="1" outlineLevel="2" x14ac:dyDescent="0.25">
      <c r="A2264" s="621"/>
      <c r="B2264" s="203" t="s">
        <v>142</v>
      </c>
      <c r="C2264" s="256"/>
      <c r="D2264" s="89">
        <v>84938.7</v>
      </c>
      <c r="E2264" s="89">
        <v>84938.7</v>
      </c>
      <c r="F2264" s="89">
        <f>F2269</f>
        <v>50453.57</v>
      </c>
      <c r="G2264" s="69">
        <f t="shared" si="816"/>
        <v>0.59399999999999997</v>
      </c>
      <c r="H2264" s="90">
        <f t="shared" ref="H2264:H2266" si="822">H2269</f>
        <v>38475.11</v>
      </c>
      <c r="I2264" s="109">
        <f t="shared" si="817"/>
        <v>0.45300000000000001</v>
      </c>
      <c r="J2264" s="69">
        <f t="shared" si="818"/>
        <v>0.76300000000000001</v>
      </c>
      <c r="K2264" s="24">
        <f>K2269</f>
        <v>84938.7</v>
      </c>
      <c r="L2264" s="24">
        <f t="shared" si="819"/>
        <v>0</v>
      </c>
      <c r="M2264" s="142">
        <f t="shared" si="820"/>
        <v>1</v>
      </c>
      <c r="N2264" s="530"/>
    </row>
    <row r="2265" spans="1:14" s="51" customFormat="1" ht="18.75" customHeight="1" outlineLevel="2" x14ac:dyDescent="0.25">
      <c r="A2265" s="621"/>
      <c r="B2265" s="203" t="s">
        <v>147</v>
      </c>
      <c r="C2265" s="256"/>
      <c r="D2265" s="89"/>
      <c r="E2265" s="89"/>
      <c r="F2265" s="89">
        <f t="shared" ref="F2265:F2266" si="823">F2270</f>
        <v>0</v>
      </c>
      <c r="G2265" s="116" t="e">
        <f t="shared" si="816"/>
        <v>#DIV/0!</v>
      </c>
      <c r="H2265" s="90">
        <f t="shared" si="822"/>
        <v>0</v>
      </c>
      <c r="I2265" s="88" t="e">
        <f t="shared" si="817"/>
        <v>#DIV/0!</v>
      </c>
      <c r="J2265" s="119" t="e">
        <f t="shared" si="818"/>
        <v>#DIV/0!</v>
      </c>
      <c r="K2265" s="24">
        <f t="shared" si="821"/>
        <v>0</v>
      </c>
      <c r="L2265" s="24">
        <f t="shared" si="819"/>
        <v>0</v>
      </c>
      <c r="M2265" s="145" t="e">
        <f t="shared" si="820"/>
        <v>#DIV/0!</v>
      </c>
      <c r="N2265" s="530"/>
    </row>
    <row r="2266" spans="1:14" s="51" customFormat="1" ht="18.75" customHeight="1" outlineLevel="2" x14ac:dyDescent="0.25">
      <c r="A2266" s="621"/>
      <c r="B2266" s="203" t="s">
        <v>17</v>
      </c>
      <c r="C2266" s="256"/>
      <c r="D2266" s="89"/>
      <c r="E2266" s="89"/>
      <c r="F2266" s="89">
        <f t="shared" si="823"/>
        <v>0</v>
      </c>
      <c r="G2266" s="116" t="e">
        <f t="shared" si="816"/>
        <v>#DIV/0!</v>
      </c>
      <c r="H2266" s="90">
        <f t="shared" si="822"/>
        <v>0</v>
      </c>
      <c r="I2266" s="88" t="e">
        <f t="shared" si="817"/>
        <v>#DIV/0!</v>
      </c>
      <c r="J2266" s="119" t="e">
        <f t="shared" si="818"/>
        <v>#DIV/0!</v>
      </c>
      <c r="K2266" s="24">
        <f t="shared" si="821"/>
        <v>0</v>
      </c>
      <c r="L2266" s="24">
        <f t="shared" si="819"/>
        <v>0</v>
      </c>
      <c r="M2266" s="145" t="e">
        <f t="shared" ref="M2266:M2329" si="824">K2266/E2266</f>
        <v>#DIV/0!</v>
      </c>
      <c r="N2266" s="530"/>
    </row>
    <row r="2267" spans="1:14" s="51" customFormat="1" ht="133.5" customHeight="1" outlineLevel="1" x14ac:dyDescent="0.25">
      <c r="A2267" s="636" t="s">
        <v>863</v>
      </c>
      <c r="B2267" s="82" t="s">
        <v>1001</v>
      </c>
      <c r="C2267" s="92" t="s">
        <v>215</v>
      </c>
      <c r="D2267" s="96">
        <v>84938.7</v>
      </c>
      <c r="E2267" s="96">
        <v>84938.7</v>
      </c>
      <c r="F2267" s="96">
        <f>SUM(F2268:F2271)</f>
        <v>50453.57</v>
      </c>
      <c r="G2267" s="100">
        <f t="shared" si="816"/>
        <v>0.59399999999999997</v>
      </c>
      <c r="H2267" s="97">
        <f>SUM(H2268:H2271)</f>
        <v>38475.11</v>
      </c>
      <c r="I2267" s="109">
        <f t="shared" si="817"/>
        <v>0.45300000000000001</v>
      </c>
      <c r="J2267" s="100">
        <f t="shared" si="818"/>
        <v>0.76300000000000001</v>
      </c>
      <c r="K2267" s="24">
        <f t="shared" si="821"/>
        <v>84938.7</v>
      </c>
      <c r="L2267" s="24">
        <f t="shared" si="819"/>
        <v>0</v>
      </c>
      <c r="M2267" s="258">
        <f t="shared" si="824"/>
        <v>1</v>
      </c>
      <c r="N2267" s="518" t="s">
        <v>1234</v>
      </c>
    </row>
    <row r="2268" spans="1:14" s="51" customFormat="1" outlineLevel="2" x14ac:dyDescent="0.25">
      <c r="A2268" s="636"/>
      <c r="B2268" s="203" t="s">
        <v>23</v>
      </c>
      <c r="C2268" s="15"/>
      <c r="D2268" s="89"/>
      <c r="E2268" s="89"/>
      <c r="F2268" s="89"/>
      <c r="G2268" s="116" t="e">
        <f t="shared" si="816"/>
        <v>#DIV/0!</v>
      </c>
      <c r="H2268" s="90"/>
      <c r="I2268" s="88" t="e">
        <f t="shared" si="817"/>
        <v>#DIV/0!</v>
      </c>
      <c r="J2268" s="119" t="e">
        <f t="shared" si="818"/>
        <v>#DIV/0!</v>
      </c>
      <c r="K2268" s="24">
        <f t="shared" si="821"/>
        <v>0</v>
      </c>
      <c r="L2268" s="24">
        <f t="shared" si="819"/>
        <v>0</v>
      </c>
      <c r="M2268" s="260" t="e">
        <f t="shared" si="824"/>
        <v>#DIV/0!</v>
      </c>
      <c r="N2268" s="518"/>
    </row>
    <row r="2269" spans="1:14" s="51" customFormat="1" outlineLevel="2" x14ac:dyDescent="0.25">
      <c r="A2269" s="636"/>
      <c r="B2269" s="203" t="s">
        <v>142</v>
      </c>
      <c r="C2269" s="15"/>
      <c r="D2269" s="89">
        <v>84938.7</v>
      </c>
      <c r="E2269" s="89">
        <v>84938.7</v>
      </c>
      <c r="F2269" s="89">
        <v>50453.57</v>
      </c>
      <c r="G2269" s="69">
        <f t="shared" si="816"/>
        <v>0.59399999999999997</v>
      </c>
      <c r="H2269" s="90">
        <v>38475.11</v>
      </c>
      <c r="I2269" s="109">
        <f t="shared" si="817"/>
        <v>0.45300000000000001</v>
      </c>
      <c r="J2269" s="69">
        <f t="shared" si="818"/>
        <v>0.76300000000000001</v>
      </c>
      <c r="K2269" s="24">
        <f t="shared" si="821"/>
        <v>84938.7</v>
      </c>
      <c r="L2269" s="24">
        <f t="shared" si="819"/>
        <v>0</v>
      </c>
      <c r="M2269" s="258">
        <f t="shared" si="824"/>
        <v>1</v>
      </c>
      <c r="N2269" s="518"/>
    </row>
    <row r="2270" spans="1:14" s="51" customFormat="1" outlineLevel="2" x14ac:dyDescent="0.25">
      <c r="A2270" s="636"/>
      <c r="B2270" s="203" t="s">
        <v>147</v>
      </c>
      <c r="C2270" s="15"/>
      <c r="D2270" s="89"/>
      <c r="E2270" s="89"/>
      <c r="F2270" s="89"/>
      <c r="G2270" s="116" t="e">
        <f t="shared" si="816"/>
        <v>#DIV/0!</v>
      </c>
      <c r="H2270" s="90"/>
      <c r="I2270" s="88" t="e">
        <f t="shared" si="817"/>
        <v>#DIV/0!</v>
      </c>
      <c r="J2270" s="119" t="e">
        <f t="shared" si="818"/>
        <v>#DIV/0!</v>
      </c>
      <c r="K2270" s="24">
        <f t="shared" ref="K2270:K2301" si="825">E2270</f>
        <v>0</v>
      </c>
      <c r="L2270" s="24">
        <f t="shared" si="819"/>
        <v>0</v>
      </c>
      <c r="M2270" s="260" t="e">
        <f t="shared" si="824"/>
        <v>#DIV/0!</v>
      </c>
      <c r="N2270" s="518"/>
    </row>
    <row r="2271" spans="1:14" s="51" customFormat="1" ht="18" customHeight="1" outlineLevel="2" x14ac:dyDescent="0.25">
      <c r="A2271" s="636"/>
      <c r="B2271" s="203" t="s">
        <v>17</v>
      </c>
      <c r="C2271" s="15"/>
      <c r="D2271" s="89"/>
      <c r="E2271" s="89"/>
      <c r="F2271" s="89"/>
      <c r="G2271" s="116" t="e">
        <f t="shared" si="816"/>
        <v>#DIV/0!</v>
      </c>
      <c r="H2271" s="90"/>
      <c r="I2271" s="88" t="e">
        <f t="shared" si="817"/>
        <v>#DIV/0!</v>
      </c>
      <c r="J2271" s="119" t="e">
        <f t="shared" si="818"/>
        <v>#DIV/0!</v>
      </c>
      <c r="K2271" s="24">
        <f t="shared" si="825"/>
        <v>0</v>
      </c>
      <c r="L2271" s="24">
        <f t="shared" si="819"/>
        <v>0</v>
      </c>
      <c r="M2271" s="145" t="e">
        <f t="shared" si="824"/>
        <v>#DIV/0!</v>
      </c>
      <c r="N2271" s="518"/>
    </row>
    <row r="2272" spans="1:14" s="4" customFormat="1" ht="136.5" customHeight="1" outlineLevel="1" collapsed="1" x14ac:dyDescent="0.25">
      <c r="A2272" s="621" t="s">
        <v>578</v>
      </c>
      <c r="B2272" s="93" t="s">
        <v>145</v>
      </c>
      <c r="C2272" s="93" t="s">
        <v>144</v>
      </c>
      <c r="D2272" s="94">
        <f>SUM(D2273:D2276)</f>
        <v>449593</v>
      </c>
      <c r="E2272" s="94">
        <f>SUM(E2273:E2276)</f>
        <v>461862.1</v>
      </c>
      <c r="F2272" s="94">
        <f t="shared" ref="F2272" si="826">SUM(F2273:F2276)</f>
        <v>387548.23</v>
      </c>
      <c r="G2272" s="101">
        <f t="shared" si="816"/>
        <v>0.83899999999999997</v>
      </c>
      <c r="H2272" s="94">
        <f>SUM(H2273:H2281)</f>
        <v>341166.55</v>
      </c>
      <c r="I2272" s="105">
        <f t="shared" si="817"/>
        <v>0.73899999999999999</v>
      </c>
      <c r="J2272" s="101">
        <f t="shared" si="818"/>
        <v>0.88</v>
      </c>
      <c r="K2272" s="64">
        <f t="shared" si="825"/>
        <v>461862.1</v>
      </c>
      <c r="L2272" s="64">
        <f>SUM(L2273:L2276)</f>
        <v>730.58</v>
      </c>
      <c r="M2272" s="144">
        <v>0.997</v>
      </c>
      <c r="N2272" s="530"/>
    </row>
    <row r="2273" spans="1:14" s="4" customFormat="1" ht="18.75" customHeight="1" outlineLevel="1" x14ac:dyDescent="0.25">
      <c r="A2273" s="621"/>
      <c r="B2273" s="203" t="s">
        <v>23</v>
      </c>
      <c r="C2273" s="256"/>
      <c r="D2273" s="89">
        <f>D2278+D2283+D2288+D2298</f>
        <v>2358</v>
      </c>
      <c r="E2273" s="89">
        <f t="shared" ref="E2273:H2273" si="827">E2278+E2283+E2288+E2298</f>
        <v>2358</v>
      </c>
      <c r="F2273" s="89">
        <f t="shared" si="827"/>
        <v>2358</v>
      </c>
      <c r="G2273" s="69">
        <f t="shared" si="816"/>
        <v>1</v>
      </c>
      <c r="H2273" s="89">
        <f t="shared" si="827"/>
        <v>2358</v>
      </c>
      <c r="I2273" s="109">
        <f t="shared" si="817"/>
        <v>1</v>
      </c>
      <c r="J2273" s="159">
        <f t="shared" si="818"/>
        <v>1</v>
      </c>
      <c r="K2273" s="24">
        <f t="shared" si="825"/>
        <v>2358</v>
      </c>
      <c r="L2273" s="24">
        <f t="shared" si="819"/>
        <v>0</v>
      </c>
      <c r="M2273" s="142">
        <v>0.997</v>
      </c>
      <c r="N2273" s="530"/>
    </row>
    <row r="2274" spans="1:14" s="4" customFormat="1" ht="18.75" customHeight="1" outlineLevel="1" x14ac:dyDescent="0.25">
      <c r="A2274" s="621"/>
      <c r="B2274" s="203" t="s">
        <v>142</v>
      </c>
      <c r="C2274" s="256"/>
      <c r="D2274" s="89">
        <f>D2279+D2284+D2289+D2294+D2299</f>
        <v>447235</v>
      </c>
      <c r="E2274" s="89">
        <f>E2279+E2284+E2289+E2294+E2299</f>
        <v>459504.1</v>
      </c>
      <c r="F2274" s="89">
        <f>F2279+F2284+F2289+F2294+F2299</f>
        <v>385190.23</v>
      </c>
      <c r="G2274" s="69">
        <f t="shared" si="816"/>
        <v>0.83799999999999997</v>
      </c>
      <c r="H2274" s="89">
        <f>H2284+H2279+H2289+H2294+H2299</f>
        <v>334092.55</v>
      </c>
      <c r="I2274" s="109">
        <f t="shared" si="817"/>
        <v>0.72699999999999998</v>
      </c>
      <c r="J2274" s="69">
        <f t="shared" si="818"/>
        <v>0.86699999999999999</v>
      </c>
      <c r="K2274" s="24">
        <f>K2279+K2284+K2289+K2294+K2299</f>
        <v>458773.52</v>
      </c>
      <c r="L2274" s="24">
        <f t="shared" si="819"/>
        <v>730.58</v>
      </c>
      <c r="M2274" s="142">
        <f>K2274/E2274</f>
        <v>0.998</v>
      </c>
      <c r="N2274" s="530"/>
    </row>
    <row r="2275" spans="1:14" s="4" customFormat="1" ht="18.75" customHeight="1" outlineLevel="1" x14ac:dyDescent="0.25">
      <c r="A2275" s="621"/>
      <c r="B2275" s="203" t="s">
        <v>147</v>
      </c>
      <c r="C2275" s="256"/>
      <c r="D2275" s="89">
        <f t="shared" ref="D2275:F2276" si="828">D2280+D2285+D2290+D2300</f>
        <v>0</v>
      </c>
      <c r="E2275" s="89">
        <f t="shared" si="828"/>
        <v>0</v>
      </c>
      <c r="F2275" s="89">
        <f t="shared" si="828"/>
        <v>0</v>
      </c>
      <c r="G2275" s="116" t="e">
        <f t="shared" si="816"/>
        <v>#DIV/0!</v>
      </c>
      <c r="H2275" s="89">
        <f t="shared" ref="H2275" si="829">H2280+H2285+H2290+H2300</f>
        <v>0</v>
      </c>
      <c r="I2275" s="88" t="e">
        <f t="shared" si="817"/>
        <v>#DIV/0!</v>
      </c>
      <c r="J2275" s="119" t="e">
        <f t="shared" si="818"/>
        <v>#DIV/0!</v>
      </c>
      <c r="K2275" s="24">
        <f t="shared" si="825"/>
        <v>0</v>
      </c>
      <c r="L2275" s="24">
        <f t="shared" si="819"/>
        <v>0</v>
      </c>
      <c r="M2275" s="29" t="e">
        <f t="shared" si="824"/>
        <v>#DIV/0!</v>
      </c>
      <c r="N2275" s="530"/>
    </row>
    <row r="2276" spans="1:14" s="4" customFormat="1" ht="18.75" customHeight="1" outlineLevel="1" x14ac:dyDescent="0.25">
      <c r="A2276" s="621"/>
      <c r="B2276" s="203" t="s">
        <v>17</v>
      </c>
      <c r="C2276" s="256"/>
      <c r="D2276" s="89">
        <f t="shared" si="828"/>
        <v>0</v>
      </c>
      <c r="E2276" s="89">
        <f t="shared" si="828"/>
        <v>0</v>
      </c>
      <c r="F2276" s="89">
        <f t="shared" si="828"/>
        <v>0</v>
      </c>
      <c r="G2276" s="116" t="e">
        <f t="shared" si="816"/>
        <v>#DIV/0!</v>
      </c>
      <c r="H2276" s="89">
        <f t="shared" ref="H2276" si="830">H2281+H2286+H2291+H2301</f>
        <v>0</v>
      </c>
      <c r="I2276" s="88" t="e">
        <f t="shared" si="817"/>
        <v>#DIV/0!</v>
      </c>
      <c r="J2276" s="119" t="e">
        <f t="shared" si="818"/>
        <v>#DIV/0!</v>
      </c>
      <c r="K2276" s="24">
        <f t="shared" si="825"/>
        <v>0</v>
      </c>
      <c r="L2276" s="24">
        <f t="shared" si="819"/>
        <v>0</v>
      </c>
      <c r="M2276" s="29" t="e">
        <f t="shared" si="824"/>
        <v>#DIV/0!</v>
      </c>
      <c r="N2276" s="530"/>
    </row>
    <row r="2277" spans="1:14" s="7" customFormat="1" ht="75" x14ac:dyDescent="0.25">
      <c r="A2277" s="636" t="s">
        <v>1077</v>
      </c>
      <c r="B2277" s="82" t="s">
        <v>674</v>
      </c>
      <c r="C2277" s="92" t="s">
        <v>215</v>
      </c>
      <c r="D2277" s="96">
        <f>D2278+D2279+D2280+D2281</f>
        <v>2358</v>
      </c>
      <c r="E2277" s="96">
        <f t="shared" ref="E2277:H2277" si="831">E2278+E2279+E2280+E2281</f>
        <v>2358</v>
      </c>
      <c r="F2277" s="96">
        <f t="shared" si="831"/>
        <v>2358</v>
      </c>
      <c r="G2277" s="100">
        <f t="shared" si="816"/>
        <v>1</v>
      </c>
      <c r="H2277" s="96">
        <f t="shared" si="831"/>
        <v>2358</v>
      </c>
      <c r="I2277" s="109">
        <f t="shared" si="817"/>
        <v>1</v>
      </c>
      <c r="J2277" s="100">
        <f t="shared" si="818"/>
        <v>1</v>
      </c>
      <c r="K2277" s="56">
        <f t="shared" si="825"/>
        <v>2358</v>
      </c>
      <c r="L2277" s="56">
        <f t="shared" si="819"/>
        <v>0</v>
      </c>
      <c r="M2277" s="57">
        <f t="shared" si="824"/>
        <v>1</v>
      </c>
      <c r="N2277" s="608"/>
    </row>
    <row r="2278" spans="1:14" s="7" customFormat="1" ht="18.75" customHeight="1" x14ac:dyDescent="0.25">
      <c r="A2278" s="636"/>
      <c r="B2278" s="203" t="s">
        <v>23</v>
      </c>
      <c r="C2278" s="256"/>
      <c r="D2278" s="89">
        <v>2358</v>
      </c>
      <c r="E2278" s="89">
        <v>2358</v>
      </c>
      <c r="F2278" s="89">
        <v>2358</v>
      </c>
      <c r="G2278" s="69">
        <f t="shared" si="816"/>
        <v>1</v>
      </c>
      <c r="H2278" s="90">
        <v>2358</v>
      </c>
      <c r="I2278" s="109">
        <f t="shared" si="817"/>
        <v>1</v>
      </c>
      <c r="J2278" s="69">
        <f t="shared" si="818"/>
        <v>1</v>
      </c>
      <c r="K2278" s="24">
        <f t="shared" si="825"/>
        <v>2358</v>
      </c>
      <c r="L2278" s="24">
        <f t="shared" si="819"/>
        <v>0</v>
      </c>
      <c r="M2278" s="28">
        <f t="shared" si="824"/>
        <v>1</v>
      </c>
      <c r="N2278" s="608"/>
    </row>
    <row r="2279" spans="1:14" s="7" customFormat="1" x14ac:dyDescent="0.25">
      <c r="A2279" s="636"/>
      <c r="B2279" s="203" t="s">
        <v>142</v>
      </c>
      <c r="C2279" s="256"/>
      <c r="D2279" s="89"/>
      <c r="E2279" s="89"/>
      <c r="F2279" s="89"/>
      <c r="G2279" s="116" t="e">
        <f t="shared" si="816"/>
        <v>#DIV/0!</v>
      </c>
      <c r="H2279" s="90"/>
      <c r="I2279" s="88" t="e">
        <f t="shared" si="817"/>
        <v>#DIV/0!</v>
      </c>
      <c r="J2279" s="119" t="e">
        <f t="shared" si="818"/>
        <v>#DIV/0!</v>
      </c>
      <c r="K2279" s="24">
        <f t="shared" si="825"/>
        <v>0</v>
      </c>
      <c r="L2279" s="24">
        <f t="shared" si="819"/>
        <v>0</v>
      </c>
      <c r="M2279" s="29" t="e">
        <f t="shared" si="824"/>
        <v>#DIV/0!</v>
      </c>
      <c r="N2279" s="608"/>
    </row>
    <row r="2280" spans="1:14" s="7" customFormat="1" x14ac:dyDescent="0.25">
      <c r="A2280" s="636"/>
      <c r="B2280" s="203" t="s">
        <v>147</v>
      </c>
      <c r="C2280" s="256"/>
      <c r="D2280" s="89"/>
      <c r="E2280" s="89"/>
      <c r="F2280" s="89"/>
      <c r="G2280" s="116" t="e">
        <f t="shared" si="816"/>
        <v>#DIV/0!</v>
      </c>
      <c r="H2280" s="90"/>
      <c r="I2280" s="88" t="e">
        <f t="shared" si="817"/>
        <v>#DIV/0!</v>
      </c>
      <c r="J2280" s="119" t="e">
        <f t="shared" si="818"/>
        <v>#DIV/0!</v>
      </c>
      <c r="K2280" s="24">
        <f t="shared" si="825"/>
        <v>0</v>
      </c>
      <c r="L2280" s="24">
        <f t="shared" si="819"/>
        <v>0</v>
      </c>
      <c r="M2280" s="29" t="e">
        <f t="shared" si="824"/>
        <v>#DIV/0!</v>
      </c>
      <c r="N2280" s="608"/>
    </row>
    <row r="2281" spans="1:14" s="7" customFormat="1" x14ac:dyDescent="0.25">
      <c r="A2281" s="636"/>
      <c r="B2281" s="203" t="s">
        <v>17</v>
      </c>
      <c r="C2281" s="256"/>
      <c r="D2281" s="89"/>
      <c r="E2281" s="89"/>
      <c r="F2281" s="89"/>
      <c r="G2281" s="116" t="e">
        <f t="shared" si="816"/>
        <v>#DIV/0!</v>
      </c>
      <c r="H2281" s="90"/>
      <c r="I2281" s="88" t="e">
        <f t="shared" si="817"/>
        <v>#DIV/0!</v>
      </c>
      <c r="J2281" s="119" t="e">
        <f t="shared" si="818"/>
        <v>#DIV/0!</v>
      </c>
      <c r="K2281" s="24">
        <f t="shared" si="825"/>
        <v>0</v>
      </c>
      <c r="L2281" s="24">
        <f t="shared" si="819"/>
        <v>0</v>
      </c>
      <c r="M2281" s="29" t="e">
        <f t="shared" si="824"/>
        <v>#DIV/0!</v>
      </c>
      <c r="N2281" s="608"/>
    </row>
    <row r="2282" spans="1:14" s="4" customFormat="1" ht="237.75" customHeight="1" x14ac:dyDescent="0.25">
      <c r="A2282" s="636" t="s">
        <v>1078</v>
      </c>
      <c r="B2282" s="82" t="s">
        <v>675</v>
      </c>
      <c r="C2282" s="92" t="s">
        <v>215</v>
      </c>
      <c r="D2282" s="96">
        <f>SUM(D2283:D2286)</f>
        <v>295123.7</v>
      </c>
      <c r="E2282" s="96">
        <f>SUM(E2283:E2286)</f>
        <v>307392.8</v>
      </c>
      <c r="F2282" s="96">
        <f>SUM(F2283:F2286)</f>
        <v>233078.93</v>
      </c>
      <c r="G2282" s="100">
        <f t="shared" si="816"/>
        <v>0.75800000000000001</v>
      </c>
      <c r="H2282" s="96">
        <f>SUM(H2283:H2286)</f>
        <v>214990.05</v>
      </c>
      <c r="I2282" s="109">
        <f t="shared" si="817"/>
        <v>0.69899999999999995</v>
      </c>
      <c r="J2282" s="100">
        <f t="shared" si="818"/>
        <v>0.92200000000000004</v>
      </c>
      <c r="K2282" s="24">
        <f t="shared" si="825"/>
        <v>307392.8</v>
      </c>
      <c r="L2282" s="64">
        <f>SUM(L2283:L2286)</f>
        <v>0</v>
      </c>
      <c r="M2282" s="28">
        <f t="shared" si="824"/>
        <v>1</v>
      </c>
      <c r="N2282" s="518" t="s">
        <v>1235</v>
      </c>
    </row>
    <row r="2283" spans="1:14" s="4" customFormat="1" x14ac:dyDescent="0.25">
      <c r="A2283" s="636"/>
      <c r="B2283" s="203" t="s">
        <v>23</v>
      </c>
      <c r="C2283" s="256"/>
      <c r="D2283" s="89"/>
      <c r="E2283" s="89"/>
      <c r="F2283" s="89"/>
      <c r="G2283" s="116" t="e">
        <f t="shared" si="816"/>
        <v>#DIV/0!</v>
      </c>
      <c r="H2283" s="90"/>
      <c r="I2283" s="88" t="e">
        <f t="shared" si="817"/>
        <v>#DIV/0!</v>
      </c>
      <c r="J2283" s="119" t="e">
        <f t="shared" si="818"/>
        <v>#DIV/0!</v>
      </c>
      <c r="K2283" s="24">
        <f t="shared" si="825"/>
        <v>0</v>
      </c>
      <c r="L2283" s="24">
        <f t="shared" si="819"/>
        <v>0</v>
      </c>
      <c r="M2283" s="29" t="e">
        <f t="shared" si="824"/>
        <v>#DIV/0!</v>
      </c>
      <c r="N2283" s="518"/>
    </row>
    <row r="2284" spans="1:14" s="4" customFormat="1" x14ac:dyDescent="0.3">
      <c r="A2284" s="636"/>
      <c r="B2284" s="203" t="s">
        <v>142</v>
      </c>
      <c r="C2284" s="256"/>
      <c r="D2284" s="284">
        <v>295123.7</v>
      </c>
      <c r="E2284" s="89">
        <v>307392.8</v>
      </c>
      <c r="F2284" s="89">
        <v>233078.93</v>
      </c>
      <c r="G2284" s="136">
        <f t="shared" si="816"/>
        <v>0.75800000000000001</v>
      </c>
      <c r="H2284" s="90">
        <v>214990.05</v>
      </c>
      <c r="I2284" s="109">
        <f t="shared" si="817"/>
        <v>0.69899999999999995</v>
      </c>
      <c r="J2284" s="69">
        <f t="shared" si="818"/>
        <v>0.92200000000000004</v>
      </c>
      <c r="K2284" s="24">
        <f t="shared" si="825"/>
        <v>307392.8</v>
      </c>
      <c r="L2284" s="24">
        <f t="shared" si="819"/>
        <v>0</v>
      </c>
      <c r="M2284" s="28">
        <f t="shared" si="824"/>
        <v>1</v>
      </c>
      <c r="N2284" s="518"/>
    </row>
    <row r="2285" spans="1:14" s="4" customFormat="1" x14ac:dyDescent="0.25">
      <c r="A2285" s="636"/>
      <c r="B2285" s="203" t="s">
        <v>147</v>
      </c>
      <c r="C2285" s="256"/>
      <c r="D2285" s="89"/>
      <c r="E2285" s="89"/>
      <c r="F2285" s="89"/>
      <c r="G2285" s="116" t="e">
        <f t="shared" si="816"/>
        <v>#DIV/0!</v>
      </c>
      <c r="H2285" s="90"/>
      <c r="I2285" s="88" t="e">
        <f t="shared" si="817"/>
        <v>#DIV/0!</v>
      </c>
      <c r="J2285" s="119" t="e">
        <f t="shared" si="818"/>
        <v>#DIV/0!</v>
      </c>
      <c r="K2285" s="24">
        <f t="shared" si="825"/>
        <v>0</v>
      </c>
      <c r="L2285" s="24">
        <f t="shared" si="819"/>
        <v>0</v>
      </c>
      <c r="M2285" s="29" t="e">
        <f t="shared" si="824"/>
        <v>#DIV/0!</v>
      </c>
      <c r="N2285" s="518"/>
    </row>
    <row r="2286" spans="1:14" s="4" customFormat="1" ht="65.25" customHeight="1" x14ac:dyDescent="0.25">
      <c r="A2286" s="636"/>
      <c r="B2286" s="203" t="s">
        <v>17</v>
      </c>
      <c r="C2286" s="256"/>
      <c r="D2286" s="89"/>
      <c r="E2286" s="89"/>
      <c r="F2286" s="89"/>
      <c r="G2286" s="116" t="e">
        <f t="shared" si="816"/>
        <v>#DIV/0!</v>
      </c>
      <c r="H2286" s="90"/>
      <c r="I2286" s="88" t="e">
        <f t="shared" si="817"/>
        <v>#DIV/0!</v>
      </c>
      <c r="J2286" s="119" t="e">
        <f t="shared" si="818"/>
        <v>#DIV/0!</v>
      </c>
      <c r="K2286" s="24">
        <f t="shared" si="825"/>
        <v>0</v>
      </c>
      <c r="L2286" s="24">
        <f t="shared" si="819"/>
        <v>0</v>
      </c>
      <c r="M2286" s="29" t="e">
        <f t="shared" si="824"/>
        <v>#DIV/0!</v>
      </c>
      <c r="N2286" s="518"/>
    </row>
    <row r="2287" spans="1:14" s="4" customFormat="1" ht="178.5" customHeight="1" x14ac:dyDescent="0.25">
      <c r="A2287" s="635" t="s">
        <v>1079</v>
      </c>
      <c r="B2287" s="82" t="s">
        <v>676</v>
      </c>
      <c r="C2287" s="92" t="s">
        <v>215</v>
      </c>
      <c r="D2287" s="96">
        <v>10000</v>
      </c>
      <c r="E2287" s="96">
        <v>10000</v>
      </c>
      <c r="F2287" s="96">
        <f>SUM(F2288:F2290)</f>
        <v>10000</v>
      </c>
      <c r="G2287" s="69">
        <f t="shared" si="816"/>
        <v>1</v>
      </c>
      <c r="H2287" s="90">
        <f>SUM(H2288:H2291)</f>
        <v>7318.5</v>
      </c>
      <c r="I2287" s="109">
        <f t="shared" si="817"/>
        <v>0.73199999999999998</v>
      </c>
      <c r="J2287" s="69">
        <f t="shared" si="818"/>
        <v>0.73199999999999998</v>
      </c>
      <c r="K2287" s="56">
        <f>SUM(K2288:K2291)</f>
        <v>9350.67</v>
      </c>
      <c r="L2287" s="56">
        <f>SUM(L2288:L2291)</f>
        <v>649.33000000000004</v>
      </c>
      <c r="M2287" s="57">
        <f>M2289</f>
        <v>0.94</v>
      </c>
      <c r="N2287" s="523" t="s">
        <v>1236</v>
      </c>
    </row>
    <row r="2288" spans="1:14" s="4" customFormat="1" ht="18.75" customHeight="1" x14ac:dyDescent="0.25">
      <c r="A2288" s="635"/>
      <c r="B2288" s="203" t="s">
        <v>23</v>
      </c>
      <c r="C2288" s="256"/>
      <c r="D2288" s="89"/>
      <c r="E2288" s="89"/>
      <c r="F2288" s="89"/>
      <c r="G2288" s="257" t="e">
        <f t="shared" si="816"/>
        <v>#DIV/0!</v>
      </c>
      <c r="H2288" s="90"/>
      <c r="I2288" s="88" t="e">
        <f t="shared" si="817"/>
        <v>#DIV/0!</v>
      </c>
      <c r="J2288" s="119" t="e">
        <f t="shared" si="818"/>
        <v>#DIV/0!</v>
      </c>
      <c r="K2288" s="24">
        <f t="shared" si="825"/>
        <v>0</v>
      </c>
      <c r="L2288" s="24">
        <f t="shared" si="819"/>
        <v>0</v>
      </c>
      <c r="M2288" s="28"/>
      <c r="N2288" s="523"/>
    </row>
    <row r="2289" spans="1:14" s="4" customFormat="1" x14ac:dyDescent="0.25">
      <c r="A2289" s="635"/>
      <c r="B2289" s="203" t="s">
        <v>142</v>
      </c>
      <c r="C2289" s="256"/>
      <c r="D2289" s="89">
        <v>10000</v>
      </c>
      <c r="E2289" s="89">
        <v>10000</v>
      </c>
      <c r="F2289" s="89">
        <v>10000</v>
      </c>
      <c r="G2289" s="159">
        <f t="shared" si="816"/>
        <v>1</v>
      </c>
      <c r="H2289" s="448">
        <v>7318.5</v>
      </c>
      <c r="I2289" s="109">
        <f t="shared" si="817"/>
        <v>0.73199999999999998</v>
      </c>
      <c r="J2289" s="69">
        <f t="shared" si="818"/>
        <v>0.73199999999999998</v>
      </c>
      <c r="K2289" s="24">
        <v>9350.67</v>
      </c>
      <c r="L2289" s="24">
        <f>E2289-K2289</f>
        <v>649.33000000000004</v>
      </c>
      <c r="M2289" s="28">
        <f>K2289/E2289</f>
        <v>0.94</v>
      </c>
      <c r="N2289" s="523"/>
    </row>
    <row r="2290" spans="1:14" s="4" customFormat="1" x14ac:dyDescent="0.25">
      <c r="A2290" s="635"/>
      <c r="B2290" s="203" t="s">
        <v>147</v>
      </c>
      <c r="C2290" s="256"/>
      <c r="D2290" s="89"/>
      <c r="E2290" s="89"/>
      <c r="F2290" s="89"/>
      <c r="G2290" s="257" t="e">
        <f t="shared" si="816"/>
        <v>#DIV/0!</v>
      </c>
      <c r="H2290" s="90"/>
      <c r="I2290" s="88" t="e">
        <f t="shared" si="817"/>
        <v>#DIV/0!</v>
      </c>
      <c r="J2290" s="119" t="e">
        <f t="shared" si="818"/>
        <v>#DIV/0!</v>
      </c>
      <c r="K2290" s="24">
        <f t="shared" si="825"/>
        <v>0</v>
      </c>
      <c r="L2290" s="24">
        <f t="shared" si="819"/>
        <v>0</v>
      </c>
      <c r="M2290" s="29" t="e">
        <f t="shared" si="824"/>
        <v>#DIV/0!</v>
      </c>
      <c r="N2290" s="523"/>
    </row>
    <row r="2291" spans="1:14" s="4" customFormat="1" x14ac:dyDescent="0.25">
      <c r="A2291" s="635"/>
      <c r="B2291" s="203" t="s">
        <v>17</v>
      </c>
      <c r="C2291" s="256"/>
      <c r="D2291" s="89"/>
      <c r="E2291" s="89"/>
      <c r="F2291" s="89"/>
      <c r="G2291" s="257" t="e">
        <f t="shared" si="816"/>
        <v>#DIV/0!</v>
      </c>
      <c r="H2291" s="90"/>
      <c r="I2291" s="88" t="e">
        <f t="shared" ref="I2291:I2354" si="832">H2291/E2291</f>
        <v>#DIV/0!</v>
      </c>
      <c r="J2291" s="119" t="e">
        <f t="shared" si="818"/>
        <v>#DIV/0!</v>
      </c>
      <c r="K2291" s="24">
        <f t="shared" si="825"/>
        <v>0</v>
      </c>
      <c r="L2291" s="24">
        <f t="shared" si="819"/>
        <v>0</v>
      </c>
      <c r="M2291" s="29" t="e">
        <f t="shared" si="824"/>
        <v>#DIV/0!</v>
      </c>
      <c r="N2291" s="523"/>
    </row>
    <row r="2292" spans="1:14" s="4" customFormat="1" ht="129.75" customHeight="1" x14ac:dyDescent="0.25">
      <c r="A2292" s="622" t="s">
        <v>1080</v>
      </c>
      <c r="B2292" s="262" t="s">
        <v>878</v>
      </c>
      <c r="C2292" s="92" t="s">
        <v>215</v>
      </c>
      <c r="D2292" s="146">
        <f>SUM(D2293:D2296)</f>
        <v>1725.4</v>
      </c>
      <c r="E2292" s="146">
        <f t="shared" ref="E2292:F2292" si="833">SUM(E2293:E2296)</f>
        <v>1725.4</v>
      </c>
      <c r="F2292" s="146">
        <f t="shared" si="833"/>
        <v>1725.4</v>
      </c>
      <c r="G2292" s="114">
        <f t="shared" si="816"/>
        <v>1</v>
      </c>
      <c r="H2292" s="263"/>
      <c r="I2292" s="109">
        <f t="shared" si="832"/>
        <v>0</v>
      </c>
      <c r="J2292" s="264">
        <f t="shared" si="818"/>
        <v>0</v>
      </c>
      <c r="K2292" s="56">
        <f>SUM(K2293:K2296)</f>
        <v>1644.15</v>
      </c>
      <c r="L2292" s="56">
        <f>SUM(L2293:L2296)</f>
        <v>81.25</v>
      </c>
      <c r="M2292" s="155">
        <f t="shared" si="824"/>
        <v>0.95</v>
      </c>
      <c r="N2292" s="523" t="s">
        <v>1237</v>
      </c>
    </row>
    <row r="2293" spans="1:14" s="4" customFormat="1" ht="18.75" customHeight="1" x14ac:dyDescent="0.25">
      <c r="A2293" s="622"/>
      <c r="B2293" s="265" t="s">
        <v>23</v>
      </c>
      <c r="C2293" s="440"/>
      <c r="D2293" s="87"/>
      <c r="E2293" s="87"/>
      <c r="F2293" s="87"/>
      <c r="G2293" s="266" t="e">
        <f t="shared" si="816"/>
        <v>#DIV/0!</v>
      </c>
      <c r="H2293" s="263"/>
      <c r="I2293" s="88" t="e">
        <f t="shared" si="832"/>
        <v>#DIV/0!</v>
      </c>
      <c r="J2293" s="264" t="e">
        <f t="shared" si="818"/>
        <v>#DIV/0!</v>
      </c>
      <c r="K2293" s="24">
        <f t="shared" si="825"/>
        <v>0</v>
      </c>
      <c r="L2293" s="24">
        <f t="shared" si="819"/>
        <v>0</v>
      </c>
      <c r="M2293" s="129" t="e">
        <f t="shared" si="824"/>
        <v>#DIV/0!</v>
      </c>
      <c r="N2293" s="523"/>
    </row>
    <row r="2294" spans="1:14" s="4" customFormat="1" x14ac:dyDescent="0.25">
      <c r="A2294" s="622"/>
      <c r="B2294" s="265" t="s">
        <v>142</v>
      </c>
      <c r="C2294" s="440"/>
      <c r="D2294" s="87">
        <v>1725.4</v>
      </c>
      <c r="E2294" s="87">
        <v>1725.4</v>
      </c>
      <c r="F2294" s="87">
        <v>1725.4</v>
      </c>
      <c r="G2294" s="109">
        <f t="shared" si="816"/>
        <v>1</v>
      </c>
      <c r="H2294" s="263"/>
      <c r="I2294" s="109">
        <f t="shared" si="832"/>
        <v>0</v>
      </c>
      <c r="J2294" s="264">
        <f t="shared" si="818"/>
        <v>0</v>
      </c>
      <c r="K2294" s="87">
        <v>1644.15</v>
      </c>
      <c r="L2294" s="24">
        <f>E2294-K2294</f>
        <v>81.25</v>
      </c>
      <c r="M2294" s="52">
        <f t="shared" si="824"/>
        <v>0.95</v>
      </c>
      <c r="N2294" s="523"/>
    </row>
    <row r="2295" spans="1:14" s="4" customFormat="1" x14ac:dyDescent="0.25">
      <c r="A2295" s="622"/>
      <c r="B2295" s="265" t="s">
        <v>147</v>
      </c>
      <c r="C2295" s="440"/>
      <c r="D2295" s="87"/>
      <c r="E2295" s="87"/>
      <c r="F2295" s="87"/>
      <c r="G2295" s="266" t="e">
        <f t="shared" si="816"/>
        <v>#DIV/0!</v>
      </c>
      <c r="H2295" s="263"/>
      <c r="I2295" s="88" t="e">
        <f t="shared" si="832"/>
        <v>#DIV/0!</v>
      </c>
      <c r="J2295" s="264" t="e">
        <f t="shared" si="818"/>
        <v>#DIV/0!</v>
      </c>
      <c r="K2295" s="24">
        <f t="shared" si="825"/>
        <v>0</v>
      </c>
      <c r="L2295" s="24">
        <f t="shared" si="819"/>
        <v>0</v>
      </c>
      <c r="M2295" s="129" t="e">
        <f t="shared" si="824"/>
        <v>#DIV/0!</v>
      </c>
      <c r="N2295" s="523"/>
    </row>
    <row r="2296" spans="1:14" s="4" customFormat="1" x14ac:dyDescent="0.25">
      <c r="A2296" s="622"/>
      <c r="B2296" s="265" t="s">
        <v>17</v>
      </c>
      <c r="C2296" s="440"/>
      <c r="D2296" s="87"/>
      <c r="E2296" s="87"/>
      <c r="F2296" s="87"/>
      <c r="G2296" s="266" t="e">
        <f t="shared" si="816"/>
        <v>#DIV/0!</v>
      </c>
      <c r="H2296" s="263"/>
      <c r="I2296" s="88" t="e">
        <f t="shared" si="832"/>
        <v>#DIV/0!</v>
      </c>
      <c r="J2296" s="264" t="e">
        <f t="shared" si="818"/>
        <v>#DIV/0!</v>
      </c>
      <c r="K2296" s="24">
        <f t="shared" si="825"/>
        <v>0</v>
      </c>
      <c r="L2296" s="24">
        <f t="shared" si="819"/>
        <v>0</v>
      </c>
      <c r="M2296" s="129" t="e">
        <f t="shared" si="824"/>
        <v>#DIV/0!</v>
      </c>
      <c r="N2296" s="523"/>
    </row>
    <row r="2297" spans="1:14" s="4" customFormat="1" ht="377.25" customHeight="1" x14ac:dyDescent="0.25">
      <c r="A2297" s="621" t="s">
        <v>1081</v>
      </c>
      <c r="B2297" s="93" t="s">
        <v>909</v>
      </c>
      <c r="C2297" s="93" t="s">
        <v>144</v>
      </c>
      <c r="D2297" s="94">
        <f>SUM(D2298:D2301)</f>
        <v>140385.9</v>
      </c>
      <c r="E2297" s="94">
        <f>SUM(E2298:E2301)</f>
        <v>140385.9</v>
      </c>
      <c r="F2297" s="94">
        <f>SUM(F2298:F2301)</f>
        <v>140385.9</v>
      </c>
      <c r="G2297" s="118">
        <f t="shared" si="816"/>
        <v>1</v>
      </c>
      <c r="H2297" s="95">
        <f>SUM(H2298:H2301)</f>
        <v>111784</v>
      </c>
      <c r="I2297" s="105">
        <f t="shared" si="832"/>
        <v>0.79600000000000004</v>
      </c>
      <c r="J2297" s="213">
        <f t="shared" si="818"/>
        <v>0.79630000000000001</v>
      </c>
      <c r="K2297" s="64">
        <f t="shared" si="825"/>
        <v>140385.9</v>
      </c>
      <c r="L2297" s="24">
        <f t="shared" si="819"/>
        <v>0</v>
      </c>
      <c r="M2297" s="60">
        <f t="shared" si="824"/>
        <v>1</v>
      </c>
      <c r="N2297" s="540" t="s">
        <v>981</v>
      </c>
    </row>
    <row r="2298" spans="1:14" s="4" customFormat="1" ht="18.75" customHeight="1" x14ac:dyDescent="0.25">
      <c r="A2298" s="621"/>
      <c r="B2298" s="203" t="s">
        <v>23</v>
      </c>
      <c r="C2298" s="256"/>
      <c r="D2298" s="89"/>
      <c r="E2298" s="89"/>
      <c r="F2298" s="89"/>
      <c r="G2298" s="116" t="e">
        <f t="shared" si="816"/>
        <v>#DIV/0!</v>
      </c>
      <c r="H2298" s="90"/>
      <c r="I2298" s="88" t="e">
        <f t="shared" si="832"/>
        <v>#DIV/0!</v>
      </c>
      <c r="J2298" s="119" t="e">
        <f t="shared" si="818"/>
        <v>#DIV/0!</v>
      </c>
      <c r="K2298" s="24">
        <f t="shared" si="825"/>
        <v>0</v>
      </c>
      <c r="L2298" s="24">
        <f t="shared" si="819"/>
        <v>0</v>
      </c>
      <c r="M2298" s="29" t="e">
        <f t="shared" si="824"/>
        <v>#DIV/0!</v>
      </c>
      <c r="N2298" s="540"/>
    </row>
    <row r="2299" spans="1:14" s="4" customFormat="1" ht="18.75" customHeight="1" x14ac:dyDescent="0.25">
      <c r="A2299" s="621"/>
      <c r="B2299" s="203" t="s">
        <v>142</v>
      </c>
      <c r="C2299" s="256"/>
      <c r="D2299" s="89">
        <v>140385.9</v>
      </c>
      <c r="E2299" s="89">
        <v>140385.9</v>
      </c>
      <c r="F2299" s="89">
        <v>140385.9</v>
      </c>
      <c r="G2299" s="104">
        <f t="shared" si="816"/>
        <v>1</v>
      </c>
      <c r="H2299" s="90">
        <v>111784</v>
      </c>
      <c r="I2299" s="109">
        <f t="shared" si="832"/>
        <v>0.79600000000000004</v>
      </c>
      <c r="J2299" s="212">
        <f t="shared" si="818"/>
        <v>0.79630000000000001</v>
      </c>
      <c r="K2299" s="24">
        <f t="shared" si="825"/>
        <v>140385.9</v>
      </c>
      <c r="L2299" s="24">
        <f>E2299-K2299</f>
        <v>0</v>
      </c>
      <c r="M2299" s="28">
        <f t="shared" si="824"/>
        <v>1</v>
      </c>
      <c r="N2299" s="540"/>
    </row>
    <row r="2300" spans="1:14" s="4" customFormat="1" ht="18.75" customHeight="1" x14ac:dyDescent="0.25">
      <c r="A2300" s="621"/>
      <c r="B2300" s="203" t="s">
        <v>147</v>
      </c>
      <c r="C2300" s="256"/>
      <c r="D2300" s="89"/>
      <c r="E2300" s="89"/>
      <c r="F2300" s="89"/>
      <c r="G2300" s="116" t="e">
        <f t="shared" si="816"/>
        <v>#DIV/0!</v>
      </c>
      <c r="H2300" s="90"/>
      <c r="I2300" s="88" t="e">
        <f t="shared" si="832"/>
        <v>#DIV/0!</v>
      </c>
      <c r="J2300" s="119" t="e">
        <f t="shared" si="818"/>
        <v>#DIV/0!</v>
      </c>
      <c r="K2300" s="24">
        <f t="shared" si="825"/>
        <v>0</v>
      </c>
      <c r="L2300" s="24">
        <f t="shared" si="819"/>
        <v>0</v>
      </c>
      <c r="M2300" s="29" t="e">
        <f t="shared" si="824"/>
        <v>#DIV/0!</v>
      </c>
      <c r="N2300" s="540"/>
    </row>
    <row r="2301" spans="1:14" s="4" customFormat="1" ht="100.5" customHeight="1" x14ac:dyDescent="0.25">
      <c r="A2301" s="621"/>
      <c r="B2301" s="203" t="s">
        <v>17</v>
      </c>
      <c r="C2301" s="256"/>
      <c r="D2301" s="89"/>
      <c r="E2301" s="89"/>
      <c r="F2301" s="89"/>
      <c r="G2301" s="116" t="e">
        <f t="shared" si="816"/>
        <v>#DIV/0!</v>
      </c>
      <c r="H2301" s="90"/>
      <c r="I2301" s="88" t="e">
        <f t="shared" si="832"/>
        <v>#DIV/0!</v>
      </c>
      <c r="J2301" s="119" t="e">
        <f t="shared" si="818"/>
        <v>#DIV/0!</v>
      </c>
      <c r="K2301" s="24">
        <f t="shared" si="825"/>
        <v>0</v>
      </c>
      <c r="L2301" s="24">
        <f t="shared" si="819"/>
        <v>0</v>
      </c>
      <c r="M2301" s="29" t="e">
        <f t="shared" si="824"/>
        <v>#DIV/0!</v>
      </c>
      <c r="N2301" s="540"/>
    </row>
    <row r="2302" spans="1:14" s="4" customFormat="1" ht="62.25" customHeight="1" x14ac:dyDescent="0.25">
      <c r="A2302" s="600" t="s">
        <v>776</v>
      </c>
      <c r="B2302" s="27" t="s">
        <v>824</v>
      </c>
      <c r="C2302" s="27" t="s">
        <v>141</v>
      </c>
      <c r="D2302" s="25">
        <f>SUM(D2303:D2306)</f>
        <v>536</v>
      </c>
      <c r="E2302" s="25">
        <f t="shared" ref="E2302:F2302" si="834">SUM(E2303:E2306)</f>
        <v>536</v>
      </c>
      <c r="F2302" s="25">
        <f t="shared" si="834"/>
        <v>256.67</v>
      </c>
      <c r="G2302" s="106">
        <f t="shared" si="816"/>
        <v>0.47899999999999998</v>
      </c>
      <c r="H2302" s="25">
        <f t="shared" ref="H2302" si="835">SUM(H2303:H2306)</f>
        <v>256.67</v>
      </c>
      <c r="I2302" s="106">
        <f t="shared" si="832"/>
        <v>0.47899999999999998</v>
      </c>
      <c r="J2302" s="106">
        <f t="shared" si="818"/>
        <v>1</v>
      </c>
      <c r="K2302" s="25">
        <f>SUM(K2303:K2306)</f>
        <v>477.77</v>
      </c>
      <c r="L2302" s="25">
        <f t="shared" si="819"/>
        <v>58.23</v>
      </c>
      <c r="M2302" s="320">
        <f t="shared" si="824"/>
        <v>0.89</v>
      </c>
      <c r="N2302" s="530"/>
    </row>
    <row r="2303" spans="1:14" s="4" customFormat="1" x14ac:dyDescent="0.25">
      <c r="A2303" s="600"/>
      <c r="B2303" s="440" t="s">
        <v>23</v>
      </c>
      <c r="C2303" s="440"/>
      <c r="D2303" s="25">
        <f>D2308+D2313+D2318+D2323</f>
        <v>0</v>
      </c>
      <c r="E2303" s="25">
        <f t="shared" ref="E2303:F2303" si="836">E2308+E2313+E2318+E2323</f>
        <v>0</v>
      </c>
      <c r="F2303" s="25">
        <f t="shared" si="836"/>
        <v>0</v>
      </c>
      <c r="G2303" s="412" t="e">
        <f t="shared" si="816"/>
        <v>#DIV/0!</v>
      </c>
      <c r="H2303" s="428">
        <f>H2308+H2313+H2318+H2323</f>
        <v>0</v>
      </c>
      <c r="I2303" s="355" t="e">
        <f t="shared" si="832"/>
        <v>#DIV/0!</v>
      </c>
      <c r="J2303" s="355" t="e">
        <f t="shared" si="818"/>
        <v>#DIV/0!</v>
      </c>
      <c r="K2303" s="428">
        <f t="shared" ref="K2303:K2306" si="837">K2308+K2313+K2318+K2323</f>
        <v>0</v>
      </c>
      <c r="L2303" s="24">
        <f t="shared" si="819"/>
        <v>0</v>
      </c>
      <c r="M2303" s="357" t="e">
        <f t="shared" si="824"/>
        <v>#DIV/0!</v>
      </c>
      <c r="N2303" s="530"/>
    </row>
    <row r="2304" spans="1:14" s="4" customFormat="1" x14ac:dyDescent="0.25">
      <c r="A2304" s="600"/>
      <c r="B2304" s="440" t="s">
        <v>22</v>
      </c>
      <c r="C2304" s="440"/>
      <c r="D2304" s="25">
        <f t="shared" ref="D2304:H2306" si="838">D2309+D2314+D2319+D2324</f>
        <v>0</v>
      </c>
      <c r="E2304" s="25">
        <f t="shared" si="838"/>
        <v>0</v>
      </c>
      <c r="F2304" s="25">
        <f t="shared" si="838"/>
        <v>0</v>
      </c>
      <c r="G2304" s="412" t="e">
        <f t="shared" si="816"/>
        <v>#DIV/0!</v>
      </c>
      <c r="H2304" s="428">
        <f t="shared" ref="H2304:H2306" si="839">H2309+H2314+H2319+H2324</f>
        <v>0</v>
      </c>
      <c r="I2304" s="355" t="e">
        <f t="shared" si="832"/>
        <v>#DIV/0!</v>
      </c>
      <c r="J2304" s="355" t="e">
        <f t="shared" si="818"/>
        <v>#DIV/0!</v>
      </c>
      <c r="K2304" s="428">
        <f t="shared" si="837"/>
        <v>0</v>
      </c>
      <c r="L2304" s="24">
        <f t="shared" si="819"/>
        <v>0</v>
      </c>
      <c r="M2304" s="357" t="e">
        <f t="shared" si="824"/>
        <v>#DIV/0!</v>
      </c>
      <c r="N2304" s="530"/>
    </row>
    <row r="2305" spans="1:14" s="4" customFormat="1" x14ac:dyDescent="0.25">
      <c r="A2305" s="600"/>
      <c r="B2305" s="440" t="s">
        <v>147</v>
      </c>
      <c r="C2305" s="440"/>
      <c r="D2305" s="24">
        <f t="shared" si="838"/>
        <v>536</v>
      </c>
      <c r="E2305" s="24">
        <f t="shared" si="838"/>
        <v>536</v>
      </c>
      <c r="F2305" s="24">
        <f t="shared" si="838"/>
        <v>256.67</v>
      </c>
      <c r="G2305" s="109">
        <f t="shared" si="816"/>
        <v>0.47899999999999998</v>
      </c>
      <c r="H2305" s="24">
        <f t="shared" si="838"/>
        <v>256.67</v>
      </c>
      <c r="I2305" s="109">
        <f t="shared" si="832"/>
        <v>0.47899999999999998</v>
      </c>
      <c r="J2305" s="109">
        <f t="shared" si="818"/>
        <v>1</v>
      </c>
      <c r="K2305" s="24">
        <f t="shared" si="837"/>
        <v>477.77</v>
      </c>
      <c r="L2305" s="24">
        <f t="shared" si="819"/>
        <v>58.23</v>
      </c>
      <c r="M2305" s="52">
        <f t="shared" si="824"/>
        <v>0.89</v>
      </c>
      <c r="N2305" s="530"/>
    </row>
    <row r="2306" spans="1:14" s="4" customFormat="1" x14ac:dyDescent="0.25">
      <c r="A2306" s="600"/>
      <c r="B2306" s="440" t="s">
        <v>24</v>
      </c>
      <c r="C2306" s="440"/>
      <c r="D2306" s="25">
        <f t="shared" si="838"/>
        <v>0</v>
      </c>
      <c r="E2306" s="25">
        <f t="shared" si="838"/>
        <v>0</v>
      </c>
      <c r="F2306" s="25">
        <f t="shared" si="838"/>
        <v>0</v>
      </c>
      <c r="G2306" s="412" t="e">
        <f t="shared" si="816"/>
        <v>#DIV/0!</v>
      </c>
      <c r="H2306" s="428">
        <f t="shared" si="839"/>
        <v>0</v>
      </c>
      <c r="I2306" s="355" t="e">
        <f t="shared" si="832"/>
        <v>#DIV/0!</v>
      </c>
      <c r="J2306" s="355" t="e">
        <f t="shared" si="818"/>
        <v>#DIV/0!</v>
      </c>
      <c r="K2306" s="428">
        <f t="shared" si="837"/>
        <v>0</v>
      </c>
      <c r="L2306" s="24">
        <f t="shared" si="819"/>
        <v>0</v>
      </c>
      <c r="M2306" s="357" t="e">
        <f t="shared" si="824"/>
        <v>#DIV/0!</v>
      </c>
      <c r="N2306" s="530"/>
    </row>
    <row r="2307" spans="1:14" s="4" customFormat="1" ht="60.75" customHeight="1" x14ac:dyDescent="0.25">
      <c r="A2307" s="573" t="s">
        <v>400</v>
      </c>
      <c r="B2307" s="37" t="s">
        <v>155</v>
      </c>
      <c r="C2307" s="37" t="s">
        <v>215</v>
      </c>
      <c r="D2307" s="56">
        <f>SUM(D2308:D2311)</f>
        <v>40</v>
      </c>
      <c r="E2307" s="56">
        <f t="shared" ref="E2307:F2307" si="840">SUM(E2308:E2311)</f>
        <v>40</v>
      </c>
      <c r="F2307" s="24">
        <f t="shared" si="840"/>
        <v>10</v>
      </c>
      <c r="G2307" s="106">
        <f t="shared" si="816"/>
        <v>0.25</v>
      </c>
      <c r="H2307" s="24">
        <f t="shared" ref="H2307" si="841">SUM(H2308:H2311)</f>
        <v>10</v>
      </c>
      <c r="I2307" s="109">
        <f t="shared" si="832"/>
        <v>0.25</v>
      </c>
      <c r="J2307" s="106">
        <f t="shared" si="818"/>
        <v>1</v>
      </c>
      <c r="K2307" s="24">
        <f t="shared" ref="K2307:K2370" si="842">E2307</f>
        <v>40</v>
      </c>
      <c r="L2307" s="24">
        <f t="shared" si="819"/>
        <v>0</v>
      </c>
      <c r="M2307" s="52">
        <f t="shared" si="824"/>
        <v>1</v>
      </c>
      <c r="N2307" s="523" t="s">
        <v>1226</v>
      </c>
    </row>
    <row r="2308" spans="1:14" s="4" customFormat="1" ht="30.75" customHeight="1" x14ac:dyDescent="0.25">
      <c r="A2308" s="573"/>
      <c r="B2308" s="440" t="s">
        <v>23</v>
      </c>
      <c r="C2308" s="440"/>
      <c r="D2308" s="24"/>
      <c r="E2308" s="25"/>
      <c r="F2308" s="24"/>
      <c r="G2308" s="107" t="e">
        <f t="shared" si="816"/>
        <v>#DIV/0!</v>
      </c>
      <c r="H2308" s="24">
        <v>0</v>
      </c>
      <c r="I2308" s="88" t="e">
        <f t="shared" si="832"/>
        <v>#DIV/0!</v>
      </c>
      <c r="J2308" s="88" t="e">
        <f t="shared" si="818"/>
        <v>#DIV/0!</v>
      </c>
      <c r="K2308" s="24">
        <f t="shared" si="842"/>
        <v>0</v>
      </c>
      <c r="L2308" s="24">
        <f t="shared" si="819"/>
        <v>0</v>
      </c>
      <c r="M2308" s="129" t="e">
        <f t="shared" si="824"/>
        <v>#DIV/0!</v>
      </c>
      <c r="N2308" s="523"/>
    </row>
    <row r="2309" spans="1:14" s="4" customFormat="1" ht="35.25" customHeight="1" x14ac:dyDescent="0.25">
      <c r="A2309" s="573"/>
      <c r="B2309" s="440" t="s">
        <v>22</v>
      </c>
      <c r="C2309" s="440"/>
      <c r="D2309" s="24"/>
      <c r="E2309" s="25"/>
      <c r="F2309" s="24"/>
      <c r="G2309" s="107" t="e">
        <f t="shared" si="816"/>
        <v>#DIV/0!</v>
      </c>
      <c r="H2309" s="24">
        <v>0</v>
      </c>
      <c r="I2309" s="88" t="e">
        <f t="shared" si="832"/>
        <v>#DIV/0!</v>
      </c>
      <c r="J2309" s="88" t="e">
        <f t="shared" si="818"/>
        <v>#DIV/0!</v>
      </c>
      <c r="K2309" s="24">
        <f t="shared" si="842"/>
        <v>0</v>
      </c>
      <c r="L2309" s="24">
        <f t="shared" si="819"/>
        <v>0</v>
      </c>
      <c r="M2309" s="129" t="e">
        <f t="shared" si="824"/>
        <v>#DIV/0!</v>
      </c>
      <c r="N2309" s="523"/>
    </row>
    <row r="2310" spans="1:14" s="4" customFormat="1" ht="30.75" customHeight="1" x14ac:dyDescent="0.25">
      <c r="A2310" s="573"/>
      <c r="B2310" s="440" t="s">
        <v>42</v>
      </c>
      <c r="C2310" s="440"/>
      <c r="D2310" s="24">
        <v>40</v>
      </c>
      <c r="E2310" s="24">
        <v>40</v>
      </c>
      <c r="F2310" s="24">
        <v>10</v>
      </c>
      <c r="G2310" s="106">
        <f t="shared" si="816"/>
        <v>0.25</v>
      </c>
      <c r="H2310" s="24">
        <v>10</v>
      </c>
      <c r="I2310" s="109">
        <f t="shared" si="832"/>
        <v>0.25</v>
      </c>
      <c r="J2310" s="109">
        <f t="shared" si="818"/>
        <v>1</v>
      </c>
      <c r="K2310" s="24">
        <f t="shared" si="842"/>
        <v>40</v>
      </c>
      <c r="L2310" s="24">
        <f t="shared" si="819"/>
        <v>0</v>
      </c>
      <c r="M2310" s="52">
        <f t="shared" si="824"/>
        <v>1</v>
      </c>
      <c r="N2310" s="523"/>
    </row>
    <row r="2311" spans="1:14" s="4" customFormat="1" ht="24" customHeight="1" x14ac:dyDescent="0.25">
      <c r="A2311" s="573"/>
      <c r="B2311" s="440" t="s">
        <v>24</v>
      </c>
      <c r="C2311" s="440"/>
      <c r="D2311" s="24"/>
      <c r="E2311" s="25"/>
      <c r="F2311" s="24"/>
      <c r="G2311" s="107" t="e">
        <f t="shared" si="816"/>
        <v>#DIV/0!</v>
      </c>
      <c r="H2311" s="24">
        <v>0</v>
      </c>
      <c r="I2311" s="88" t="e">
        <f t="shared" si="832"/>
        <v>#DIV/0!</v>
      </c>
      <c r="J2311" s="88" t="e">
        <f t="shared" si="818"/>
        <v>#DIV/0!</v>
      </c>
      <c r="K2311" s="24">
        <f t="shared" si="842"/>
        <v>0</v>
      </c>
      <c r="L2311" s="24">
        <f t="shared" si="819"/>
        <v>0</v>
      </c>
      <c r="M2311" s="129" t="e">
        <f t="shared" si="824"/>
        <v>#DIV/0!</v>
      </c>
      <c r="N2311" s="523"/>
    </row>
    <row r="2312" spans="1:14" s="4" customFormat="1" ht="80.25" customHeight="1" x14ac:dyDescent="0.25">
      <c r="A2312" s="573" t="s">
        <v>401</v>
      </c>
      <c r="B2312" s="37" t="s">
        <v>805</v>
      </c>
      <c r="C2312" s="37" t="s">
        <v>215</v>
      </c>
      <c r="D2312" s="56">
        <f>SUM(D2313:D2316)</f>
        <v>141</v>
      </c>
      <c r="E2312" s="56">
        <f t="shared" ref="E2312:F2312" si="843">SUM(E2313:E2316)</f>
        <v>141</v>
      </c>
      <c r="F2312" s="24">
        <f t="shared" si="843"/>
        <v>0</v>
      </c>
      <c r="G2312" s="106">
        <f t="shared" si="816"/>
        <v>0</v>
      </c>
      <c r="H2312" s="24">
        <v>0</v>
      </c>
      <c r="I2312" s="109">
        <f t="shared" si="832"/>
        <v>0</v>
      </c>
      <c r="J2312" s="88" t="e">
        <f t="shared" si="818"/>
        <v>#DIV/0!</v>
      </c>
      <c r="K2312" s="24">
        <f t="shared" si="842"/>
        <v>141</v>
      </c>
      <c r="L2312" s="24">
        <f t="shared" si="819"/>
        <v>0</v>
      </c>
      <c r="M2312" s="52">
        <f t="shared" si="824"/>
        <v>1</v>
      </c>
      <c r="N2312" s="518" t="s">
        <v>1409</v>
      </c>
    </row>
    <row r="2313" spans="1:14" s="4" customFormat="1" x14ac:dyDescent="0.25">
      <c r="A2313" s="573"/>
      <c r="B2313" s="440" t="s">
        <v>23</v>
      </c>
      <c r="C2313" s="440"/>
      <c r="D2313" s="24"/>
      <c r="E2313" s="25"/>
      <c r="F2313" s="24"/>
      <c r="G2313" s="107" t="e">
        <f t="shared" si="816"/>
        <v>#DIV/0!</v>
      </c>
      <c r="H2313" s="24">
        <v>0</v>
      </c>
      <c r="I2313" s="88" t="e">
        <f t="shared" si="832"/>
        <v>#DIV/0!</v>
      </c>
      <c r="J2313" s="88" t="e">
        <f t="shared" si="818"/>
        <v>#DIV/0!</v>
      </c>
      <c r="K2313" s="24">
        <f t="shared" si="842"/>
        <v>0</v>
      </c>
      <c r="L2313" s="24">
        <f t="shared" si="819"/>
        <v>0</v>
      </c>
      <c r="M2313" s="129" t="e">
        <f t="shared" si="824"/>
        <v>#DIV/0!</v>
      </c>
      <c r="N2313" s="518"/>
    </row>
    <row r="2314" spans="1:14" s="4" customFormat="1" x14ac:dyDescent="0.25">
      <c r="A2314" s="573"/>
      <c r="B2314" s="440" t="s">
        <v>22</v>
      </c>
      <c r="C2314" s="440"/>
      <c r="D2314" s="24"/>
      <c r="E2314" s="25"/>
      <c r="F2314" s="24"/>
      <c r="G2314" s="107" t="e">
        <f t="shared" si="816"/>
        <v>#DIV/0!</v>
      </c>
      <c r="H2314" s="24">
        <v>0</v>
      </c>
      <c r="I2314" s="88" t="e">
        <f t="shared" si="832"/>
        <v>#DIV/0!</v>
      </c>
      <c r="J2314" s="88" t="e">
        <f t="shared" si="818"/>
        <v>#DIV/0!</v>
      </c>
      <c r="K2314" s="24">
        <f t="shared" si="842"/>
        <v>0</v>
      </c>
      <c r="L2314" s="24">
        <f t="shared" si="819"/>
        <v>0</v>
      </c>
      <c r="M2314" s="129" t="e">
        <f t="shared" si="824"/>
        <v>#DIV/0!</v>
      </c>
      <c r="N2314" s="518"/>
    </row>
    <row r="2315" spans="1:14" s="4" customFormat="1" x14ac:dyDescent="0.25">
      <c r="A2315" s="573"/>
      <c r="B2315" s="440" t="s">
        <v>42</v>
      </c>
      <c r="C2315" s="440"/>
      <c r="D2315" s="24">
        <v>141</v>
      </c>
      <c r="E2315" s="24">
        <v>141</v>
      </c>
      <c r="F2315" s="24"/>
      <c r="G2315" s="106">
        <f t="shared" si="816"/>
        <v>0</v>
      </c>
      <c r="H2315" s="24">
        <v>0</v>
      </c>
      <c r="I2315" s="109">
        <f t="shared" si="832"/>
        <v>0</v>
      </c>
      <c r="J2315" s="88" t="e">
        <f t="shared" si="818"/>
        <v>#DIV/0!</v>
      </c>
      <c r="K2315" s="24">
        <f t="shared" si="842"/>
        <v>141</v>
      </c>
      <c r="L2315" s="24">
        <f t="shared" si="819"/>
        <v>0</v>
      </c>
      <c r="M2315" s="52">
        <f t="shared" si="824"/>
        <v>1</v>
      </c>
      <c r="N2315" s="518"/>
    </row>
    <row r="2316" spans="1:14" s="4" customFormat="1" x14ac:dyDescent="0.25">
      <c r="A2316" s="573"/>
      <c r="B2316" s="440" t="s">
        <v>24</v>
      </c>
      <c r="C2316" s="440"/>
      <c r="D2316" s="24"/>
      <c r="E2316" s="24"/>
      <c r="F2316" s="24"/>
      <c r="G2316" s="107" t="e">
        <f t="shared" si="816"/>
        <v>#DIV/0!</v>
      </c>
      <c r="H2316" s="24">
        <v>0</v>
      </c>
      <c r="I2316" s="88" t="e">
        <f t="shared" si="832"/>
        <v>#DIV/0!</v>
      </c>
      <c r="J2316" s="88" t="e">
        <f t="shared" si="818"/>
        <v>#DIV/0!</v>
      </c>
      <c r="K2316" s="24">
        <f t="shared" si="842"/>
        <v>0</v>
      </c>
      <c r="L2316" s="24">
        <f t="shared" si="819"/>
        <v>0</v>
      </c>
      <c r="M2316" s="129" t="e">
        <f t="shared" si="824"/>
        <v>#DIV/0!</v>
      </c>
      <c r="N2316" s="518"/>
    </row>
    <row r="2317" spans="1:14" s="4" customFormat="1" ht="66.75" customHeight="1" x14ac:dyDescent="0.25">
      <c r="A2317" s="573" t="s">
        <v>1082</v>
      </c>
      <c r="B2317" s="37" t="s">
        <v>156</v>
      </c>
      <c r="C2317" s="37" t="s">
        <v>215</v>
      </c>
      <c r="D2317" s="56">
        <f>SUM(D2318:D2321)</f>
        <v>205</v>
      </c>
      <c r="E2317" s="56">
        <f t="shared" ref="E2317:F2317" si="844">SUM(E2318:E2321)</f>
        <v>205</v>
      </c>
      <c r="F2317" s="56">
        <f t="shared" si="844"/>
        <v>150.30000000000001</v>
      </c>
      <c r="G2317" s="114">
        <f t="shared" si="816"/>
        <v>0.73299999999999998</v>
      </c>
      <c r="H2317" s="56">
        <f>SUM(H2318:H2321)</f>
        <v>150.30000000000001</v>
      </c>
      <c r="I2317" s="114">
        <f t="shared" si="832"/>
        <v>0.73299999999999998</v>
      </c>
      <c r="J2317" s="114">
        <f t="shared" si="818"/>
        <v>1</v>
      </c>
      <c r="K2317" s="56">
        <f>SUM(K2318:K2321)</f>
        <v>200.4</v>
      </c>
      <c r="L2317" s="24">
        <f t="shared" si="819"/>
        <v>4.5999999999999996</v>
      </c>
      <c r="M2317" s="52">
        <f t="shared" si="824"/>
        <v>0.98</v>
      </c>
      <c r="N2317" s="518" t="s">
        <v>1227</v>
      </c>
    </row>
    <row r="2318" spans="1:14" s="4" customFormat="1" x14ac:dyDescent="0.25">
      <c r="A2318" s="573"/>
      <c r="B2318" s="440" t="s">
        <v>23</v>
      </c>
      <c r="C2318" s="440"/>
      <c r="D2318" s="24"/>
      <c r="E2318" s="24"/>
      <c r="F2318" s="24"/>
      <c r="G2318" s="107" t="e">
        <f t="shared" si="816"/>
        <v>#DIV/0!</v>
      </c>
      <c r="H2318" s="24">
        <v>0</v>
      </c>
      <c r="I2318" s="88" t="e">
        <f t="shared" si="832"/>
        <v>#DIV/0!</v>
      </c>
      <c r="J2318" s="88" t="e">
        <f t="shared" si="818"/>
        <v>#DIV/0!</v>
      </c>
      <c r="K2318" s="24">
        <f t="shared" si="842"/>
        <v>0</v>
      </c>
      <c r="L2318" s="24">
        <f t="shared" si="819"/>
        <v>0</v>
      </c>
      <c r="M2318" s="129" t="e">
        <f t="shared" si="824"/>
        <v>#DIV/0!</v>
      </c>
      <c r="N2318" s="518"/>
    </row>
    <row r="2319" spans="1:14" s="4" customFormat="1" x14ac:dyDescent="0.25">
      <c r="A2319" s="573"/>
      <c r="B2319" s="440" t="s">
        <v>22</v>
      </c>
      <c r="C2319" s="440"/>
      <c r="D2319" s="24"/>
      <c r="E2319" s="24"/>
      <c r="F2319" s="24"/>
      <c r="G2319" s="107" t="e">
        <f t="shared" si="816"/>
        <v>#DIV/0!</v>
      </c>
      <c r="H2319" s="24">
        <v>0</v>
      </c>
      <c r="I2319" s="88" t="e">
        <f t="shared" si="832"/>
        <v>#DIV/0!</v>
      </c>
      <c r="J2319" s="88" t="e">
        <f t="shared" si="818"/>
        <v>#DIV/0!</v>
      </c>
      <c r="K2319" s="24">
        <f t="shared" si="842"/>
        <v>0</v>
      </c>
      <c r="L2319" s="24">
        <f t="shared" si="819"/>
        <v>0</v>
      </c>
      <c r="M2319" s="129" t="e">
        <f t="shared" si="824"/>
        <v>#DIV/0!</v>
      </c>
      <c r="N2319" s="518"/>
    </row>
    <row r="2320" spans="1:14" s="4" customFormat="1" x14ac:dyDescent="0.25">
      <c r="A2320" s="573"/>
      <c r="B2320" s="440" t="s">
        <v>42</v>
      </c>
      <c r="C2320" s="440"/>
      <c r="D2320" s="24">
        <v>205</v>
      </c>
      <c r="E2320" s="24">
        <v>205</v>
      </c>
      <c r="F2320" s="24">
        <v>150.30000000000001</v>
      </c>
      <c r="G2320" s="109">
        <f t="shared" si="816"/>
        <v>0.73299999999999998</v>
      </c>
      <c r="H2320" s="24">
        <v>150.30000000000001</v>
      </c>
      <c r="I2320" s="109">
        <f t="shared" si="832"/>
        <v>0.73299999999999998</v>
      </c>
      <c r="J2320" s="109">
        <f t="shared" si="818"/>
        <v>1</v>
      </c>
      <c r="K2320" s="24">
        <v>200.4</v>
      </c>
      <c r="L2320" s="24">
        <f t="shared" si="819"/>
        <v>4.5999999999999996</v>
      </c>
      <c r="M2320" s="52">
        <f t="shared" si="824"/>
        <v>0.98</v>
      </c>
      <c r="N2320" s="518"/>
    </row>
    <row r="2321" spans="1:14" s="4" customFormat="1" x14ac:dyDescent="0.25">
      <c r="A2321" s="573"/>
      <c r="B2321" s="440" t="s">
        <v>24</v>
      </c>
      <c r="C2321" s="440"/>
      <c r="D2321" s="24"/>
      <c r="E2321" s="24"/>
      <c r="F2321" s="24"/>
      <c r="G2321" s="107" t="e">
        <f t="shared" ref="G2321:G2376" si="845">F2321/E2321</f>
        <v>#DIV/0!</v>
      </c>
      <c r="H2321" s="24">
        <v>0</v>
      </c>
      <c r="I2321" s="88" t="e">
        <f t="shared" si="832"/>
        <v>#DIV/0!</v>
      </c>
      <c r="J2321" s="88" t="e">
        <f t="shared" ref="J2321:J2376" si="846">H2321/F2321</f>
        <v>#DIV/0!</v>
      </c>
      <c r="K2321" s="24">
        <f t="shared" si="842"/>
        <v>0</v>
      </c>
      <c r="L2321" s="24">
        <f t="shared" ref="L2321:L2384" si="847">E2321-K2321</f>
        <v>0</v>
      </c>
      <c r="M2321" s="129" t="e">
        <f t="shared" si="824"/>
        <v>#DIV/0!</v>
      </c>
      <c r="N2321" s="518"/>
    </row>
    <row r="2322" spans="1:14" s="4" customFormat="1" ht="72.75" customHeight="1" x14ac:dyDescent="0.25">
      <c r="A2322" s="573" t="s">
        <v>1083</v>
      </c>
      <c r="B2322" s="37" t="s">
        <v>750</v>
      </c>
      <c r="C2322" s="37" t="s">
        <v>215</v>
      </c>
      <c r="D2322" s="56">
        <f>SUM(D2323:D2326)</f>
        <v>150</v>
      </c>
      <c r="E2322" s="56">
        <f>SUM(E2323:E2326)</f>
        <v>150</v>
      </c>
      <c r="F2322" s="56">
        <f>SUM(F2323:F2326)</f>
        <v>96.37</v>
      </c>
      <c r="G2322" s="114">
        <f t="shared" si="845"/>
        <v>0.64200000000000002</v>
      </c>
      <c r="H2322" s="56">
        <f>SUM(H2323:H2326)</f>
        <v>96.37</v>
      </c>
      <c r="I2322" s="114">
        <f t="shared" si="832"/>
        <v>0.64200000000000002</v>
      </c>
      <c r="J2322" s="114">
        <f t="shared" si="846"/>
        <v>1</v>
      </c>
      <c r="K2322" s="56">
        <f>SUM(K2323:K2326)</f>
        <v>96.37</v>
      </c>
      <c r="L2322" s="56">
        <f>SUM(L2323:L2326)</f>
        <v>53.63</v>
      </c>
      <c r="M2322" s="155">
        <f t="shared" si="824"/>
        <v>0.64</v>
      </c>
      <c r="N2322" s="512" t="s">
        <v>1228</v>
      </c>
    </row>
    <row r="2323" spans="1:14" s="4" customFormat="1" ht="24.75" customHeight="1" x14ac:dyDescent="0.25">
      <c r="A2323" s="573"/>
      <c r="B2323" s="440" t="s">
        <v>23</v>
      </c>
      <c r="C2323" s="440"/>
      <c r="D2323" s="24"/>
      <c r="E2323" s="25"/>
      <c r="F2323" s="24"/>
      <c r="G2323" s="107" t="e">
        <f t="shared" si="845"/>
        <v>#DIV/0!</v>
      </c>
      <c r="H2323" s="24">
        <v>0</v>
      </c>
      <c r="I2323" s="88" t="e">
        <f t="shared" si="832"/>
        <v>#DIV/0!</v>
      </c>
      <c r="J2323" s="88" t="e">
        <f t="shared" si="846"/>
        <v>#DIV/0!</v>
      </c>
      <c r="K2323" s="24">
        <f t="shared" si="842"/>
        <v>0</v>
      </c>
      <c r="L2323" s="24">
        <f t="shared" si="847"/>
        <v>0</v>
      </c>
      <c r="M2323" s="129" t="e">
        <f t="shared" si="824"/>
        <v>#DIV/0!</v>
      </c>
      <c r="N2323" s="512"/>
    </row>
    <row r="2324" spans="1:14" s="4" customFormat="1" ht="21.75" customHeight="1" x14ac:dyDescent="0.25">
      <c r="A2324" s="573"/>
      <c r="B2324" s="440" t="s">
        <v>22</v>
      </c>
      <c r="C2324" s="440"/>
      <c r="D2324" s="24"/>
      <c r="E2324" s="25"/>
      <c r="F2324" s="24"/>
      <c r="G2324" s="107" t="e">
        <f t="shared" si="845"/>
        <v>#DIV/0!</v>
      </c>
      <c r="H2324" s="24">
        <v>0</v>
      </c>
      <c r="I2324" s="88" t="e">
        <f t="shared" si="832"/>
        <v>#DIV/0!</v>
      </c>
      <c r="J2324" s="88" t="e">
        <f t="shared" si="846"/>
        <v>#DIV/0!</v>
      </c>
      <c r="K2324" s="24">
        <f t="shared" si="842"/>
        <v>0</v>
      </c>
      <c r="L2324" s="24">
        <f t="shared" si="847"/>
        <v>0</v>
      </c>
      <c r="M2324" s="129" t="e">
        <f t="shared" si="824"/>
        <v>#DIV/0!</v>
      </c>
      <c r="N2324" s="512"/>
    </row>
    <row r="2325" spans="1:14" s="4" customFormat="1" ht="23.25" customHeight="1" x14ac:dyDescent="0.25">
      <c r="A2325" s="573"/>
      <c r="B2325" s="440" t="s">
        <v>42</v>
      </c>
      <c r="C2325" s="440"/>
      <c r="D2325" s="24">
        <v>150</v>
      </c>
      <c r="E2325" s="24">
        <v>150</v>
      </c>
      <c r="F2325" s="24">
        <v>96.37</v>
      </c>
      <c r="G2325" s="109">
        <f t="shared" si="845"/>
        <v>0.64200000000000002</v>
      </c>
      <c r="H2325" s="24">
        <v>96.37</v>
      </c>
      <c r="I2325" s="109">
        <f t="shared" si="832"/>
        <v>0.64200000000000002</v>
      </c>
      <c r="J2325" s="109">
        <f t="shared" si="846"/>
        <v>1</v>
      </c>
      <c r="K2325" s="24">
        <f>E2325-L2325</f>
        <v>96.37</v>
      </c>
      <c r="L2325" s="24">
        <v>53.63</v>
      </c>
      <c r="M2325" s="52">
        <f t="shared" si="824"/>
        <v>0.64</v>
      </c>
      <c r="N2325" s="512"/>
    </row>
    <row r="2326" spans="1:14" s="4" customFormat="1" ht="24.75" customHeight="1" x14ac:dyDescent="0.25">
      <c r="A2326" s="573"/>
      <c r="B2326" s="440" t="s">
        <v>24</v>
      </c>
      <c r="C2326" s="440"/>
      <c r="D2326" s="24"/>
      <c r="E2326" s="25"/>
      <c r="F2326" s="24"/>
      <c r="G2326" s="107" t="e">
        <f t="shared" si="845"/>
        <v>#DIV/0!</v>
      </c>
      <c r="H2326" s="24">
        <v>0</v>
      </c>
      <c r="I2326" s="88" t="e">
        <f t="shared" si="832"/>
        <v>#DIV/0!</v>
      </c>
      <c r="J2326" s="88" t="e">
        <f t="shared" si="846"/>
        <v>#DIV/0!</v>
      </c>
      <c r="K2326" s="24">
        <f t="shared" si="842"/>
        <v>0</v>
      </c>
      <c r="L2326" s="24">
        <f t="shared" si="847"/>
        <v>0</v>
      </c>
      <c r="M2326" s="129" t="e">
        <f t="shared" si="824"/>
        <v>#DIV/0!</v>
      </c>
      <c r="N2326" s="512"/>
    </row>
    <row r="2327" spans="1:14" s="13" customFormat="1" ht="83.25" customHeight="1" x14ac:dyDescent="0.25">
      <c r="A2327" s="600" t="s">
        <v>777</v>
      </c>
      <c r="B2327" s="27" t="s">
        <v>825</v>
      </c>
      <c r="C2327" s="27" t="s">
        <v>141</v>
      </c>
      <c r="D2327" s="25">
        <f>SUM(D2328:D2331)</f>
        <v>33286.089999999997</v>
      </c>
      <c r="E2327" s="25">
        <f t="shared" ref="E2327:F2327" si="848">SUM(E2328:E2331)</f>
        <v>33286.089999999997</v>
      </c>
      <c r="F2327" s="25">
        <f t="shared" si="848"/>
        <v>20403.57</v>
      </c>
      <c r="G2327" s="106">
        <f t="shared" si="845"/>
        <v>0.61299999999999999</v>
      </c>
      <c r="H2327" s="25">
        <f t="shared" ref="H2327" si="849">SUM(H2328:H2331)</f>
        <v>20403.57</v>
      </c>
      <c r="I2327" s="106">
        <f t="shared" si="832"/>
        <v>0.61299999999999999</v>
      </c>
      <c r="J2327" s="106">
        <f t="shared" si="846"/>
        <v>1</v>
      </c>
      <c r="K2327" s="25">
        <f t="shared" si="842"/>
        <v>33286.089999999997</v>
      </c>
      <c r="L2327" s="24">
        <f t="shared" si="847"/>
        <v>0</v>
      </c>
      <c r="M2327" s="320">
        <f t="shared" si="824"/>
        <v>1</v>
      </c>
      <c r="N2327" s="530"/>
    </row>
    <row r="2328" spans="1:14" s="13" customFormat="1" x14ac:dyDescent="0.25">
      <c r="A2328" s="600"/>
      <c r="B2328" s="440" t="s">
        <v>23</v>
      </c>
      <c r="C2328" s="440"/>
      <c r="D2328" s="24">
        <f>D2333+D2338+D2363+D2368</f>
        <v>0</v>
      </c>
      <c r="E2328" s="24">
        <f t="shared" ref="D2328:H2331" si="850">E2333+E2338+E2363+E2368</f>
        <v>0</v>
      </c>
      <c r="F2328" s="24">
        <f t="shared" si="850"/>
        <v>0</v>
      </c>
      <c r="G2328" s="88" t="e">
        <f t="shared" si="845"/>
        <v>#DIV/0!</v>
      </c>
      <c r="H2328" s="36">
        <f t="shared" si="850"/>
        <v>0</v>
      </c>
      <c r="I2328" s="88" t="e">
        <f t="shared" si="832"/>
        <v>#DIV/0!</v>
      </c>
      <c r="J2328" s="88" t="e">
        <f t="shared" si="846"/>
        <v>#DIV/0!</v>
      </c>
      <c r="K2328" s="36">
        <f t="shared" si="842"/>
        <v>0</v>
      </c>
      <c r="L2328" s="36">
        <f t="shared" si="847"/>
        <v>0</v>
      </c>
      <c r="M2328" s="129" t="e">
        <f t="shared" si="824"/>
        <v>#DIV/0!</v>
      </c>
      <c r="N2328" s="530"/>
    </row>
    <row r="2329" spans="1:14" s="13" customFormat="1" x14ac:dyDescent="0.25">
      <c r="A2329" s="600"/>
      <c r="B2329" s="440" t="s">
        <v>22</v>
      </c>
      <c r="C2329" s="440"/>
      <c r="D2329" s="24">
        <f>D2334+D2339+D2364+D2369</f>
        <v>85</v>
      </c>
      <c r="E2329" s="24">
        <f t="shared" si="850"/>
        <v>85</v>
      </c>
      <c r="F2329" s="24">
        <f t="shared" si="850"/>
        <v>65.930000000000007</v>
      </c>
      <c r="G2329" s="109">
        <f t="shared" si="845"/>
        <v>0.77600000000000002</v>
      </c>
      <c r="H2329" s="24">
        <f t="shared" si="850"/>
        <v>65.930000000000007</v>
      </c>
      <c r="I2329" s="109">
        <f t="shared" si="832"/>
        <v>0.77600000000000002</v>
      </c>
      <c r="J2329" s="109">
        <f t="shared" si="846"/>
        <v>1</v>
      </c>
      <c r="K2329" s="24">
        <f t="shared" si="842"/>
        <v>85</v>
      </c>
      <c r="L2329" s="24">
        <f t="shared" si="847"/>
        <v>0</v>
      </c>
      <c r="M2329" s="52">
        <f t="shared" si="824"/>
        <v>1</v>
      </c>
      <c r="N2329" s="530"/>
    </row>
    <row r="2330" spans="1:14" s="13" customFormat="1" x14ac:dyDescent="0.25">
      <c r="A2330" s="600"/>
      <c r="B2330" s="440" t="s">
        <v>42</v>
      </c>
      <c r="C2330" s="440"/>
      <c r="D2330" s="24">
        <f t="shared" si="850"/>
        <v>33201.089999999997</v>
      </c>
      <c r="E2330" s="24">
        <f t="shared" si="850"/>
        <v>33201.089999999997</v>
      </c>
      <c r="F2330" s="24">
        <f t="shared" si="850"/>
        <v>20337.64</v>
      </c>
      <c r="G2330" s="109">
        <f t="shared" si="845"/>
        <v>0.61299999999999999</v>
      </c>
      <c r="H2330" s="24">
        <f t="shared" si="850"/>
        <v>20337.64</v>
      </c>
      <c r="I2330" s="109">
        <f t="shared" si="832"/>
        <v>0.61299999999999999</v>
      </c>
      <c r="J2330" s="109">
        <f t="shared" si="846"/>
        <v>1</v>
      </c>
      <c r="K2330" s="24">
        <f t="shared" si="842"/>
        <v>33201.089999999997</v>
      </c>
      <c r="L2330" s="24">
        <f t="shared" si="847"/>
        <v>0</v>
      </c>
      <c r="M2330" s="52">
        <f t="shared" ref="M2330:M2393" si="851">K2330/E2330</f>
        <v>1</v>
      </c>
      <c r="N2330" s="530"/>
    </row>
    <row r="2331" spans="1:14" s="13" customFormat="1" x14ac:dyDescent="0.25">
      <c r="A2331" s="600"/>
      <c r="B2331" s="440" t="s">
        <v>24</v>
      </c>
      <c r="C2331" s="440"/>
      <c r="D2331" s="24">
        <f t="shared" si="850"/>
        <v>0</v>
      </c>
      <c r="E2331" s="24">
        <f t="shared" si="850"/>
        <v>0</v>
      </c>
      <c r="F2331" s="24">
        <f t="shared" si="850"/>
        <v>0</v>
      </c>
      <c r="G2331" s="88" t="e">
        <f t="shared" si="845"/>
        <v>#DIV/0!</v>
      </c>
      <c r="H2331" s="36">
        <f t="shared" si="850"/>
        <v>0</v>
      </c>
      <c r="I2331" s="88" t="e">
        <f t="shared" si="832"/>
        <v>#DIV/0!</v>
      </c>
      <c r="J2331" s="88" t="e">
        <f t="shared" si="846"/>
        <v>#DIV/0!</v>
      </c>
      <c r="K2331" s="36">
        <f t="shared" si="842"/>
        <v>0</v>
      </c>
      <c r="L2331" s="36">
        <f t="shared" si="847"/>
        <v>0</v>
      </c>
      <c r="M2331" s="129" t="e">
        <f t="shared" si="851"/>
        <v>#DIV/0!</v>
      </c>
      <c r="N2331" s="530"/>
    </row>
    <row r="2332" spans="1:14" s="13" customFormat="1" ht="57" customHeight="1" x14ac:dyDescent="0.25">
      <c r="A2332" s="573" t="s">
        <v>107</v>
      </c>
      <c r="B2332" s="37" t="s">
        <v>64</v>
      </c>
      <c r="C2332" s="37" t="s">
        <v>215</v>
      </c>
      <c r="D2332" s="56">
        <f>SUM(D2333:D2336)</f>
        <v>50</v>
      </c>
      <c r="E2332" s="56">
        <f t="shared" ref="E2332:F2332" si="852">SUM(E2333:E2336)</f>
        <v>50</v>
      </c>
      <c r="F2332" s="24">
        <f t="shared" si="852"/>
        <v>0</v>
      </c>
      <c r="G2332" s="106">
        <f t="shared" si="845"/>
        <v>0</v>
      </c>
      <c r="H2332" s="24">
        <f t="shared" ref="H2332" si="853">SUM(H2333:H2336)</f>
        <v>0</v>
      </c>
      <c r="I2332" s="109">
        <f t="shared" si="832"/>
        <v>0</v>
      </c>
      <c r="J2332" s="88" t="e">
        <f t="shared" si="846"/>
        <v>#DIV/0!</v>
      </c>
      <c r="K2332" s="24">
        <f t="shared" si="842"/>
        <v>50</v>
      </c>
      <c r="L2332" s="24">
        <f t="shared" si="847"/>
        <v>0</v>
      </c>
      <c r="M2332" s="52">
        <f t="shared" si="851"/>
        <v>1</v>
      </c>
      <c r="N2332" s="523" t="s">
        <v>942</v>
      </c>
    </row>
    <row r="2333" spans="1:14" s="13" customFormat="1" x14ac:dyDescent="0.25">
      <c r="A2333" s="573"/>
      <c r="B2333" s="440" t="s">
        <v>23</v>
      </c>
      <c r="C2333" s="440"/>
      <c r="D2333" s="24"/>
      <c r="E2333" s="25"/>
      <c r="F2333" s="24"/>
      <c r="G2333" s="107" t="e">
        <f t="shared" si="845"/>
        <v>#DIV/0!</v>
      </c>
      <c r="H2333" s="36"/>
      <c r="I2333" s="88" t="e">
        <f t="shared" si="832"/>
        <v>#DIV/0!</v>
      </c>
      <c r="J2333" s="88" t="e">
        <f t="shared" si="846"/>
        <v>#DIV/0!</v>
      </c>
      <c r="K2333" s="24">
        <f t="shared" si="842"/>
        <v>0</v>
      </c>
      <c r="L2333" s="24">
        <f t="shared" si="847"/>
        <v>0</v>
      </c>
      <c r="M2333" s="129" t="e">
        <f t="shared" si="851"/>
        <v>#DIV/0!</v>
      </c>
      <c r="N2333" s="523"/>
    </row>
    <row r="2334" spans="1:14" s="13" customFormat="1" x14ac:dyDescent="0.25">
      <c r="A2334" s="573"/>
      <c r="B2334" s="440" t="s">
        <v>22</v>
      </c>
      <c r="C2334" s="440"/>
      <c r="D2334" s="24"/>
      <c r="E2334" s="25"/>
      <c r="F2334" s="24"/>
      <c r="G2334" s="107" t="e">
        <f t="shared" si="845"/>
        <v>#DIV/0!</v>
      </c>
      <c r="H2334" s="36"/>
      <c r="I2334" s="88" t="e">
        <f t="shared" si="832"/>
        <v>#DIV/0!</v>
      </c>
      <c r="J2334" s="88" t="e">
        <f t="shared" si="846"/>
        <v>#DIV/0!</v>
      </c>
      <c r="K2334" s="24">
        <f t="shared" si="842"/>
        <v>0</v>
      </c>
      <c r="L2334" s="24">
        <f t="shared" si="847"/>
        <v>0</v>
      </c>
      <c r="M2334" s="129" t="e">
        <f t="shared" si="851"/>
        <v>#DIV/0!</v>
      </c>
      <c r="N2334" s="523"/>
    </row>
    <row r="2335" spans="1:14" s="13" customFormat="1" x14ac:dyDescent="0.25">
      <c r="A2335" s="573"/>
      <c r="B2335" s="440" t="s">
        <v>42</v>
      </c>
      <c r="C2335" s="440"/>
      <c r="D2335" s="24">
        <v>50</v>
      </c>
      <c r="E2335" s="24">
        <v>50</v>
      </c>
      <c r="F2335" s="24"/>
      <c r="G2335" s="107">
        <f t="shared" si="845"/>
        <v>0</v>
      </c>
      <c r="H2335" s="36"/>
      <c r="I2335" s="88">
        <f t="shared" si="832"/>
        <v>0</v>
      </c>
      <c r="J2335" s="88" t="e">
        <f t="shared" si="846"/>
        <v>#DIV/0!</v>
      </c>
      <c r="K2335" s="24">
        <f t="shared" si="842"/>
        <v>50</v>
      </c>
      <c r="L2335" s="24">
        <f t="shared" si="847"/>
        <v>0</v>
      </c>
      <c r="M2335" s="52">
        <f t="shared" si="851"/>
        <v>1</v>
      </c>
      <c r="N2335" s="523"/>
    </row>
    <row r="2336" spans="1:14" s="13" customFormat="1" x14ac:dyDescent="0.25">
      <c r="A2336" s="573"/>
      <c r="B2336" s="440" t="s">
        <v>24</v>
      </c>
      <c r="C2336" s="440"/>
      <c r="D2336" s="24"/>
      <c r="E2336" s="24"/>
      <c r="F2336" s="24"/>
      <c r="G2336" s="107" t="e">
        <f t="shared" si="845"/>
        <v>#DIV/0!</v>
      </c>
      <c r="H2336" s="36"/>
      <c r="I2336" s="88" t="e">
        <f t="shared" si="832"/>
        <v>#DIV/0!</v>
      </c>
      <c r="J2336" s="88" t="e">
        <f t="shared" si="846"/>
        <v>#DIV/0!</v>
      </c>
      <c r="K2336" s="24">
        <f t="shared" si="842"/>
        <v>0</v>
      </c>
      <c r="L2336" s="24">
        <f t="shared" si="847"/>
        <v>0</v>
      </c>
      <c r="M2336" s="129" t="e">
        <f t="shared" si="851"/>
        <v>#DIV/0!</v>
      </c>
      <c r="N2336" s="523"/>
    </row>
    <row r="2337" spans="1:14" s="13" customFormat="1" ht="49.5" customHeight="1" x14ac:dyDescent="0.25">
      <c r="A2337" s="573" t="s">
        <v>108</v>
      </c>
      <c r="B2337" s="37" t="s">
        <v>65</v>
      </c>
      <c r="C2337" s="37" t="s">
        <v>215</v>
      </c>
      <c r="D2337" s="56">
        <f>SUM(D2338:D2341)</f>
        <v>380</v>
      </c>
      <c r="E2337" s="56">
        <f>SUM(E2338:E2341)</f>
        <v>380</v>
      </c>
      <c r="F2337" s="56">
        <f t="shared" ref="F2337" si="854">SUM(F2338:F2341)</f>
        <v>350</v>
      </c>
      <c r="G2337" s="114">
        <f t="shared" si="845"/>
        <v>0.92100000000000004</v>
      </c>
      <c r="H2337" s="56">
        <f t="shared" ref="H2337" si="855">SUM(H2338:H2341)</f>
        <v>350</v>
      </c>
      <c r="I2337" s="109">
        <f t="shared" si="832"/>
        <v>0.92100000000000004</v>
      </c>
      <c r="J2337" s="114">
        <f t="shared" si="846"/>
        <v>1</v>
      </c>
      <c r="K2337" s="56">
        <f t="shared" si="842"/>
        <v>380</v>
      </c>
      <c r="L2337" s="56">
        <f t="shared" si="847"/>
        <v>0</v>
      </c>
      <c r="M2337" s="155">
        <f t="shared" si="851"/>
        <v>1</v>
      </c>
      <c r="N2337" s="530"/>
    </row>
    <row r="2338" spans="1:14" s="13" customFormat="1" x14ac:dyDescent="0.25">
      <c r="A2338" s="573"/>
      <c r="B2338" s="440" t="s">
        <v>23</v>
      </c>
      <c r="C2338" s="440"/>
      <c r="D2338" s="24">
        <f>D2343+D2348+D2353+D2358</f>
        <v>0</v>
      </c>
      <c r="E2338" s="24">
        <f>E2343+E2348+E2353+E2358</f>
        <v>0</v>
      </c>
      <c r="F2338" s="24"/>
      <c r="G2338" s="88" t="e">
        <f t="shared" si="845"/>
        <v>#DIV/0!</v>
      </c>
      <c r="H2338" s="36"/>
      <c r="I2338" s="88" t="e">
        <f t="shared" si="832"/>
        <v>#DIV/0!</v>
      </c>
      <c r="J2338" s="88" t="e">
        <f t="shared" si="846"/>
        <v>#DIV/0!</v>
      </c>
      <c r="K2338" s="36">
        <f t="shared" si="842"/>
        <v>0</v>
      </c>
      <c r="L2338" s="36">
        <f t="shared" si="847"/>
        <v>0</v>
      </c>
      <c r="M2338" s="129" t="e">
        <f t="shared" si="851"/>
        <v>#DIV/0!</v>
      </c>
      <c r="N2338" s="530"/>
    </row>
    <row r="2339" spans="1:14" s="13" customFormat="1" x14ac:dyDescent="0.25">
      <c r="A2339" s="573"/>
      <c r="B2339" s="440" t="s">
        <v>22</v>
      </c>
      <c r="C2339" s="440"/>
      <c r="D2339" s="24">
        <f t="shared" ref="D2339:H2341" si="856">D2344+D2349+D2354+D2359</f>
        <v>0</v>
      </c>
      <c r="E2339" s="24">
        <f t="shared" si="856"/>
        <v>0</v>
      </c>
      <c r="F2339" s="24"/>
      <c r="G2339" s="88" t="e">
        <f t="shared" si="845"/>
        <v>#DIV/0!</v>
      </c>
      <c r="H2339" s="36"/>
      <c r="I2339" s="88" t="e">
        <f t="shared" si="832"/>
        <v>#DIV/0!</v>
      </c>
      <c r="J2339" s="88" t="e">
        <f t="shared" si="846"/>
        <v>#DIV/0!</v>
      </c>
      <c r="K2339" s="36">
        <f t="shared" si="842"/>
        <v>0</v>
      </c>
      <c r="L2339" s="36">
        <f t="shared" si="847"/>
        <v>0</v>
      </c>
      <c r="M2339" s="129" t="e">
        <f t="shared" si="851"/>
        <v>#DIV/0!</v>
      </c>
      <c r="N2339" s="530"/>
    </row>
    <row r="2340" spans="1:14" s="13" customFormat="1" x14ac:dyDescent="0.25">
      <c r="A2340" s="573"/>
      <c r="B2340" s="440" t="s">
        <v>42</v>
      </c>
      <c r="C2340" s="440"/>
      <c r="D2340" s="24">
        <f t="shared" si="856"/>
        <v>380</v>
      </c>
      <c r="E2340" s="24">
        <f t="shared" si="856"/>
        <v>380</v>
      </c>
      <c r="F2340" s="24">
        <f t="shared" si="856"/>
        <v>350</v>
      </c>
      <c r="G2340" s="109">
        <f t="shared" si="845"/>
        <v>0.92100000000000004</v>
      </c>
      <c r="H2340" s="24">
        <f t="shared" si="856"/>
        <v>350</v>
      </c>
      <c r="I2340" s="109">
        <f t="shared" si="832"/>
        <v>0.92100000000000004</v>
      </c>
      <c r="J2340" s="109">
        <f t="shared" si="846"/>
        <v>1</v>
      </c>
      <c r="K2340" s="24">
        <f t="shared" si="842"/>
        <v>380</v>
      </c>
      <c r="L2340" s="24">
        <f t="shared" si="847"/>
        <v>0</v>
      </c>
      <c r="M2340" s="52">
        <f t="shared" si="851"/>
        <v>1</v>
      </c>
      <c r="N2340" s="530"/>
    </row>
    <row r="2341" spans="1:14" s="13" customFormat="1" x14ac:dyDescent="0.25">
      <c r="A2341" s="573"/>
      <c r="B2341" s="440" t="s">
        <v>24</v>
      </c>
      <c r="C2341" s="440"/>
      <c r="D2341" s="24">
        <f t="shared" si="856"/>
        <v>0</v>
      </c>
      <c r="E2341" s="24">
        <f t="shared" si="856"/>
        <v>0</v>
      </c>
      <c r="F2341" s="24"/>
      <c r="G2341" s="107" t="e">
        <f t="shared" si="845"/>
        <v>#DIV/0!</v>
      </c>
      <c r="H2341" s="36"/>
      <c r="I2341" s="88" t="e">
        <f t="shared" si="832"/>
        <v>#DIV/0!</v>
      </c>
      <c r="J2341" s="88" t="e">
        <f t="shared" si="846"/>
        <v>#DIV/0!</v>
      </c>
      <c r="K2341" s="36">
        <f t="shared" si="842"/>
        <v>0</v>
      </c>
      <c r="L2341" s="36">
        <f t="shared" si="847"/>
        <v>0</v>
      </c>
      <c r="M2341" s="129" t="e">
        <f t="shared" si="851"/>
        <v>#DIV/0!</v>
      </c>
      <c r="N2341" s="530"/>
    </row>
    <row r="2342" spans="1:14" s="13" customFormat="1" ht="43.5" customHeight="1" x14ac:dyDescent="0.25">
      <c r="A2342" s="573" t="s">
        <v>1084</v>
      </c>
      <c r="B2342" s="37" t="s">
        <v>159</v>
      </c>
      <c r="C2342" s="37" t="s">
        <v>215</v>
      </c>
      <c r="D2342" s="56">
        <f>SUM(D2343:D2346)</f>
        <v>50</v>
      </c>
      <c r="E2342" s="56">
        <f>SUM(E2343:E2346)</f>
        <v>50</v>
      </c>
      <c r="F2342" s="56">
        <f t="shared" ref="F2342" si="857">SUM(F2343:F2346)</f>
        <v>50</v>
      </c>
      <c r="G2342" s="114">
        <f t="shared" si="845"/>
        <v>1</v>
      </c>
      <c r="H2342" s="56">
        <f t="shared" ref="H2342" si="858">SUM(H2343:H2346)</f>
        <v>50</v>
      </c>
      <c r="I2342" s="109">
        <f t="shared" si="832"/>
        <v>1</v>
      </c>
      <c r="J2342" s="114">
        <f t="shared" si="846"/>
        <v>1</v>
      </c>
      <c r="K2342" s="56">
        <f t="shared" si="842"/>
        <v>50</v>
      </c>
      <c r="L2342" s="56">
        <f t="shared" si="847"/>
        <v>0</v>
      </c>
      <c r="M2342" s="155">
        <f t="shared" si="851"/>
        <v>1</v>
      </c>
      <c r="N2342" s="523" t="s">
        <v>931</v>
      </c>
    </row>
    <row r="2343" spans="1:14" s="13" customFormat="1" ht="18.75" customHeight="1" x14ac:dyDescent="0.25">
      <c r="A2343" s="573"/>
      <c r="B2343" s="440" t="s">
        <v>23</v>
      </c>
      <c r="C2343" s="440"/>
      <c r="D2343" s="24"/>
      <c r="E2343" s="24"/>
      <c r="F2343" s="24"/>
      <c r="G2343" s="88" t="e">
        <f t="shared" si="845"/>
        <v>#DIV/0!</v>
      </c>
      <c r="H2343" s="36"/>
      <c r="I2343" s="88" t="e">
        <f t="shared" si="832"/>
        <v>#DIV/0!</v>
      </c>
      <c r="J2343" s="88" t="e">
        <f t="shared" si="846"/>
        <v>#DIV/0!</v>
      </c>
      <c r="K2343" s="36">
        <f t="shared" si="842"/>
        <v>0</v>
      </c>
      <c r="L2343" s="36">
        <f t="shared" si="847"/>
        <v>0</v>
      </c>
      <c r="M2343" s="129" t="e">
        <f t="shared" si="851"/>
        <v>#DIV/0!</v>
      </c>
      <c r="N2343" s="523"/>
    </row>
    <row r="2344" spans="1:14" s="13" customFormat="1" x14ac:dyDescent="0.25">
      <c r="A2344" s="573"/>
      <c r="B2344" s="440" t="s">
        <v>22</v>
      </c>
      <c r="C2344" s="440"/>
      <c r="D2344" s="24"/>
      <c r="E2344" s="24"/>
      <c r="F2344" s="24"/>
      <c r="G2344" s="88" t="e">
        <f t="shared" si="845"/>
        <v>#DIV/0!</v>
      </c>
      <c r="H2344" s="36"/>
      <c r="I2344" s="88" t="e">
        <f t="shared" si="832"/>
        <v>#DIV/0!</v>
      </c>
      <c r="J2344" s="88" t="e">
        <f t="shared" si="846"/>
        <v>#DIV/0!</v>
      </c>
      <c r="K2344" s="36">
        <f t="shared" si="842"/>
        <v>0</v>
      </c>
      <c r="L2344" s="36">
        <f t="shared" si="847"/>
        <v>0</v>
      </c>
      <c r="M2344" s="129" t="e">
        <f t="shared" si="851"/>
        <v>#DIV/0!</v>
      </c>
      <c r="N2344" s="523"/>
    </row>
    <row r="2345" spans="1:14" s="13" customFormat="1" x14ac:dyDescent="0.25">
      <c r="A2345" s="573"/>
      <c r="B2345" s="440" t="s">
        <v>42</v>
      </c>
      <c r="C2345" s="440"/>
      <c r="D2345" s="24">
        <v>50</v>
      </c>
      <c r="E2345" s="24">
        <v>50</v>
      </c>
      <c r="F2345" s="24">
        <v>50</v>
      </c>
      <c r="G2345" s="109">
        <f t="shared" si="845"/>
        <v>1</v>
      </c>
      <c r="H2345" s="24">
        <v>50</v>
      </c>
      <c r="I2345" s="109">
        <f t="shared" si="832"/>
        <v>1</v>
      </c>
      <c r="J2345" s="109">
        <f t="shared" si="846"/>
        <v>1</v>
      </c>
      <c r="K2345" s="24">
        <f t="shared" si="842"/>
        <v>50</v>
      </c>
      <c r="L2345" s="24">
        <f t="shared" si="847"/>
        <v>0</v>
      </c>
      <c r="M2345" s="52">
        <f t="shared" si="851"/>
        <v>1</v>
      </c>
      <c r="N2345" s="523"/>
    </row>
    <row r="2346" spans="1:14" s="13" customFormat="1" x14ac:dyDescent="0.25">
      <c r="A2346" s="573"/>
      <c r="B2346" s="440" t="s">
        <v>24</v>
      </c>
      <c r="C2346" s="440"/>
      <c r="D2346" s="24"/>
      <c r="E2346" s="24"/>
      <c r="F2346" s="24"/>
      <c r="G2346" s="107" t="e">
        <f t="shared" si="845"/>
        <v>#DIV/0!</v>
      </c>
      <c r="H2346" s="36"/>
      <c r="I2346" s="88" t="e">
        <f t="shared" si="832"/>
        <v>#DIV/0!</v>
      </c>
      <c r="J2346" s="88" t="e">
        <f t="shared" si="846"/>
        <v>#DIV/0!</v>
      </c>
      <c r="K2346" s="36">
        <f t="shared" si="842"/>
        <v>0</v>
      </c>
      <c r="L2346" s="36">
        <f t="shared" si="847"/>
        <v>0</v>
      </c>
      <c r="M2346" s="129" t="e">
        <f t="shared" si="851"/>
        <v>#DIV/0!</v>
      </c>
      <c r="N2346" s="523"/>
    </row>
    <row r="2347" spans="1:14" s="13" customFormat="1" ht="76.5" customHeight="1" x14ac:dyDescent="0.25">
      <c r="A2347" s="573" t="s">
        <v>1085</v>
      </c>
      <c r="B2347" s="37" t="s">
        <v>160</v>
      </c>
      <c r="C2347" s="37" t="s">
        <v>215</v>
      </c>
      <c r="D2347" s="56">
        <f>SUM(D2348:D2351)</f>
        <v>30</v>
      </c>
      <c r="E2347" s="56">
        <f>SUM(E2348:E2351)</f>
        <v>30</v>
      </c>
      <c r="F2347" s="24">
        <f t="shared" ref="F2347" si="859">SUM(F2348:F2351)</f>
        <v>0</v>
      </c>
      <c r="G2347" s="106">
        <f t="shared" si="845"/>
        <v>0</v>
      </c>
      <c r="H2347" s="24">
        <f t="shared" ref="H2347" si="860">SUM(H2348:H2351)</f>
        <v>0</v>
      </c>
      <c r="I2347" s="109">
        <f t="shared" si="832"/>
        <v>0</v>
      </c>
      <c r="J2347" s="88" t="e">
        <f t="shared" si="846"/>
        <v>#DIV/0!</v>
      </c>
      <c r="K2347" s="24">
        <f t="shared" si="842"/>
        <v>30</v>
      </c>
      <c r="L2347" s="24">
        <f t="shared" si="847"/>
        <v>0</v>
      </c>
      <c r="M2347" s="52">
        <f t="shared" si="851"/>
        <v>1</v>
      </c>
      <c r="N2347" s="523" t="s">
        <v>942</v>
      </c>
    </row>
    <row r="2348" spans="1:14" s="13" customFormat="1" x14ac:dyDescent="0.25">
      <c r="A2348" s="573"/>
      <c r="B2348" s="440" t="s">
        <v>23</v>
      </c>
      <c r="C2348" s="440"/>
      <c r="D2348" s="24"/>
      <c r="E2348" s="24"/>
      <c r="F2348" s="24"/>
      <c r="G2348" s="107" t="e">
        <f t="shared" si="845"/>
        <v>#DIV/0!</v>
      </c>
      <c r="H2348" s="36"/>
      <c r="I2348" s="88" t="e">
        <f t="shared" si="832"/>
        <v>#DIV/0!</v>
      </c>
      <c r="J2348" s="88" t="e">
        <f t="shared" si="846"/>
        <v>#DIV/0!</v>
      </c>
      <c r="K2348" s="36">
        <f t="shared" si="842"/>
        <v>0</v>
      </c>
      <c r="L2348" s="36">
        <f t="shared" si="847"/>
        <v>0</v>
      </c>
      <c r="M2348" s="129" t="e">
        <f t="shared" si="851"/>
        <v>#DIV/0!</v>
      </c>
      <c r="N2348" s="523"/>
    </row>
    <row r="2349" spans="1:14" s="13" customFormat="1" x14ac:dyDescent="0.25">
      <c r="A2349" s="573"/>
      <c r="B2349" s="440" t="s">
        <v>22</v>
      </c>
      <c r="C2349" s="440"/>
      <c r="D2349" s="24"/>
      <c r="E2349" s="24"/>
      <c r="F2349" s="24"/>
      <c r="G2349" s="107" t="e">
        <f t="shared" si="845"/>
        <v>#DIV/0!</v>
      </c>
      <c r="H2349" s="36"/>
      <c r="I2349" s="88" t="e">
        <f t="shared" si="832"/>
        <v>#DIV/0!</v>
      </c>
      <c r="J2349" s="88" t="e">
        <f t="shared" si="846"/>
        <v>#DIV/0!</v>
      </c>
      <c r="K2349" s="36">
        <f t="shared" si="842"/>
        <v>0</v>
      </c>
      <c r="L2349" s="36">
        <f t="shared" si="847"/>
        <v>0</v>
      </c>
      <c r="M2349" s="129" t="e">
        <f t="shared" si="851"/>
        <v>#DIV/0!</v>
      </c>
      <c r="N2349" s="523"/>
    </row>
    <row r="2350" spans="1:14" s="13" customFormat="1" x14ac:dyDescent="0.25">
      <c r="A2350" s="573"/>
      <c r="B2350" s="440" t="s">
        <v>42</v>
      </c>
      <c r="C2350" s="440"/>
      <c r="D2350" s="24">
        <v>30</v>
      </c>
      <c r="E2350" s="24">
        <v>30</v>
      </c>
      <c r="F2350" s="24"/>
      <c r="G2350" s="107">
        <f t="shared" si="845"/>
        <v>0</v>
      </c>
      <c r="H2350" s="36"/>
      <c r="I2350" s="88">
        <f t="shared" si="832"/>
        <v>0</v>
      </c>
      <c r="J2350" s="88" t="e">
        <f t="shared" si="846"/>
        <v>#DIV/0!</v>
      </c>
      <c r="K2350" s="24">
        <f t="shared" si="842"/>
        <v>30</v>
      </c>
      <c r="L2350" s="24">
        <f t="shared" si="847"/>
        <v>0</v>
      </c>
      <c r="M2350" s="52">
        <f t="shared" si="851"/>
        <v>1</v>
      </c>
      <c r="N2350" s="523"/>
    </row>
    <row r="2351" spans="1:14" s="13" customFormat="1" x14ac:dyDescent="0.25">
      <c r="A2351" s="573"/>
      <c r="B2351" s="440" t="s">
        <v>24</v>
      </c>
      <c r="C2351" s="440"/>
      <c r="D2351" s="24"/>
      <c r="E2351" s="24"/>
      <c r="F2351" s="24"/>
      <c r="G2351" s="107" t="e">
        <f t="shared" si="845"/>
        <v>#DIV/0!</v>
      </c>
      <c r="H2351" s="36"/>
      <c r="I2351" s="88" t="e">
        <f t="shared" si="832"/>
        <v>#DIV/0!</v>
      </c>
      <c r="J2351" s="88" t="e">
        <f t="shared" si="846"/>
        <v>#DIV/0!</v>
      </c>
      <c r="K2351" s="24">
        <f t="shared" si="842"/>
        <v>0</v>
      </c>
      <c r="L2351" s="24">
        <f t="shared" si="847"/>
        <v>0</v>
      </c>
      <c r="M2351" s="129" t="e">
        <f t="shared" si="851"/>
        <v>#DIV/0!</v>
      </c>
      <c r="N2351" s="523"/>
    </row>
    <row r="2352" spans="1:14" s="13" customFormat="1" ht="48" customHeight="1" x14ac:dyDescent="0.25">
      <c r="A2352" s="573" t="s">
        <v>1086</v>
      </c>
      <c r="B2352" s="37" t="s">
        <v>806</v>
      </c>
      <c r="C2352" s="37" t="s">
        <v>215</v>
      </c>
      <c r="D2352" s="56">
        <f>SUM(D2353:D2356)</f>
        <v>100</v>
      </c>
      <c r="E2352" s="56">
        <f>SUM(E2353:E2356)</f>
        <v>100</v>
      </c>
      <c r="F2352" s="56">
        <f t="shared" ref="F2352" si="861">SUM(F2353:F2356)</f>
        <v>100</v>
      </c>
      <c r="G2352" s="114">
        <f t="shared" si="845"/>
        <v>1</v>
      </c>
      <c r="H2352" s="56">
        <f t="shared" ref="H2352" si="862">SUM(H2353:H2356)</f>
        <v>100</v>
      </c>
      <c r="I2352" s="109">
        <f t="shared" si="832"/>
        <v>1</v>
      </c>
      <c r="J2352" s="114">
        <f t="shared" si="846"/>
        <v>1</v>
      </c>
      <c r="K2352" s="56">
        <f t="shared" si="842"/>
        <v>100</v>
      </c>
      <c r="L2352" s="56">
        <f t="shared" si="847"/>
        <v>0</v>
      </c>
      <c r="M2352" s="155">
        <f t="shared" si="851"/>
        <v>1</v>
      </c>
      <c r="N2352" s="523" t="s">
        <v>964</v>
      </c>
    </row>
    <row r="2353" spans="1:14" s="13" customFormat="1" ht="18.75" customHeight="1" x14ac:dyDescent="0.25">
      <c r="A2353" s="573"/>
      <c r="B2353" s="440" t="s">
        <v>23</v>
      </c>
      <c r="C2353" s="440"/>
      <c r="D2353" s="24"/>
      <c r="E2353" s="24"/>
      <c r="F2353" s="24"/>
      <c r="G2353" s="88" t="e">
        <f t="shared" si="845"/>
        <v>#DIV/0!</v>
      </c>
      <c r="H2353" s="36"/>
      <c r="I2353" s="88" t="e">
        <f t="shared" si="832"/>
        <v>#DIV/0!</v>
      </c>
      <c r="J2353" s="88" t="e">
        <f t="shared" si="846"/>
        <v>#DIV/0!</v>
      </c>
      <c r="K2353" s="36">
        <f t="shared" si="842"/>
        <v>0</v>
      </c>
      <c r="L2353" s="36">
        <f t="shared" si="847"/>
        <v>0</v>
      </c>
      <c r="M2353" s="129" t="e">
        <f t="shared" si="851"/>
        <v>#DIV/0!</v>
      </c>
      <c r="N2353" s="523"/>
    </row>
    <row r="2354" spans="1:14" s="13" customFormat="1" x14ac:dyDescent="0.25">
      <c r="A2354" s="573"/>
      <c r="B2354" s="440" t="s">
        <v>22</v>
      </c>
      <c r="C2354" s="440"/>
      <c r="D2354" s="24"/>
      <c r="E2354" s="24"/>
      <c r="F2354" s="24"/>
      <c r="G2354" s="88" t="e">
        <f t="shared" si="845"/>
        <v>#DIV/0!</v>
      </c>
      <c r="H2354" s="36"/>
      <c r="I2354" s="88" t="e">
        <f t="shared" si="832"/>
        <v>#DIV/0!</v>
      </c>
      <c r="J2354" s="88" t="e">
        <f t="shared" si="846"/>
        <v>#DIV/0!</v>
      </c>
      <c r="K2354" s="36">
        <f t="shared" si="842"/>
        <v>0</v>
      </c>
      <c r="L2354" s="36">
        <f t="shared" si="847"/>
        <v>0</v>
      </c>
      <c r="M2354" s="129" t="e">
        <f t="shared" si="851"/>
        <v>#DIV/0!</v>
      </c>
      <c r="N2354" s="523"/>
    </row>
    <row r="2355" spans="1:14" s="13" customFormat="1" x14ac:dyDescent="0.25">
      <c r="A2355" s="573"/>
      <c r="B2355" s="440" t="s">
        <v>42</v>
      </c>
      <c r="C2355" s="440"/>
      <c r="D2355" s="24">
        <v>100</v>
      </c>
      <c r="E2355" s="24">
        <v>100</v>
      </c>
      <c r="F2355" s="24">
        <v>100</v>
      </c>
      <c r="G2355" s="109">
        <f t="shared" si="845"/>
        <v>1</v>
      </c>
      <c r="H2355" s="24">
        <v>100</v>
      </c>
      <c r="I2355" s="109">
        <f t="shared" ref="I2355:I2418" si="863">H2355/E2355</f>
        <v>1</v>
      </c>
      <c r="J2355" s="109">
        <f t="shared" si="846"/>
        <v>1</v>
      </c>
      <c r="K2355" s="24">
        <f t="shared" si="842"/>
        <v>100</v>
      </c>
      <c r="L2355" s="24">
        <f t="shared" si="847"/>
        <v>0</v>
      </c>
      <c r="M2355" s="52">
        <f t="shared" si="851"/>
        <v>1</v>
      </c>
      <c r="N2355" s="523"/>
    </row>
    <row r="2356" spans="1:14" s="13" customFormat="1" x14ac:dyDescent="0.25">
      <c r="A2356" s="573"/>
      <c r="B2356" s="440" t="s">
        <v>24</v>
      </c>
      <c r="C2356" s="440"/>
      <c r="D2356" s="24"/>
      <c r="E2356" s="24"/>
      <c r="F2356" s="24"/>
      <c r="G2356" s="107" t="e">
        <f t="shared" si="845"/>
        <v>#DIV/0!</v>
      </c>
      <c r="H2356" s="36"/>
      <c r="I2356" s="88" t="e">
        <f t="shared" si="863"/>
        <v>#DIV/0!</v>
      </c>
      <c r="J2356" s="88" t="e">
        <f t="shared" si="846"/>
        <v>#DIV/0!</v>
      </c>
      <c r="K2356" s="36">
        <f t="shared" si="842"/>
        <v>0</v>
      </c>
      <c r="L2356" s="36">
        <f t="shared" si="847"/>
        <v>0</v>
      </c>
      <c r="M2356" s="129" t="e">
        <f t="shared" si="851"/>
        <v>#DIV/0!</v>
      </c>
      <c r="N2356" s="523"/>
    </row>
    <row r="2357" spans="1:14" s="13" customFormat="1" ht="71.25" customHeight="1" x14ac:dyDescent="0.25">
      <c r="A2357" s="573" t="s">
        <v>1087</v>
      </c>
      <c r="B2357" s="37" t="s">
        <v>161</v>
      </c>
      <c r="C2357" s="37" t="s">
        <v>215</v>
      </c>
      <c r="D2357" s="56">
        <f>SUM(D2358:D2361)</f>
        <v>200</v>
      </c>
      <c r="E2357" s="56">
        <f>SUM(E2358:E2361)</f>
        <v>200</v>
      </c>
      <c r="F2357" s="56">
        <f t="shared" ref="F2357" si="864">SUM(F2358:F2361)</f>
        <v>200</v>
      </c>
      <c r="G2357" s="114">
        <f t="shared" si="845"/>
        <v>1</v>
      </c>
      <c r="H2357" s="56">
        <f t="shared" ref="H2357" si="865">SUM(H2358:H2361)</f>
        <v>200</v>
      </c>
      <c r="I2357" s="109">
        <f t="shared" si="863"/>
        <v>1</v>
      </c>
      <c r="J2357" s="114">
        <f t="shared" si="846"/>
        <v>1</v>
      </c>
      <c r="K2357" s="56">
        <f t="shared" si="842"/>
        <v>200</v>
      </c>
      <c r="L2357" s="56">
        <f t="shared" si="847"/>
        <v>0</v>
      </c>
      <c r="M2357" s="155">
        <f t="shared" si="851"/>
        <v>1</v>
      </c>
      <c r="N2357" s="523" t="s">
        <v>964</v>
      </c>
    </row>
    <row r="2358" spans="1:14" s="13" customFormat="1" ht="18.75" customHeight="1" x14ac:dyDescent="0.25">
      <c r="A2358" s="573"/>
      <c r="B2358" s="440" t="s">
        <v>23</v>
      </c>
      <c r="C2358" s="440"/>
      <c r="D2358" s="24"/>
      <c r="E2358" s="24"/>
      <c r="F2358" s="24"/>
      <c r="G2358" s="88" t="e">
        <f t="shared" si="845"/>
        <v>#DIV/0!</v>
      </c>
      <c r="H2358" s="36"/>
      <c r="I2358" s="88" t="e">
        <f t="shared" si="863"/>
        <v>#DIV/0!</v>
      </c>
      <c r="J2358" s="88" t="e">
        <f t="shared" si="846"/>
        <v>#DIV/0!</v>
      </c>
      <c r="K2358" s="36">
        <f t="shared" si="842"/>
        <v>0</v>
      </c>
      <c r="L2358" s="36">
        <f t="shared" si="847"/>
        <v>0</v>
      </c>
      <c r="M2358" s="129" t="e">
        <f t="shared" si="851"/>
        <v>#DIV/0!</v>
      </c>
      <c r="N2358" s="523"/>
    </row>
    <row r="2359" spans="1:14" s="13" customFormat="1" x14ac:dyDescent="0.25">
      <c r="A2359" s="573"/>
      <c r="B2359" s="440" t="s">
        <v>22</v>
      </c>
      <c r="C2359" s="440"/>
      <c r="D2359" s="24"/>
      <c r="E2359" s="24"/>
      <c r="F2359" s="24"/>
      <c r="G2359" s="88" t="e">
        <f t="shared" si="845"/>
        <v>#DIV/0!</v>
      </c>
      <c r="H2359" s="36"/>
      <c r="I2359" s="88" t="e">
        <f t="shared" si="863"/>
        <v>#DIV/0!</v>
      </c>
      <c r="J2359" s="88" t="e">
        <f t="shared" si="846"/>
        <v>#DIV/0!</v>
      </c>
      <c r="K2359" s="36">
        <f t="shared" si="842"/>
        <v>0</v>
      </c>
      <c r="L2359" s="36">
        <f t="shared" si="847"/>
        <v>0</v>
      </c>
      <c r="M2359" s="129" t="e">
        <f t="shared" si="851"/>
        <v>#DIV/0!</v>
      </c>
      <c r="N2359" s="523"/>
    </row>
    <row r="2360" spans="1:14" s="13" customFormat="1" x14ac:dyDescent="0.25">
      <c r="A2360" s="573"/>
      <c r="B2360" s="440" t="s">
        <v>42</v>
      </c>
      <c r="C2360" s="440"/>
      <c r="D2360" s="24">
        <v>200</v>
      </c>
      <c r="E2360" s="24">
        <v>200</v>
      </c>
      <c r="F2360" s="24">
        <v>200</v>
      </c>
      <c r="G2360" s="109">
        <f t="shared" si="845"/>
        <v>1</v>
      </c>
      <c r="H2360" s="24">
        <v>200</v>
      </c>
      <c r="I2360" s="109">
        <f t="shared" si="863"/>
        <v>1</v>
      </c>
      <c r="J2360" s="109">
        <f t="shared" si="846"/>
        <v>1</v>
      </c>
      <c r="K2360" s="24">
        <f t="shared" si="842"/>
        <v>200</v>
      </c>
      <c r="L2360" s="24">
        <f t="shared" si="847"/>
        <v>0</v>
      </c>
      <c r="M2360" s="52">
        <f t="shared" si="851"/>
        <v>1</v>
      </c>
      <c r="N2360" s="523"/>
    </row>
    <row r="2361" spans="1:14" s="13" customFormat="1" x14ac:dyDescent="0.25">
      <c r="A2361" s="573"/>
      <c r="B2361" s="440" t="s">
        <v>24</v>
      </c>
      <c r="C2361" s="440"/>
      <c r="D2361" s="24"/>
      <c r="E2361" s="25"/>
      <c r="F2361" s="24"/>
      <c r="G2361" s="107" t="e">
        <f t="shared" si="845"/>
        <v>#DIV/0!</v>
      </c>
      <c r="H2361" s="36"/>
      <c r="I2361" s="88" t="e">
        <f t="shared" si="863"/>
        <v>#DIV/0!</v>
      </c>
      <c r="J2361" s="88" t="e">
        <f t="shared" si="846"/>
        <v>#DIV/0!</v>
      </c>
      <c r="K2361" s="36">
        <f t="shared" si="842"/>
        <v>0</v>
      </c>
      <c r="L2361" s="36">
        <f t="shared" si="847"/>
        <v>0</v>
      </c>
      <c r="M2361" s="129" t="e">
        <f t="shared" si="851"/>
        <v>#DIV/0!</v>
      </c>
      <c r="N2361" s="523"/>
    </row>
    <row r="2362" spans="1:14" s="13" customFormat="1" ht="90" customHeight="1" x14ac:dyDescent="0.25">
      <c r="A2362" s="573" t="s">
        <v>109</v>
      </c>
      <c r="B2362" s="37" t="s">
        <v>751</v>
      </c>
      <c r="C2362" s="37" t="s">
        <v>215</v>
      </c>
      <c r="D2362" s="56">
        <f>SUM(D2363:D2366)</f>
        <v>85</v>
      </c>
      <c r="E2362" s="56">
        <f>SUM(E2363:E2366)</f>
        <v>85</v>
      </c>
      <c r="F2362" s="56">
        <f>SUM(F2363:F2366)</f>
        <v>65.930000000000007</v>
      </c>
      <c r="G2362" s="114">
        <f t="shared" si="845"/>
        <v>0.77600000000000002</v>
      </c>
      <c r="H2362" s="56">
        <f>SUM(H2363:H2366)</f>
        <v>65.930000000000007</v>
      </c>
      <c r="I2362" s="109">
        <f t="shared" si="863"/>
        <v>0.77600000000000002</v>
      </c>
      <c r="J2362" s="114">
        <f t="shared" si="846"/>
        <v>1</v>
      </c>
      <c r="K2362" s="56">
        <f t="shared" si="842"/>
        <v>85</v>
      </c>
      <c r="L2362" s="56">
        <f t="shared" si="847"/>
        <v>0</v>
      </c>
      <c r="M2362" s="155">
        <f t="shared" si="851"/>
        <v>1</v>
      </c>
      <c r="N2362" s="614" t="s">
        <v>1031</v>
      </c>
    </row>
    <row r="2363" spans="1:14" s="13" customFormat="1" ht="70.5" customHeight="1" x14ac:dyDescent="0.25">
      <c r="A2363" s="573"/>
      <c r="B2363" s="440" t="s">
        <v>23</v>
      </c>
      <c r="C2363" s="440"/>
      <c r="D2363" s="24"/>
      <c r="E2363" s="25"/>
      <c r="F2363" s="24"/>
      <c r="G2363" s="88" t="e">
        <f t="shared" si="845"/>
        <v>#DIV/0!</v>
      </c>
      <c r="H2363" s="36"/>
      <c r="I2363" s="88" t="e">
        <f t="shared" si="863"/>
        <v>#DIV/0!</v>
      </c>
      <c r="J2363" s="88" t="e">
        <f t="shared" si="846"/>
        <v>#DIV/0!</v>
      </c>
      <c r="K2363" s="36">
        <f t="shared" si="842"/>
        <v>0</v>
      </c>
      <c r="L2363" s="36">
        <f t="shared" si="847"/>
        <v>0</v>
      </c>
      <c r="M2363" s="129" t="e">
        <f t="shared" si="851"/>
        <v>#DIV/0!</v>
      </c>
      <c r="N2363" s="614"/>
    </row>
    <row r="2364" spans="1:14" s="13" customFormat="1" ht="66" customHeight="1" x14ac:dyDescent="0.25">
      <c r="A2364" s="573"/>
      <c r="B2364" s="440" t="s">
        <v>22</v>
      </c>
      <c r="C2364" s="440"/>
      <c r="D2364" s="24">
        <v>85</v>
      </c>
      <c r="E2364" s="24">
        <v>85</v>
      </c>
      <c r="F2364" s="24">
        <v>65.930000000000007</v>
      </c>
      <c r="G2364" s="109">
        <f t="shared" si="845"/>
        <v>0.77600000000000002</v>
      </c>
      <c r="H2364" s="24">
        <v>65.930000000000007</v>
      </c>
      <c r="I2364" s="109">
        <f t="shared" si="863"/>
        <v>0.77600000000000002</v>
      </c>
      <c r="J2364" s="109">
        <f t="shared" si="846"/>
        <v>1</v>
      </c>
      <c r="K2364" s="24">
        <f t="shared" si="842"/>
        <v>85</v>
      </c>
      <c r="L2364" s="24">
        <f t="shared" si="847"/>
        <v>0</v>
      </c>
      <c r="M2364" s="52">
        <f t="shared" si="851"/>
        <v>1</v>
      </c>
      <c r="N2364" s="614"/>
    </row>
    <row r="2365" spans="1:14" s="13" customFormat="1" ht="66.75" customHeight="1" x14ac:dyDescent="0.25">
      <c r="A2365" s="573"/>
      <c r="B2365" s="440" t="s">
        <v>42</v>
      </c>
      <c r="C2365" s="440"/>
      <c r="D2365" s="24"/>
      <c r="E2365" s="25"/>
      <c r="F2365" s="24"/>
      <c r="G2365" s="107" t="e">
        <f t="shared" si="845"/>
        <v>#DIV/0!</v>
      </c>
      <c r="H2365" s="36"/>
      <c r="I2365" s="88" t="e">
        <f t="shared" si="863"/>
        <v>#DIV/0!</v>
      </c>
      <c r="J2365" s="88" t="e">
        <f t="shared" si="846"/>
        <v>#DIV/0!</v>
      </c>
      <c r="K2365" s="24">
        <f t="shared" si="842"/>
        <v>0</v>
      </c>
      <c r="L2365" s="24">
        <f t="shared" si="847"/>
        <v>0</v>
      </c>
      <c r="M2365" s="129" t="e">
        <f t="shared" si="851"/>
        <v>#DIV/0!</v>
      </c>
      <c r="N2365" s="614"/>
    </row>
    <row r="2366" spans="1:14" s="13" customFormat="1" ht="55.5" customHeight="1" x14ac:dyDescent="0.25">
      <c r="A2366" s="573"/>
      <c r="B2366" s="440" t="s">
        <v>24</v>
      </c>
      <c r="C2366" s="440"/>
      <c r="D2366" s="24"/>
      <c r="E2366" s="25"/>
      <c r="F2366" s="24"/>
      <c r="G2366" s="107" t="e">
        <f t="shared" si="845"/>
        <v>#DIV/0!</v>
      </c>
      <c r="H2366" s="36"/>
      <c r="I2366" s="88" t="e">
        <f t="shared" si="863"/>
        <v>#DIV/0!</v>
      </c>
      <c r="J2366" s="88" t="e">
        <f t="shared" si="846"/>
        <v>#DIV/0!</v>
      </c>
      <c r="K2366" s="24">
        <f t="shared" si="842"/>
        <v>0</v>
      </c>
      <c r="L2366" s="24">
        <f t="shared" si="847"/>
        <v>0</v>
      </c>
      <c r="M2366" s="129" t="e">
        <f t="shared" si="851"/>
        <v>#DIV/0!</v>
      </c>
      <c r="N2366" s="614"/>
    </row>
    <row r="2367" spans="1:14" s="13" customFormat="1" ht="49.5" customHeight="1" x14ac:dyDescent="0.25">
      <c r="A2367" s="631" t="s">
        <v>110</v>
      </c>
      <c r="B2367" s="59" t="s">
        <v>789</v>
      </c>
      <c r="C2367" s="59" t="s">
        <v>144</v>
      </c>
      <c r="D2367" s="64">
        <f>SUM(D2368:D2371)</f>
        <v>32771.089999999997</v>
      </c>
      <c r="E2367" s="64">
        <f t="shared" ref="E2367:F2367" si="866">SUM(E2368:E2371)</f>
        <v>32771.089999999997</v>
      </c>
      <c r="F2367" s="64">
        <f t="shared" si="866"/>
        <v>19987.64</v>
      </c>
      <c r="G2367" s="105">
        <f t="shared" si="845"/>
        <v>0.61</v>
      </c>
      <c r="H2367" s="64">
        <f>SUM(H2368:H2371)</f>
        <v>19987.64</v>
      </c>
      <c r="I2367" s="105">
        <f t="shared" si="863"/>
        <v>0.61</v>
      </c>
      <c r="J2367" s="105">
        <f t="shared" si="846"/>
        <v>1</v>
      </c>
      <c r="K2367" s="64">
        <f t="shared" si="842"/>
        <v>32771.089999999997</v>
      </c>
      <c r="L2367" s="24">
        <f t="shared" si="847"/>
        <v>0</v>
      </c>
      <c r="M2367" s="62">
        <f t="shared" si="851"/>
        <v>1</v>
      </c>
      <c r="N2367" s="514"/>
    </row>
    <row r="2368" spans="1:14" s="13" customFormat="1" ht="18.75" customHeight="1" x14ac:dyDescent="0.25">
      <c r="A2368" s="631"/>
      <c r="B2368" s="440" t="s">
        <v>23</v>
      </c>
      <c r="C2368" s="440"/>
      <c r="D2368" s="24">
        <f>D2373+D2378</f>
        <v>0</v>
      </c>
      <c r="E2368" s="24">
        <f t="shared" ref="E2368:F2368" si="867">E2373+E2378</f>
        <v>0</v>
      </c>
      <c r="F2368" s="24">
        <f t="shared" si="867"/>
        <v>0</v>
      </c>
      <c r="G2368" s="107" t="e">
        <f t="shared" si="845"/>
        <v>#DIV/0!</v>
      </c>
      <c r="H2368" s="36">
        <f>H2373+H2378</f>
        <v>0</v>
      </c>
      <c r="I2368" s="88" t="e">
        <f t="shared" si="863"/>
        <v>#DIV/0!</v>
      </c>
      <c r="J2368" s="88" t="e">
        <f t="shared" si="846"/>
        <v>#DIV/0!</v>
      </c>
      <c r="K2368" s="24">
        <f t="shared" si="842"/>
        <v>0</v>
      </c>
      <c r="L2368" s="24">
        <f t="shared" si="847"/>
        <v>0</v>
      </c>
      <c r="M2368" s="129" t="e">
        <f t="shared" si="851"/>
        <v>#DIV/0!</v>
      </c>
      <c r="N2368" s="514"/>
    </row>
    <row r="2369" spans="1:14" s="13" customFormat="1" ht="18.75" customHeight="1" x14ac:dyDescent="0.25">
      <c r="A2369" s="631"/>
      <c r="B2369" s="440" t="s">
        <v>22</v>
      </c>
      <c r="C2369" s="440"/>
      <c r="D2369" s="24">
        <f t="shared" ref="D2369:F2371" si="868">D2374+D2379</f>
        <v>0</v>
      </c>
      <c r="E2369" s="24">
        <f t="shared" si="868"/>
        <v>0</v>
      </c>
      <c r="F2369" s="24">
        <f t="shared" si="868"/>
        <v>0</v>
      </c>
      <c r="G2369" s="107" t="e">
        <f t="shared" si="845"/>
        <v>#DIV/0!</v>
      </c>
      <c r="H2369" s="36">
        <f t="shared" ref="H2369:H2371" si="869">H2374+H2379</f>
        <v>0</v>
      </c>
      <c r="I2369" s="88" t="e">
        <f t="shared" si="863"/>
        <v>#DIV/0!</v>
      </c>
      <c r="J2369" s="88" t="e">
        <f t="shared" si="846"/>
        <v>#DIV/0!</v>
      </c>
      <c r="K2369" s="24">
        <f t="shared" si="842"/>
        <v>0</v>
      </c>
      <c r="L2369" s="24">
        <f t="shared" si="847"/>
        <v>0</v>
      </c>
      <c r="M2369" s="129" t="e">
        <f t="shared" si="851"/>
        <v>#DIV/0!</v>
      </c>
      <c r="N2369" s="514"/>
    </row>
    <row r="2370" spans="1:14" s="13" customFormat="1" ht="18.75" customHeight="1" x14ac:dyDescent="0.25">
      <c r="A2370" s="631"/>
      <c r="B2370" s="440" t="s">
        <v>42</v>
      </c>
      <c r="C2370" s="440"/>
      <c r="D2370" s="24">
        <f t="shared" si="868"/>
        <v>32771.089999999997</v>
      </c>
      <c r="E2370" s="24">
        <f t="shared" si="868"/>
        <v>32771.089999999997</v>
      </c>
      <c r="F2370" s="24">
        <f t="shared" si="868"/>
        <v>19987.64</v>
      </c>
      <c r="G2370" s="109">
        <f t="shared" si="845"/>
        <v>0.61</v>
      </c>
      <c r="H2370" s="24">
        <f t="shared" si="869"/>
        <v>19987.64</v>
      </c>
      <c r="I2370" s="109">
        <f t="shared" si="863"/>
        <v>0.61</v>
      </c>
      <c r="J2370" s="109">
        <f t="shared" si="846"/>
        <v>1</v>
      </c>
      <c r="K2370" s="24">
        <f t="shared" si="842"/>
        <v>32771.089999999997</v>
      </c>
      <c r="L2370" s="24">
        <f t="shared" si="847"/>
        <v>0</v>
      </c>
      <c r="M2370" s="52">
        <f t="shared" si="851"/>
        <v>1</v>
      </c>
      <c r="N2370" s="514"/>
    </row>
    <row r="2371" spans="1:14" s="13" customFormat="1" ht="18.75" customHeight="1" x14ac:dyDescent="0.25">
      <c r="A2371" s="631"/>
      <c r="B2371" s="440" t="s">
        <v>24</v>
      </c>
      <c r="C2371" s="440"/>
      <c r="D2371" s="24">
        <f t="shared" si="868"/>
        <v>0</v>
      </c>
      <c r="E2371" s="24">
        <f t="shared" si="868"/>
        <v>0</v>
      </c>
      <c r="F2371" s="24">
        <f t="shared" si="868"/>
        <v>0</v>
      </c>
      <c r="G2371" s="107" t="e">
        <f t="shared" si="845"/>
        <v>#DIV/0!</v>
      </c>
      <c r="H2371" s="36">
        <f t="shared" si="869"/>
        <v>0</v>
      </c>
      <c r="I2371" s="88" t="e">
        <f t="shared" si="863"/>
        <v>#DIV/0!</v>
      </c>
      <c r="J2371" s="88" t="e">
        <f t="shared" si="846"/>
        <v>#DIV/0!</v>
      </c>
      <c r="K2371" s="24">
        <f t="shared" ref="K2371:K2434" si="870">E2371</f>
        <v>0</v>
      </c>
      <c r="L2371" s="24">
        <f t="shared" si="847"/>
        <v>0</v>
      </c>
      <c r="M2371" s="129" t="e">
        <f t="shared" si="851"/>
        <v>#DIV/0!</v>
      </c>
      <c r="N2371" s="514"/>
    </row>
    <row r="2372" spans="1:14" s="13" customFormat="1" ht="67.5" customHeight="1" x14ac:dyDescent="0.25">
      <c r="A2372" s="573" t="s">
        <v>1088</v>
      </c>
      <c r="B2372" s="37" t="s">
        <v>752</v>
      </c>
      <c r="C2372" s="37" t="s">
        <v>215</v>
      </c>
      <c r="D2372" s="56">
        <f>SUM(D2373:D2376)</f>
        <v>29344.7</v>
      </c>
      <c r="E2372" s="56">
        <f>SUM(E2373:E2376)</f>
        <v>29344.7</v>
      </c>
      <c r="F2372" s="56">
        <f>SUM(F2373:F2376)</f>
        <v>18550.82</v>
      </c>
      <c r="G2372" s="114">
        <f t="shared" si="845"/>
        <v>0.63200000000000001</v>
      </c>
      <c r="H2372" s="56">
        <f>SUM(H2373:H2376)</f>
        <v>18550.82</v>
      </c>
      <c r="I2372" s="109">
        <f t="shared" si="863"/>
        <v>0.63200000000000001</v>
      </c>
      <c r="J2372" s="114">
        <f t="shared" si="846"/>
        <v>1</v>
      </c>
      <c r="K2372" s="24">
        <f t="shared" si="870"/>
        <v>29344.7</v>
      </c>
      <c r="L2372" s="24">
        <f t="shared" si="847"/>
        <v>0</v>
      </c>
      <c r="M2372" s="52">
        <f t="shared" si="851"/>
        <v>1</v>
      </c>
      <c r="N2372" s="518" t="s">
        <v>1029</v>
      </c>
    </row>
    <row r="2373" spans="1:14" s="13" customFormat="1" x14ac:dyDescent="0.25">
      <c r="A2373" s="573"/>
      <c r="B2373" s="440" t="s">
        <v>23</v>
      </c>
      <c r="C2373" s="440"/>
      <c r="D2373" s="24"/>
      <c r="E2373" s="25"/>
      <c r="F2373" s="24"/>
      <c r="G2373" s="88" t="e">
        <f t="shared" si="845"/>
        <v>#DIV/0!</v>
      </c>
      <c r="H2373" s="36"/>
      <c r="I2373" s="88" t="e">
        <f t="shared" si="863"/>
        <v>#DIV/0!</v>
      </c>
      <c r="J2373" s="88" t="e">
        <f t="shared" si="846"/>
        <v>#DIV/0!</v>
      </c>
      <c r="K2373" s="24">
        <f t="shared" si="870"/>
        <v>0</v>
      </c>
      <c r="L2373" s="24">
        <f t="shared" si="847"/>
        <v>0</v>
      </c>
      <c r="M2373" s="129" t="e">
        <f t="shared" si="851"/>
        <v>#DIV/0!</v>
      </c>
      <c r="N2373" s="518"/>
    </row>
    <row r="2374" spans="1:14" s="13" customFormat="1" x14ac:dyDescent="0.25">
      <c r="A2374" s="573"/>
      <c r="B2374" s="440" t="s">
        <v>22</v>
      </c>
      <c r="C2374" s="440"/>
      <c r="D2374" s="24"/>
      <c r="E2374" s="25"/>
      <c r="F2374" s="24"/>
      <c r="G2374" s="88" t="e">
        <f t="shared" si="845"/>
        <v>#DIV/0!</v>
      </c>
      <c r="H2374" s="36"/>
      <c r="I2374" s="88" t="e">
        <f t="shared" si="863"/>
        <v>#DIV/0!</v>
      </c>
      <c r="J2374" s="88" t="e">
        <f t="shared" si="846"/>
        <v>#DIV/0!</v>
      </c>
      <c r="K2374" s="24">
        <f t="shared" si="870"/>
        <v>0</v>
      </c>
      <c r="L2374" s="24">
        <f t="shared" si="847"/>
        <v>0</v>
      </c>
      <c r="M2374" s="129" t="e">
        <f t="shared" si="851"/>
        <v>#DIV/0!</v>
      </c>
      <c r="N2374" s="518"/>
    </row>
    <row r="2375" spans="1:14" s="13" customFormat="1" x14ac:dyDescent="0.25">
      <c r="A2375" s="573"/>
      <c r="B2375" s="440" t="s">
        <v>42</v>
      </c>
      <c r="C2375" s="440"/>
      <c r="D2375" s="24">
        <v>29344.7</v>
      </c>
      <c r="E2375" s="24">
        <v>29344.7</v>
      </c>
      <c r="F2375" s="24">
        <v>18550.82</v>
      </c>
      <c r="G2375" s="109">
        <f t="shared" si="845"/>
        <v>0.63200000000000001</v>
      </c>
      <c r="H2375" s="24">
        <v>18550.82</v>
      </c>
      <c r="I2375" s="109">
        <f t="shared" si="863"/>
        <v>0.63200000000000001</v>
      </c>
      <c r="J2375" s="109">
        <f t="shared" si="846"/>
        <v>1</v>
      </c>
      <c r="K2375" s="24">
        <f t="shared" si="870"/>
        <v>29344.7</v>
      </c>
      <c r="L2375" s="24">
        <f t="shared" si="847"/>
        <v>0</v>
      </c>
      <c r="M2375" s="52">
        <f t="shared" si="851"/>
        <v>1</v>
      </c>
      <c r="N2375" s="518"/>
    </row>
    <row r="2376" spans="1:14" s="13" customFormat="1" x14ac:dyDescent="0.25">
      <c r="A2376" s="573"/>
      <c r="B2376" s="440" t="s">
        <v>24</v>
      </c>
      <c r="C2376" s="440"/>
      <c r="D2376" s="24"/>
      <c r="E2376" s="25"/>
      <c r="F2376" s="24"/>
      <c r="G2376" s="107" t="e">
        <f t="shared" si="845"/>
        <v>#DIV/0!</v>
      </c>
      <c r="H2376" s="36"/>
      <c r="I2376" s="88" t="e">
        <f t="shared" si="863"/>
        <v>#DIV/0!</v>
      </c>
      <c r="J2376" s="88" t="e">
        <f t="shared" si="846"/>
        <v>#DIV/0!</v>
      </c>
      <c r="K2376" s="24">
        <f t="shared" si="870"/>
        <v>0</v>
      </c>
      <c r="L2376" s="24">
        <f t="shared" si="847"/>
        <v>0</v>
      </c>
      <c r="M2376" s="129" t="e">
        <f t="shared" si="851"/>
        <v>#DIV/0!</v>
      </c>
      <c r="N2376" s="518"/>
    </row>
    <row r="2377" spans="1:14" s="13" customFormat="1" ht="99" customHeight="1" x14ac:dyDescent="0.25">
      <c r="A2377" s="573" t="s">
        <v>1089</v>
      </c>
      <c r="B2377" s="37" t="s">
        <v>932</v>
      </c>
      <c r="C2377" s="37" t="s">
        <v>215</v>
      </c>
      <c r="D2377" s="56">
        <f>SUM(D2378:D2381)</f>
        <v>3426.39</v>
      </c>
      <c r="E2377" s="56">
        <f t="shared" ref="E2377:F2377" si="871">SUM(E2378:E2381)</f>
        <v>3426.39</v>
      </c>
      <c r="F2377" s="24">
        <f t="shared" si="871"/>
        <v>1436.82</v>
      </c>
      <c r="G2377" s="351">
        <f>F2377/E2377</f>
        <v>0.41930000000000001</v>
      </c>
      <c r="H2377" s="24">
        <f>SUM(H2378:H2381)</f>
        <v>1436.82</v>
      </c>
      <c r="I2377" s="109">
        <f t="shared" si="863"/>
        <v>0.41899999999999998</v>
      </c>
      <c r="J2377" s="109">
        <f>H2377/F2377</f>
        <v>1</v>
      </c>
      <c r="K2377" s="24">
        <f t="shared" si="870"/>
        <v>3426.39</v>
      </c>
      <c r="L2377" s="24">
        <f t="shared" si="847"/>
        <v>0</v>
      </c>
      <c r="M2377" s="52">
        <f t="shared" si="851"/>
        <v>1</v>
      </c>
      <c r="N2377" s="518" t="s">
        <v>1130</v>
      </c>
    </row>
    <row r="2378" spans="1:14" s="13" customFormat="1" ht="23.25" customHeight="1" x14ac:dyDescent="0.25">
      <c r="A2378" s="573"/>
      <c r="B2378" s="440" t="s">
        <v>23</v>
      </c>
      <c r="C2378" s="440"/>
      <c r="D2378" s="24"/>
      <c r="E2378" s="25"/>
      <c r="F2378" s="24"/>
      <c r="G2378" s="88" t="e">
        <f t="shared" ref="G2378:G2386" si="872">F2378/E2378</f>
        <v>#DIV/0!</v>
      </c>
      <c r="H2378" s="36"/>
      <c r="I2378" s="88" t="e">
        <f t="shared" si="863"/>
        <v>#DIV/0!</v>
      </c>
      <c r="J2378" s="88" t="e">
        <f t="shared" ref="J2378:J2411" si="873">H2378/F2378</f>
        <v>#DIV/0!</v>
      </c>
      <c r="K2378" s="24">
        <f t="shared" si="870"/>
        <v>0</v>
      </c>
      <c r="L2378" s="24">
        <f t="shared" si="847"/>
        <v>0</v>
      </c>
      <c r="M2378" s="129" t="e">
        <f t="shared" si="851"/>
        <v>#DIV/0!</v>
      </c>
      <c r="N2378" s="518"/>
    </row>
    <row r="2379" spans="1:14" s="13" customFormat="1" ht="18.75" customHeight="1" x14ac:dyDescent="0.25">
      <c r="A2379" s="573"/>
      <c r="B2379" s="440" t="s">
        <v>22</v>
      </c>
      <c r="C2379" s="440"/>
      <c r="D2379" s="24"/>
      <c r="E2379" s="25"/>
      <c r="F2379" s="24"/>
      <c r="G2379" s="88" t="e">
        <f t="shared" si="872"/>
        <v>#DIV/0!</v>
      </c>
      <c r="H2379" s="36"/>
      <c r="I2379" s="88" t="e">
        <f t="shared" si="863"/>
        <v>#DIV/0!</v>
      </c>
      <c r="J2379" s="88" t="e">
        <f t="shared" si="873"/>
        <v>#DIV/0!</v>
      </c>
      <c r="K2379" s="24">
        <f t="shared" si="870"/>
        <v>0</v>
      </c>
      <c r="L2379" s="24">
        <f t="shared" si="847"/>
        <v>0</v>
      </c>
      <c r="M2379" s="129" t="e">
        <f t="shared" si="851"/>
        <v>#DIV/0!</v>
      </c>
      <c r="N2379" s="518"/>
    </row>
    <row r="2380" spans="1:14" s="13" customFormat="1" ht="18.75" customHeight="1" x14ac:dyDescent="0.25">
      <c r="A2380" s="573"/>
      <c r="B2380" s="440" t="s">
        <v>42</v>
      </c>
      <c r="C2380" s="440"/>
      <c r="D2380" s="24">
        <v>3426.39</v>
      </c>
      <c r="E2380" s="24">
        <v>3426.39</v>
      </c>
      <c r="F2380" s="24">
        <v>1436.82</v>
      </c>
      <c r="G2380" s="351">
        <f t="shared" si="872"/>
        <v>0.41930000000000001</v>
      </c>
      <c r="H2380" s="24">
        <v>1436.82</v>
      </c>
      <c r="I2380" s="109">
        <f t="shared" si="863"/>
        <v>0.41899999999999998</v>
      </c>
      <c r="J2380" s="109">
        <f t="shared" si="873"/>
        <v>1</v>
      </c>
      <c r="K2380" s="24">
        <f t="shared" si="870"/>
        <v>3426.39</v>
      </c>
      <c r="L2380" s="24">
        <f t="shared" si="847"/>
        <v>0</v>
      </c>
      <c r="M2380" s="52">
        <f t="shared" si="851"/>
        <v>1</v>
      </c>
      <c r="N2380" s="518"/>
    </row>
    <row r="2381" spans="1:14" s="13" customFormat="1" ht="18.75" customHeight="1" x14ac:dyDescent="0.25">
      <c r="A2381" s="573"/>
      <c r="B2381" s="440" t="s">
        <v>24</v>
      </c>
      <c r="C2381" s="440"/>
      <c r="D2381" s="24"/>
      <c r="E2381" s="25"/>
      <c r="F2381" s="24"/>
      <c r="G2381" s="107" t="e">
        <f t="shared" si="872"/>
        <v>#DIV/0!</v>
      </c>
      <c r="H2381" s="36"/>
      <c r="I2381" s="88" t="e">
        <f t="shared" si="863"/>
        <v>#DIV/0!</v>
      </c>
      <c r="J2381" s="88" t="e">
        <f t="shared" si="873"/>
        <v>#DIV/0!</v>
      </c>
      <c r="K2381" s="24">
        <f t="shared" si="870"/>
        <v>0</v>
      </c>
      <c r="L2381" s="24">
        <f t="shared" si="847"/>
        <v>0</v>
      </c>
      <c r="M2381" s="129" t="e">
        <f t="shared" si="851"/>
        <v>#DIV/0!</v>
      </c>
      <c r="N2381" s="518"/>
    </row>
    <row r="2382" spans="1:14" s="4" customFormat="1" ht="56.25" x14ac:dyDescent="0.25">
      <c r="A2382" s="600" t="s">
        <v>104</v>
      </c>
      <c r="B2382" s="27" t="s">
        <v>947</v>
      </c>
      <c r="C2382" s="27" t="s">
        <v>896</v>
      </c>
      <c r="D2382" s="25">
        <f>SUM(D2387+D2392)</f>
        <v>3164</v>
      </c>
      <c r="E2382" s="25">
        <f>SUM(E2387+E2392)</f>
        <v>3164</v>
      </c>
      <c r="F2382" s="25">
        <f>SUM(F2387+F2392)</f>
        <v>1833.15</v>
      </c>
      <c r="G2382" s="106">
        <f t="shared" si="872"/>
        <v>0.57899999999999996</v>
      </c>
      <c r="H2382" s="25">
        <f>SUM(H2387+H2392)</f>
        <v>1833.15</v>
      </c>
      <c r="I2382" s="106">
        <f t="shared" si="863"/>
        <v>0.57899999999999996</v>
      </c>
      <c r="J2382" s="106">
        <f t="shared" si="873"/>
        <v>1</v>
      </c>
      <c r="K2382" s="25">
        <f t="shared" si="870"/>
        <v>3164</v>
      </c>
      <c r="L2382" s="24">
        <f t="shared" si="847"/>
        <v>0</v>
      </c>
      <c r="M2382" s="320">
        <f t="shared" si="851"/>
        <v>1</v>
      </c>
      <c r="N2382" s="514"/>
    </row>
    <row r="2383" spans="1:14" s="4" customFormat="1" x14ac:dyDescent="0.25">
      <c r="A2383" s="600"/>
      <c r="B2383" s="440" t="s">
        <v>23</v>
      </c>
      <c r="C2383" s="440"/>
      <c r="D2383" s="24"/>
      <c r="E2383" s="24"/>
      <c r="F2383" s="24"/>
      <c r="G2383" s="24"/>
      <c r="H2383" s="24"/>
      <c r="I2383" s="355" t="e">
        <f t="shared" si="863"/>
        <v>#DIV/0!</v>
      </c>
      <c r="J2383" s="355" t="e">
        <f t="shared" si="873"/>
        <v>#DIV/0!</v>
      </c>
      <c r="K2383" s="24">
        <f t="shared" si="870"/>
        <v>0</v>
      </c>
      <c r="L2383" s="24">
        <f t="shared" si="847"/>
        <v>0</v>
      </c>
      <c r="M2383" s="357" t="e">
        <f t="shared" si="851"/>
        <v>#DIV/0!</v>
      </c>
      <c r="N2383" s="514"/>
    </row>
    <row r="2384" spans="1:14" s="4" customFormat="1" x14ac:dyDescent="0.25">
      <c r="A2384" s="600"/>
      <c r="B2384" s="440" t="s">
        <v>22</v>
      </c>
      <c r="C2384" s="440"/>
      <c r="D2384" s="24"/>
      <c r="E2384" s="24"/>
      <c r="F2384" s="24"/>
      <c r="G2384" s="412" t="e">
        <f t="shared" si="872"/>
        <v>#DIV/0!</v>
      </c>
      <c r="H2384" s="24"/>
      <c r="I2384" s="355" t="e">
        <f t="shared" si="863"/>
        <v>#DIV/0!</v>
      </c>
      <c r="J2384" s="355" t="e">
        <f t="shared" si="873"/>
        <v>#DIV/0!</v>
      </c>
      <c r="K2384" s="24">
        <f t="shared" si="870"/>
        <v>0</v>
      </c>
      <c r="L2384" s="24">
        <f t="shared" si="847"/>
        <v>0</v>
      </c>
      <c r="M2384" s="357" t="e">
        <f t="shared" si="851"/>
        <v>#DIV/0!</v>
      </c>
      <c r="N2384" s="514"/>
    </row>
    <row r="2385" spans="1:14" s="4" customFormat="1" x14ac:dyDescent="0.25">
      <c r="A2385" s="600"/>
      <c r="B2385" s="440" t="s">
        <v>42</v>
      </c>
      <c r="C2385" s="440"/>
      <c r="D2385" s="24">
        <f>SUM(D2390+D2400+D2405)</f>
        <v>3164</v>
      </c>
      <c r="E2385" s="24">
        <f>SUM(E2390+E2400+E2405)</f>
        <v>3164</v>
      </c>
      <c r="F2385" s="24">
        <f>SUM(F2390+F2395+F2405)</f>
        <v>2318.9499999999998</v>
      </c>
      <c r="G2385" s="109">
        <f t="shared" si="872"/>
        <v>0.73299999999999998</v>
      </c>
      <c r="H2385" s="24">
        <f t="shared" ref="H2385" si="874">SUM(H2390+H2395+H2405)</f>
        <v>2318.9499999999998</v>
      </c>
      <c r="I2385" s="109">
        <f t="shared" si="863"/>
        <v>0.73299999999999998</v>
      </c>
      <c r="J2385" s="109">
        <f t="shared" si="873"/>
        <v>1</v>
      </c>
      <c r="K2385" s="24">
        <f t="shared" si="870"/>
        <v>3164</v>
      </c>
      <c r="L2385" s="24">
        <f t="shared" ref="L2385:L2448" si="875">E2385-K2385</f>
        <v>0</v>
      </c>
      <c r="M2385" s="52">
        <f t="shared" si="851"/>
        <v>1</v>
      </c>
      <c r="N2385" s="514"/>
    </row>
    <row r="2386" spans="1:14" s="4" customFormat="1" x14ac:dyDescent="0.25">
      <c r="A2386" s="600"/>
      <c r="B2386" s="440" t="s">
        <v>24</v>
      </c>
      <c r="C2386" s="440"/>
      <c r="D2386" s="24"/>
      <c r="E2386" s="24"/>
      <c r="F2386" s="24"/>
      <c r="G2386" s="412" t="e">
        <f t="shared" si="872"/>
        <v>#DIV/0!</v>
      </c>
      <c r="H2386" s="24"/>
      <c r="I2386" s="355" t="e">
        <f t="shared" si="863"/>
        <v>#DIV/0!</v>
      </c>
      <c r="J2386" s="355" t="e">
        <f t="shared" si="873"/>
        <v>#DIV/0!</v>
      </c>
      <c r="K2386" s="24">
        <f t="shared" si="870"/>
        <v>0</v>
      </c>
      <c r="L2386" s="24">
        <f t="shared" si="875"/>
        <v>0</v>
      </c>
      <c r="M2386" s="357" t="e">
        <f t="shared" si="851"/>
        <v>#DIV/0!</v>
      </c>
      <c r="N2386" s="514"/>
    </row>
    <row r="2387" spans="1:14" s="4" customFormat="1" ht="108" customHeight="1" x14ac:dyDescent="0.25">
      <c r="A2387" s="573" t="s">
        <v>105</v>
      </c>
      <c r="B2387" s="37" t="s">
        <v>210</v>
      </c>
      <c r="C2387" s="37" t="s">
        <v>215</v>
      </c>
      <c r="D2387" s="56">
        <f>D2388+D2389+D2390+D2391</f>
        <v>30</v>
      </c>
      <c r="E2387" s="56">
        <f>SUM(E2388:E2391)</f>
        <v>30</v>
      </c>
      <c r="F2387" s="56">
        <f>SUM(F2388:F2391)</f>
        <v>0</v>
      </c>
      <c r="G2387" s="109">
        <f>F2387/E2387</f>
        <v>0</v>
      </c>
      <c r="H2387" s="56">
        <v>0</v>
      </c>
      <c r="I2387" s="109">
        <f t="shared" si="863"/>
        <v>0</v>
      </c>
      <c r="J2387" s="88" t="e">
        <f t="shared" si="873"/>
        <v>#DIV/0!</v>
      </c>
      <c r="K2387" s="24">
        <f t="shared" si="870"/>
        <v>30</v>
      </c>
      <c r="L2387" s="24">
        <f t="shared" si="875"/>
        <v>0</v>
      </c>
      <c r="M2387" s="52">
        <f t="shared" si="851"/>
        <v>1</v>
      </c>
      <c r="N2387" s="518" t="s">
        <v>1137</v>
      </c>
    </row>
    <row r="2388" spans="1:14" s="4" customFormat="1" x14ac:dyDescent="0.25">
      <c r="A2388" s="573"/>
      <c r="B2388" s="440" t="s">
        <v>23</v>
      </c>
      <c r="C2388" s="440"/>
      <c r="D2388" s="24"/>
      <c r="E2388" s="24"/>
      <c r="F2388" s="24"/>
      <c r="G2388" s="109"/>
      <c r="H2388" s="429"/>
      <c r="I2388" s="88" t="e">
        <f t="shared" si="863"/>
        <v>#DIV/0!</v>
      </c>
      <c r="J2388" s="88" t="e">
        <f t="shared" si="873"/>
        <v>#DIV/0!</v>
      </c>
      <c r="K2388" s="24">
        <f t="shared" si="870"/>
        <v>0</v>
      </c>
      <c r="L2388" s="24">
        <f t="shared" si="875"/>
        <v>0</v>
      </c>
      <c r="M2388" s="129" t="e">
        <f t="shared" si="851"/>
        <v>#DIV/0!</v>
      </c>
      <c r="N2388" s="518"/>
    </row>
    <row r="2389" spans="1:14" s="4" customFormat="1" x14ac:dyDescent="0.25">
      <c r="A2389" s="573"/>
      <c r="B2389" s="440" t="s">
        <v>22</v>
      </c>
      <c r="C2389" s="440"/>
      <c r="D2389" s="24"/>
      <c r="E2389" s="24"/>
      <c r="F2389" s="24"/>
      <c r="G2389" s="109"/>
      <c r="H2389" s="429"/>
      <c r="I2389" s="88" t="e">
        <f t="shared" si="863"/>
        <v>#DIV/0!</v>
      </c>
      <c r="J2389" s="88" t="e">
        <f t="shared" si="873"/>
        <v>#DIV/0!</v>
      </c>
      <c r="K2389" s="24">
        <f t="shared" si="870"/>
        <v>0</v>
      </c>
      <c r="L2389" s="24">
        <f t="shared" si="875"/>
        <v>0</v>
      </c>
      <c r="M2389" s="129" t="e">
        <f t="shared" si="851"/>
        <v>#DIV/0!</v>
      </c>
      <c r="N2389" s="518"/>
    </row>
    <row r="2390" spans="1:14" s="4" customFormat="1" x14ac:dyDescent="0.25">
      <c r="A2390" s="573"/>
      <c r="B2390" s="440" t="s">
        <v>42</v>
      </c>
      <c r="C2390" s="440"/>
      <c r="D2390" s="24">
        <v>30</v>
      </c>
      <c r="E2390" s="24">
        <v>30</v>
      </c>
      <c r="F2390" s="24">
        <v>0</v>
      </c>
      <c r="G2390" s="109">
        <f>F2390/E2390</f>
        <v>0</v>
      </c>
      <c r="H2390" s="361">
        <v>0</v>
      </c>
      <c r="I2390" s="109">
        <f t="shared" si="863"/>
        <v>0</v>
      </c>
      <c r="J2390" s="88" t="e">
        <f t="shared" si="873"/>
        <v>#DIV/0!</v>
      </c>
      <c r="K2390" s="24">
        <f t="shared" si="870"/>
        <v>30</v>
      </c>
      <c r="L2390" s="24">
        <f t="shared" si="875"/>
        <v>0</v>
      </c>
      <c r="M2390" s="52">
        <f t="shared" si="851"/>
        <v>1</v>
      </c>
      <c r="N2390" s="518"/>
    </row>
    <row r="2391" spans="1:14" s="4" customFormat="1" x14ac:dyDescent="0.25">
      <c r="A2391" s="573"/>
      <c r="B2391" s="440" t="s">
        <v>24</v>
      </c>
      <c r="C2391" s="440"/>
      <c r="D2391" s="24"/>
      <c r="E2391" s="24"/>
      <c r="F2391" s="24"/>
      <c r="G2391" s="430" t="e">
        <f>F2391/E2391</f>
        <v>#DIV/0!</v>
      </c>
      <c r="H2391" s="429"/>
      <c r="I2391" s="88" t="e">
        <f t="shared" si="863"/>
        <v>#DIV/0!</v>
      </c>
      <c r="J2391" s="88" t="e">
        <f t="shared" si="873"/>
        <v>#DIV/0!</v>
      </c>
      <c r="K2391" s="24">
        <f t="shared" si="870"/>
        <v>0</v>
      </c>
      <c r="L2391" s="24">
        <f t="shared" si="875"/>
        <v>0</v>
      </c>
      <c r="M2391" s="129" t="e">
        <f t="shared" si="851"/>
        <v>#DIV/0!</v>
      </c>
      <c r="N2391" s="518"/>
    </row>
    <row r="2392" spans="1:14" s="45" customFormat="1" ht="98.25" customHeight="1" outlineLevel="1" x14ac:dyDescent="0.25">
      <c r="A2392" s="601" t="s">
        <v>106</v>
      </c>
      <c r="B2392" s="55" t="s">
        <v>784</v>
      </c>
      <c r="C2392" s="37" t="s">
        <v>897</v>
      </c>
      <c r="D2392" s="56">
        <f>D2397+D2402</f>
        <v>3134</v>
      </c>
      <c r="E2392" s="56">
        <f>E2397+E2402</f>
        <v>3134</v>
      </c>
      <c r="F2392" s="56">
        <f>SUM(F2393:F2396)</f>
        <v>1833.15</v>
      </c>
      <c r="G2392" s="109">
        <f t="shared" ref="G2392:G2405" si="876">F2392/E2392</f>
        <v>0.58499999999999996</v>
      </c>
      <c r="H2392" s="56">
        <f>SUM(H2393:H2396)</f>
        <v>1833.15</v>
      </c>
      <c r="I2392" s="109">
        <f t="shared" si="863"/>
        <v>0.58499999999999996</v>
      </c>
      <c r="J2392" s="109">
        <f t="shared" si="873"/>
        <v>1</v>
      </c>
      <c r="K2392" s="24">
        <f t="shared" si="870"/>
        <v>3134</v>
      </c>
      <c r="L2392" s="24">
        <f t="shared" si="875"/>
        <v>0</v>
      </c>
      <c r="M2392" s="52">
        <f t="shared" si="851"/>
        <v>1</v>
      </c>
      <c r="N2392" s="512" t="s">
        <v>1225</v>
      </c>
    </row>
    <row r="2393" spans="1:14" s="45" customFormat="1" ht="19.5" customHeight="1" outlineLevel="1" x14ac:dyDescent="0.25">
      <c r="A2393" s="601"/>
      <c r="B2393" s="440" t="s">
        <v>23</v>
      </c>
      <c r="C2393" s="440"/>
      <c r="D2393" s="24"/>
      <c r="E2393" s="24"/>
      <c r="F2393" s="24"/>
      <c r="G2393" s="430" t="e">
        <f t="shared" si="876"/>
        <v>#DIV/0!</v>
      </c>
      <c r="H2393" s="429"/>
      <c r="I2393" s="88" t="e">
        <f t="shared" si="863"/>
        <v>#DIV/0!</v>
      </c>
      <c r="J2393" s="88" t="e">
        <f t="shared" si="873"/>
        <v>#DIV/0!</v>
      </c>
      <c r="K2393" s="24">
        <f t="shared" si="870"/>
        <v>0</v>
      </c>
      <c r="L2393" s="24">
        <f t="shared" si="875"/>
        <v>0</v>
      </c>
      <c r="M2393" s="129" t="e">
        <f t="shared" si="851"/>
        <v>#DIV/0!</v>
      </c>
      <c r="N2393" s="512"/>
    </row>
    <row r="2394" spans="1:14" s="45" customFormat="1" ht="19.5" customHeight="1" outlineLevel="1" x14ac:dyDescent="0.25">
      <c r="A2394" s="601"/>
      <c r="B2394" s="440" t="s">
        <v>22</v>
      </c>
      <c r="C2394" s="440"/>
      <c r="D2394" s="24"/>
      <c r="E2394" s="24"/>
      <c r="F2394" s="24"/>
      <c r="G2394" s="430" t="e">
        <f t="shared" si="876"/>
        <v>#DIV/0!</v>
      </c>
      <c r="H2394" s="429"/>
      <c r="I2394" s="88" t="e">
        <f t="shared" si="863"/>
        <v>#DIV/0!</v>
      </c>
      <c r="J2394" s="88" t="e">
        <f t="shared" si="873"/>
        <v>#DIV/0!</v>
      </c>
      <c r="K2394" s="24">
        <f t="shared" si="870"/>
        <v>0</v>
      </c>
      <c r="L2394" s="24">
        <f t="shared" si="875"/>
        <v>0</v>
      </c>
      <c r="M2394" s="129" t="e">
        <f t="shared" ref="M2394:M2457" si="877">K2394/E2394</f>
        <v>#DIV/0!</v>
      </c>
      <c r="N2394" s="512"/>
    </row>
    <row r="2395" spans="1:14" s="45" customFormat="1" ht="19.5" customHeight="1" outlineLevel="1" x14ac:dyDescent="0.25">
      <c r="A2395" s="601"/>
      <c r="B2395" s="440" t="s">
        <v>42</v>
      </c>
      <c r="C2395" s="440"/>
      <c r="D2395" s="24">
        <f>D2400+D2405</f>
        <v>3134</v>
      </c>
      <c r="E2395" s="24">
        <f>E2400+E2405</f>
        <v>3134</v>
      </c>
      <c r="F2395" s="24">
        <f>F2400+F2405</f>
        <v>1833.15</v>
      </c>
      <c r="G2395" s="109">
        <f t="shared" si="876"/>
        <v>0.58499999999999996</v>
      </c>
      <c r="H2395" s="24">
        <f>H2400+H2405</f>
        <v>1833.15</v>
      </c>
      <c r="I2395" s="109">
        <f t="shared" si="863"/>
        <v>0.58499999999999996</v>
      </c>
      <c r="J2395" s="109">
        <f t="shared" si="873"/>
        <v>1</v>
      </c>
      <c r="K2395" s="24">
        <f t="shared" si="870"/>
        <v>3134</v>
      </c>
      <c r="L2395" s="24">
        <f t="shared" si="875"/>
        <v>0</v>
      </c>
      <c r="M2395" s="52">
        <f t="shared" si="877"/>
        <v>1</v>
      </c>
      <c r="N2395" s="512"/>
    </row>
    <row r="2396" spans="1:14" s="45" customFormat="1" ht="19.5" customHeight="1" outlineLevel="1" x14ac:dyDescent="0.25">
      <c r="A2396" s="601"/>
      <c r="B2396" s="440" t="s">
        <v>24</v>
      </c>
      <c r="C2396" s="440"/>
      <c r="D2396" s="24"/>
      <c r="E2396" s="24"/>
      <c r="F2396" s="24"/>
      <c r="G2396" s="430" t="e">
        <f t="shared" si="876"/>
        <v>#DIV/0!</v>
      </c>
      <c r="H2396" s="429"/>
      <c r="I2396" s="88" t="e">
        <f t="shared" si="863"/>
        <v>#DIV/0!</v>
      </c>
      <c r="J2396" s="88" t="e">
        <f t="shared" si="873"/>
        <v>#DIV/0!</v>
      </c>
      <c r="K2396" s="24">
        <f t="shared" si="870"/>
        <v>0</v>
      </c>
      <c r="L2396" s="24">
        <f t="shared" si="875"/>
        <v>0</v>
      </c>
      <c r="M2396" s="129" t="e">
        <f t="shared" si="877"/>
        <v>#DIV/0!</v>
      </c>
      <c r="N2396" s="512"/>
    </row>
    <row r="2397" spans="1:14" s="46" customFormat="1" ht="41.25" customHeight="1" x14ac:dyDescent="0.25">
      <c r="A2397" s="601" t="s">
        <v>157</v>
      </c>
      <c r="B2397" s="55" t="s">
        <v>213</v>
      </c>
      <c r="C2397" s="37" t="s">
        <v>215</v>
      </c>
      <c r="D2397" s="56">
        <f>D2398+D2399+D2400+D2401</f>
        <v>2234</v>
      </c>
      <c r="E2397" s="56">
        <f>E2398+E2399+E2400+E2401</f>
        <v>2234</v>
      </c>
      <c r="F2397" s="24">
        <f>F2398+F2399+F2400+F2401</f>
        <v>1347.35</v>
      </c>
      <c r="G2397" s="109">
        <f t="shared" si="876"/>
        <v>0.60299999999999998</v>
      </c>
      <c r="H2397" s="24">
        <f>H2398+H2399+H2400+H2401</f>
        <v>1347.35</v>
      </c>
      <c r="I2397" s="109">
        <f t="shared" si="863"/>
        <v>0.60299999999999998</v>
      </c>
      <c r="J2397" s="109">
        <f t="shared" si="873"/>
        <v>1</v>
      </c>
      <c r="K2397" s="24">
        <f t="shared" si="870"/>
        <v>2234</v>
      </c>
      <c r="L2397" s="24">
        <f t="shared" si="875"/>
        <v>0</v>
      </c>
      <c r="M2397" s="52">
        <f t="shared" si="877"/>
        <v>1</v>
      </c>
      <c r="N2397" s="512"/>
    </row>
    <row r="2398" spans="1:14" s="45" customFormat="1" ht="19.5" customHeight="1" x14ac:dyDescent="0.25">
      <c r="A2398" s="601"/>
      <c r="B2398" s="440" t="s">
        <v>23</v>
      </c>
      <c r="C2398" s="440"/>
      <c r="D2398" s="24"/>
      <c r="E2398" s="24"/>
      <c r="F2398" s="24"/>
      <c r="G2398" s="430" t="e">
        <f t="shared" si="876"/>
        <v>#DIV/0!</v>
      </c>
      <c r="H2398" s="429"/>
      <c r="I2398" s="88" t="e">
        <f t="shared" si="863"/>
        <v>#DIV/0!</v>
      </c>
      <c r="J2398" s="88" t="e">
        <f t="shared" si="873"/>
        <v>#DIV/0!</v>
      </c>
      <c r="K2398" s="24">
        <f t="shared" si="870"/>
        <v>0</v>
      </c>
      <c r="L2398" s="24">
        <f t="shared" si="875"/>
        <v>0</v>
      </c>
      <c r="M2398" s="129" t="e">
        <f t="shared" si="877"/>
        <v>#DIV/0!</v>
      </c>
      <c r="N2398" s="512"/>
    </row>
    <row r="2399" spans="1:14" s="45" customFormat="1" ht="19.5" customHeight="1" x14ac:dyDescent="0.25">
      <c r="A2399" s="601"/>
      <c r="B2399" s="440" t="s">
        <v>22</v>
      </c>
      <c r="C2399" s="440"/>
      <c r="D2399" s="24"/>
      <c r="E2399" s="24"/>
      <c r="F2399" s="24"/>
      <c r="G2399" s="430" t="e">
        <f t="shared" si="876"/>
        <v>#DIV/0!</v>
      </c>
      <c r="H2399" s="429"/>
      <c r="I2399" s="88" t="e">
        <f t="shared" si="863"/>
        <v>#DIV/0!</v>
      </c>
      <c r="J2399" s="88" t="e">
        <f t="shared" si="873"/>
        <v>#DIV/0!</v>
      </c>
      <c r="K2399" s="24">
        <f t="shared" si="870"/>
        <v>0</v>
      </c>
      <c r="L2399" s="24">
        <f t="shared" si="875"/>
        <v>0</v>
      </c>
      <c r="M2399" s="129" t="e">
        <f t="shared" si="877"/>
        <v>#DIV/0!</v>
      </c>
      <c r="N2399" s="512"/>
    </row>
    <row r="2400" spans="1:14" s="45" customFormat="1" ht="19.5" customHeight="1" x14ac:dyDescent="0.25">
      <c r="A2400" s="601"/>
      <c r="B2400" s="440" t="s">
        <v>42</v>
      </c>
      <c r="C2400" s="440"/>
      <c r="D2400" s="24">
        <v>2234</v>
      </c>
      <c r="E2400" s="24">
        <v>2234</v>
      </c>
      <c r="F2400" s="24">
        <v>1347.35</v>
      </c>
      <c r="G2400" s="109">
        <f t="shared" si="876"/>
        <v>0.60299999999999998</v>
      </c>
      <c r="H2400" s="24">
        <v>1347.35</v>
      </c>
      <c r="I2400" s="109">
        <f t="shared" si="863"/>
        <v>0.60299999999999998</v>
      </c>
      <c r="J2400" s="109">
        <f t="shared" si="873"/>
        <v>1</v>
      </c>
      <c r="K2400" s="24">
        <f t="shared" si="870"/>
        <v>2234</v>
      </c>
      <c r="L2400" s="24">
        <f t="shared" si="875"/>
        <v>0</v>
      </c>
      <c r="M2400" s="52">
        <f t="shared" si="877"/>
        <v>1</v>
      </c>
      <c r="N2400" s="512"/>
    </row>
    <row r="2401" spans="1:14" s="45" customFormat="1" ht="19.5" customHeight="1" collapsed="1" x14ac:dyDescent="0.25">
      <c r="A2401" s="601"/>
      <c r="B2401" s="440" t="s">
        <v>24</v>
      </c>
      <c r="C2401" s="440"/>
      <c r="D2401" s="24"/>
      <c r="E2401" s="25"/>
      <c r="F2401" s="24"/>
      <c r="G2401" s="430" t="e">
        <f t="shared" si="876"/>
        <v>#DIV/0!</v>
      </c>
      <c r="H2401" s="429"/>
      <c r="I2401" s="88" t="e">
        <f t="shared" si="863"/>
        <v>#DIV/0!</v>
      </c>
      <c r="J2401" s="88" t="e">
        <f t="shared" si="873"/>
        <v>#DIV/0!</v>
      </c>
      <c r="K2401" s="24">
        <f t="shared" si="870"/>
        <v>0</v>
      </c>
      <c r="L2401" s="24">
        <f t="shared" si="875"/>
        <v>0</v>
      </c>
      <c r="M2401" s="129" t="e">
        <f t="shared" si="877"/>
        <v>#DIV/0!</v>
      </c>
      <c r="N2401" s="512"/>
    </row>
    <row r="2402" spans="1:14" s="47" customFormat="1" ht="95.25" customHeight="1" x14ac:dyDescent="0.25">
      <c r="A2402" s="601" t="s">
        <v>158</v>
      </c>
      <c r="B2402" s="55" t="s">
        <v>898</v>
      </c>
      <c r="C2402" s="37" t="s">
        <v>215</v>
      </c>
      <c r="D2402" s="56">
        <f>D2403+D2404+D2405+D2406</f>
        <v>900</v>
      </c>
      <c r="E2402" s="56">
        <f>E2403+E2404+E2405+E2406</f>
        <v>900</v>
      </c>
      <c r="F2402" s="56">
        <f>F2403+F2404+F2405+F2406</f>
        <v>485.8</v>
      </c>
      <c r="G2402" s="114">
        <f t="shared" si="876"/>
        <v>0.54</v>
      </c>
      <c r="H2402" s="56">
        <f>SUM(H2403:H2406)</f>
        <v>485.8</v>
      </c>
      <c r="I2402" s="114">
        <f t="shared" si="863"/>
        <v>0.54</v>
      </c>
      <c r="J2402" s="114">
        <f t="shared" si="873"/>
        <v>1</v>
      </c>
      <c r="K2402" s="56">
        <f t="shared" si="870"/>
        <v>900</v>
      </c>
      <c r="L2402" s="56">
        <f t="shared" si="875"/>
        <v>0</v>
      </c>
      <c r="M2402" s="52">
        <f t="shared" si="877"/>
        <v>1</v>
      </c>
      <c r="N2402" s="523" t="s">
        <v>1136</v>
      </c>
    </row>
    <row r="2403" spans="1:14" s="45" customFormat="1" ht="19.5" customHeight="1" x14ac:dyDescent="0.25">
      <c r="A2403" s="601"/>
      <c r="B2403" s="440" t="s">
        <v>23</v>
      </c>
      <c r="C2403" s="440"/>
      <c r="D2403" s="24"/>
      <c r="E2403" s="24"/>
      <c r="F2403" s="24"/>
      <c r="G2403" s="430" t="e">
        <f t="shared" si="876"/>
        <v>#DIV/0!</v>
      </c>
      <c r="H2403" s="429"/>
      <c r="I2403" s="88" t="e">
        <f t="shared" si="863"/>
        <v>#DIV/0!</v>
      </c>
      <c r="J2403" s="88" t="e">
        <f t="shared" si="873"/>
        <v>#DIV/0!</v>
      </c>
      <c r="K2403" s="24">
        <f t="shared" si="870"/>
        <v>0</v>
      </c>
      <c r="L2403" s="24">
        <f t="shared" si="875"/>
        <v>0</v>
      </c>
      <c r="M2403" s="129" t="e">
        <f t="shared" si="877"/>
        <v>#DIV/0!</v>
      </c>
      <c r="N2403" s="523"/>
    </row>
    <row r="2404" spans="1:14" s="45" customFormat="1" ht="19.5" customHeight="1" x14ac:dyDescent="0.25">
      <c r="A2404" s="601"/>
      <c r="B2404" s="440" t="s">
        <v>22</v>
      </c>
      <c r="C2404" s="440"/>
      <c r="D2404" s="24"/>
      <c r="E2404" s="24"/>
      <c r="F2404" s="24"/>
      <c r="G2404" s="430" t="e">
        <f t="shared" si="876"/>
        <v>#DIV/0!</v>
      </c>
      <c r="H2404" s="429"/>
      <c r="I2404" s="88" t="e">
        <f t="shared" si="863"/>
        <v>#DIV/0!</v>
      </c>
      <c r="J2404" s="88" t="e">
        <f t="shared" si="873"/>
        <v>#DIV/0!</v>
      </c>
      <c r="K2404" s="24">
        <f t="shared" si="870"/>
        <v>0</v>
      </c>
      <c r="L2404" s="24">
        <f t="shared" si="875"/>
        <v>0</v>
      </c>
      <c r="M2404" s="129" t="e">
        <f t="shared" si="877"/>
        <v>#DIV/0!</v>
      </c>
      <c r="N2404" s="523"/>
    </row>
    <row r="2405" spans="1:14" s="45" customFormat="1" ht="19.5" customHeight="1" x14ac:dyDescent="0.25">
      <c r="A2405" s="601"/>
      <c r="B2405" s="440" t="s">
        <v>42</v>
      </c>
      <c r="C2405" s="440"/>
      <c r="D2405" s="24">
        <v>900</v>
      </c>
      <c r="E2405" s="24">
        <v>900</v>
      </c>
      <c r="F2405" s="24">
        <v>485.8</v>
      </c>
      <c r="G2405" s="109">
        <f t="shared" si="876"/>
        <v>0.54</v>
      </c>
      <c r="H2405" s="24">
        <f>F2405</f>
        <v>485.8</v>
      </c>
      <c r="I2405" s="109">
        <f t="shared" si="863"/>
        <v>0.54</v>
      </c>
      <c r="J2405" s="109">
        <f t="shared" si="873"/>
        <v>1</v>
      </c>
      <c r="K2405" s="24">
        <f t="shared" si="870"/>
        <v>900</v>
      </c>
      <c r="L2405" s="24">
        <f t="shared" si="875"/>
        <v>0</v>
      </c>
      <c r="M2405" s="52">
        <f t="shared" si="877"/>
        <v>1</v>
      </c>
      <c r="N2405" s="523"/>
    </row>
    <row r="2406" spans="1:14" s="45" customFormat="1" ht="19.5" customHeight="1" collapsed="1" x14ac:dyDescent="0.25">
      <c r="A2406" s="601"/>
      <c r="B2406" s="440" t="s">
        <v>24</v>
      </c>
      <c r="C2406" s="440"/>
      <c r="D2406" s="24"/>
      <c r="E2406" s="24"/>
      <c r="F2406" s="24"/>
      <c r="G2406" s="109"/>
      <c r="H2406" s="24"/>
      <c r="I2406" s="88" t="e">
        <f t="shared" si="863"/>
        <v>#DIV/0!</v>
      </c>
      <c r="J2406" s="88" t="e">
        <f t="shared" si="873"/>
        <v>#DIV/0!</v>
      </c>
      <c r="K2406" s="24">
        <f t="shared" si="870"/>
        <v>0</v>
      </c>
      <c r="L2406" s="24">
        <f t="shared" si="875"/>
        <v>0</v>
      </c>
      <c r="M2406" s="129" t="e">
        <f t="shared" si="877"/>
        <v>#DIV/0!</v>
      </c>
      <c r="N2406" s="523"/>
    </row>
    <row r="2407" spans="1:14" s="321" customFormat="1" ht="63.75" customHeight="1" x14ac:dyDescent="0.25">
      <c r="A2407" s="600" t="s">
        <v>753</v>
      </c>
      <c r="B2407" s="325" t="s">
        <v>826</v>
      </c>
      <c r="C2407" s="27" t="s">
        <v>141</v>
      </c>
      <c r="D2407" s="25">
        <f>SUM(D2408:D2411)</f>
        <v>148617.49</v>
      </c>
      <c r="E2407" s="25">
        <f t="shared" ref="E2407:F2407" si="878">SUM(E2408:E2411)</f>
        <v>148617.49</v>
      </c>
      <c r="F2407" s="25">
        <f t="shared" si="878"/>
        <v>74151.11</v>
      </c>
      <c r="G2407" s="106">
        <f>F2407/E2407</f>
        <v>0.499</v>
      </c>
      <c r="H2407" s="25">
        <f>SUM(H2408:H2411)</f>
        <v>74119.08</v>
      </c>
      <c r="I2407" s="106">
        <f t="shared" si="863"/>
        <v>0.499</v>
      </c>
      <c r="J2407" s="106">
        <f t="shared" si="873"/>
        <v>1</v>
      </c>
      <c r="K2407" s="25">
        <f t="shared" si="870"/>
        <v>148617.49</v>
      </c>
      <c r="L2407" s="24">
        <f t="shared" si="875"/>
        <v>0</v>
      </c>
      <c r="M2407" s="320">
        <f t="shared" si="877"/>
        <v>1</v>
      </c>
      <c r="N2407" s="530"/>
    </row>
    <row r="2408" spans="1:14" s="13" customFormat="1" ht="19.5" customHeight="1" x14ac:dyDescent="0.25">
      <c r="A2408" s="600"/>
      <c r="B2408" s="440" t="s">
        <v>23</v>
      </c>
      <c r="C2408" s="440"/>
      <c r="D2408" s="24">
        <f t="shared" ref="D2408:F2411" si="879">D2413+D2468+D2538</f>
        <v>32.03</v>
      </c>
      <c r="E2408" s="24">
        <f t="shared" si="879"/>
        <v>32.03</v>
      </c>
      <c r="F2408" s="25">
        <f t="shared" si="879"/>
        <v>32.03</v>
      </c>
      <c r="G2408" s="106">
        <f t="shared" ref="G2408:G2471" si="880">F2408/E2408</f>
        <v>1</v>
      </c>
      <c r="H2408" s="25">
        <f>H2413+H2468+H2538</f>
        <v>0</v>
      </c>
      <c r="I2408" s="109">
        <f t="shared" si="863"/>
        <v>0</v>
      </c>
      <c r="J2408" s="106">
        <f t="shared" si="873"/>
        <v>0</v>
      </c>
      <c r="K2408" s="24">
        <f t="shared" si="870"/>
        <v>32.03</v>
      </c>
      <c r="L2408" s="24">
        <f t="shared" si="875"/>
        <v>0</v>
      </c>
      <c r="M2408" s="52">
        <f t="shared" si="877"/>
        <v>1</v>
      </c>
      <c r="N2408" s="530"/>
    </row>
    <row r="2409" spans="1:14" s="13" customFormat="1" ht="19.5" customHeight="1" x14ac:dyDescent="0.25">
      <c r="A2409" s="600"/>
      <c r="B2409" s="440" t="s">
        <v>22</v>
      </c>
      <c r="C2409" s="440"/>
      <c r="D2409" s="25">
        <f t="shared" si="879"/>
        <v>0</v>
      </c>
      <c r="E2409" s="25">
        <f t="shared" si="879"/>
        <v>0</v>
      </c>
      <c r="F2409" s="25">
        <f t="shared" si="879"/>
        <v>0</v>
      </c>
      <c r="G2409" s="107" t="e">
        <f t="shared" si="880"/>
        <v>#DIV/0!</v>
      </c>
      <c r="H2409" s="322">
        <f>H2414+H2469+H2539</f>
        <v>0</v>
      </c>
      <c r="I2409" s="88" t="e">
        <f t="shared" si="863"/>
        <v>#DIV/0!</v>
      </c>
      <c r="J2409" s="107" t="e">
        <f t="shared" si="873"/>
        <v>#DIV/0!</v>
      </c>
      <c r="K2409" s="24">
        <f t="shared" si="870"/>
        <v>0</v>
      </c>
      <c r="L2409" s="24">
        <f t="shared" si="875"/>
        <v>0</v>
      </c>
      <c r="M2409" s="129" t="e">
        <f t="shared" si="877"/>
        <v>#DIV/0!</v>
      </c>
      <c r="N2409" s="530"/>
    </row>
    <row r="2410" spans="1:14" s="13" customFormat="1" ht="19.5" customHeight="1" x14ac:dyDescent="0.25">
      <c r="A2410" s="600"/>
      <c r="B2410" s="440" t="s">
        <v>42</v>
      </c>
      <c r="C2410" s="440"/>
      <c r="D2410" s="24">
        <f t="shared" si="879"/>
        <v>148585.46</v>
      </c>
      <c r="E2410" s="24">
        <f t="shared" si="879"/>
        <v>148585.46</v>
      </c>
      <c r="F2410" s="24">
        <f t="shared" si="879"/>
        <v>74119.08</v>
      </c>
      <c r="G2410" s="109">
        <f t="shared" si="880"/>
        <v>0.499</v>
      </c>
      <c r="H2410" s="24">
        <f>H2412+H2467+H2537</f>
        <v>74119.08</v>
      </c>
      <c r="I2410" s="109">
        <f t="shared" si="863"/>
        <v>0.499</v>
      </c>
      <c r="J2410" s="109">
        <f t="shared" si="873"/>
        <v>1</v>
      </c>
      <c r="K2410" s="24">
        <f t="shared" si="870"/>
        <v>148585.46</v>
      </c>
      <c r="L2410" s="24">
        <f t="shared" si="875"/>
        <v>0</v>
      </c>
      <c r="M2410" s="52">
        <f t="shared" si="877"/>
        <v>1</v>
      </c>
      <c r="N2410" s="530"/>
    </row>
    <row r="2411" spans="1:14" s="13" customFormat="1" ht="19.5" customHeight="1" x14ac:dyDescent="0.25">
      <c r="A2411" s="600"/>
      <c r="B2411" s="440" t="s">
        <v>24</v>
      </c>
      <c r="C2411" s="440"/>
      <c r="D2411" s="326">
        <f t="shared" si="879"/>
        <v>0</v>
      </c>
      <c r="E2411" s="326">
        <f t="shared" si="879"/>
        <v>0</v>
      </c>
      <c r="F2411" s="324">
        <f t="shared" si="879"/>
        <v>0</v>
      </c>
      <c r="G2411" s="88" t="e">
        <f t="shared" si="880"/>
        <v>#DIV/0!</v>
      </c>
      <c r="H2411" s="342">
        <f>H2416+H2471+H2541</f>
        <v>0</v>
      </c>
      <c r="I2411" s="88" t="e">
        <f t="shared" si="863"/>
        <v>#DIV/0!</v>
      </c>
      <c r="J2411" s="343" t="e">
        <f t="shared" si="873"/>
        <v>#DIV/0!</v>
      </c>
      <c r="K2411" s="24">
        <f t="shared" si="870"/>
        <v>0</v>
      </c>
      <c r="L2411" s="24">
        <f t="shared" si="875"/>
        <v>0</v>
      </c>
      <c r="M2411" s="129" t="e">
        <f t="shared" si="877"/>
        <v>#DIV/0!</v>
      </c>
      <c r="N2411" s="530"/>
    </row>
    <row r="2412" spans="1:14" s="13" customFormat="1" ht="67.5" customHeight="1" x14ac:dyDescent="0.25">
      <c r="A2412" s="597" t="s">
        <v>209</v>
      </c>
      <c r="B2412" s="98" t="s">
        <v>115</v>
      </c>
      <c r="C2412" s="98" t="s">
        <v>899</v>
      </c>
      <c r="D2412" s="327">
        <f>SUM(D2413:D2416)</f>
        <v>104171.96</v>
      </c>
      <c r="E2412" s="327">
        <f>SUM(E2413:E2416)</f>
        <v>104171.96</v>
      </c>
      <c r="F2412" s="328">
        <f>SUM(F2413:F2416)</f>
        <v>50083.360000000001</v>
      </c>
      <c r="G2412" s="105">
        <f t="shared" si="880"/>
        <v>0.48099999999999998</v>
      </c>
      <c r="H2412" s="327">
        <f>H2417+H2442+H2452</f>
        <v>50083.360000000001</v>
      </c>
      <c r="I2412" s="105">
        <f t="shared" si="863"/>
        <v>0.48099999999999998</v>
      </c>
      <c r="J2412" s="329">
        <f>IF(H2412&gt;0,H2412/F2412,0)</f>
        <v>1</v>
      </c>
      <c r="K2412" s="64">
        <f t="shared" si="870"/>
        <v>104171.96</v>
      </c>
      <c r="L2412" s="24">
        <f t="shared" si="875"/>
        <v>0</v>
      </c>
      <c r="M2412" s="62">
        <f t="shared" si="877"/>
        <v>1</v>
      </c>
      <c r="N2412" s="530"/>
    </row>
    <row r="2413" spans="1:14" s="13" customFormat="1" ht="19.5" customHeight="1" x14ac:dyDescent="0.25">
      <c r="A2413" s="597"/>
      <c r="B2413" s="208" t="s">
        <v>23</v>
      </c>
      <c r="C2413" s="208"/>
      <c r="D2413" s="209">
        <f t="shared" ref="D2413:F2416" si="881">D2418+D2443+D2453</f>
        <v>0</v>
      </c>
      <c r="E2413" s="209">
        <f t="shared" si="881"/>
        <v>0</v>
      </c>
      <c r="F2413" s="330">
        <f t="shared" si="881"/>
        <v>0</v>
      </c>
      <c r="G2413" s="88" t="e">
        <f t="shared" si="880"/>
        <v>#DIV/0!</v>
      </c>
      <c r="H2413" s="210">
        <f>H2418+H2443+H2453</f>
        <v>0</v>
      </c>
      <c r="I2413" s="88" t="e">
        <f t="shared" si="863"/>
        <v>#DIV/0!</v>
      </c>
      <c r="J2413" s="207">
        <f>IF(H2413&gt;0,H2413/F2413,0)</f>
        <v>0</v>
      </c>
      <c r="K2413" s="24">
        <f t="shared" si="870"/>
        <v>0</v>
      </c>
      <c r="L2413" s="24">
        <f t="shared" si="875"/>
        <v>0</v>
      </c>
      <c r="M2413" s="129" t="e">
        <f t="shared" si="877"/>
        <v>#DIV/0!</v>
      </c>
      <c r="N2413" s="530"/>
    </row>
    <row r="2414" spans="1:14" s="13" customFormat="1" ht="19.5" customHeight="1" x14ac:dyDescent="0.25">
      <c r="A2414" s="597"/>
      <c r="B2414" s="208" t="s">
        <v>22</v>
      </c>
      <c r="C2414" s="208"/>
      <c r="D2414" s="209">
        <f t="shared" si="881"/>
        <v>0</v>
      </c>
      <c r="E2414" s="209">
        <f t="shared" si="881"/>
        <v>0</v>
      </c>
      <c r="F2414" s="330">
        <f t="shared" si="881"/>
        <v>0</v>
      </c>
      <c r="G2414" s="88" t="e">
        <f t="shared" si="880"/>
        <v>#DIV/0!</v>
      </c>
      <c r="H2414" s="210">
        <f>H2419+H2444+H2454</f>
        <v>0</v>
      </c>
      <c r="I2414" s="88" t="e">
        <f t="shared" si="863"/>
        <v>#DIV/0!</v>
      </c>
      <c r="J2414" s="207">
        <f>IF(H2414&gt;0,H2414/F2414,0)</f>
        <v>0</v>
      </c>
      <c r="K2414" s="24">
        <f t="shared" si="870"/>
        <v>0</v>
      </c>
      <c r="L2414" s="24">
        <f t="shared" si="875"/>
        <v>0</v>
      </c>
      <c r="M2414" s="129" t="e">
        <f t="shared" si="877"/>
        <v>#DIV/0!</v>
      </c>
      <c r="N2414" s="530"/>
    </row>
    <row r="2415" spans="1:14" s="13" customFormat="1" ht="19.5" customHeight="1" x14ac:dyDescent="0.25">
      <c r="A2415" s="597"/>
      <c r="B2415" s="208" t="s">
        <v>42</v>
      </c>
      <c r="C2415" s="208"/>
      <c r="D2415" s="209">
        <f t="shared" si="881"/>
        <v>104171.96</v>
      </c>
      <c r="E2415" s="209">
        <f t="shared" si="881"/>
        <v>104171.96</v>
      </c>
      <c r="F2415" s="330">
        <f t="shared" si="881"/>
        <v>50083.360000000001</v>
      </c>
      <c r="G2415" s="109">
        <f t="shared" si="880"/>
        <v>0.48099999999999998</v>
      </c>
      <c r="H2415" s="209">
        <f>H2420+H2445+H2455</f>
        <v>50083.360000000001</v>
      </c>
      <c r="I2415" s="109">
        <f t="shared" si="863"/>
        <v>0.48099999999999998</v>
      </c>
      <c r="J2415" s="207">
        <f>IF(H2415&gt;0,H2415/F2415,0)</f>
        <v>1</v>
      </c>
      <c r="K2415" s="24">
        <f t="shared" si="870"/>
        <v>104171.96</v>
      </c>
      <c r="L2415" s="24">
        <f t="shared" si="875"/>
        <v>0</v>
      </c>
      <c r="M2415" s="52">
        <f t="shared" si="877"/>
        <v>1</v>
      </c>
      <c r="N2415" s="530"/>
    </row>
    <row r="2416" spans="1:14" s="13" customFormat="1" ht="19.5" customHeight="1" x14ac:dyDescent="0.25">
      <c r="A2416" s="597"/>
      <c r="B2416" s="208" t="s">
        <v>24</v>
      </c>
      <c r="C2416" s="208"/>
      <c r="D2416" s="209">
        <f t="shared" si="881"/>
        <v>0</v>
      </c>
      <c r="E2416" s="209">
        <f t="shared" si="881"/>
        <v>0</v>
      </c>
      <c r="F2416" s="330">
        <f t="shared" si="881"/>
        <v>0</v>
      </c>
      <c r="G2416" s="88" t="e">
        <f t="shared" si="880"/>
        <v>#DIV/0!</v>
      </c>
      <c r="H2416" s="344">
        <f>H2421+H2446+H2456</f>
        <v>0</v>
      </c>
      <c r="I2416" s="88" t="e">
        <f t="shared" si="863"/>
        <v>#DIV/0!</v>
      </c>
      <c r="J2416" s="207">
        <f>IF(H2416&gt;0,H2416/F2416,0)</f>
        <v>0</v>
      </c>
      <c r="K2416" s="24">
        <f t="shared" si="870"/>
        <v>0</v>
      </c>
      <c r="L2416" s="24">
        <f t="shared" si="875"/>
        <v>0</v>
      </c>
      <c r="M2416" s="129" t="e">
        <f t="shared" si="877"/>
        <v>#DIV/0!</v>
      </c>
      <c r="N2416" s="530"/>
    </row>
    <row r="2417" spans="1:14" s="13" customFormat="1" ht="67.5" customHeight="1" x14ac:dyDescent="0.25">
      <c r="A2417" s="620" t="s">
        <v>1090</v>
      </c>
      <c r="B2417" s="208" t="s">
        <v>677</v>
      </c>
      <c r="C2417" s="208" t="s">
        <v>900</v>
      </c>
      <c r="D2417" s="209">
        <f>SUM(D2418:D2421)</f>
        <v>74047.960000000006</v>
      </c>
      <c r="E2417" s="209">
        <f>SUM(E2418:E2421)</f>
        <v>74047.960000000006</v>
      </c>
      <c r="F2417" s="330">
        <f>SUM(F2418:F2421)</f>
        <v>34225.040000000001</v>
      </c>
      <c r="G2417" s="109">
        <f t="shared" si="880"/>
        <v>0.46200000000000002</v>
      </c>
      <c r="H2417" s="209">
        <f>F2417</f>
        <v>34225.040000000001</v>
      </c>
      <c r="I2417" s="109">
        <f t="shared" si="863"/>
        <v>0.46200000000000002</v>
      </c>
      <c r="J2417" s="207">
        <f t="shared" ref="J2417:J2485" si="882">IF(H2417&gt;0,H2417/F2417,0)</f>
        <v>1</v>
      </c>
      <c r="K2417" s="24">
        <f t="shared" si="870"/>
        <v>74047.960000000006</v>
      </c>
      <c r="L2417" s="24">
        <f t="shared" si="875"/>
        <v>0</v>
      </c>
      <c r="M2417" s="52">
        <f t="shared" si="877"/>
        <v>1</v>
      </c>
      <c r="N2417" s="530"/>
    </row>
    <row r="2418" spans="1:14" s="13" customFormat="1" ht="19.5" customHeight="1" x14ac:dyDescent="0.25">
      <c r="A2418" s="620"/>
      <c r="B2418" s="208" t="s">
        <v>23</v>
      </c>
      <c r="C2418" s="208"/>
      <c r="D2418" s="209">
        <f t="shared" ref="D2418:H2421" si="883">D2423+D2428+D2433+D2438</f>
        <v>0</v>
      </c>
      <c r="E2418" s="209">
        <f t="shared" si="883"/>
        <v>0</v>
      </c>
      <c r="F2418" s="209">
        <f t="shared" si="883"/>
        <v>0</v>
      </c>
      <c r="G2418" s="88" t="e">
        <f t="shared" si="880"/>
        <v>#DIV/0!</v>
      </c>
      <c r="H2418" s="210">
        <f t="shared" si="883"/>
        <v>0</v>
      </c>
      <c r="I2418" s="88" t="e">
        <f t="shared" si="863"/>
        <v>#DIV/0!</v>
      </c>
      <c r="J2418" s="207">
        <f t="shared" si="882"/>
        <v>0</v>
      </c>
      <c r="K2418" s="24">
        <f t="shared" si="870"/>
        <v>0</v>
      </c>
      <c r="L2418" s="24">
        <f t="shared" si="875"/>
        <v>0</v>
      </c>
      <c r="M2418" s="129" t="e">
        <f t="shared" si="877"/>
        <v>#DIV/0!</v>
      </c>
      <c r="N2418" s="530"/>
    </row>
    <row r="2419" spans="1:14" s="13" customFormat="1" ht="19.5" customHeight="1" x14ac:dyDescent="0.25">
      <c r="A2419" s="620"/>
      <c r="B2419" s="208" t="s">
        <v>22</v>
      </c>
      <c r="C2419" s="208"/>
      <c r="D2419" s="209">
        <f t="shared" si="883"/>
        <v>0</v>
      </c>
      <c r="E2419" s="209">
        <f t="shared" si="883"/>
        <v>0</v>
      </c>
      <c r="F2419" s="209">
        <f t="shared" si="883"/>
        <v>0</v>
      </c>
      <c r="G2419" s="88" t="e">
        <f t="shared" si="880"/>
        <v>#DIV/0!</v>
      </c>
      <c r="H2419" s="210">
        <f t="shared" si="883"/>
        <v>0</v>
      </c>
      <c r="I2419" s="88" t="e">
        <f t="shared" ref="I2419:I2482" si="884">H2419/E2419</f>
        <v>#DIV/0!</v>
      </c>
      <c r="J2419" s="207">
        <f t="shared" si="882"/>
        <v>0</v>
      </c>
      <c r="K2419" s="24">
        <f t="shared" si="870"/>
        <v>0</v>
      </c>
      <c r="L2419" s="24">
        <f t="shared" si="875"/>
        <v>0</v>
      </c>
      <c r="M2419" s="129" t="e">
        <f t="shared" si="877"/>
        <v>#DIV/0!</v>
      </c>
      <c r="N2419" s="530"/>
    </row>
    <row r="2420" spans="1:14" s="13" customFormat="1" ht="19.5" customHeight="1" x14ac:dyDescent="0.25">
      <c r="A2420" s="620"/>
      <c r="B2420" s="208" t="s">
        <v>42</v>
      </c>
      <c r="C2420" s="208"/>
      <c r="D2420" s="209">
        <f>D2425+D2430+D2435+D2440</f>
        <v>74047.960000000006</v>
      </c>
      <c r="E2420" s="209">
        <f t="shared" si="883"/>
        <v>74047.960000000006</v>
      </c>
      <c r="F2420" s="209">
        <f t="shared" si="883"/>
        <v>34225.040000000001</v>
      </c>
      <c r="G2420" s="109">
        <f t="shared" si="880"/>
        <v>0.46200000000000002</v>
      </c>
      <c r="H2420" s="209">
        <f>H2425+H2430+H2435+H2440</f>
        <v>34225.040000000001</v>
      </c>
      <c r="I2420" s="109">
        <f t="shared" si="884"/>
        <v>0.46200000000000002</v>
      </c>
      <c r="J2420" s="207">
        <f t="shared" si="882"/>
        <v>1</v>
      </c>
      <c r="K2420" s="24">
        <f t="shared" si="870"/>
        <v>74047.960000000006</v>
      </c>
      <c r="L2420" s="24">
        <f t="shared" si="875"/>
        <v>0</v>
      </c>
      <c r="M2420" s="52">
        <f t="shared" si="877"/>
        <v>1</v>
      </c>
      <c r="N2420" s="530"/>
    </row>
    <row r="2421" spans="1:14" s="13" customFormat="1" ht="19.5" customHeight="1" x14ac:dyDescent="0.25">
      <c r="A2421" s="620"/>
      <c r="B2421" s="208" t="s">
        <v>24</v>
      </c>
      <c r="C2421" s="208"/>
      <c r="D2421" s="209">
        <f>D2426+D2431+D2436+D2441</f>
        <v>0</v>
      </c>
      <c r="E2421" s="209">
        <f t="shared" si="883"/>
        <v>0</v>
      </c>
      <c r="F2421" s="209">
        <f t="shared" si="883"/>
        <v>0</v>
      </c>
      <c r="G2421" s="88" t="e">
        <f t="shared" si="880"/>
        <v>#DIV/0!</v>
      </c>
      <c r="H2421" s="210">
        <f t="shared" si="883"/>
        <v>0</v>
      </c>
      <c r="I2421" s="88" t="e">
        <f t="shared" si="884"/>
        <v>#DIV/0!</v>
      </c>
      <c r="J2421" s="207">
        <f t="shared" si="882"/>
        <v>0</v>
      </c>
      <c r="K2421" s="24">
        <f t="shared" si="870"/>
        <v>0</v>
      </c>
      <c r="L2421" s="24">
        <f t="shared" si="875"/>
        <v>0</v>
      </c>
      <c r="M2421" s="129" t="e">
        <f t="shared" si="877"/>
        <v>#DIV/0!</v>
      </c>
      <c r="N2421" s="530"/>
    </row>
    <row r="2422" spans="1:14" s="13" customFormat="1" ht="87.75" customHeight="1" x14ac:dyDescent="0.25">
      <c r="A2422" s="619" t="s">
        <v>1091</v>
      </c>
      <c r="B2422" s="205" t="s">
        <v>678</v>
      </c>
      <c r="C2422" s="205" t="s">
        <v>215</v>
      </c>
      <c r="D2422" s="206">
        <f>SUM(D2423:D2426)</f>
        <v>35573.25</v>
      </c>
      <c r="E2422" s="206">
        <f>SUM(E2423:E2426)</f>
        <v>35573.25</v>
      </c>
      <c r="F2422" s="206">
        <f>SUM(F2423:F2426)</f>
        <v>20982</v>
      </c>
      <c r="G2422" s="114">
        <f t="shared" si="880"/>
        <v>0.59</v>
      </c>
      <c r="H2422" s="331">
        <f>SUM(H2423:H2426)</f>
        <v>20982</v>
      </c>
      <c r="I2422" s="109">
        <f t="shared" si="884"/>
        <v>0.59</v>
      </c>
      <c r="J2422" s="332">
        <f t="shared" si="882"/>
        <v>1</v>
      </c>
      <c r="K2422" s="24">
        <f t="shared" si="870"/>
        <v>35573.25</v>
      </c>
      <c r="L2422" s="24">
        <f t="shared" si="875"/>
        <v>0</v>
      </c>
      <c r="M2422" s="52">
        <f t="shared" si="877"/>
        <v>1</v>
      </c>
      <c r="N2422" s="523" t="s">
        <v>549</v>
      </c>
    </row>
    <row r="2423" spans="1:14" s="13" customFormat="1" ht="18.75" customHeight="1" x14ac:dyDescent="0.25">
      <c r="A2423" s="619"/>
      <c r="B2423" s="208" t="s">
        <v>23</v>
      </c>
      <c r="C2423" s="208"/>
      <c r="D2423" s="209"/>
      <c r="E2423" s="209"/>
      <c r="F2423" s="209"/>
      <c r="G2423" s="88" t="e">
        <f t="shared" si="880"/>
        <v>#DIV/0!</v>
      </c>
      <c r="H2423" s="345">
        <f t="shared" ref="H2423:H2441" si="885">F2423</f>
        <v>0</v>
      </c>
      <c r="I2423" s="88" t="e">
        <f t="shared" si="884"/>
        <v>#DIV/0!</v>
      </c>
      <c r="J2423" s="207">
        <f t="shared" si="882"/>
        <v>0</v>
      </c>
      <c r="K2423" s="24">
        <f t="shared" si="870"/>
        <v>0</v>
      </c>
      <c r="L2423" s="24">
        <f t="shared" si="875"/>
        <v>0</v>
      </c>
      <c r="M2423" s="129" t="e">
        <f t="shared" si="877"/>
        <v>#DIV/0!</v>
      </c>
      <c r="N2423" s="523"/>
    </row>
    <row r="2424" spans="1:14" s="13" customFormat="1" ht="19.5" customHeight="1" x14ac:dyDescent="0.25">
      <c r="A2424" s="619"/>
      <c r="B2424" s="208" t="s">
        <v>22</v>
      </c>
      <c r="C2424" s="208"/>
      <c r="D2424" s="209"/>
      <c r="E2424" s="209"/>
      <c r="F2424" s="209"/>
      <c r="G2424" s="88" t="e">
        <f t="shared" si="880"/>
        <v>#DIV/0!</v>
      </c>
      <c r="H2424" s="345">
        <f t="shared" si="885"/>
        <v>0</v>
      </c>
      <c r="I2424" s="88" t="e">
        <f t="shared" si="884"/>
        <v>#DIV/0!</v>
      </c>
      <c r="J2424" s="207">
        <f t="shared" si="882"/>
        <v>0</v>
      </c>
      <c r="K2424" s="24">
        <f t="shared" si="870"/>
        <v>0</v>
      </c>
      <c r="L2424" s="24">
        <f t="shared" si="875"/>
        <v>0</v>
      </c>
      <c r="M2424" s="129" t="e">
        <f t="shared" si="877"/>
        <v>#DIV/0!</v>
      </c>
      <c r="N2424" s="523"/>
    </row>
    <row r="2425" spans="1:14" s="13" customFormat="1" ht="19.5" customHeight="1" x14ac:dyDescent="0.25">
      <c r="A2425" s="619"/>
      <c r="B2425" s="208" t="s">
        <v>42</v>
      </c>
      <c r="C2425" s="208"/>
      <c r="D2425" s="209">
        <v>35573.25</v>
      </c>
      <c r="E2425" s="209">
        <v>35573.25</v>
      </c>
      <c r="F2425" s="209">
        <v>20982</v>
      </c>
      <c r="G2425" s="109">
        <f t="shared" si="880"/>
        <v>0.59</v>
      </c>
      <c r="H2425" s="209">
        <v>20982</v>
      </c>
      <c r="I2425" s="109">
        <f t="shared" si="884"/>
        <v>0.59</v>
      </c>
      <c r="J2425" s="207">
        <f t="shared" si="882"/>
        <v>1</v>
      </c>
      <c r="K2425" s="24">
        <f t="shared" si="870"/>
        <v>35573.25</v>
      </c>
      <c r="L2425" s="24">
        <f t="shared" si="875"/>
        <v>0</v>
      </c>
      <c r="M2425" s="52">
        <f t="shared" si="877"/>
        <v>1</v>
      </c>
      <c r="N2425" s="523"/>
    </row>
    <row r="2426" spans="1:14" s="13" customFormat="1" ht="19.5" customHeight="1" x14ac:dyDescent="0.25">
      <c r="A2426" s="619"/>
      <c r="B2426" s="440" t="s">
        <v>24</v>
      </c>
      <c r="C2426" s="208"/>
      <c r="D2426" s="209"/>
      <c r="E2426" s="209"/>
      <c r="F2426" s="209"/>
      <c r="G2426" s="88" t="e">
        <f t="shared" si="880"/>
        <v>#DIV/0!</v>
      </c>
      <c r="H2426" s="346">
        <f t="shared" si="885"/>
        <v>0</v>
      </c>
      <c r="I2426" s="88" t="e">
        <f t="shared" si="884"/>
        <v>#DIV/0!</v>
      </c>
      <c r="J2426" s="207">
        <f t="shared" si="882"/>
        <v>0</v>
      </c>
      <c r="K2426" s="24">
        <f t="shared" si="870"/>
        <v>0</v>
      </c>
      <c r="L2426" s="24">
        <f t="shared" si="875"/>
        <v>0</v>
      </c>
      <c r="M2426" s="129" t="e">
        <f t="shared" si="877"/>
        <v>#DIV/0!</v>
      </c>
      <c r="N2426" s="523"/>
    </row>
    <row r="2427" spans="1:14" s="13" customFormat="1" ht="71.25" customHeight="1" x14ac:dyDescent="0.25">
      <c r="A2427" s="619" t="s">
        <v>1092</v>
      </c>
      <c r="B2427" s="204" t="s">
        <v>755</v>
      </c>
      <c r="C2427" s="205" t="s">
        <v>215</v>
      </c>
      <c r="D2427" s="206">
        <f>SUM(D2428:D2431)</f>
        <v>34906.22</v>
      </c>
      <c r="E2427" s="206">
        <f>SUM(E2428:E2431)</f>
        <v>34906.22</v>
      </c>
      <c r="F2427" s="206">
        <f>SUM(F2428:F2431)</f>
        <v>11209.44</v>
      </c>
      <c r="G2427" s="109">
        <f t="shared" si="880"/>
        <v>0.32100000000000001</v>
      </c>
      <c r="H2427" s="206">
        <f t="shared" si="885"/>
        <v>11209.44</v>
      </c>
      <c r="I2427" s="109">
        <f t="shared" si="884"/>
        <v>0.32100000000000001</v>
      </c>
      <c r="J2427" s="207">
        <f t="shared" si="882"/>
        <v>1</v>
      </c>
      <c r="K2427" s="24">
        <f t="shared" si="870"/>
        <v>34906.22</v>
      </c>
      <c r="L2427" s="24">
        <f t="shared" si="875"/>
        <v>0</v>
      </c>
      <c r="M2427" s="52">
        <f t="shared" si="877"/>
        <v>1</v>
      </c>
      <c r="N2427" s="523" t="s">
        <v>1126</v>
      </c>
    </row>
    <row r="2428" spans="1:14" s="13" customFormat="1" ht="19.5" customHeight="1" x14ac:dyDescent="0.25">
      <c r="A2428" s="619"/>
      <c r="B2428" s="208" t="s">
        <v>23</v>
      </c>
      <c r="C2428" s="208"/>
      <c r="D2428" s="209"/>
      <c r="E2428" s="209"/>
      <c r="F2428" s="209"/>
      <c r="G2428" s="88" t="e">
        <f t="shared" si="880"/>
        <v>#DIV/0!</v>
      </c>
      <c r="H2428" s="210">
        <f t="shared" si="885"/>
        <v>0</v>
      </c>
      <c r="I2428" s="88" t="e">
        <f t="shared" si="884"/>
        <v>#DIV/0!</v>
      </c>
      <c r="J2428" s="207">
        <f t="shared" si="882"/>
        <v>0</v>
      </c>
      <c r="K2428" s="24">
        <f t="shared" si="870"/>
        <v>0</v>
      </c>
      <c r="L2428" s="24">
        <f t="shared" si="875"/>
        <v>0</v>
      </c>
      <c r="M2428" s="129" t="e">
        <f t="shared" si="877"/>
        <v>#DIV/0!</v>
      </c>
      <c r="N2428" s="523"/>
    </row>
    <row r="2429" spans="1:14" s="13" customFormat="1" ht="19.5" customHeight="1" x14ac:dyDescent="0.25">
      <c r="A2429" s="619"/>
      <c r="B2429" s="208" t="s">
        <v>22</v>
      </c>
      <c r="C2429" s="208"/>
      <c r="D2429" s="209"/>
      <c r="E2429" s="209"/>
      <c r="F2429" s="209"/>
      <c r="G2429" s="88" t="e">
        <f t="shared" si="880"/>
        <v>#DIV/0!</v>
      </c>
      <c r="H2429" s="210">
        <f t="shared" si="885"/>
        <v>0</v>
      </c>
      <c r="I2429" s="88" t="e">
        <f t="shared" si="884"/>
        <v>#DIV/0!</v>
      </c>
      <c r="J2429" s="207">
        <f t="shared" si="882"/>
        <v>0</v>
      </c>
      <c r="K2429" s="24">
        <f t="shared" si="870"/>
        <v>0</v>
      </c>
      <c r="L2429" s="24">
        <f t="shared" si="875"/>
        <v>0</v>
      </c>
      <c r="M2429" s="129" t="e">
        <f t="shared" si="877"/>
        <v>#DIV/0!</v>
      </c>
      <c r="N2429" s="523"/>
    </row>
    <row r="2430" spans="1:14" s="13" customFormat="1" ht="19.5" customHeight="1" x14ac:dyDescent="0.25">
      <c r="A2430" s="619"/>
      <c r="B2430" s="208" t="s">
        <v>42</v>
      </c>
      <c r="C2430" s="208"/>
      <c r="D2430" s="209">
        <v>34906.22</v>
      </c>
      <c r="E2430" s="209">
        <v>34906.22</v>
      </c>
      <c r="F2430" s="209">
        <v>11209.44</v>
      </c>
      <c r="G2430" s="109">
        <f t="shared" si="880"/>
        <v>0.32100000000000001</v>
      </c>
      <c r="H2430" s="209">
        <v>11209.44</v>
      </c>
      <c r="I2430" s="109">
        <f t="shared" si="884"/>
        <v>0.32100000000000001</v>
      </c>
      <c r="J2430" s="207">
        <f t="shared" si="882"/>
        <v>1</v>
      </c>
      <c r="K2430" s="24">
        <f t="shared" si="870"/>
        <v>34906.22</v>
      </c>
      <c r="L2430" s="24">
        <f t="shared" si="875"/>
        <v>0</v>
      </c>
      <c r="M2430" s="52">
        <f t="shared" si="877"/>
        <v>1</v>
      </c>
      <c r="N2430" s="523"/>
    </row>
    <row r="2431" spans="1:14" s="13" customFormat="1" ht="19.5" customHeight="1" x14ac:dyDescent="0.25">
      <c r="A2431" s="619"/>
      <c r="B2431" s="440" t="s">
        <v>24</v>
      </c>
      <c r="C2431" s="208"/>
      <c r="D2431" s="209"/>
      <c r="E2431" s="209"/>
      <c r="F2431" s="209"/>
      <c r="G2431" s="88" t="e">
        <f t="shared" si="880"/>
        <v>#DIV/0!</v>
      </c>
      <c r="H2431" s="210">
        <f t="shared" si="885"/>
        <v>0</v>
      </c>
      <c r="I2431" s="88" t="e">
        <f t="shared" si="884"/>
        <v>#DIV/0!</v>
      </c>
      <c r="J2431" s="207">
        <f t="shared" si="882"/>
        <v>0</v>
      </c>
      <c r="K2431" s="24">
        <f t="shared" si="870"/>
        <v>0</v>
      </c>
      <c r="L2431" s="24">
        <f t="shared" si="875"/>
        <v>0</v>
      </c>
      <c r="M2431" s="129" t="e">
        <f t="shared" si="877"/>
        <v>#DIV/0!</v>
      </c>
      <c r="N2431" s="523"/>
    </row>
    <row r="2432" spans="1:14" s="13" customFormat="1" ht="239.25" customHeight="1" x14ac:dyDescent="0.25">
      <c r="A2432" s="619" t="s">
        <v>1093</v>
      </c>
      <c r="B2432" s="205" t="s">
        <v>679</v>
      </c>
      <c r="C2432" s="205" t="s">
        <v>215</v>
      </c>
      <c r="D2432" s="206">
        <f>SUM(D2433:D2436)</f>
        <v>200</v>
      </c>
      <c r="E2432" s="206">
        <f>SUM(E2433:E2436)</f>
        <v>200</v>
      </c>
      <c r="F2432" s="206">
        <f>SUM(F2433:F2436)</f>
        <v>200</v>
      </c>
      <c r="G2432" s="109">
        <f t="shared" si="880"/>
        <v>1</v>
      </c>
      <c r="H2432" s="206">
        <f t="shared" si="885"/>
        <v>200</v>
      </c>
      <c r="I2432" s="109">
        <f t="shared" si="884"/>
        <v>1</v>
      </c>
      <c r="J2432" s="207">
        <f>IF(H2432&gt;0,H2432/F2432,0)</f>
        <v>1</v>
      </c>
      <c r="K2432" s="24">
        <f t="shared" si="870"/>
        <v>200</v>
      </c>
      <c r="L2432" s="24">
        <f t="shared" si="875"/>
        <v>0</v>
      </c>
      <c r="M2432" s="52">
        <f t="shared" si="877"/>
        <v>1</v>
      </c>
      <c r="N2432" s="523" t="s">
        <v>1323</v>
      </c>
    </row>
    <row r="2433" spans="1:14" s="13" customFormat="1" ht="21" customHeight="1" x14ac:dyDescent="0.25">
      <c r="A2433" s="619"/>
      <c r="B2433" s="208" t="s">
        <v>23</v>
      </c>
      <c r="C2433" s="208"/>
      <c r="D2433" s="209"/>
      <c r="E2433" s="209"/>
      <c r="F2433" s="209"/>
      <c r="G2433" s="88" t="e">
        <f t="shared" si="880"/>
        <v>#DIV/0!</v>
      </c>
      <c r="H2433" s="210">
        <f t="shared" si="885"/>
        <v>0</v>
      </c>
      <c r="I2433" s="88" t="e">
        <f t="shared" si="884"/>
        <v>#DIV/0!</v>
      </c>
      <c r="J2433" s="207">
        <f>IF(H2433&gt;0,H2433/F2433,0)</f>
        <v>0</v>
      </c>
      <c r="K2433" s="24">
        <f t="shared" si="870"/>
        <v>0</v>
      </c>
      <c r="L2433" s="24">
        <f t="shared" si="875"/>
        <v>0</v>
      </c>
      <c r="M2433" s="129" t="e">
        <f t="shared" si="877"/>
        <v>#DIV/0!</v>
      </c>
      <c r="N2433" s="523"/>
    </row>
    <row r="2434" spans="1:14" s="13" customFormat="1" ht="25.5" customHeight="1" x14ac:dyDescent="0.25">
      <c r="A2434" s="619"/>
      <c r="B2434" s="208" t="s">
        <v>22</v>
      </c>
      <c r="C2434" s="208"/>
      <c r="D2434" s="209"/>
      <c r="E2434" s="209"/>
      <c r="F2434" s="209"/>
      <c r="G2434" s="88" t="e">
        <f t="shared" si="880"/>
        <v>#DIV/0!</v>
      </c>
      <c r="H2434" s="210">
        <f t="shared" si="885"/>
        <v>0</v>
      </c>
      <c r="I2434" s="88" t="e">
        <f t="shared" si="884"/>
        <v>#DIV/0!</v>
      </c>
      <c r="J2434" s="207">
        <f>IF(H2434&gt;0,H2434/F2434,0)</f>
        <v>0</v>
      </c>
      <c r="K2434" s="24">
        <f t="shared" si="870"/>
        <v>0</v>
      </c>
      <c r="L2434" s="24">
        <f t="shared" si="875"/>
        <v>0</v>
      </c>
      <c r="M2434" s="129" t="e">
        <f t="shared" si="877"/>
        <v>#DIV/0!</v>
      </c>
      <c r="N2434" s="523"/>
    </row>
    <row r="2435" spans="1:14" s="13" customFormat="1" ht="19.5" customHeight="1" x14ac:dyDescent="0.25">
      <c r="A2435" s="619"/>
      <c r="B2435" s="208" t="s">
        <v>42</v>
      </c>
      <c r="C2435" s="208"/>
      <c r="D2435" s="209">
        <v>200</v>
      </c>
      <c r="E2435" s="209">
        <f>D2435</f>
        <v>200</v>
      </c>
      <c r="F2435" s="209">
        <v>200</v>
      </c>
      <c r="G2435" s="109">
        <f t="shared" si="880"/>
        <v>1</v>
      </c>
      <c r="H2435" s="209">
        <v>200</v>
      </c>
      <c r="I2435" s="109">
        <f t="shared" si="884"/>
        <v>1</v>
      </c>
      <c r="J2435" s="207">
        <f>IF(H2435&gt;0,H2435/F2435,0)</f>
        <v>1</v>
      </c>
      <c r="K2435" s="24">
        <f t="shared" ref="K2435:K2498" si="886">E2435</f>
        <v>200</v>
      </c>
      <c r="L2435" s="24">
        <f t="shared" si="875"/>
        <v>0</v>
      </c>
      <c r="M2435" s="52">
        <f t="shared" si="877"/>
        <v>1</v>
      </c>
      <c r="N2435" s="523"/>
    </row>
    <row r="2436" spans="1:14" s="13" customFormat="1" ht="19.5" customHeight="1" x14ac:dyDescent="0.25">
      <c r="A2436" s="619"/>
      <c r="B2436" s="440" t="s">
        <v>24</v>
      </c>
      <c r="C2436" s="208"/>
      <c r="D2436" s="209"/>
      <c r="E2436" s="209"/>
      <c r="F2436" s="209"/>
      <c r="G2436" s="88" t="e">
        <f t="shared" si="880"/>
        <v>#DIV/0!</v>
      </c>
      <c r="H2436" s="210">
        <f t="shared" si="885"/>
        <v>0</v>
      </c>
      <c r="I2436" s="88" t="e">
        <f t="shared" si="884"/>
        <v>#DIV/0!</v>
      </c>
      <c r="J2436" s="207">
        <f>IF(H2436&gt;0,H2436/F2436,0)</f>
        <v>0</v>
      </c>
      <c r="K2436" s="24">
        <f t="shared" si="886"/>
        <v>0</v>
      </c>
      <c r="L2436" s="24">
        <f t="shared" si="875"/>
        <v>0</v>
      </c>
      <c r="M2436" s="129" t="e">
        <f t="shared" si="877"/>
        <v>#DIV/0!</v>
      </c>
      <c r="N2436" s="523"/>
    </row>
    <row r="2437" spans="1:14" s="13" customFormat="1" ht="133.5" customHeight="1" x14ac:dyDescent="0.25">
      <c r="A2437" s="618" t="s">
        <v>1094</v>
      </c>
      <c r="B2437" s="204" t="s">
        <v>933</v>
      </c>
      <c r="C2437" s="205" t="s">
        <v>215</v>
      </c>
      <c r="D2437" s="206">
        <f>SUM(D2438:D2441)</f>
        <v>3368.49</v>
      </c>
      <c r="E2437" s="206">
        <f>SUM(E2438:E2441)</f>
        <v>3368.49</v>
      </c>
      <c r="F2437" s="206">
        <f>SUM(F2438:F2441)</f>
        <v>1833.6</v>
      </c>
      <c r="G2437" s="109">
        <f t="shared" si="880"/>
        <v>0.54400000000000004</v>
      </c>
      <c r="H2437" s="206">
        <f t="shared" si="885"/>
        <v>1833.6</v>
      </c>
      <c r="I2437" s="109">
        <f t="shared" si="884"/>
        <v>0.54400000000000004</v>
      </c>
      <c r="J2437" s="207">
        <f t="shared" si="882"/>
        <v>1</v>
      </c>
      <c r="K2437" s="24">
        <f t="shared" si="886"/>
        <v>3368.49</v>
      </c>
      <c r="L2437" s="24">
        <f t="shared" si="875"/>
        <v>0</v>
      </c>
      <c r="M2437" s="52">
        <f t="shared" si="877"/>
        <v>1</v>
      </c>
      <c r="N2437" s="518" t="s">
        <v>1324</v>
      </c>
    </row>
    <row r="2438" spans="1:14" s="13" customFormat="1" ht="30" customHeight="1" x14ac:dyDescent="0.25">
      <c r="A2438" s="618"/>
      <c r="B2438" s="208" t="s">
        <v>23</v>
      </c>
      <c r="C2438" s="208"/>
      <c r="D2438" s="209"/>
      <c r="E2438" s="209"/>
      <c r="F2438" s="209"/>
      <c r="G2438" s="88" t="e">
        <f t="shared" si="880"/>
        <v>#DIV/0!</v>
      </c>
      <c r="H2438" s="210">
        <f t="shared" si="885"/>
        <v>0</v>
      </c>
      <c r="I2438" s="88" t="e">
        <f t="shared" si="884"/>
        <v>#DIV/0!</v>
      </c>
      <c r="J2438" s="207">
        <f t="shared" si="882"/>
        <v>0</v>
      </c>
      <c r="K2438" s="24">
        <f t="shared" si="886"/>
        <v>0</v>
      </c>
      <c r="L2438" s="24">
        <f t="shared" si="875"/>
        <v>0</v>
      </c>
      <c r="M2438" s="129" t="e">
        <f t="shared" si="877"/>
        <v>#DIV/0!</v>
      </c>
      <c r="N2438" s="518"/>
    </row>
    <row r="2439" spans="1:14" s="13" customFormat="1" ht="32.25" customHeight="1" x14ac:dyDescent="0.25">
      <c r="A2439" s="618"/>
      <c r="B2439" s="208" t="s">
        <v>22</v>
      </c>
      <c r="C2439" s="208"/>
      <c r="D2439" s="209"/>
      <c r="E2439" s="209"/>
      <c r="F2439" s="209"/>
      <c r="G2439" s="88" t="e">
        <f t="shared" si="880"/>
        <v>#DIV/0!</v>
      </c>
      <c r="H2439" s="210">
        <f t="shared" si="885"/>
        <v>0</v>
      </c>
      <c r="I2439" s="88" t="e">
        <f t="shared" si="884"/>
        <v>#DIV/0!</v>
      </c>
      <c r="J2439" s="207">
        <f t="shared" si="882"/>
        <v>0</v>
      </c>
      <c r="K2439" s="24">
        <f t="shared" si="886"/>
        <v>0</v>
      </c>
      <c r="L2439" s="24">
        <f t="shared" si="875"/>
        <v>0</v>
      </c>
      <c r="M2439" s="129" t="e">
        <f t="shared" si="877"/>
        <v>#DIV/0!</v>
      </c>
      <c r="N2439" s="518"/>
    </row>
    <row r="2440" spans="1:14" s="13" customFormat="1" ht="29.25" customHeight="1" x14ac:dyDescent="0.25">
      <c r="A2440" s="618"/>
      <c r="B2440" s="208" t="s">
        <v>42</v>
      </c>
      <c r="C2440" s="208"/>
      <c r="D2440" s="209">
        <f>3368493/1000</f>
        <v>3368.49</v>
      </c>
      <c r="E2440" s="209">
        <f>D2440</f>
        <v>3368.49</v>
      </c>
      <c r="F2440" s="209">
        <v>1833.6</v>
      </c>
      <c r="G2440" s="109">
        <f t="shared" si="880"/>
        <v>0.54400000000000004</v>
      </c>
      <c r="H2440" s="209">
        <v>1833.6</v>
      </c>
      <c r="I2440" s="109">
        <f t="shared" si="884"/>
        <v>0.54400000000000004</v>
      </c>
      <c r="J2440" s="207">
        <f t="shared" si="882"/>
        <v>1</v>
      </c>
      <c r="K2440" s="24">
        <f t="shared" si="886"/>
        <v>3368.49</v>
      </c>
      <c r="L2440" s="24">
        <f t="shared" si="875"/>
        <v>0</v>
      </c>
      <c r="M2440" s="52">
        <f t="shared" si="877"/>
        <v>1</v>
      </c>
      <c r="N2440" s="518"/>
    </row>
    <row r="2441" spans="1:14" s="13" customFormat="1" ht="32.25" customHeight="1" x14ac:dyDescent="0.25">
      <c r="A2441" s="618"/>
      <c r="B2441" s="440" t="s">
        <v>24</v>
      </c>
      <c r="C2441" s="208"/>
      <c r="D2441" s="209"/>
      <c r="E2441" s="209"/>
      <c r="F2441" s="209"/>
      <c r="G2441" s="88" t="e">
        <f t="shared" si="880"/>
        <v>#DIV/0!</v>
      </c>
      <c r="H2441" s="210">
        <f t="shared" si="885"/>
        <v>0</v>
      </c>
      <c r="I2441" s="88" t="e">
        <f t="shared" si="884"/>
        <v>#DIV/0!</v>
      </c>
      <c r="J2441" s="207">
        <f t="shared" si="882"/>
        <v>0</v>
      </c>
      <c r="K2441" s="24">
        <f t="shared" si="886"/>
        <v>0</v>
      </c>
      <c r="L2441" s="24">
        <f t="shared" si="875"/>
        <v>0</v>
      </c>
      <c r="M2441" s="129" t="e">
        <f t="shared" si="877"/>
        <v>#DIV/0!</v>
      </c>
      <c r="N2441" s="518"/>
    </row>
    <row r="2442" spans="1:14" s="13" customFormat="1" ht="112.5" x14ac:dyDescent="0.25">
      <c r="A2442" s="596" t="s">
        <v>1095</v>
      </c>
      <c r="B2442" s="334" t="s">
        <v>680</v>
      </c>
      <c r="C2442" s="208" t="s">
        <v>779</v>
      </c>
      <c r="D2442" s="209">
        <f>SUM(D2443:D2446)</f>
        <v>1225.8</v>
      </c>
      <c r="E2442" s="209">
        <f>SUM(E2443:E2446)</f>
        <v>1225.8</v>
      </c>
      <c r="F2442" s="209">
        <f>SUM(F2443:F2446)</f>
        <v>89.22</v>
      </c>
      <c r="G2442" s="109">
        <f t="shared" si="880"/>
        <v>7.2999999999999995E-2</v>
      </c>
      <c r="H2442" s="335">
        <f>F2442</f>
        <v>89.22</v>
      </c>
      <c r="I2442" s="109">
        <f t="shared" si="884"/>
        <v>7.2999999999999995E-2</v>
      </c>
      <c r="J2442" s="207">
        <f t="shared" si="882"/>
        <v>1</v>
      </c>
      <c r="K2442" s="24">
        <f t="shared" si="886"/>
        <v>1225.8</v>
      </c>
      <c r="L2442" s="24">
        <f t="shared" si="875"/>
        <v>0</v>
      </c>
      <c r="M2442" s="52">
        <f t="shared" si="877"/>
        <v>1</v>
      </c>
      <c r="N2442" s="530"/>
    </row>
    <row r="2443" spans="1:14" s="13" customFormat="1" x14ac:dyDescent="0.25">
      <c r="A2443" s="596"/>
      <c r="B2443" s="208" t="s">
        <v>23</v>
      </c>
      <c r="C2443" s="208"/>
      <c r="D2443" s="209">
        <f t="shared" ref="D2443:F2446" si="887">D2448</f>
        <v>0</v>
      </c>
      <c r="E2443" s="209">
        <f t="shared" si="887"/>
        <v>0</v>
      </c>
      <c r="F2443" s="209">
        <f t="shared" si="887"/>
        <v>0</v>
      </c>
      <c r="G2443" s="88" t="e">
        <f t="shared" si="880"/>
        <v>#DIV/0!</v>
      </c>
      <c r="H2443" s="347">
        <f>H2448</f>
        <v>0</v>
      </c>
      <c r="I2443" s="88" t="e">
        <f t="shared" si="884"/>
        <v>#DIV/0!</v>
      </c>
      <c r="J2443" s="207">
        <f t="shared" si="882"/>
        <v>0</v>
      </c>
      <c r="K2443" s="24">
        <f t="shared" si="886"/>
        <v>0</v>
      </c>
      <c r="L2443" s="24">
        <f t="shared" si="875"/>
        <v>0</v>
      </c>
      <c r="M2443" s="129" t="e">
        <f t="shared" si="877"/>
        <v>#DIV/0!</v>
      </c>
      <c r="N2443" s="530"/>
    </row>
    <row r="2444" spans="1:14" s="13" customFormat="1" x14ac:dyDescent="0.25">
      <c r="A2444" s="596"/>
      <c r="B2444" s="208" t="s">
        <v>22</v>
      </c>
      <c r="C2444" s="208"/>
      <c r="D2444" s="209">
        <f t="shared" si="887"/>
        <v>0</v>
      </c>
      <c r="E2444" s="209">
        <f t="shared" si="887"/>
        <v>0</v>
      </c>
      <c r="F2444" s="209">
        <f t="shared" si="887"/>
        <v>0</v>
      </c>
      <c r="G2444" s="88" t="e">
        <f t="shared" si="880"/>
        <v>#DIV/0!</v>
      </c>
      <c r="H2444" s="347">
        <f>H2449</f>
        <v>0</v>
      </c>
      <c r="I2444" s="88" t="e">
        <f t="shared" si="884"/>
        <v>#DIV/0!</v>
      </c>
      <c r="J2444" s="207">
        <f t="shared" si="882"/>
        <v>0</v>
      </c>
      <c r="K2444" s="24">
        <f t="shared" si="886"/>
        <v>0</v>
      </c>
      <c r="L2444" s="24">
        <f t="shared" si="875"/>
        <v>0</v>
      </c>
      <c r="M2444" s="129" t="e">
        <f t="shared" si="877"/>
        <v>#DIV/0!</v>
      </c>
      <c r="N2444" s="530"/>
    </row>
    <row r="2445" spans="1:14" s="13" customFormat="1" x14ac:dyDescent="0.25">
      <c r="A2445" s="596"/>
      <c r="B2445" s="208" t="s">
        <v>42</v>
      </c>
      <c r="C2445" s="208"/>
      <c r="D2445" s="209">
        <f t="shared" si="887"/>
        <v>1225.8</v>
      </c>
      <c r="E2445" s="209">
        <f t="shared" si="887"/>
        <v>1225.8</v>
      </c>
      <c r="F2445" s="209">
        <f t="shared" si="887"/>
        <v>89.22</v>
      </c>
      <c r="G2445" s="109">
        <f t="shared" si="880"/>
        <v>7.2999999999999995E-2</v>
      </c>
      <c r="H2445" s="335">
        <f>H2450</f>
        <v>89.22</v>
      </c>
      <c r="I2445" s="109">
        <f t="shared" si="884"/>
        <v>7.2999999999999995E-2</v>
      </c>
      <c r="J2445" s="207">
        <f t="shared" si="882"/>
        <v>1</v>
      </c>
      <c r="K2445" s="24">
        <f t="shared" si="886"/>
        <v>1225.8</v>
      </c>
      <c r="L2445" s="24">
        <f t="shared" si="875"/>
        <v>0</v>
      </c>
      <c r="M2445" s="52">
        <f t="shared" si="877"/>
        <v>1</v>
      </c>
      <c r="N2445" s="530"/>
    </row>
    <row r="2446" spans="1:14" s="13" customFormat="1" x14ac:dyDescent="0.25">
      <c r="A2446" s="596"/>
      <c r="B2446" s="440" t="s">
        <v>24</v>
      </c>
      <c r="C2446" s="208"/>
      <c r="D2446" s="209">
        <f t="shared" si="887"/>
        <v>0</v>
      </c>
      <c r="E2446" s="209">
        <f t="shared" si="887"/>
        <v>0</v>
      </c>
      <c r="F2446" s="209">
        <f t="shared" si="887"/>
        <v>0</v>
      </c>
      <c r="G2446" s="88" t="e">
        <f t="shared" si="880"/>
        <v>#DIV/0!</v>
      </c>
      <c r="H2446" s="347">
        <f>H2451</f>
        <v>0</v>
      </c>
      <c r="I2446" s="88" t="e">
        <f t="shared" si="884"/>
        <v>#DIV/0!</v>
      </c>
      <c r="J2446" s="207">
        <f t="shared" si="882"/>
        <v>0</v>
      </c>
      <c r="K2446" s="24">
        <f t="shared" si="886"/>
        <v>0</v>
      </c>
      <c r="L2446" s="24">
        <f t="shared" si="875"/>
        <v>0</v>
      </c>
      <c r="M2446" s="129" t="e">
        <f t="shared" si="877"/>
        <v>#DIV/0!</v>
      </c>
      <c r="N2446" s="530"/>
    </row>
    <row r="2447" spans="1:14" s="13" customFormat="1" ht="132.75" customHeight="1" x14ac:dyDescent="0.25">
      <c r="A2447" s="595" t="s">
        <v>1096</v>
      </c>
      <c r="B2447" s="205" t="s">
        <v>681</v>
      </c>
      <c r="C2447" s="205" t="s">
        <v>215</v>
      </c>
      <c r="D2447" s="206">
        <f>SUM(D2448:D2451)</f>
        <v>1225.8</v>
      </c>
      <c r="E2447" s="206">
        <f>SUM(E2448:E2451)</f>
        <v>1225.8</v>
      </c>
      <c r="F2447" s="206">
        <f>SUM(F2448:F2451)</f>
        <v>89.22</v>
      </c>
      <c r="G2447" s="109">
        <f t="shared" si="880"/>
        <v>7.2999999999999995E-2</v>
      </c>
      <c r="H2447" s="206">
        <f>SUM(H2448:H2451)</f>
        <v>89.22</v>
      </c>
      <c r="I2447" s="109">
        <f t="shared" si="884"/>
        <v>7.2999999999999995E-2</v>
      </c>
      <c r="J2447" s="207">
        <f t="shared" si="882"/>
        <v>1</v>
      </c>
      <c r="K2447" s="24">
        <f t="shared" si="886"/>
        <v>1225.8</v>
      </c>
      <c r="L2447" s="24">
        <f t="shared" si="875"/>
        <v>0</v>
      </c>
      <c r="M2447" s="52">
        <f t="shared" si="877"/>
        <v>1</v>
      </c>
      <c r="N2447" s="523" t="s">
        <v>1325</v>
      </c>
    </row>
    <row r="2448" spans="1:14" s="13" customFormat="1" x14ac:dyDescent="0.25">
      <c r="A2448" s="595"/>
      <c r="B2448" s="208" t="s">
        <v>23</v>
      </c>
      <c r="C2448" s="208"/>
      <c r="D2448" s="209"/>
      <c r="E2448" s="209"/>
      <c r="F2448" s="209"/>
      <c r="G2448" s="88" t="e">
        <f t="shared" si="880"/>
        <v>#DIV/0!</v>
      </c>
      <c r="H2448" s="347">
        <f t="shared" ref="H2448:H2452" si="888">F2448</f>
        <v>0</v>
      </c>
      <c r="I2448" s="88" t="e">
        <f t="shared" si="884"/>
        <v>#DIV/0!</v>
      </c>
      <c r="J2448" s="207">
        <f t="shared" si="882"/>
        <v>0</v>
      </c>
      <c r="K2448" s="24">
        <f t="shared" si="886"/>
        <v>0</v>
      </c>
      <c r="L2448" s="24">
        <f t="shared" si="875"/>
        <v>0</v>
      </c>
      <c r="M2448" s="129" t="e">
        <f t="shared" si="877"/>
        <v>#DIV/0!</v>
      </c>
      <c r="N2448" s="523"/>
    </row>
    <row r="2449" spans="1:14" s="13" customFormat="1" x14ac:dyDescent="0.25">
      <c r="A2449" s="595"/>
      <c r="B2449" s="208" t="s">
        <v>22</v>
      </c>
      <c r="C2449" s="208"/>
      <c r="D2449" s="209"/>
      <c r="E2449" s="209"/>
      <c r="F2449" s="209"/>
      <c r="G2449" s="88" t="e">
        <f t="shared" si="880"/>
        <v>#DIV/0!</v>
      </c>
      <c r="H2449" s="347">
        <f t="shared" si="888"/>
        <v>0</v>
      </c>
      <c r="I2449" s="88" t="e">
        <f t="shared" si="884"/>
        <v>#DIV/0!</v>
      </c>
      <c r="J2449" s="207">
        <f t="shared" si="882"/>
        <v>0</v>
      </c>
      <c r="K2449" s="24">
        <f t="shared" si="886"/>
        <v>0</v>
      </c>
      <c r="L2449" s="24">
        <f t="shared" ref="L2449:L2512" si="889">E2449-K2449</f>
        <v>0</v>
      </c>
      <c r="M2449" s="129" t="e">
        <f t="shared" si="877"/>
        <v>#DIV/0!</v>
      </c>
      <c r="N2449" s="523"/>
    </row>
    <row r="2450" spans="1:14" s="13" customFormat="1" x14ac:dyDescent="0.25">
      <c r="A2450" s="595"/>
      <c r="B2450" s="208" t="s">
        <v>42</v>
      </c>
      <c r="C2450" s="208"/>
      <c r="D2450" s="209">
        <v>1225.8</v>
      </c>
      <c r="E2450" s="209">
        <f>D2450</f>
        <v>1225.8</v>
      </c>
      <c r="F2450" s="209">
        <v>89.22</v>
      </c>
      <c r="G2450" s="109">
        <f t="shared" si="880"/>
        <v>7.2999999999999995E-2</v>
      </c>
      <c r="H2450" s="335">
        <v>89.22</v>
      </c>
      <c r="I2450" s="109">
        <f t="shared" si="884"/>
        <v>7.2999999999999995E-2</v>
      </c>
      <c r="J2450" s="207">
        <f t="shared" si="882"/>
        <v>1</v>
      </c>
      <c r="K2450" s="24">
        <f t="shared" si="886"/>
        <v>1225.8</v>
      </c>
      <c r="L2450" s="24">
        <f t="shared" si="889"/>
        <v>0</v>
      </c>
      <c r="M2450" s="52">
        <f t="shared" si="877"/>
        <v>1</v>
      </c>
      <c r="N2450" s="523"/>
    </row>
    <row r="2451" spans="1:14" s="13" customFormat="1" x14ac:dyDescent="0.25">
      <c r="A2451" s="595"/>
      <c r="B2451" s="440" t="s">
        <v>24</v>
      </c>
      <c r="C2451" s="208"/>
      <c r="D2451" s="209"/>
      <c r="E2451" s="209"/>
      <c r="F2451" s="209"/>
      <c r="G2451" s="88" t="e">
        <f t="shared" si="880"/>
        <v>#DIV/0!</v>
      </c>
      <c r="H2451" s="347">
        <f t="shared" si="888"/>
        <v>0</v>
      </c>
      <c r="I2451" s="88" t="e">
        <f t="shared" si="884"/>
        <v>#DIV/0!</v>
      </c>
      <c r="J2451" s="207">
        <f t="shared" si="882"/>
        <v>0</v>
      </c>
      <c r="K2451" s="24">
        <f t="shared" si="886"/>
        <v>0</v>
      </c>
      <c r="L2451" s="24">
        <f t="shared" si="889"/>
        <v>0</v>
      </c>
      <c r="M2451" s="129" t="e">
        <f t="shared" si="877"/>
        <v>#DIV/0!</v>
      </c>
      <c r="N2451" s="523"/>
    </row>
    <row r="2452" spans="1:14" s="13" customFormat="1" ht="77.25" customHeight="1" x14ac:dyDescent="0.25">
      <c r="A2452" s="596" t="s">
        <v>1097</v>
      </c>
      <c r="B2452" s="334" t="s">
        <v>682</v>
      </c>
      <c r="C2452" s="208" t="s">
        <v>779</v>
      </c>
      <c r="D2452" s="209">
        <f>SUM(D2453:D2456)</f>
        <v>28898.2</v>
      </c>
      <c r="E2452" s="209">
        <f>SUM(E2453:E2456)</f>
        <v>28898.2</v>
      </c>
      <c r="F2452" s="209">
        <f>SUM(F2453:F2456)</f>
        <v>15769.1</v>
      </c>
      <c r="G2452" s="109">
        <f t="shared" si="880"/>
        <v>0.54600000000000004</v>
      </c>
      <c r="H2452" s="209">
        <f t="shared" si="888"/>
        <v>15769.1</v>
      </c>
      <c r="I2452" s="109">
        <f t="shared" si="884"/>
        <v>0.54600000000000004</v>
      </c>
      <c r="J2452" s="207">
        <f t="shared" si="882"/>
        <v>1</v>
      </c>
      <c r="K2452" s="24">
        <f t="shared" si="886"/>
        <v>28898.2</v>
      </c>
      <c r="L2452" s="24">
        <f t="shared" si="889"/>
        <v>0</v>
      </c>
      <c r="M2452" s="52">
        <f t="shared" si="877"/>
        <v>1</v>
      </c>
      <c r="N2452" s="530"/>
    </row>
    <row r="2453" spans="1:14" s="13" customFormat="1" x14ac:dyDescent="0.25">
      <c r="A2453" s="596"/>
      <c r="B2453" s="208" t="s">
        <v>23</v>
      </c>
      <c r="C2453" s="208"/>
      <c r="D2453" s="209">
        <f>D2458+D2463</f>
        <v>0</v>
      </c>
      <c r="E2453" s="209">
        <f t="shared" ref="E2453:F2456" si="890">E2458+E2463</f>
        <v>0</v>
      </c>
      <c r="F2453" s="209">
        <f t="shared" si="890"/>
        <v>0</v>
      </c>
      <c r="G2453" s="88" t="e">
        <f t="shared" si="880"/>
        <v>#DIV/0!</v>
      </c>
      <c r="H2453" s="346">
        <f>H2458+H2463</f>
        <v>0</v>
      </c>
      <c r="I2453" s="88" t="e">
        <f t="shared" si="884"/>
        <v>#DIV/0!</v>
      </c>
      <c r="J2453" s="207">
        <f t="shared" si="882"/>
        <v>0</v>
      </c>
      <c r="K2453" s="24">
        <f t="shared" si="886"/>
        <v>0</v>
      </c>
      <c r="L2453" s="24">
        <f t="shared" si="889"/>
        <v>0</v>
      </c>
      <c r="M2453" s="129" t="e">
        <f t="shared" si="877"/>
        <v>#DIV/0!</v>
      </c>
      <c r="N2453" s="530"/>
    </row>
    <row r="2454" spans="1:14" s="13" customFormat="1" x14ac:dyDescent="0.25">
      <c r="A2454" s="596"/>
      <c r="B2454" s="208" t="s">
        <v>22</v>
      </c>
      <c r="C2454" s="208"/>
      <c r="D2454" s="209">
        <f t="shared" ref="D2454:E2456" si="891">D2459+D2464</f>
        <v>0</v>
      </c>
      <c r="E2454" s="209">
        <f t="shared" si="891"/>
        <v>0</v>
      </c>
      <c r="F2454" s="209">
        <f t="shared" si="890"/>
        <v>0</v>
      </c>
      <c r="G2454" s="88" t="e">
        <f t="shared" si="880"/>
        <v>#DIV/0!</v>
      </c>
      <c r="H2454" s="346">
        <f>H2459+H2464</f>
        <v>0</v>
      </c>
      <c r="I2454" s="88" t="e">
        <f t="shared" si="884"/>
        <v>#DIV/0!</v>
      </c>
      <c r="J2454" s="207">
        <f t="shared" si="882"/>
        <v>0</v>
      </c>
      <c r="K2454" s="24">
        <f t="shared" si="886"/>
        <v>0</v>
      </c>
      <c r="L2454" s="24">
        <f t="shared" si="889"/>
        <v>0</v>
      </c>
      <c r="M2454" s="129" t="e">
        <f t="shared" si="877"/>
        <v>#DIV/0!</v>
      </c>
      <c r="N2454" s="530"/>
    </row>
    <row r="2455" spans="1:14" s="13" customFormat="1" x14ac:dyDescent="0.25">
      <c r="A2455" s="596"/>
      <c r="B2455" s="208" t="s">
        <v>42</v>
      </c>
      <c r="C2455" s="208"/>
      <c r="D2455" s="209">
        <f t="shared" si="891"/>
        <v>28898.2</v>
      </c>
      <c r="E2455" s="209">
        <f t="shared" si="891"/>
        <v>28898.2</v>
      </c>
      <c r="F2455" s="209">
        <f t="shared" si="890"/>
        <v>15769.1</v>
      </c>
      <c r="G2455" s="109">
        <f t="shared" si="880"/>
        <v>0.54600000000000004</v>
      </c>
      <c r="H2455" s="209">
        <f>H2460+H2465</f>
        <v>15769.1</v>
      </c>
      <c r="I2455" s="109">
        <f t="shared" si="884"/>
        <v>0.54600000000000004</v>
      </c>
      <c r="J2455" s="207">
        <f t="shared" si="882"/>
        <v>1</v>
      </c>
      <c r="K2455" s="24">
        <f t="shared" si="886"/>
        <v>28898.2</v>
      </c>
      <c r="L2455" s="24">
        <f t="shared" si="889"/>
        <v>0</v>
      </c>
      <c r="M2455" s="52">
        <f t="shared" si="877"/>
        <v>1</v>
      </c>
      <c r="N2455" s="530"/>
    </row>
    <row r="2456" spans="1:14" s="13" customFormat="1" x14ac:dyDescent="0.25">
      <c r="A2456" s="596"/>
      <c r="B2456" s="440" t="s">
        <v>24</v>
      </c>
      <c r="C2456" s="208"/>
      <c r="D2456" s="209">
        <f t="shared" si="891"/>
        <v>0</v>
      </c>
      <c r="E2456" s="209">
        <f t="shared" si="891"/>
        <v>0</v>
      </c>
      <c r="F2456" s="209">
        <f t="shared" si="890"/>
        <v>0</v>
      </c>
      <c r="G2456" s="88" t="e">
        <f t="shared" si="880"/>
        <v>#DIV/0!</v>
      </c>
      <c r="H2456" s="346">
        <f>H2461+H2466</f>
        <v>0</v>
      </c>
      <c r="I2456" s="88" t="e">
        <f t="shared" si="884"/>
        <v>#DIV/0!</v>
      </c>
      <c r="J2456" s="207">
        <f t="shared" si="882"/>
        <v>0</v>
      </c>
      <c r="K2456" s="24">
        <f t="shared" si="886"/>
        <v>0</v>
      </c>
      <c r="L2456" s="24">
        <f t="shared" si="889"/>
        <v>0</v>
      </c>
      <c r="M2456" s="129" t="e">
        <f t="shared" si="877"/>
        <v>#DIV/0!</v>
      </c>
      <c r="N2456" s="530"/>
    </row>
    <row r="2457" spans="1:14" s="13" customFormat="1" ht="81.75" customHeight="1" x14ac:dyDescent="0.25">
      <c r="A2457" s="595" t="s">
        <v>1098</v>
      </c>
      <c r="B2457" s="205" t="s">
        <v>683</v>
      </c>
      <c r="C2457" s="205" t="s">
        <v>215</v>
      </c>
      <c r="D2457" s="206">
        <f>SUM(D2458:D2461)</f>
        <v>28498.2</v>
      </c>
      <c r="E2457" s="206">
        <f>SUM(E2458:E2461)</f>
        <v>28498.2</v>
      </c>
      <c r="F2457" s="206">
        <f>SUM(F2458:F2461)</f>
        <v>15525.1</v>
      </c>
      <c r="G2457" s="114">
        <f t="shared" si="880"/>
        <v>0.54500000000000004</v>
      </c>
      <c r="H2457" s="206">
        <f t="shared" ref="H2457:H2466" si="892">F2457</f>
        <v>15525.1</v>
      </c>
      <c r="I2457" s="109">
        <f t="shared" si="884"/>
        <v>0.54500000000000004</v>
      </c>
      <c r="J2457" s="332">
        <f t="shared" si="882"/>
        <v>1</v>
      </c>
      <c r="K2457" s="24">
        <f t="shared" si="886"/>
        <v>28498.2</v>
      </c>
      <c r="L2457" s="24">
        <f t="shared" si="889"/>
        <v>0</v>
      </c>
      <c r="M2457" s="52">
        <f t="shared" si="877"/>
        <v>1</v>
      </c>
      <c r="N2457" s="523" t="s">
        <v>1326</v>
      </c>
    </row>
    <row r="2458" spans="1:14" s="13" customFormat="1" ht="24.75" customHeight="1" x14ac:dyDescent="0.25">
      <c r="A2458" s="595"/>
      <c r="B2458" s="208" t="s">
        <v>23</v>
      </c>
      <c r="C2458" s="208"/>
      <c r="D2458" s="209"/>
      <c r="E2458" s="209"/>
      <c r="F2458" s="209"/>
      <c r="G2458" s="88" t="e">
        <f t="shared" si="880"/>
        <v>#DIV/0!</v>
      </c>
      <c r="H2458" s="346">
        <f t="shared" si="892"/>
        <v>0</v>
      </c>
      <c r="I2458" s="88" t="e">
        <f t="shared" si="884"/>
        <v>#DIV/0!</v>
      </c>
      <c r="J2458" s="207">
        <f t="shared" si="882"/>
        <v>0</v>
      </c>
      <c r="K2458" s="24">
        <f t="shared" si="886"/>
        <v>0</v>
      </c>
      <c r="L2458" s="24">
        <f t="shared" si="889"/>
        <v>0</v>
      </c>
      <c r="M2458" s="129" t="e">
        <f t="shared" ref="M2458:M2521" si="893">K2458/E2458</f>
        <v>#DIV/0!</v>
      </c>
      <c r="N2458" s="523"/>
    </row>
    <row r="2459" spans="1:14" s="13" customFormat="1" ht="21.75" customHeight="1" x14ac:dyDescent="0.25">
      <c r="A2459" s="595"/>
      <c r="B2459" s="208" t="s">
        <v>22</v>
      </c>
      <c r="C2459" s="208"/>
      <c r="D2459" s="209"/>
      <c r="E2459" s="209"/>
      <c r="F2459" s="209"/>
      <c r="G2459" s="88" t="e">
        <f t="shared" si="880"/>
        <v>#DIV/0!</v>
      </c>
      <c r="H2459" s="346">
        <f t="shared" si="892"/>
        <v>0</v>
      </c>
      <c r="I2459" s="88" t="e">
        <f t="shared" si="884"/>
        <v>#DIV/0!</v>
      </c>
      <c r="J2459" s="207">
        <f t="shared" si="882"/>
        <v>0</v>
      </c>
      <c r="K2459" s="24">
        <f t="shared" si="886"/>
        <v>0</v>
      </c>
      <c r="L2459" s="24">
        <f t="shared" si="889"/>
        <v>0</v>
      </c>
      <c r="M2459" s="129" t="e">
        <f t="shared" si="893"/>
        <v>#DIV/0!</v>
      </c>
      <c r="N2459" s="523"/>
    </row>
    <row r="2460" spans="1:14" s="13" customFormat="1" ht="24.75" customHeight="1" x14ac:dyDescent="0.25">
      <c r="A2460" s="595"/>
      <c r="B2460" s="208" t="s">
        <v>42</v>
      </c>
      <c r="C2460" s="208"/>
      <c r="D2460" s="209">
        <v>28498.2</v>
      </c>
      <c r="E2460" s="209">
        <v>28498.2</v>
      </c>
      <c r="F2460" s="209">
        <v>15525.1</v>
      </c>
      <c r="G2460" s="109">
        <f t="shared" si="880"/>
        <v>0.54500000000000004</v>
      </c>
      <c r="H2460" s="209">
        <f t="shared" si="892"/>
        <v>15525.1</v>
      </c>
      <c r="I2460" s="109">
        <f t="shared" si="884"/>
        <v>0.54500000000000004</v>
      </c>
      <c r="J2460" s="207">
        <f t="shared" si="882"/>
        <v>1</v>
      </c>
      <c r="K2460" s="24">
        <f t="shared" si="886"/>
        <v>28498.2</v>
      </c>
      <c r="L2460" s="24">
        <f t="shared" si="889"/>
        <v>0</v>
      </c>
      <c r="M2460" s="52">
        <f t="shared" si="893"/>
        <v>1</v>
      </c>
      <c r="N2460" s="523"/>
    </row>
    <row r="2461" spans="1:14" s="13" customFormat="1" ht="27.75" customHeight="1" x14ac:dyDescent="0.25">
      <c r="A2461" s="595"/>
      <c r="B2461" s="208" t="s">
        <v>24</v>
      </c>
      <c r="C2461" s="208"/>
      <c r="D2461" s="209"/>
      <c r="E2461" s="209"/>
      <c r="F2461" s="209"/>
      <c r="G2461" s="88" t="e">
        <f t="shared" si="880"/>
        <v>#DIV/0!</v>
      </c>
      <c r="H2461" s="346">
        <f t="shared" si="892"/>
        <v>0</v>
      </c>
      <c r="I2461" s="88" t="e">
        <f t="shared" si="884"/>
        <v>#DIV/0!</v>
      </c>
      <c r="J2461" s="207">
        <f t="shared" si="882"/>
        <v>0</v>
      </c>
      <c r="K2461" s="24">
        <f t="shared" si="886"/>
        <v>0</v>
      </c>
      <c r="L2461" s="24">
        <f t="shared" si="889"/>
        <v>0</v>
      </c>
      <c r="M2461" s="129" t="e">
        <f t="shared" si="893"/>
        <v>#DIV/0!</v>
      </c>
      <c r="N2461" s="523"/>
    </row>
    <row r="2462" spans="1:14" s="13" customFormat="1" ht="78.75" customHeight="1" x14ac:dyDescent="0.25">
      <c r="A2462" s="595" t="s">
        <v>1099</v>
      </c>
      <c r="B2462" s="205" t="s">
        <v>684</v>
      </c>
      <c r="C2462" s="205" t="s">
        <v>215</v>
      </c>
      <c r="D2462" s="209">
        <f>SUM(D2463:D2466)</f>
        <v>400</v>
      </c>
      <c r="E2462" s="209">
        <f>SUM(E2463:E2466)</f>
        <v>400</v>
      </c>
      <c r="F2462" s="336">
        <f>SUM(F2463:F2466)</f>
        <v>244</v>
      </c>
      <c r="G2462" s="109">
        <f t="shared" si="880"/>
        <v>0.61</v>
      </c>
      <c r="H2462" s="336">
        <f t="shared" si="892"/>
        <v>244</v>
      </c>
      <c r="I2462" s="109">
        <f t="shared" si="884"/>
        <v>0.61</v>
      </c>
      <c r="J2462" s="207">
        <f t="shared" si="882"/>
        <v>1</v>
      </c>
      <c r="K2462" s="24">
        <f t="shared" si="886"/>
        <v>400</v>
      </c>
      <c r="L2462" s="24">
        <f t="shared" si="889"/>
        <v>0</v>
      </c>
      <c r="M2462" s="52" t="s">
        <v>981</v>
      </c>
      <c r="N2462" s="518" t="s">
        <v>1327</v>
      </c>
    </row>
    <row r="2463" spans="1:14" s="13" customFormat="1" x14ac:dyDescent="0.25">
      <c r="A2463" s="595"/>
      <c r="B2463" s="208" t="s">
        <v>23</v>
      </c>
      <c r="C2463" s="208"/>
      <c r="D2463" s="209"/>
      <c r="E2463" s="209"/>
      <c r="F2463" s="209"/>
      <c r="G2463" s="88" t="e">
        <f t="shared" si="880"/>
        <v>#DIV/0!</v>
      </c>
      <c r="H2463" s="347">
        <f t="shared" si="892"/>
        <v>0</v>
      </c>
      <c r="I2463" s="88" t="e">
        <f t="shared" si="884"/>
        <v>#DIV/0!</v>
      </c>
      <c r="J2463" s="207">
        <f t="shared" si="882"/>
        <v>0</v>
      </c>
      <c r="K2463" s="24">
        <f t="shared" si="886"/>
        <v>0</v>
      </c>
      <c r="L2463" s="24">
        <f t="shared" si="889"/>
        <v>0</v>
      </c>
      <c r="M2463" s="129" t="e">
        <f t="shared" si="893"/>
        <v>#DIV/0!</v>
      </c>
      <c r="N2463" s="518"/>
    </row>
    <row r="2464" spans="1:14" s="13" customFormat="1" x14ac:dyDescent="0.25">
      <c r="A2464" s="595"/>
      <c r="B2464" s="208" t="s">
        <v>22</v>
      </c>
      <c r="C2464" s="208"/>
      <c r="D2464" s="209"/>
      <c r="E2464" s="209"/>
      <c r="F2464" s="209"/>
      <c r="G2464" s="88" t="e">
        <f t="shared" si="880"/>
        <v>#DIV/0!</v>
      </c>
      <c r="H2464" s="347">
        <f t="shared" si="892"/>
        <v>0</v>
      </c>
      <c r="I2464" s="88" t="e">
        <f t="shared" si="884"/>
        <v>#DIV/0!</v>
      </c>
      <c r="J2464" s="207">
        <f t="shared" si="882"/>
        <v>0</v>
      </c>
      <c r="K2464" s="24">
        <f t="shared" si="886"/>
        <v>0</v>
      </c>
      <c r="L2464" s="24">
        <f t="shared" si="889"/>
        <v>0</v>
      </c>
      <c r="M2464" s="129" t="e">
        <f t="shared" si="893"/>
        <v>#DIV/0!</v>
      </c>
      <c r="N2464" s="518"/>
    </row>
    <row r="2465" spans="1:14" s="13" customFormat="1" x14ac:dyDescent="0.25">
      <c r="A2465" s="595"/>
      <c r="B2465" s="208" t="s">
        <v>42</v>
      </c>
      <c r="C2465" s="208"/>
      <c r="D2465" s="209">
        <v>400</v>
      </c>
      <c r="E2465" s="209">
        <f>D2465</f>
        <v>400</v>
      </c>
      <c r="F2465" s="333">
        <v>244</v>
      </c>
      <c r="G2465" s="109">
        <f t="shared" si="880"/>
        <v>0.61</v>
      </c>
      <c r="H2465" s="333">
        <v>244</v>
      </c>
      <c r="I2465" s="109">
        <f t="shared" si="884"/>
        <v>0.61</v>
      </c>
      <c r="J2465" s="207">
        <f t="shared" si="882"/>
        <v>1</v>
      </c>
      <c r="K2465" s="24">
        <f t="shared" si="886"/>
        <v>400</v>
      </c>
      <c r="L2465" s="24">
        <f t="shared" si="889"/>
        <v>0</v>
      </c>
      <c r="M2465" s="52">
        <f t="shared" si="893"/>
        <v>1</v>
      </c>
      <c r="N2465" s="518"/>
    </row>
    <row r="2466" spans="1:14" s="13" customFormat="1" x14ac:dyDescent="0.25">
      <c r="A2466" s="595"/>
      <c r="B2466" s="440" t="s">
        <v>24</v>
      </c>
      <c r="C2466" s="208"/>
      <c r="D2466" s="209"/>
      <c r="E2466" s="209"/>
      <c r="F2466" s="209"/>
      <c r="G2466" s="88" t="e">
        <f t="shared" si="880"/>
        <v>#DIV/0!</v>
      </c>
      <c r="H2466" s="347">
        <f t="shared" si="892"/>
        <v>0</v>
      </c>
      <c r="I2466" s="88" t="e">
        <f t="shared" si="884"/>
        <v>#DIV/0!</v>
      </c>
      <c r="J2466" s="207">
        <f t="shared" si="882"/>
        <v>0</v>
      </c>
      <c r="K2466" s="24">
        <f t="shared" si="886"/>
        <v>0</v>
      </c>
      <c r="L2466" s="24">
        <f t="shared" si="889"/>
        <v>0</v>
      </c>
      <c r="M2466" s="129" t="e">
        <f t="shared" si="893"/>
        <v>#DIV/0!</v>
      </c>
      <c r="N2466" s="518"/>
    </row>
    <row r="2467" spans="1:14" s="13" customFormat="1" ht="73.5" customHeight="1" x14ac:dyDescent="0.25">
      <c r="A2467" s="597" t="s">
        <v>211</v>
      </c>
      <c r="B2467" s="337" t="s">
        <v>116</v>
      </c>
      <c r="C2467" s="98" t="s">
        <v>144</v>
      </c>
      <c r="D2467" s="327">
        <f>SUM(D2468:D2471)</f>
        <v>41069.03</v>
      </c>
      <c r="E2467" s="327">
        <f>SUM(E2468:E2471)</f>
        <v>41069.03</v>
      </c>
      <c r="F2467" s="327">
        <f>SUM(F2468:F2471)</f>
        <v>22067.75</v>
      </c>
      <c r="G2467" s="105">
        <f t="shared" si="880"/>
        <v>0.53700000000000003</v>
      </c>
      <c r="H2467" s="327">
        <f>H2469+H2470</f>
        <v>22035.72</v>
      </c>
      <c r="I2467" s="105">
        <f t="shared" si="884"/>
        <v>0.53700000000000003</v>
      </c>
      <c r="J2467" s="329">
        <f t="shared" si="882"/>
        <v>0.999</v>
      </c>
      <c r="K2467" s="64">
        <f>SUM(K2468:K2471)</f>
        <v>41069.03</v>
      </c>
      <c r="L2467" s="64">
        <f>SUM(L2468:L2471)</f>
        <v>0</v>
      </c>
      <c r="M2467" s="62">
        <f t="shared" si="893"/>
        <v>1</v>
      </c>
      <c r="N2467" s="530"/>
    </row>
    <row r="2468" spans="1:14" s="13" customFormat="1" ht="18.75" customHeight="1" x14ac:dyDescent="0.25">
      <c r="A2468" s="597"/>
      <c r="B2468" s="208" t="s">
        <v>23</v>
      </c>
      <c r="C2468" s="208"/>
      <c r="D2468" s="209">
        <f>D2473+D2483+D2508+D2523+D2533</f>
        <v>32.03</v>
      </c>
      <c r="E2468" s="209">
        <f>E2473+E2483+E2508+E2523+E2533</f>
        <v>32.03</v>
      </c>
      <c r="F2468" s="209">
        <f>F2473+F2483+F2508+F2523+F2533</f>
        <v>32.03</v>
      </c>
      <c r="G2468" s="109">
        <f t="shared" si="880"/>
        <v>1</v>
      </c>
      <c r="H2468" s="209">
        <f t="shared" ref="H2468:L2471" si="894">H2473+H2483+H2508+H2523+H2533</f>
        <v>0</v>
      </c>
      <c r="I2468" s="109">
        <f t="shared" si="884"/>
        <v>0</v>
      </c>
      <c r="J2468" s="207">
        <f t="shared" si="882"/>
        <v>0</v>
      </c>
      <c r="K2468" s="209">
        <f t="shared" si="894"/>
        <v>32.03</v>
      </c>
      <c r="L2468" s="209">
        <f t="shared" si="894"/>
        <v>0</v>
      </c>
      <c r="M2468" s="52">
        <f t="shared" si="893"/>
        <v>1</v>
      </c>
      <c r="N2468" s="530"/>
    </row>
    <row r="2469" spans="1:14" s="13" customFormat="1" ht="18.75" customHeight="1" x14ac:dyDescent="0.25">
      <c r="A2469" s="597"/>
      <c r="B2469" s="208" t="s">
        <v>22</v>
      </c>
      <c r="C2469" s="208"/>
      <c r="D2469" s="209">
        <f t="shared" ref="D2469:F2471" si="895">D2474+D2484+D2509+D2524+D2534</f>
        <v>0</v>
      </c>
      <c r="E2469" s="209">
        <f t="shared" si="895"/>
        <v>0</v>
      </c>
      <c r="F2469" s="209">
        <f t="shared" si="895"/>
        <v>0</v>
      </c>
      <c r="G2469" s="88" t="e">
        <f t="shared" si="880"/>
        <v>#DIV/0!</v>
      </c>
      <c r="H2469" s="210">
        <f>H2474+H2484+H2509+H2524</f>
        <v>0</v>
      </c>
      <c r="I2469" s="88" t="e">
        <f t="shared" si="884"/>
        <v>#DIV/0!</v>
      </c>
      <c r="J2469" s="207">
        <f t="shared" si="882"/>
        <v>0</v>
      </c>
      <c r="K2469" s="209">
        <f t="shared" si="894"/>
        <v>0</v>
      </c>
      <c r="L2469" s="209">
        <f t="shared" si="894"/>
        <v>0</v>
      </c>
      <c r="M2469" s="129" t="e">
        <f t="shared" si="893"/>
        <v>#DIV/0!</v>
      </c>
      <c r="N2469" s="530"/>
    </row>
    <row r="2470" spans="1:14" s="13" customFormat="1" ht="18.75" customHeight="1" x14ac:dyDescent="0.25">
      <c r="A2470" s="597"/>
      <c r="B2470" s="208" t="s">
        <v>42</v>
      </c>
      <c r="C2470" s="208"/>
      <c r="D2470" s="209">
        <f t="shared" si="895"/>
        <v>41037</v>
      </c>
      <c r="E2470" s="209">
        <f t="shared" si="895"/>
        <v>41037</v>
      </c>
      <c r="F2470" s="209">
        <f t="shared" si="895"/>
        <v>22035.72</v>
      </c>
      <c r="G2470" s="109">
        <f t="shared" si="880"/>
        <v>0.53700000000000003</v>
      </c>
      <c r="H2470" s="209">
        <f>H2475+H2485+H2510+H2525</f>
        <v>22035.72</v>
      </c>
      <c r="I2470" s="109">
        <f t="shared" si="884"/>
        <v>0.53700000000000003</v>
      </c>
      <c r="J2470" s="207">
        <f t="shared" si="882"/>
        <v>1</v>
      </c>
      <c r="K2470" s="209">
        <f t="shared" si="894"/>
        <v>41037</v>
      </c>
      <c r="L2470" s="209">
        <f t="shared" si="894"/>
        <v>0</v>
      </c>
      <c r="M2470" s="52">
        <f t="shared" si="893"/>
        <v>1</v>
      </c>
      <c r="N2470" s="530"/>
    </row>
    <row r="2471" spans="1:14" s="13" customFormat="1" ht="18.75" customHeight="1" x14ac:dyDescent="0.25">
      <c r="A2471" s="597"/>
      <c r="B2471" s="208" t="s">
        <v>24</v>
      </c>
      <c r="C2471" s="208"/>
      <c r="D2471" s="209">
        <f t="shared" si="895"/>
        <v>0</v>
      </c>
      <c r="E2471" s="209">
        <f t="shared" si="895"/>
        <v>0</v>
      </c>
      <c r="F2471" s="209">
        <f t="shared" si="895"/>
        <v>0</v>
      </c>
      <c r="G2471" s="88" t="e">
        <f t="shared" si="880"/>
        <v>#DIV/0!</v>
      </c>
      <c r="H2471" s="347">
        <f>H2476+H2486+H2511+H2526</f>
        <v>0</v>
      </c>
      <c r="I2471" s="88" t="e">
        <f t="shared" si="884"/>
        <v>#DIV/0!</v>
      </c>
      <c r="J2471" s="207">
        <f t="shared" si="882"/>
        <v>0</v>
      </c>
      <c r="K2471" s="209">
        <f t="shared" si="894"/>
        <v>0</v>
      </c>
      <c r="L2471" s="209">
        <f t="shared" si="894"/>
        <v>0</v>
      </c>
      <c r="M2471" s="129" t="e">
        <f t="shared" si="893"/>
        <v>#DIV/0!</v>
      </c>
      <c r="N2471" s="530"/>
    </row>
    <row r="2472" spans="1:14" s="13" customFormat="1" ht="60.75" customHeight="1" x14ac:dyDescent="0.25">
      <c r="A2472" s="596" t="s">
        <v>212</v>
      </c>
      <c r="B2472" s="334" t="s">
        <v>685</v>
      </c>
      <c r="C2472" s="208" t="s">
        <v>779</v>
      </c>
      <c r="D2472" s="209">
        <f>SUM(D2473:D2476)</f>
        <v>1250</v>
      </c>
      <c r="E2472" s="209">
        <f>SUM(E2473:E2476)</f>
        <v>1250</v>
      </c>
      <c r="F2472" s="209">
        <f>SUM(F2473:F2476)</f>
        <v>249.71</v>
      </c>
      <c r="G2472" s="109">
        <f t="shared" ref="G2472:G2540" si="896">F2472/E2472</f>
        <v>0.2</v>
      </c>
      <c r="H2472" s="333">
        <f>F2472</f>
        <v>249.71</v>
      </c>
      <c r="I2472" s="109">
        <f t="shared" si="884"/>
        <v>0.2</v>
      </c>
      <c r="J2472" s="207">
        <f t="shared" si="882"/>
        <v>1</v>
      </c>
      <c r="K2472" s="24">
        <f t="shared" si="886"/>
        <v>1250</v>
      </c>
      <c r="L2472" s="24">
        <f t="shared" si="889"/>
        <v>0</v>
      </c>
      <c r="M2472" s="52">
        <f t="shared" si="893"/>
        <v>1</v>
      </c>
      <c r="N2472" s="530"/>
    </row>
    <row r="2473" spans="1:14" s="13" customFormat="1" x14ac:dyDescent="0.25">
      <c r="A2473" s="596"/>
      <c r="B2473" s="208" t="s">
        <v>23</v>
      </c>
      <c r="C2473" s="208"/>
      <c r="D2473" s="209">
        <f>D2478</f>
        <v>0</v>
      </c>
      <c r="E2473" s="209">
        <f t="shared" ref="D2473:F2476" si="897">E2478</f>
        <v>0</v>
      </c>
      <c r="F2473" s="209">
        <f t="shared" si="897"/>
        <v>0</v>
      </c>
      <c r="G2473" s="88" t="e">
        <f t="shared" si="896"/>
        <v>#DIV/0!</v>
      </c>
      <c r="H2473" s="347">
        <f>H2478</f>
        <v>0</v>
      </c>
      <c r="I2473" s="88" t="e">
        <f t="shared" si="884"/>
        <v>#DIV/0!</v>
      </c>
      <c r="J2473" s="207">
        <f t="shared" si="882"/>
        <v>0</v>
      </c>
      <c r="K2473" s="24">
        <f t="shared" si="886"/>
        <v>0</v>
      </c>
      <c r="L2473" s="24">
        <f t="shared" si="889"/>
        <v>0</v>
      </c>
      <c r="M2473" s="129" t="e">
        <f t="shared" si="893"/>
        <v>#DIV/0!</v>
      </c>
      <c r="N2473" s="530"/>
    </row>
    <row r="2474" spans="1:14" s="13" customFormat="1" x14ac:dyDescent="0.25">
      <c r="A2474" s="596"/>
      <c r="B2474" s="208" t="s">
        <v>22</v>
      </c>
      <c r="C2474" s="208"/>
      <c r="D2474" s="209">
        <f t="shared" si="897"/>
        <v>0</v>
      </c>
      <c r="E2474" s="209">
        <f t="shared" si="897"/>
        <v>0</v>
      </c>
      <c r="F2474" s="209">
        <f t="shared" si="897"/>
        <v>0</v>
      </c>
      <c r="G2474" s="88" t="e">
        <f t="shared" si="896"/>
        <v>#DIV/0!</v>
      </c>
      <c r="H2474" s="347">
        <f>H2479</f>
        <v>0</v>
      </c>
      <c r="I2474" s="88" t="e">
        <f t="shared" si="884"/>
        <v>#DIV/0!</v>
      </c>
      <c r="J2474" s="207">
        <f t="shared" si="882"/>
        <v>0</v>
      </c>
      <c r="K2474" s="24">
        <f t="shared" si="886"/>
        <v>0</v>
      </c>
      <c r="L2474" s="24">
        <f t="shared" si="889"/>
        <v>0</v>
      </c>
      <c r="M2474" s="129" t="e">
        <f t="shared" si="893"/>
        <v>#DIV/0!</v>
      </c>
      <c r="N2474" s="530"/>
    </row>
    <row r="2475" spans="1:14" s="13" customFormat="1" x14ac:dyDescent="0.25">
      <c r="A2475" s="596"/>
      <c r="B2475" s="208" t="s">
        <v>42</v>
      </c>
      <c r="C2475" s="208"/>
      <c r="D2475" s="209">
        <f t="shared" si="897"/>
        <v>1250</v>
      </c>
      <c r="E2475" s="209">
        <f t="shared" si="897"/>
        <v>1250</v>
      </c>
      <c r="F2475" s="209">
        <f t="shared" si="897"/>
        <v>249.71</v>
      </c>
      <c r="G2475" s="109">
        <f t="shared" si="896"/>
        <v>0.2</v>
      </c>
      <c r="H2475" s="333">
        <f>H2480</f>
        <v>249.71</v>
      </c>
      <c r="I2475" s="109">
        <f t="shared" si="884"/>
        <v>0.2</v>
      </c>
      <c r="J2475" s="207">
        <f t="shared" si="882"/>
        <v>1</v>
      </c>
      <c r="K2475" s="24">
        <f t="shared" si="886"/>
        <v>1250</v>
      </c>
      <c r="L2475" s="24">
        <f t="shared" si="889"/>
        <v>0</v>
      </c>
      <c r="M2475" s="52">
        <f t="shared" si="893"/>
        <v>1</v>
      </c>
      <c r="N2475" s="530"/>
    </row>
    <row r="2476" spans="1:14" s="13" customFormat="1" x14ac:dyDescent="0.25">
      <c r="A2476" s="596"/>
      <c r="B2476" s="440" t="s">
        <v>24</v>
      </c>
      <c r="C2476" s="208"/>
      <c r="D2476" s="209">
        <f t="shared" si="897"/>
        <v>0</v>
      </c>
      <c r="E2476" s="209">
        <f t="shared" si="897"/>
        <v>0</v>
      </c>
      <c r="F2476" s="209">
        <f t="shared" si="897"/>
        <v>0</v>
      </c>
      <c r="G2476" s="88" t="e">
        <f t="shared" si="896"/>
        <v>#DIV/0!</v>
      </c>
      <c r="H2476" s="347">
        <f>H2481</f>
        <v>0</v>
      </c>
      <c r="I2476" s="88" t="e">
        <f t="shared" si="884"/>
        <v>#DIV/0!</v>
      </c>
      <c r="J2476" s="207">
        <f t="shared" si="882"/>
        <v>0</v>
      </c>
      <c r="K2476" s="24">
        <f t="shared" si="886"/>
        <v>0</v>
      </c>
      <c r="L2476" s="24">
        <f t="shared" si="889"/>
        <v>0</v>
      </c>
      <c r="M2476" s="129" t="e">
        <f t="shared" si="893"/>
        <v>#DIV/0!</v>
      </c>
      <c r="N2476" s="530"/>
    </row>
    <row r="2477" spans="1:14" s="13" customFormat="1" ht="102.75" customHeight="1" x14ac:dyDescent="0.25">
      <c r="A2477" s="595" t="s">
        <v>1100</v>
      </c>
      <c r="B2477" s="205" t="s">
        <v>901</v>
      </c>
      <c r="C2477" s="205" t="s">
        <v>897</v>
      </c>
      <c r="D2477" s="209">
        <f>SUM(D2478:D2481)</f>
        <v>1250</v>
      </c>
      <c r="E2477" s="209">
        <f>SUM(E2478:E2481)</f>
        <v>1250</v>
      </c>
      <c r="F2477" s="206">
        <f>SUM(F2478:F2481)</f>
        <v>249.71</v>
      </c>
      <c r="G2477" s="109">
        <f t="shared" si="896"/>
        <v>0.2</v>
      </c>
      <c r="H2477" s="336">
        <f>F2477</f>
        <v>249.71</v>
      </c>
      <c r="I2477" s="109">
        <f t="shared" si="884"/>
        <v>0.2</v>
      </c>
      <c r="J2477" s="332">
        <f t="shared" si="882"/>
        <v>1</v>
      </c>
      <c r="K2477" s="24">
        <f t="shared" si="886"/>
        <v>1250</v>
      </c>
      <c r="L2477" s="24">
        <f t="shared" si="889"/>
        <v>0</v>
      </c>
      <c r="M2477" s="52">
        <f t="shared" si="893"/>
        <v>1</v>
      </c>
      <c r="N2477" s="523" t="s">
        <v>1328</v>
      </c>
    </row>
    <row r="2478" spans="1:14" s="13" customFormat="1" ht="18.75" customHeight="1" x14ac:dyDescent="0.25">
      <c r="A2478" s="595"/>
      <c r="B2478" s="205" t="s">
        <v>23</v>
      </c>
      <c r="C2478" s="205"/>
      <c r="D2478" s="209">
        <f t="shared" ref="D2478:F2479" si="898">D2483+D2488+D2493+D2498+D2503+D2508</f>
        <v>0</v>
      </c>
      <c r="E2478" s="209">
        <f t="shared" si="898"/>
        <v>0</v>
      </c>
      <c r="F2478" s="206">
        <f t="shared" si="898"/>
        <v>0</v>
      </c>
      <c r="G2478" s="88" t="e">
        <f t="shared" si="896"/>
        <v>#DIV/0!</v>
      </c>
      <c r="H2478" s="348">
        <f t="shared" ref="H2478:H2521" si="899">F2478</f>
        <v>0</v>
      </c>
      <c r="I2478" s="88" t="e">
        <f t="shared" si="884"/>
        <v>#DIV/0!</v>
      </c>
      <c r="J2478" s="332">
        <f t="shared" si="882"/>
        <v>0</v>
      </c>
      <c r="K2478" s="24">
        <f t="shared" si="886"/>
        <v>0</v>
      </c>
      <c r="L2478" s="24">
        <f t="shared" si="889"/>
        <v>0</v>
      </c>
      <c r="M2478" s="129" t="e">
        <f t="shared" si="893"/>
        <v>#DIV/0!</v>
      </c>
      <c r="N2478" s="523"/>
    </row>
    <row r="2479" spans="1:14" s="13" customFormat="1" ht="18.75" customHeight="1" x14ac:dyDescent="0.25">
      <c r="A2479" s="595"/>
      <c r="B2479" s="205" t="s">
        <v>22</v>
      </c>
      <c r="C2479" s="205"/>
      <c r="D2479" s="209">
        <f t="shared" si="898"/>
        <v>0</v>
      </c>
      <c r="E2479" s="209">
        <f t="shared" si="898"/>
        <v>0</v>
      </c>
      <c r="F2479" s="206">
        <f t="shared" si="898"/>
        <v>0</v>
      </c>
      <c r="G2479" s="88" t="e">
        <f t="shared" si="896"/>
        <v>#DIV/0!</v>
      </c>
      <c r="H2479" s="348">
        <f t="shared" si="899"/>
        <v>0</v>
      </c>
      <c r="I2479" s="88" t="e">
        <f t="shared" si="884"/>
        <v>#DIV/0!</v>
      </c>
      <c r="J2479" s="332">
        <f t="shared" si="882"/>
        <v>0</v>
      </c>
      <c r="K2479" s="24">
        <f t="shared" si="886"/>
        <v>0</v>
      </c>
      <c r="L2479" s="24">
        <f t="shared" si="889"/>
        <v>0</v>
      </c>
      <c r="M2479" s="129" t="e">
        <f t="shared" si="893"/>
        <v>#DIV/0!</v>
      </c>
      <c r="N2479" s="523"/>
    </row>
    <row r="2480" spans="1:14" s="13" customFormat="1" ht="18.75" customHeight="1" x14ac:dyDescent="0.25">
      <c r="A2480" s="595"/>
      <c r="B2480" s="205" t="s">
        <v>42</v>
      </c>
      <c r="C2480" s="205"/>
      <c r="D2480" s="209">
        <v>1250</v>
      </c>
      <c r="E2480" s="209">
        <f>D2480</f>
        <v>1250</v>
      </c>
      <c r="F2480" s="209">
        <v>249.71</v>
      </c>
      <c r="G2480" s="109">
        <f t="shared" si="896"/>
        <v>0.2</v>
      </c>
      <c r="H2480" s="333">
        <f t="shared" si="899"/>
        <v>249.71</v>
      </c>
      <c r="I2480" s="109">
        <f t="shared" si="884"/>
        <v>0.2</v>
      </c>
      <c r="J2480" s="207">
        <f t="shared" si="882"/>
        <v>1</v>
      </c>
      <c r="K2480" s="24">
        <f t="shared" si="886"/>
        <v>1250</v>
      </c>
      <c r="L2480" s="24">
        <f t="shared" si="889"/>
        <v>0</v>
      </c>
      <c r="M2480" s="52">
        <f t="shared" si="893"/>
        <v>1</v>
      </c>
      <c r="N2480" s="523"/>
    </row>
    <row r="2481" spans="1:14" s="13" customFormat="1" ht="18.75" customHeight="1" x14ac:dyDescent="0.25">
      <c r="A2481" s="595"/>
      <c r="B2481" s="440" t="s">
        <v>24</v>
      </c>
      <c r="C2481" s="205"/>
      <c r="D2481" s="206"/>
      <c r="E2481" s="206"/>
      <c r="F2481" s="206">
        <f>F2486+F2491+F2496+F2501+F2506+F2511</f>
        <v>0</v>
      </c>
      <c r="G2481" s="88" t="e">
        <f t="shared" si="896"/>
        <v>#DIV/0!</v>
      </c>
      <c r="H2481" s="349">
        <f t="shared" si="899"/>
        <v>0</v>
      </c>
      <c r="I2481" s="88" t="e">
        <f t="shared" si="884"/>
        <v>#DIV/0!</v>
      </c>
      <c r="J2481" s="332">
        <f t="shared" si="882"/>
        <v>0</v>
      </c>
      <c r="K2481" s="24">
        <f t="shared" si="886"/>
        <v>0</v>
      </c>
      <c r="L2481" s="24">
        <f t="shared" si="889"/>
        <v>0</v>
      </c>
      <c r="M2481" s="129" t="e">
        <f t="shared" si="893"/>
        <v>#DIV/0!</v>
      </c>
      <c r="N2481" s="523"/>
    </row>
    <row r="2482" spans="1:14" s="13" customFormat="1" ht="74.25" customHeight="1" x14ac:dyDescent="0.25">
      <c r="A2482" s="576" t="s">
        <v>214</v>
      </c>
      <c r="B2482" s="334" t="s">
        <v>686</v>
      </c>
      <c r="C2482" s="208" t="s">
        <v>779</v>
      </c>
      <c r="D2482" s="209">
        <f>SUM(D2483:D2486)</f>
        <v>38187</v>
      </c>
      <c r="E2482" s="209">
        <f>SUM(E2483:E2486)</f>
        <v>38187</v>
      </c>
      <c r="F2482" s="209">
        <f>SUM(F2483:F2486)</f>
        <v>20738.009999999998</v>
      </c>
      <c r="G2482" s="109">
        <f t="shared" si="896"/>
        <v>0.54300000000000004</v>
      </c>
      <c r="H2482" s="209">
        <f>F2482</f>
        <v>20738.009999999998</v>
      </c>
      <c r="I2482" s="109">
        <f t="shared" si="884"/>
        <v>0.54300000000000004</v>
      </c>
      <c r="J2482" s="207">
        <f t="shared" si="882"/>
        <v>1</v>
      </c>
      <c r="K2482" s="24">
        <f>SUM(K2483:K2486)</f>
        <v>38187</v>
      </c>
      <c r="L2482" s="24">
        <f>SUM(L2483:L2486)</f>
        <v>0</v>
      </c>
      <c r="M2482" s="52">
        <f t="shared" si="893"/>
        <v>1</v>
      </c>
      <c r="N2482" s="530"/>
    </row>
    <row r="2483" spans="1:14" s="13" customFormat="1" x14ac:dyDescent="0.25">
      <c r="A2483" s="576"/>
      <c r="B2483" s="208" t="s">
        <v>23</v>
      </c>
      <c r="C2483" s="208"/>
      <c r="D2483" s="209">
        <f>D2488+D2493+D2498+D2503</f>
        <v>0</v>
      </c>
      <c r="E2483" s="209">
        <f t="shared" ref="E2483:F2486" si="900">E2488+E2493+E2498+E2503</f>
        <v>0</v>
      </c>
      <c r="F2483" s="209">
        <f t="shared" si="900"/>
        <v>0</v>
      </c>
      <c r="G2483" s="88" t="e">
        <f t="shared" si="896"/>
        <v>#DIV/0!</v>
      </c>
      <c r="H2483" s="210">
        <f>H2488+H2493+H2498+H2503</f>
        <v>0</v>
      </c>
      <c r="I2483" s="88" t="e">
        <f t="shared" ref="I2483:I2546" si="901">H2483/E2483</f>
        <v>#DIV/0!</v>
      </c>
      <c r="J2483" s="207">
        <f t="shared" si="882"/>
        <v>0</v>
      </c>
      <c r="K2483" s="209">
        <f t="shared" ref="K2483:L2486" si="902">K2488+K2493+K2498+K2503</f>
        <v>0</v>
      </c>
      <c r="L2483" s="209">
        <f t="shared" si="902"/>
        <v>0</v>
      </c>
      <c r="M2483" s="129" t="e">
        <f t="shared" si="893"/>
        <v>#DIV/0!</v>
      </c>
      <c r="N2483" s="530"/>
    </row>
    <row r="2484" spans="1:14" s="13" customFormat="1" x14ac:dyDescent="0.25">
      <c r="A2484" s="576"/>
      <c r="B2484" s="208" t="s">
        <v>22</v>
      </c>
      <c r="C2484" s="208"/>
      <c r="D2484" s="209">
        <f t="shared" ref="D2484:D2486" si="903">D2489+D2494+D2499+D2504</f>
        <v>0</v>
      </c>
      <c r="E2484" s="209">
        <f t="shared" si="900"/>
        <v>0</v>
      </c>
      <c r="F2484" s="209">
        <f t="shared" si="900"/>
        <v>0</v>
      </c>
      <c r="G2484" s="88" t="e">
        <f t="shared" si="896"/>
        <v>#DIV/0!</v>
      </c>
      <c r="H2484" s="210">
        <f>H2489+H2494+H2499+H2504</f>
        <v>0</v>
      </c>
      <c r="I2484" s="88" t="e">
        <f t="shared" si="901"/>
        <v>#DIV/0!</v>
      </c>
      <c r="J2484" s="207">
        <f t="shared" si="882"/>
        <v>0</v>
      </c>
      <c r="K2484" s="209">
        <f t="shared" si="902"/>
        <v>0</v>
      </c>
      <c r="L2484" s="209">
        <f t="shared" si="902"/>
        <v>0</v>
      </c>
      <c r="M2484" s="129" t="e">
        <f t="shared" si="893"/>
        <v>#DIV/0!</v>
      </c>
      <c r="N2484" s="530"/>
    </row>
    <row r="2485" spans="1:14" s="13" customFormat="1" x14ac:dyDescent="0.25">
      <c r="A2485" s="576"/>
      <c r="B2485" s="208" t="s">
        <v>42</v>
      </c>
      <c r="C2485" s="208"/>
      <c r="D2485" s="209">
        <f t="shared" si="903"/>
        <v>38187</v>
      </c>
      <c r="E2485" s="209">
        <f t="shared" si="900"/>
        <v>38187</v>
      </c>
      <c r="F2485" s="209">
        <f t="shared" si="900"/>
        <v>20738.009999999998</v>
      </c>
      <c r="G2485" s="109">
        <f t="shared" si="896"/>
        <v>0.54300000000000004</v>
      </c>
      <c r="H2485" s="209">
        <f>H2490+H2495+H2500+H2505</f>
        <v>20738.009999999998</v>
      </c>
      <c r="I2485" s="109">
        <f t="shared" si="901"/>
        <v>0.54300000000000004</v>
      </c>
      <c r="J2485" s="207">
        <f t="shared" si="882"/>
        <v>1</v>
      </c>
      <c r="K2485" s="209">
        <f t="shared" si="902"/>
        <v>38187</v>
      </c>
      <c r="L2485" s="209">
        <f t="shared" si="902"/>
        <v>0</v>
      </c>
      <c r="M2485" s="52">
        <f t="shared" si="893"/>
        <v>1</v>
      </c>
      <c r="N2485" s="530"/>
    </row>
    <row r="2486" spans="1:14" s="13" customFormat="1" x14ac:dyDescent="0.25">
      <c r="A2486" s="576"/>
      <c r="B2486" s="440" t="s">
        <v>24</v>
      </c>
      <c r="C2486" s="208"/>
      <c r="D2486" s="209">
        <f t="shared" si="903"/>
        <v>0</v>
      </c>
      <c r="E2486" s="209">
        <f t="shared" si="900"/>
        <v>0</v>
      </c>
      <c r="F2486" s="209">
        <f t="shared" si="900"/>
        <v>0</v>
      </c>
      <c r="G2486" s="88" t="e">
        <f t="shared" si="896"/>
        <v>#DIV/0!</v>
      </c>
      <c r="H2486" s="347">
        <f>H2491+H2496+H2501+H2506</f>
        <v>0</v>
      </c>
      <c r="I2486" s="88" t="e">
        <f t="shared" si="901"/>
        <v>#DIV/0!</v>
      </c>
      <c r="J2486" s="207">
        <f t="shared" ref="J2486:J2554" si="904">IF(H2486&gt;0,H2486/F2486,0)</f>
        <v>0</v>
      </c>
      <c r="K2486" s="209">
        <f t="shared" si="902"/>
        <v>0</v>
      </c>
      <c r="L2486" s="209">
        <f t="shared" si="902"/>
        <v>0</v>
      </c>
      <c r="M2486" s="129" t="e">
        <f t="shared" si="893"/>
        <v>#DIV/0!</v>
      </c>
      <c r="N2486" s="530"/>
    </row>
    <row r="2487" spans="1:14" s="13" customFormat="1" ht="96.75" customHeight="1" x14ac:dyDescent="0.25">
      <c r="A2487" s="471" t="s">
        <v>1101</v>
      </c>
      <c r="B2487" s="205" t="s">
        <v>687</v>
      </c>
      <c r="C2487" s="205" t="s">
        <v>215</v>
      </c>
      <c r="D2487" s="206">
        <f>SUM(D2488:D2491)</f>
        <v>27347.7</v>
      </c>
      <c r="E2487" s="206">
        <f>SUM(E2488:E2491)</f>
        <v>27347.7</v>
      </c>
      <c r="F2487" s="206">
        <f>SUM(F2488:F2491)</f>
        <v>15322.75</v>
      </c>
      <c r="G2487" s="109">
        <f t="shared" si="896"/>
        <v>0.56000000000000005</v>
      </c>
      <c r="H2487" s="206">
        <f>F2487</f>
        <v>15322.75</v>
      </c>
      <c r="I2487" s="109">
        <f t="shared" si="901"/>
        <v>0.56000000000000005</v>
      </c>
      <c r="J2487" s="207">
        <f t="shared" si="904"/>
        <v>1</v>
      </c>
      <c r="K2487" s="24">
        <f t="shared" si="886"/>
        <v>27347.7</v>
      </c>
      <c r="L2487" s="24">
        <f t="shared" si="889"/>
        <v>0</v>
      </c>
      <c r="M2487" s="52">
        <f t="shared" si="893"/>
        <v>1</v>
      </c>
      <c r="N2487" s="523" t="s">
        <v>938</v>
      </c>
    </row>
    <row r="2488" spans="1:14" s="13" customFormat="1" ht="18.75" customHeight="1" x14ac:dyDescent="0.25">
      <c r="A2488" s="471"/>
      <c r="B2488" s="208" t="s">
        <v>23</v>
      </c>
      <c r="C2488" s="208"/>
      <c r="D2488" s="209"/>
      <c r="E2488" s="209"/>
      <c r="F2488" s="209"/>
      <c r="G2488" s="88" t="e">
        <f t="shared" si="896"/>
        <v>#DIV/0!</v>
      </c>
      <c r="H2488" s="210">
        <f t="shared" si="899"/>
        <v>0</v>
      </c>
      <c r="I2488" s="88" t="e">
        <f t="shared" si="901"/>
        <v>#DIV/0!</v>
      </c>
      <c r="J2488" s="207">
        <f t="shared" si="904"/>
        <v>0</v>
      </c>
      <c r="K2488" s="24">
        <f t="shared" si="886"/>
        <v>0</v>
      </c>
      <c r="L2488" s="24">
        <f t="shared" si="889"/>
        <v>0</v>
      </c>
      <c r="M2488" s="129" t="e">
        <f t="shared" si="893"/>
        <v>#DIV/0!</v>
      </c>
      <c r="N2488" s="523"/>
    </row>
    <row r="2489" spans="1:14" s="13" customFormat="1" x14ac:dyDescent="0.25">
      <c r="A2489" s="471"/>
      <c r="B2489" s="208" t="s">
        <v>22</v>
      </c>
      <c r="C2489" s="208"/>
      <c r="D2489" s="209"/>
      <c r="E2489" s="209"/>
      <c r="F2489" s="209"/>
      <c r="G2489" s="88" t="e">
        <f t="shared" si="896"/>
        <v>#DIV/0!</v>
      </c>
      <c r="H2489" s="210">
        <f t="shared" si="899"/>
        <v>0</v>
      </c>
      <c r="I2489" s="88" t="e">
        <f t="shared" si="901"/>
        <v>#DIV/0!</v>
      </c>
      <c r="J2489" s="207">
        <f t="shared" si="904"/>
        <v>0</v>
      </c>
      <c r="K2489" s="24">
        <f t="shared" si="886"/>
        <v>0</v>
      </c>
      <c r="L2489" s="24">
        <f t="shared" si="889"/>
        <v>0</v>
      </c>
      <c r="M2489" s="129" t="e">
        <f t="shared" si="893"/>
        <v>#DIV/0!</v>
      </c>
      <c r="N2489" s="523"/>
    </row>
    <row r="2490" spans="1:14" s="13" customFormat="1" x14ac:dyDescent="0.25">
      <c r="A2490" s="471"/>
      <c r="B2490" s="208" t="s">
        <v>42</v>
      </c>
      <c r="C2490" s="208"/>
      <c r="D2490" s="209">
        <v>27347.7</v>
      </c>
      <c r="E2490" s="209">
        <f>D2490</f>
        <v>27347.7</v>
      </c>
      <c r="F2490" s="206">
        <v>15322.75</v>
      </c>
      <c r="G2490" s="109">
        <f t="shared" si="896"/>
        <v>0.56000000000000005</v>
      </c>
      <c r="H2490" s="209">
        <f t="shared" si="899"/>
        <v>15322.75</v>
      </c>
      <c r="I2490" s="109">
        <f t="shared" si="901"/>
        <v>0.56000000000000005</v>
      </c>
      <c r="J2490" s="207">
        <f t="shared" si="904"/>
        <v>1</v>
      </c>
      <c r="K2490" s="24">
        <f t="shared" si="886"/>
        <v>27347.7</v>
      </c>
      <c r="L2490" s="24">
        <f t="shared" si="889"/>
        <v>0</v>
      </c>
      <c r="M2490" s="52">
        <f t="shared" si="893"/>
        <v>1</v>
      </c>
      <c r="N2490" s="523"/>
    </row>
    <row r="2491" spans="1:14" s="13" customFormat="1" x14ac:dyDescent="0.25">
      <c r="A2491" s="471"/>
      <c r="B2491" s="440" t="s">
        <v>24</v>
      </c>
      <c r="C2491" s="208"/>
      <c r="D2491" s="209"/>
      <c r="E2491" s="209"/>
      <c r="F2491" s="209"/>
      <c r="G2491" s="88" t="e">
        <f t="shared" si="896"/>
        <v>#DIV/0!</v>
      </c>
      <c r="H2491" s="346">
        <f t="shared" si="899"/>
        <v>0</v>
      </c>
      <c r="I2491" s="88" t="e">
        <f t="shared" si="901"/>
        <v>#DIV/0!</v>
      </c>
      <c r="J2491" s="207">
        <f t="shared" si="904"/>
        <v>0</v>
      </c>
      <c r="K2491" s="24">
        <f t="shared" si="886"/>
        <v>0</v>
      </c>
      <c r="L2491" s="24">
        <f t="shared" si="889"/>
        <v>0</v>
      </c>
      <c r="M2491" s="129" t="e">
        <f t="shared" si="893"/>
        <v>#DIV/0!</v>
      </c>
      <c r="N2491" s="523"/>
    </row>
    <row r="2492" spans="1:14" s="13" customFormat="1" ht="72.75" customHeight="1" x14ac:dyDescent="0.25">
      <c r="A2492" s="471" t="s">
        <v>1102</v>
      </c>
      <c r="B2492" s="204" t="s">
        <v>688</v>
      </c>
      <c r="C2492" s="205" t="s">
        <v>215</v>
      </c>
      <c r="D2492" s="206">
        <f>SUM(D2493:D2496)</f>
        <v>1050</v>
      </c>
      <c r="E2492" s="206">
        <f>SUM(E2493:E2496)</f>
        <v>1050</v>
      </c>
      <c r="F2492" s="206">
        <f>SUM(F2493:F2496)</f>
        <v>330.99</v>
      </c>
      <c r="G2492" s="109">
        <f t="shared" si="896"/>
        <v>0.315</v>
      </c>
      <c r="H2492" s="336">
        <f>F2492</f>
        <v>330.99</v>
      </c>
      <c r="I2492" s="109">
        <f t="shared" si="901"/>
        <v>0.315</v>
      </c>
      <c r="J2492" s="207">
        <f t="shared" si="904"/>
        <v>1</v>
      </c>
      <c r="K2492" s="24">
        <f t="shared" si="886"/>
        <v>1050</v>
      </c>
      <c r="L2492" s="24">
        <f t="shared" si="889"/>
        <v>0</v>
      </c>
      <c r="M2492" s="52">
        <f t="shared" si="893"/>
        <v>1</v>
      </c>
      <c r="N2492" s="523" t="s">
        <v>939</v>
      </c>
    </row>
    <row r="2493" spans="1:14" s="13" customFormat="1" x14ac:dyDescent="0.25">
      <c r="A2493" s="471"/>
      <c r="B2493" s="208" t="s">
        <v>23</v>
      </c>
      <c r="C2493" s="208"/>
      <c r="D2493" s="209"/>
      <c r="E2493" s="209"/>
      <c r="F2493" s="209"/>
      <c r="G2493" s="88" t="e">
        <f t="shared" si="896"/>
        <v>#DIV/0!</v>
      </c>
      <c r="H2493" s="347">
        <f t="shared" si="899"/>
        <v>0</v>
      </c>
      <c r="I2493" s="88" t="e">
        <f t="shared" si="901"/>
        <v>#DIV/0!</v>
      </c>
      <c r="J2493" s="207">
        <f t="shared" si="904"/>
        <v>0</v>
      </c>
      <c r="K2493" s="24">
        <f t="shared" si="886"/>
        <v>0</v>
      </c>
      <c r="L2493" s="24">
        <f t="shared" si="889"/>
        <v>0</v>
      </c>
      <c r="M2493" s="129" t="e">
        <f t="shared" si="893"/>
        <v>#DIV/0!</v>
      </c>
      <c r="N2493" s="523"/>
    </row>
    <row r="2494" spans="1:14" s="13" customFormat="1" x14ac:dyDescent="0.25">
      <c r="A2494" s="471"/>
      <c r="B2494" s="208" t="s">
        <v>22</v>
      </c>
      <c r="C2494" s="208"/>
      <c r="D2494" s="209"/>
      <c r="E2494" s="209"/>
      <c r="F2494" s="209"/>
      <c r="G2494" s="88" t="e">
        <f t="shared" si="896"/>
        <v>#DIV/0!</v>
      </c>
      <c r="H2494" s="347">
        <f t="shared" si="899"/>
        <v>0</v>
      </c>
      <c r="I2494" s="88" t="e">
        <f t="shared" si="901"/>
        <v>#DIV/0!</v>
      </c>
      <c r="J2494" s="207">
        <f t="shared" si="904"/>
        <v>0</v>
      </c>
      <c r="K2494" s="24">
        <f t="shared" si="886"/>
        <v>0</v>
      </c>
      <c r="L2494" s="24">
        <f t="shared" si="889"/>
        <v>0</v>
      </c>
      <c r="M2494" s="129" t="e">
        <f t="shared" si="893"/>
        <v>#DIV/0!</v>
      </c>
      <c r="N2494" s="523"/>
    </row>
    <row r="2495" spans="1:14" s="13" customFormat="1" x14ac:dyDescent="0.25">
      <c r="A2495" s="471"/>
      <c r="B2495" s="208" t="s">
        <v>42</v>
      </c>
      <c r="C2495" s="208"/>
      <c r="D2495" s="209">
        <v>1050</v>
      </c>
      <c r="E2495" s="209">
        <f>D2495</f>
        <v>1050</v>
      </c>
      <c r="F2495" s="209">
        <v>330.99</v>
      </c>
      <c r="G2495" s="109">
        <f t="shared" si="896"/>
        <v>0.315</v>
      </c>
      <c r="H2495" s="333">
        <f t="shared" si="899"/>
        <v>330.99</v>
      </c>
      <c r="I2495" s="109">
        <f t="shared" si="901"/>
        <v>0.315</v>
      </c>
      <c r="J2495" s="207">
        <f t="shared" si="904"/>
        <v>1</v>
      </c>
      <c r="K2495" s="24">
        <f t="shared" si="886"/>
        <v>1050</v>
      </c>
      <c r="L2495" s="24">
        <f t="shared" si="889"/>
        <v>0</v>
      </c>
      <c r="M2495" s="52">
        <f t="shared" si="893"/>
        <v>1</v>
      </c>
      <c r="N2495" s="523"/>
    </row>
    <row r="2496" spans="1:14" s="13" customFormat="1" x14ac:dyDescent="0.25">
      <c r="A2496" s="471"/>
      <c r="B2496" s="440" t="s">
        <v>24</v>
      </c>
      <c r="C2496" s="208"/>
      <c r="D2496" s="209"/>
      <c r="E2496" s="209"/>
      <c r="F2496" s="209"/>
      <c r="G2496" s="88" t="e">
        <f t="shared" si="896"/>
        <v>#DIV/0!</v>
      </c>
      <c r="H2496" s="347">
        <f t="shared" si="899"/>
        <v>0</v>
      </c>
      <c r="I2496" s="88" t="e">
        <f t="shared" si="901"/>
        <v>#DIV/0!</v>
      </c>
      <c r="J2496" s="207">
        <f t="shared" si="904"/>
        <v>0</v>
      </c>
      <c r="K2496" s="24">
        <f t="shared" si="886"/>
        <v>0</v>
      </c>
      <c r="L2496" s="24">
        <f t="shared" si="889"/>
        <v>0</v>
      </c>
      <c r="M2496" s="129" t="e">
        <f t="shared" si="893"/>
        <v>#DIV/0!</v>
      </c>
      <c r="N2496" s="523"/>
    </row>
    <row r="2497" spans="1:14" s="323" customFormat="1" ht="68.25" customHeight="1" x14ac:dyDescent="0.3">
      <c r="A2497" s="472" t="s">
        <v>1103</v>
      </c>
      <c r="B2497" s="204" t="s">
        <v>689</v>
      </c>
      <c r="C2497" s="205" t="s">
        <v>215</v>
      </c>
      <c r="D2497" s="206">
        <f>SUM(D2498:D2501)</f>
        <v>2050</v>
      </c>
      <c r="E2497" s="206">
        <f>SUM(E2498:E2501)</f>
        <v>2050</v>
      </c>
      <c r="F2497" s="206">
        <f>SUM(F2498:F2501)</f>
        <v>343.71</v>
      </c>
      <c r="G2497" s="109">
        <f t="shared" si="896"/>
        <v>0.16800000000000001</v>
      </c>
      <c r="H2497" s="336">
        <f>F2497</f>
        <v>343.71</v>
      </c>
      <c r="I2497" s="109">
        <f t="shared" si="901"/>
        <v>0.16800000000000001</v>
      </c>
      <c r="J2497" s="207">
        <f t="shared" si="904"/>
        <v>1</v>
      </c>
      <c r="K2497" s="24">
        <f t="shared" si="886"/>
        <v>2050</v>
      </c>
      <c r="L2497" s="24">
        <f t="shared" si="889"/>
        <v>0</v>
      </c>
      <c r="M2497" s="52">
        <f t="shared" si="893"/>
        <v>1</v>
      </c>
      <c r="N2497" s="523" t="s">
        <v>934</v>
      </c>
    </row>
    <row r="2498" spans="1:14" s="323" customFormat="1" ht="18.75" customHeight="1" x14ac:dyDescent="0.3">
      <c r="A2498" s="472"/>
      <c r="B2498" s="208" t="s">
        <v>23</v>
      </c>
      <c r="C2498" s="208"/>
      <c r="D2498" s="209"/>
      <c r="E2498" s="209"/>
      <c r="F2498" s="209"/>
      <c r="G2498" s="88" t="e">
        <f t="shared" si="896"/>
        <v>#DIV/0!</v>
      </c>
      <c r="H2498" s="347">
        <f t="shared" si="899"/>
        <v>0</v>
      </c>
      <c r="I2498" s="88" t="e">
        <f t="shared" si="901"/>
        <v>#DIV/0!</v>
      </c>
      <c r="J2498" s="207">
        <f t="shared" si="904"/>
        <v>0</v>
      </c>
      <c r="K2498" s="24">
        <f t="shared" si="886"/>
        <v>0</v>
      </c>
      <c r="L2498" s="24">
        <f t="shared" si="889"/>
        <v>0</v>
      </c>
      <c r="M2498" s="129" t="e">
        <f t="shared" si="893"/>
        <v>#DIV/0!</v>
      </c>
      <c r="N2498" s="523"/>
    </row>
    <row r="2499" spans="1:14" s="323" customFormat="1" x14ac:dyDescent="0.3">
      <c r="A2499" s="472"/>
      <c r="B2499" s="208" t="s">
        <v>22</v>
      </c>
      <c r="C2499" s="208"/>
      <c r="D2499" s="209"/>
      <c r="E2499" s="209"/>
      <c r="F2499" s="209"/>
      <c r="G2499" s="88" t="e">
        <f t="shared" si="896"/>
        <v>#DIV/0!</v>
      </c>
      <c r="H2499" s="347">
        <f t="shared" si="899"/>
        <v>0</v>
      </c>
      <c r="I2499" s="88" t="e">
        <f t="shared" si="901"/>
        <v>#DIV/0!</v>
      </c>
      <c r="J2499" s="207">
        <f t="shared" si="904"/>
        <v>0</v>
      </c>
      <c r="K2499" s="24">
        <f t="shared" ref="K2499:K2562" si="905">E2499</f>
        <v>0</v>
      </c>
      <c r="L2499" s="24">
        <f t="shared" si="889"/>
        <v>0</v>
      </c>
      <c r="M2499" s="129" t="e">
        <f t="shared" si="893"/>
        <v>#DIV/0!</v>
      </c>
      <c r="N2499" s="523"/>
    </row>
    <row r="2500" spans="1:14" s="323" customFormat="1" x14ac:dyDescent="0.3">
      <c r="A2500" s="472"/>
      <c r="B2500" s="208" t="s">
        <v>42</v>
      </c>
      <c r="C2500" s="208"/>
      <c r="D2500" s="209">
        <v>2050</v>
      </c>
      <c r="E2500" s="209">
        <f>D2500</f>
        <v>2050</v>
      </c>
      <c r="F2500" s="209">
        <v>343.71</v>
      </c>
      <c r="G2500" s="109">
        <f t="shared" si="896"/>
        <v>0.16800000000000001</v>
      </c>
      <c r="H2500" s="209">
        <v>343.71</v>
      </c>
      <c r="I2500" s="109">
        <f t="shared" si="901"/>
        <v>0.16800000000000001</v>
      </c>
      <c r="J2500" s="207">
        <f t="shared" si="904"/>
        <v>1</v>
      </c>
      <c r="K2500" s="24">
        <f t="shared" si="905"/>
        <v>2050</v>
      </c>
      <c r="L2500" s="24">
        <f t="shared" si="889"/>
        <v>0</v>
      </c>
      <c r="M2500" s="52">
        <f t="shared" si="893"/>
        <v>1</v>
      </c>
      <c r="N2500" s="523"/>
    </row>
    <row r="2501" spans="1:14" s="323" customFormat="1" x14ac:dyDescent="0.3">
      <c r="A2501" s="472"/>
      <c r="B2501" s="440" t="s">
        <v>24</v>
      </c>
      <c r="C2501" s="208"/>
      <c r="D2501" s="209"/>
      <c r="E2501" s="209"/>
      <c r="F2501" s="209"/>
      <c r="G2501" s="88" t="e">
        <f t="shared" si="896"/>
        <v>#DIV/0!</v>
      </c>
      <c r="H2501" s="346">
        <f t="shared" si="899"/>
        <v>0</v>
      </c>
      <c r="I2501" s="88" t="e">
        <f t="shared" si="901"/>
        <v>#DIV/0!</v>
      </c>
      <c r="J2501" s="207">
        <f t="shared" si="904"/>
        <v>0</v>
      </c>
      <c r="K2501" s="24">
        <f t="shared" si="905"/>
        <v>0</v>
      </c>
      <c r="L2501" s="24">
        <f t="shared" si="889"/>
        <v>0</v>
      </c>
      <c r="M2501" s="129" t="e">
        <f t="shared" si="893"/>
        <v>#DIV/0!</v>
      </c>
      <c r="N2501" s="523"/>
    </row>
    <row r="2502" spans="1:14" s="323" customFormat="1" ht="74.25" customHeight="1" x14ac:dyDescent="0.3">
      <c r="A2502" s="471" t="s">
        <v>1104</v>
      </c>
      <c r="B2502" s="205" t="s">
        <v>690</v>
      </c>
      <c r="C2502" s="205" t="s">
        <v>215</v>
      </c>
      <c r="D2502" s="206">
        <f>SUM(D2503:D2506)</f>
        <v>7739.3</v>
      </c>
      <c r="E2502" s="206">
        <f>SUM(E2503:E2506)</f>
        <v>7739.3</v>
      </c>
      <c r="F2502" s="206">
        <f>SUM(F2503:F2506)</f>
        <v>4740.5600000000004</v>
      </c>
      <c r="G2502" s="114">
        <f t="shared" si="896"/>
        <v>0.61299999999999999</v>
      </c>
      <c r="H2502" s="206">
        <f>F2502</f>
        <v>4740.5600000000004</v>
      </c>
      <c r="I2502" s="109">
        <f t="shared" si="901"/>
        <v>0.61299999999999999</v>
      </c>
      <c r="J2502" s="332">
        <f t="shared" si="904"/>
        <v>1</v>
      </c>
      <c r="K2502" s="24">
        <f t="shared" si="905"/>
        <v>7739.3</v>
      </c>
      <c r="L2502" s="24">
        <f t="shared" si="889"/>
        <v>0</v>
      </c>
      <c r="M2502" s="52">
        <f t="shared" si="893"/>
        <v>1</v>
      </c>
      <c r="N2502" s="523" t="s">
        <v>935</v>
      </c>
    </row>
    <row r="2503" spans="1:14" s="323" customFormat="1" ht="18.75" customHeight="1" x14ac:dyDescent="0.3">
      <c r="A2503" s="471"/>
      <c r="B2503" s="208" t="s">
        <v>23</v>
      </c>
      <c r="C2503" s="208"/>
      <c r="D2503" s="209"/>
      <c r="E2503" s="209"/>
      <c r="F2503" s="209"/>
      <c r="G2503" s="88" t="e">
        <f t="shared" si="896"/>
        <v>#DIV/0!</v>
      </c>
      <c r="H2503" s="346">
        <f t="shared" si="899"/>
        <v>0</v>
      </c>
      <c r="I2503" s="88" t="e">
        <f t="shared" si="901"/>
        <v>#DIV/0!</v>
      </c>
      <c r="J2503" s="207">
        <f t="shared" si="904"/>
        <v>0</v>
      </c>
      <c r="K2503" s="24">
        <f t="shared" si="905"/>
        <v>0</v>
      </c>
      <c r="L2503" s="24">
        <f t="shared" si="889"/>
        <v>0</v>
      </c>
      <c r="M2503" s="129" t="e">
        <f t="shared" si="893"/>
        <v>#DIV/0!</v>
      </c>
      <c r="N2503" s="523"/>
    </row>
    <row r="2504" spans="1:14" s="323" customFormat="1" x14ac:dyDescent="0.3">
      <c r="A2504" s="471"/>
      <c r="B2504" s="208" t="s">
        <v>22</v>
      </c>
      <c r="C2504" s="208"/>
      <c r="D2504" s="209"/>
      <c r="E2504" s="209"/>
      <c r="F2504" s="209"/>
      <c r="G2504" s="88" t="e">
        <f t="shared" si="896"/>
        <v>#DIV/0!</v>
      </c>
      <c r="H2504" s="346">
        <f t="shared" si="899"/>
        <v>0</v>
      </c>
      <c r="I2504" s="88" t="e">
        <f t="shared" si="901"/>
        <v>#DIV/0!</v>
      </c>
      <c r="J2504" s="207">
        <f t="shared" si="904"/>
        <v>0</v>
      </c>
      <c r="K2504" s="24">
        <f t="shared" si="905"/>
        <v>0</v>
      </c>
      <c r="L2504" s="24">
        <f t="shared" si="889"/>
        <v>0</v>
      </c>
      <c r="M2504" s="129" t="e">
        <f t="shared" si="893"/>
        <v>#DIV/0!</v>
      </c>
      <c r="N2504" s="523"/>
    </row>
    <row r="2505" spans="1:14" s="323" customFormat="1" x14ac:dyDescent="0.3">
      <c r="A2505" s="471"/>
      <c r="B2505" s="208" t="s">
        <v>42</v>
      </c>
      <c r="C2505" s="208"/>
      <c r="D2505" s="209">
        <v>7739.3</v>
      </c>
      <c r="E2505" s="209">
        <v>7739.3</v>
      </c>
      <c r="F2505" s="209">
        <v>4740.5600000000004</v>
      </c>
      <c r="G2505" s="109">
        <f t="shared" si="896"/>
        <v>0.61299999999999999</v>
      </c>
      <c r="H2505" s="209">
        <f t="shared" si="899"/>
        <v>4740.5600000000004</v>
      </c>
      <c r="I2505" s="109">
        <f t="shared" si="901"/>
        <v>0.61299999999999999</v>
      </c>
      <c r="J2505" s="207">
        <f t="shared" si="904"/>
        <v>1</v>
      </c>
      <c r="K2505" s="24">
        <f t="shared" si="905"/>
        <v>7739.3</v>
      </c>
      <c r="L2505" s="24">
        <f t="shared" si="889"/>
        <v>0</v>
      </c>
      <c r="M2505" s="52">
        <f t="shared" si="893"/>
        <v>1</v>
      </c>
      <c r="N2505" s="523"/>
    </row>
    <row r="2506" spans="1:14" s="323" customFormat="1" x14ac:dyDescent="0.3">
      <c r="A2506" s="471"/>
      <c r="B2506" s="440" t="s">
        <v>24</v>
      </c>
      <c r="C2506" s="208"/>
      <c r="D2506" s="209"/>
      <c r="E2506" s="209"/>
      <c r="F2506" s="209"/>
      <c r="G2506" s="88" t="e">
        <f t="shared" si="896"/>
        <v>#DIV/0!</v>
      </c>
      <c r="H2506" s="347">
        <f t="shared" si="899"/>
        <v>0</v>
      </c>
      <c r="I2506" s="88" t="e">
        <f t="shared" si="901"/>
        <v>#DIV/0!</v>
      </c>
      <c r="J2506" s="207">
        <f t="shared" si="904"/>
        <v>0</v>
      </c>
      <c r="K2506" s="24">
        <f t="shared" si="905"/>
        <v>0</v>
      </c>
      <c r="L2506" s="24">
        <f t="shared" si="889"/>
        <v>0</v>
      </c>
      <c r="M2506" s="129" t="e">
        <f t="shared" si="893"/>
        <v>#DIV/0!</v>
      </c>
      <c r="N2506" s="523"/>
    </row>
    <row r="2507" spans="1:14" s="323" customFormat="1" ht="52.5" customHeight="1" x14ac:dyDescent="0.3">
      <c r="A2507" s="473" t="s">
        <v>1105</v>
      </c>
      <c r="B2507" s="208" t="s">
        <v>691</v>
      </c>
      <c r="C2507" s="208" t="s">
        <v>779</v>
      </c>
      <c r="D2507" s="209">
        <f>SUM(D2508:D2511)</f>
        <v>300</v>
      </c>
      <c r="E2507" s="209">
        <f>SUM(E2508:E2511)</f>
        <v>300</v>
      </c>
      <c r="F2507" s="209">
        <f>SUM(F2508:F2511)</f>
        <v>100</v>
      </c>
      <c r="G2507" s="109">
        <f t="shared" si="896"/>
        <v>0.33300000000000002</v>
      </c>
      <c r="H2507" s="335">
        <f>F2507</f>
        <v>100</v>
      </c>
      <c r="I2507" s="109">
        <f t="shared" si="901"/>
        <v>0.33300000000000002</v>
      </c>
      <c r="J2507" s="207">
        <f t="shared" si="904"/>
        <v>1</v>
      </c>
      <c r="K2507" s="24">
        <f t="shared" si="905"/>
        <v>300</v>
      </c>
      <c r="L2507" s="24">
        <f t="shared" si="889"/>
        <v>0</v>
      </c>
      <c r="M2507" s="52">
        <f t="shared" si="893"/>
        <v>1</v>
      </c>
      <c r="N2507" s="530"/>
    </row>
    <row r="2508" spans="1:14" s="323" customFormat="1" ht="18.75" customHeight="1" x14ac:dyDescent="0.3">
      <c r="A2508" s="473"/>
      <c r="B2508" s="208" t="s">
        <v>23</v>
      </c>
      <c r="C2508" s="208"/>
      <c r="D2508" s="209">
        <f t="shared" ref="D2508:F2511" si="906">D2513+D2518</f>
        <v>0</v>
      </c>
      <c r="E2508" s="209">
        <f t="shared" si="906"/>
        <v>0</v>
      </c>
      <c r="F2508" s="209">
        <f t="shared" si="906"/>
        <v>0</v>
      </c>
      <c r="G2508" s="88" t="e">
        <f t="shared" si="896"/>
        <v>#DIV/0!</v>
      </c>
      <c r="H2508" s="347">
        <f>H2513+H2518</f>
        <v>0</v>
      </c>
      <c r="I2508" s="88" t="e">
        <f t="shared" si="901"/>
        <v>#DIV/0!</v>
      </c>
      <c r="J2508" s="207">
        <f t="shared" si="904"/>
        <v>0</v>
      </c>
      <c r="K2508" s="24">
        <f t="shared" si="905"/>
        <v>0</v>
      </c>
      <c r="L2508" s="24">
        <f t="shared" si="889"/>
        <v>0</v>
      </c>
      <c r="M2508" s="129" t="e">
        <f t="shared" si="893"/>
        <v>#DIV/0!</v>
      </c>
      <c r="N2508" s="530"/>
    </row>
    <row r="2509" spans="1:14" s="323" customFormat="1" x14ac:dyDescent="0.3">
      <c r="A2509" s="473"/>
      <c r="B2509" s="208" t="s">
        <v>22</v>
      </c>
      <c r="C2509" s="208"/>
      <c r="D2509" s="209">
        <f t="shared" si="906"/>
        <v>0</v>
      </c>
      <c r="E2509" s="209">
        <f t="shared" si="906"/>
        <v>0</v>
      </c>
      <c r="F2509" s="209">
        <f t="shared" si="906"/>
        <v>0</v>
      </c>
      <c r="G2509" s="88" t="e">
        <f t="shared" si="896"/>
        <v>#DIV/0!</v>
      </c>
      <c r="H2509" s="347">
        <f>H2514+H2519</f>
        <v>0</v>
      </c>
      <c r="I2509" s="88" t="e">
        <f t="shared" si="901"/>
        <v>#DIV/0!</v>
      </c>
      <c r="J2509" s="207">
        <f t="shared" si="904"/>
        <v>0</v>
      </c>
      <c r="K2509" s="24">
        <f t="shared" si="905"/>
        <v>0</v>
      </c>
      <c r="L2509" s="24">
        <f t="shared" si="889"/>
        <v>0</v>
      </c>
      <c r="M2509" s="129" t="e">
        <f t="shared" si="893"/>
        <v>#DIV/0!</v>
      </c>
      <c r="N2509" s="530"/>
    </row>
    <row r="2510" spans="1:14" s="323" customFormat="1" x14ac:dyDescent="0.3">
      <c r="A2510" s="473"/>
      <c r="B2510" s="208" t="s">
        <v>42</v>
      </c>
      <c r="C2510" s="208"/>
      <c r="D2510" s="209">
        <f t="shared" si="906"/>
        <v>300</v>
      </c>
      <c r="E2510" s="209">
        <f t="shared" si="906"/>
        <v>300</v>
      </c>
      <c r="F2510" s="209">
        <f>F2515+F2520</f>
        <v>100</v>
      </c>
      <c r="G2510" s="109">
        <f t="shared" si="896"/>
        <v>0.33300000000000002</v>
      </c>
      <c r="H2510" s="335">
        <f>H2515+H2520</f>
        <v>100</v>
      </c>
      <c r="I2510" s="109">
        <f t="shared" si="901"/>
        <v>0.33300000000000002</v>
      </c>
      <c r="J2510" s="207">
        <f t="shared" si="904"/>
        <v>1</v>
      </c>
      <c r="K2510" s="24">
        <f t="shared" si="905"/>
        <v>300</v>
      </c>
      <c r="L2510" s="24">
        <f t="shared" si="889"/>
        <v>0</v>
      </c>
      <c r="M2510" s="52">
        <f t="shared" si="893"/>
        <v>1</v>
      </c>
      <c r="N2510" s="530"/>
    </row>
    <row r="2511" spans="1:14" s="323" customFormat="1" x14ac:dyDescent="0.3">
      <c r="A2511" s="473"/>
      <c r="B2511" s="440" t="s">
        <v>24</v>
      </c>
      <c r="C2511" s="208"/>
      <c r="D2511" s="209">
        <f t="shared" si="906"/>
        <v>0</v>
      </c>
      <c r="E2511" s="209">
        <f t="shared" si="906"/>
        <v>0</v>
      </c>
      <c r="F2511" s="209">
        <f t="shared" si="906"/>
        <v>0</v>
      </c>
      <c r="G2511" s="88" t="e">
        <f t="shared" si="896"/>
        <v>#DIV/0!</v>
      </c>
      <c r="H2511" s="347">
        <f>H2516+H2521</f>
        <v>0</v>
      </c>
      <c r="I2511" s="88" t="e">
        <f t="shared" si="901"/>
        <v>#DIV/0!</v>
      </c>
      <c r="J2511" s="207">
        <f t="shared" si="904"/>
        <v>0</v>
      </c>
      <c r="K2511" s="24">
        <f t="shared" si="905"/>
        <v>0</v>
      </c>
      <c r="L2511" s="24">
        <f t="shared" si="889"/>
        <v>0</v>
      </c>
      <c r="M2511" s="129" t="e">
        <f t="shared" si="893"/>
        <v>#DIV/0!</v>
      </c>
      <c r="N2511" s="530"/>
    </row>
    <row r="2512" spans="1:14" s="323" customFormat="1" ht="52.5" customHeight="1" x14ac:dyDescent="0.3">
      <c r="A2512" s="471" t="s">
        <v>1106</v>
      </c>
      <c r="B2512" s="205" t="s">
        <v>692</v>
      </c>
      <c r="C2512" s="205" t="s">
        <v>215</v>
      </c>
      <c r="D2512" s="206">
        <f>SUM(D2513:D2516)</f>
        <v>100</v>
      </c>
      <c r="E2512" s="206">
        <f>SUM(E2513:E2516)</f>
        <v>100</v>
      </c>
      <c r="F2512" s="206">
        <f>SUM(F2513:F2516)</f>
        <v>100</v>
      </c>
      <c r="G2512" s="109">
        <f t="shared" si="896"/>
        <v>1</v>
      </c>
      <c r="H2512" s="338">
        <f>SUM(H2513:H2516)</f>
        <v>100</v>
      </c>
      <c r="I2512" s="109">
        <f t="shared" si="901"/>
        <v>1</v>
      </c>
      <c r="J2512" s="332">
        <f t="shared" si="904"/>
        <v>1</v>
      </c>
      <c r="K2512" s="24">
        <f t="shared" si="905"/>
        <v>100</v>
      </c>
      <c r="L2512" s="24">
        <f t="shared" si="889"/>
        <v>0</v>
      </c>
      <c r="M2512" s="52">
        <f t="shared" si="893"/>
        <v>1</v>
      </c>
      <c r="N2512" s="523" t="s">
        <v>1125</v>
      </c>
    </row>
    <row r="2513" spans="1:14" s="323" customFormat="1" ht="18.75" customHeight="1" x14ac:dyDescent="0.3">
      <c r="A2513" s="471"/>
      <c r="B2513" s="205" t="s">
        <v>23</v>
      </c>
      <c r="C2513" s="205"/>
      <c r="D2513" s="206">
        <f>D2518+D2523</f>
        <v>0</v>
      </c>
      <c r="E2513" s="206">
        <f>E2518+E2523</f>
        <v>0</v>
      </c>
      <c r="F2513" s="206">
        <f>F2518+F2523</f>
        <v>0</v>
      </c>
      <c r="G2513" s="88" t="e">
        <f t="shared" si="896"/>
        <v>#DIV/0!</v>
      </c>
      <c r="H2513" s="349">
        <f t="shared" si="899"/>
        <v>0</v>
      </c>
      <c r="I2513" s="88" t="e">
        <f t="shared" si="901"/>
        <v>#DIV/0!</v>
      </c>
      <c r="J2513" s="332">
        <f t="shared" si="904"/>
        <v>0</v>
      </c>
      <c r="K2513" s="24">
        <f t="shared" si="905"/>
        <v>0</v>
      </c>
      <c r="L2513" s="24">
        <f t="shared" ref="L2513:L2581" si="907">E2513-K2513</f>
        <v>0</v>
      </c>
      <c r="M2513" s="129" t="e">
        <f t="shared" si="893"/>
        <v>#DIV/0!</v>
      </c>
      <c r="N2513" s="523"/>
    </row>
    <row r="2514" spans="1:14" s="323" customFormat="1" x14ac:dyDescent="0.3">
      <c r="A2514" s="471"/>
      <c r="B2514" s="205" t="s">
        <v>22</v>
      </c>
      <c r="C2514" s="205"/>
      <c r="D2514" s="206">
        <f t="shared" ref="D2514:E2516" si="908">D2519+D2524</f>
        <v>0</v>
      </c>
      <c r="E2514" s="206">
        <f t="shared" si="908"/>
        <v>0</v>
      </c>
      <c r="F2514" s="206">
        <f>F2519+F2524</f>
        <v>0</v>
      </c>
      <c r="G2514" s="88" t="e">
        <f t="shared" si="896"/>
        <v>#DIV/0!</v>
      </c>
      <c r="H2514" s="349">
        <f t="shared" si="899"/>
        <v>0</v>
      </c>
      <c r="I2514" s="88" t="e">
        <f t="shared" si="901"/>
        <v>#DIV/0!</v>
      </c>
      <c r="J2514" s="332">
        <f t="shared" si="904"/>
        <v>0</v>
      </c>
      <c r="K2514" s="24">
        <f t="shared" si="905"/>
        <v>0</v>
      </c>
      <c r="L2514" s="24">
        <f t="shared" si="907"/>
        <v>0</v>
      </c>
      <c r="M2514" s="129" t="e">
        <f t="shared" si="893"/>
        <v>#DIV/0!</v>
      </c>
      <c r="N2514" s="523"/>
    </row>
    <row r="2515" spans="1:14" s="323" customFormat="1" x14ac:dyDescent="0.3">
      <c r="A2515" s="471"/>
      <c r="B2515" s="205" t="s">
        <v>42</v>
      </c>
      <c r="C2515" s="205"/>
      <c r="D2515" s="209">
        <v>100</v>
      </c>
      <c r="E2515" s="209">
        <f>D2515</f>
        <v>100</v>
      </c>
      <c r="F2515" s="206">
        <v>100</v>
      </c>
      <c r="G2515" s="109">
        <f t="shared" si="896"/>
        <v>1</v>
      </c>
      <c r="H2515" s="338">
        <f t="shared" si="899"/>
        <v>100</v>
      </c>
      <c r="I2515" s="109">
        <f t="shared" si="901"/>
        <v>1</v>
      </c>
      <c r="J2515" s="332">
        <f t="shared" si="904"/>
        <v>1</v>
      </c>
      <c r="K2515" s="24">
        <f t="shared" si="905"/>
        <v>100</v>
      </c>
      <c r="L2515" s="24">
        <f t="shared" si="907"/>
        <v>0</v>
      </c>
      <c r="M2515" s="52">
        <f t="shared" si="893"/>
        <v>1</v>
      </c>
      <c r="N2515" s="523"/>
    </row>
    <row r="2516" spans="1:14" s="323" customFormat="1" x14ac:dyDescent="0.3">
      <c r="A2516" s="471"/>
      <c r="B2516" s="440" t="s">
        <v>24</v>
      </c>
      <c r="C2516" s="205"/>
      <c r="D2516" s="206"/>
      <c r="E2516" s="206">
        <f t="shared" si="908"/>
        <v>0</v>
      </c>
      <c r="F2516" s="206">
        <f>F2521+F2526</f>
        <v>0</v>
      </c>
      <c r="G2516" s="88" t="e">
        <f t="shared" si="896"/>
        <v>#DIV/0!</v>
      </c>
      <c r="H2516" s="349">
        <f t="shared" si="899"/>
        <v>0</v>
      </c>
      <c r="I2516" s="88" t="e">
        <f t="shared" si="901"/>
        <v>#DIV/0!</v>
      </c>
      <c r="J2516" s="332">
        <f t="shared" si="904"/>
        <v>0</v>
      </c>
      <c r="K2516" s="24">
        <f t="shared" si="905"/>
        <v>0</v>
      </c>
      <c r="L2516" s="24">
        <f t="shared" si="907"/>
        <v>0</v>
      </c>
      <c r="M2516" s="129" t="e">
        <f t="shared" si="893"/>
        <v>#DIV/0!</v>
      </c>
      <c r="N2516" s="523"/>
    </row>
    <row r="2517" spans="1:14" s="323" customFormat="1" ht="54.75" customHeight="1" x14ac:dyDescent="0.3">
      <c r="A2517" s="474" t="s">
        <v>1107</v>
      </c>
      <c r="B2517" s="205" t="s">
        <v>693</v>
      </c>
      <c r="C2517" s="205" t="s">
        <v>215</v>
      </c>
      <c r="D2517" s="206">
        <f>SUM(D2518:D2521)</f>
        <v>200</v>
      </c>
      <c r="E2517" s="206">
        <f>SUM(E2518:E2521)</f>
        <v>200</v>
      </c>
      <c r="F2517" s="206">
        <f>SUM(F2518:F2521)</f>
        <v>0</v>
      </c>
      <c r="G2517" s="109">
        <f t="shared" si="896"/>
        <v>0</v>
      </c>
      <c r="H2517" s="338">
        <f>F2517</f>
        <v>0</v>
      </c>
      <c r="I2517" s="109">
        <f t="shared" si="901"/>
        <v>0</v>
      </c>
      <c r="J2517" s="207">
        <f t="shared" si="904"/>
        <v>0</v>
      </c>
      <c r="K2517" s="24">
        <f t="shared" si="905"/>
        <v>200</v>
      </c>
      <c r="L2517" s="24">
        <f t="shared" si="907"/>
        <v>0</v>
      </c>
      <c r="M2517" s="52">
        <f t="shared" si="893"/>
        <v>1</v>
      </c>
      <c r="N2517" s="523" t="s">
        <v>1125</v>
      </c>
    </row>
    <row r="2518" spans="1:14" s="323" customFormat="1" x14ac:dyDescent="0.3">
      <c r="A2518" s="474"/>
      <c r="B2518" s="208" t="s">
        <v>23</v>
      </c>
      <c r="C2518" s="208"/>
      <c r="D2518" s="209"/>
      <c r="E2518" s="209"/>
      <c r="F2518" s="209"/>
      <c r="G2518" s="88" t="e">
        <f t="shared" si="896"/>
        <v>#DIV/0!</v>
      </c>
      <c r="H2518" s="349">
        <f t="shared" si="899"/>
        <v>0</v>
      </c>
      <c r="I2518" s="88" t="e">
        <f t="shared" si="901"/>
        <v>#DIV/0!</v>
      </c>
      <c r="J2518" s="207">
        <f t="shared" si="904"/>
        <v>0</v>
      </c>
      <c r="K2518" s="24">
        <f t="shared" si="905"/>
        <v>0</v>
      </c>
      <c r="L2518" s="24">
        <f t="shared" si="907"/>
        <v>0</v>
      </c>
      <c r="M2518" s="129" t="e">
        <f t="shared" si="893"/>
        <v>#DIV/0!</v>
      </c>
      <c r="N2518" s="523"/>
    </row>
    <row r="2519" spans="1:14" s="323" customFormat="1" x14ac:dyDescent="0.3">
      <c r="A2519" s="474"/>
      <c r="B2519" s="208" t="s">
        <v>22</v>
      </c>
      <c r="C2519" s="208"/>
      <c r="D2519" s="209"/>
      <c r="E2519" s="209"/>
      <c r="F2519" s="209"/>
      <c r="G2519" s="88" t="e">
        <f t="shared" si="896"/>
        <v>#DIV/0!</v>
      </c>
      <c r="H2519" s="347">
        <f t="shared" si="899"/>
        <v>0</v>
      </c>
      <c r="I2519" s="88" t="e">
        <f t="shared" si="901"/>
        <v>#DIV/0!</v>
      </c>
      <c r="J2519" s="207">
        <f t="shared" si="904"/>
        <v>0</v>
      </c>
      <c r="K2519" s="24">
        <f t="shared" si="905"/>
        <v>0</v>
      </c>
      <c r="L2519" s="24">
        <f t="shared" si="907"/>
        <v>0</v>
      </c>
      <c r="M2519" s="129" t="e">
        <f t="shared" si="893"/>
        <v>#DIV/0!</v>
      </c>
      <c r="N2519" s="523"/>
    </row>
    <row r="2520" spans="1:14" s="323" customFormat="1" x14ac:dyDescent="0.3">
      <c r="A2520" s="474"/>
      <c r="B2520" s="208" t="s">
        <v>42</v>
      </c>
      <c r="C2520" s="208"/>
      <c r="D2520" s="209">
        <v>200</v>
      </c>
      <c r="E2520" s="209">
        <f>D2520</f>
        <v>200</v>
      </c>
      <c r="F2520" s="209">
        <v>0</v>
      </c>
      <c r="G2520" s="88">
        <f t="shared" si="896"/>
        <v>0</v>
      </c>
      <c r="H2520" s="347">
        <f t="shared" si="899"/>
        <v>0</v>
      </c>
      <c r="I2520" s="88">
        <f t="shared" si="901"/>
        <v>0</v>
      </c>
      <c r="J2520" s="207">
        <f t="shared" si="904"/>
        <v>0</v>
      </c>
      <c r="K2520" s="24">
        <f t="shared" si="905"/>
        <v>200</v>
      </c>
      <c r="L2520" s="24">
        <f t="shared" si="907"/>
        <v>0</v>
      </c>
      <c r="M2520" s="52">
        <f t="shared" si="893"/>
        <v>1</v>
      </c>
      <c r="N2520" s="523"/>
    </row>
    <row r="2521" spans="1:14" s="323" customFormat="1" x14ac:dyDescent="0.3">
      <c r="A2521" s="474"/>
      <c r="B2521" s="440" t="s">
        <v>24</v>
      </c>
      <c r="C2521" s="208"/>
      <c r="D2521" s="209"/>
      <c r="E2521" s="209"/>
      <c r="F2521" s="209"/>
      <c r="G2521" s="88" t="e">
        <f t="shared" si="896"/>
        <v>#DIV/0!</v>
      </c>
      <c r="H2521" s="347">
        <f t="shared" si="899"/>
        <v>0</v>
      </c>
      <c r="I2521" s="88" t="e">
        <f t="shared" si="901"/>
        <v>#DIV/0!</v>
      </c>
      <c r="J2521" s="207">
        <f t="shared" si="904"/>
        <v>0</v>
      </c>
      <c r="K2521" s="24">
        <f t="shared" si="905"/>
        <v>0</v>
      </c>
      <c r="L2521" s="24">
        <f t="shared" si="907"/>
        <v>0</v>
      </c>
      <c r="M2521" s="129" t="e">
        <f t="shared" si="893"/>
        <v>#DIV/0!</v>
      </c>
      <c r="N2521" s="523"/>
    </row>
    <row r="2522" spans="1:14" s="323" customFormat="1" ht="63" customHeight="1" x14ac:dyDescent="0.3">
      <c r="A2522" s="475" t="s">
        <v>1108</v>
      </c>
      <c r="B2522" s="208" t="s">
        <v>694</v>
      </c>
      <c r="C2522" s="208" t="s">
        <v>779</v>
      </c>
      <c r="D2522" s="206">
        <f>SUM(D2523:D2526)</f>
        <v>1300</v>
      </c>
      <c r="E2522" s="206">
        <f>SUM(E2523:E2526)</f>
        <v>1300</v>
      </c>
      <c r="F2522" s="206">
        <f>SUM(F2523:F2526)</f>
        <v>948</v>
      </c>
      <c r="G2522" s="114">
        <f t="shared" si="896"/>
        <v>0.72899999999999998</v>
      </c>
      <c r="H2522" s="336">
        <f>F2522</f>
        <v>948</v>
      </c>
      <c r="I2522" s="114">
        <f t="shared" si="901"/>
        <v>0.72899999999999998</v>
      </c>
      <c r="J2522" s="332">
        <f t="shared" si="904"/>
        <v>1</v>
      </c>
      <c r="K2522" s="56">
        <f t="shared" si="905"/>
        <v>1300</v>
      </c>
      <c r="L2522" s="24">
        <f t="shared" si="907"/>
        <v>0</v>
      </c>
      <c r="M2522" s="52">
        <f t="shared" ref="M2522:M2590" si="909">K2522/E2522</f>
        <v>1</v>
      </c>
      <c r="N2522" s="530"/>
    </row>
    <row r="2523" spans="1:14" s="323" customFormat="1" ht="18.75" customHeight="1" x14ac:dyDescent="0.3">
      <c r="A2523" s="475"/>
      <c r="B2523" s="208" t="s">
        <v>23</v>
      </c>
      <c r="C2523" s="208"/>
      <c r="D2523" s="209">
        <f t="shared" ref="D2523:F2526" si="910">D2528</f>
        <v>0</v>
      </c>
      <c r="E2523" s="209">
        <f t="shared" si="910"/>
        <v>0</v>
      </c>
      <c r="F2523" s="209">
        <f t="shared" si="910"/>
        <v>0</v>
      </c>
      <c r="G2523" s="88" t="e">
        <f t="shared" si="896"/>
        <v>#DIV/0!</v>
      </c>
      <c r="H2523" s="347">
        <f>H2528</f>
        <v>0</v>
      </c>
      <c r="I2523" s="88" t="e">
        <f t="shared" si="901"/>
        <v>#DIV/0!</v>
      </c>
      <c r="J2523" s="207">
        <f t="shared" si="904"/>
        <v>0</v>
      </c>
      <c r="K2523" s="24">
        <f t="shared" si="905"/>
        <v>0</v>
      </c>
      <c r="L2523" s="24">
        <f t="shared" si="907"/>
        <v>0</v>
      </c>
      <c r="M2523" s="129" t="e">
        <f t="shared" si="909"/>
        <v>#DIV/0!</v>
      </c>
      <c r="N2523" s="530"/>
    </row>
    <row r="2524" spans="1:14" s="323" customFormat="1" x14ac:dyDescent="0.3">
      <c r="A2524" s="475"/>
      <c r="B2524" s="208" t="s">
        <v>22</v>
      </c>
      <c r="C2524" s="208"/>
      <c r="D2524" s="209">
        <f t="shared" si="910"/>
        <v>0</v>
      </c>
      <c r="E2524" s="209">
        <f t="shared" si="910"/>
        <v>0</v>
      </c>
      <c r="F2524" s="209">
        <f t="shared" si="910"/>
        <v>0</v>
      </c>
      <c r="G2524" s="88" t="e">
        <f t="shared" si="896"/>
        <v>#DIV/0!</v>
      </c>
      <c r="H2524" s="347">
        <f>H2529</f>
        <v>0</v>
      </c>
      <c r="I2524" s="88" t="e">
        <f t="shared" si="901"/>
        <v>#DIV/0!</v>
      </c>
      <c r="J2524" s="207">
        <f t="shared" si="904"/>
        <v>0</v>
      </c>
      <c r="K2524" s="24">
        <f t="shared" si="905"/>
        <v>0</v>
      </c>
      <c r="L2524" s="24">
        <f t="shared" si="907"/>
        <v>0</v>
      </c>
      <c r="M2524" s="129" t="e">
        <f t="shared" si="909"/>
        <v>#DIV/0!</v>
      </c>
      <c r="N2524" s="530"/>
    </row>
    <row r="2525" spans="1:14" s="323" customFormat="1" x14ac:dyDescent="0.3">
      <c r="A2525" s="475"/>
      <c r="B2525" s="208" t="s">
        <v>42</v>
      </c>
      <c r="C2525" s="208"/>
      <c r="D2525" s="209">
        <f t="shared" si="910"/>
        <v>1300</v>
      </c>
      <c r="E2525" s="209">
        <f t="shared" si="910"/>
        <v>1300</v>
      </c>
      <c r="F2525" s="209">
        <f t="shared" si="910"/>
        <v>948</v>
      </c>
      <c r="G2525" s="109">
        <f t="shared" si="896"/>
        <v>0.72899999999999998</v>
      </c>
      <c r="H2525" s="333">
        <f>H2530</f>
        <v>948</v>
      </c>
      <c r="I2525" s="109">
        <f t="shared" si="901"/>
        <v>0.72899999999999998</v>
      </c>
      <c r="J2525" s="207">
        <f t="shared" si="904"/>
        <v>1</v>
      </c>
      <c r="K2525" s="24">
        <f t="shared" si="905"/>
        <v>1300</v>
      </c>
      <c r="L2525" s="24">
        <f t="shared" si="907"/>
        <v>0</v>
      </c>
      <c r="M2525" s="52">
        <f t="shared" si="909"/>
        <v>1</v>
      </c>
      <c r="N2525" s="530"/>
    </row>
    <row r="2526" spans="1:14" s="323" customFormat="1" x14ac:dyDescent="0.3">
      <c r="A2526" s="475"/>
      <c r="B2526" s="440" t="s">
        <v>24</v>
      </c>
      <c r="C2526" s="208"/>
      <c r="D2526" s="209">
        <f t="shared" si="910"/>
        <v>0</v>
      </c>
      <c r="E2526" s="209">
        <f t="shared" si="910"/>
        <v>0</v>
      </c>
      <c r="F2526" s="209">
        <f t="shared" si="910"/>
        <v>0</v>
      </c>
      <c r="G2526" s="88" t="e">
        <f t="shared" si="896"/>
        <v>#DIV/0!</v>
      </c>
      <c r="H2526" s="347">
        <f>H2531</f>
        <v>0</v>
      </c>
      <c r="I2526" s="88" t="e">
        <f t="shared" si="901"/>
        <v>#DIV/0!</v>
      </c>
      <c r="J2526" s="207">
        <f t="shared" si="904"/>
        <v>0</v>
      </c>
      <c r="K2526" s="24">
        <f t="shared" si="905"/>
        <v>0</v>
      </c>
      <c r="L2526" s="24">
        <f t="shared" si="907"/>
        <v>0</v>
      </c>
      <c r="M2526" s="129" t="e">
        <f t="shared" si="909"/>
        <v>#DIV/0!</v>
      </c>
      <c r="N2526" s="530"/>
    </row>
    <row r="2527" spans="1:14" s="323" customFormat="1" ht="52.5" customHeight="1" x14ac:dyDescent="0.3">
      <c r="A2527" s="471" t="s">
        <v>1109</v>
      </c>
      <c r="B2527" s="205" t="s">
        <v>695</v>
      </c>
      <c r="C2527" s="205" t="s">
        <v>215</v>
      </c>
      <c r="D2527" s="206">
        <f>SUM(D2528:D2531)</f>
        <v>1300</v>
      </c>
      <c r="E2527" s="206">
        <f>SUM(E2528:E2531)</f>
        <v>1300</v>
      </c>
      <c r="F2527" s="206">
        <f>SUM(F2528:F2531)</f>
        <v>948</v>
      </c>
      <c r="G2527" s="109">
        <f t="shared" si="896"/>
        <v>0.72899999999999998</v>
      </c>
      <c r="H2527" s="336">
        <f>SUM(H2528:H2531)</f>
        <v>948</v>
      </c>
      <c r="I2527" s="109">
        <f t="shared" si="901"/>
        <v>0.72899999999999998</v>
      </c>
      <c r="J2527" s="332">
        <f t="shared" si="904"/>
        <v>1</v>
      </c>
      <c r="K2527" s="24">
        <f t="shared" si="905"/>
        <v>1300</v>
      </c>
      <c r="L2527" s="24">
        <f t="shared" si="907"/>
        <v>0</v>
      </c>
      <c r="M2527" s="52">
        <f t="shared" si="909"/>
        <v>1</v>
      </c>
      <c r="N2527" s="523" t="s">
        <v>1030</v>
      </c>
    </row>
    <row r="2528" spans="1:14" s="323" customFormat="1" ht="18.75" customHeight="1" x14ac:dyDescent="0.3">
      <c r="A2528" s="471"/>
      <c r="B2528" s="205" t="s">
        <v>23</v>
      </c>
      <c r="C2528" s="205"/>
      <c r="D2528" s="206"/>
      <c r="E2528" s="206"/>
      <c r="F2528" s="206"/>
      <c r="G2528" s="88" t="e">
        <f t="shared" si="896"/>
        <v>#DIV/0!</v>
      </c>
      <c r="H2528" s="349">
        <f t="shared" ref="H2528:H2531" si="911">F2528</f>
        <v>0</v>
      </c>
      <c r="I2528" s="88" t="e">
        <f t="shared" si="901"/>
        <v>#DIV/0!</v>
      </c>
      <c r="J2528" s="332">
        <f t="shared" si="904"/>
        <v>0</v>
      </c>
      <c r="K2528" s="24">
        <f t="shared" si="905"/>
        <v>0</v>
      </c>
      <c r="L2528" s="24">
        <f t="shared" si="907"/>
        <v>0</v>
      </c>
      <c r="M2528" s="129" t="e">
        <f t="shared" si="909"/>
        <v>#DIV/0!</v>
      </c>
      <c r="N2528" s="523"/>
    </row>
    <row r="2529" spans="1:14" s="323" customFormat="1" x14ac:dyDescent="0.3">
      <c r="A2529" s="471"/>
      <c r="B2529" s="205" t="s">
        <v>22</v>
      </c>
      <c r="C2529" s="205"/>
      <c r="D2529" s="206"/>
      <c r="E2529" s="206"/>
      <c r="F2529" s="206"/>
      <c r="G2529" s="88" t="e">
        <f t="shared" si="896"/>
        <v>#DIV/0!</v>
      </c>
      <c r="H2529" s="349">
        <f t="shared" si="911"/>
        <v>0</v>
      </c>
      <c r="I2529" s="88" t="e">
        <f t="shared" si="901"/>
        <v>#DIV/0!</v>
      </c>
      <c r="J2529" s="332">
        <f t="shared" si="904"/>
        <v>0</v>
      </c>
      <c r="K2529" s="24">
        <f t="shared" si="905"/>
        <v>0</v>
      </c>
      <c r="L2529" s="24">
        <f t="shared" si="907"/>
        <v>0</v>
      </c>
      <c r="M2529" s="129" t="e">
        <f t="shared" si="909"/>
        <v>#DIV/0!</v>
      </c>
      <c r="N2529" s="523"/>
    </row>
    <row r="2530" spans="1:14" s="323" customFormat="1" x14ac:dyDescent="0.3">
      <c r="A2530" s="471"/>
      <c r="B2530" s="205" t="s">
        <v>42</v>
      </c>
      <c r="C2530" s="205"/>
      <c r="D2530" s="209">
        <v>1300</v>
      </c>
      <c r="E2530" s="209">
        <f>D2530</f>
        <v>1300</v>
      </c>
      <c r="F2530" s="209">
        <v>948</v>
      </c>
      <c r="G2530" s="109">
        <f t="shared" si="896"/>
        <v>0.72899999999999998</v>
      </c>
      <c r="H2530" s="209">
        <v>948</v>
      </c>
      <c r="I2530" s="109">
        <f t="shared" si="901"/>
        <v>0.72899999999999998</v>
      </c>
      <c r="J2530" s="332">
        <f t="shared" si="904"/>
        <v>1</v>
      </c>
      <c r="K2530" s="24">
        <f t="shared" si="905"/>
        <v>1300</v>
      </c>
      <c r="L2530" s="24">
        <f t="shared" si="907"/>
        <v>0</v>
      </c>
      <c r="M2530" s="52">
        <f t="shared" si="909"/>
        <v>1</v>
      </c>
      <c r="N2530" s="523"/>
    </row>
    <row r="2531" spans="1:14" s="323" customFormat="1" x14ac:dyDescent="0.3">
      <c r="A2531" s="471"/>
      <c r="B2531" s="440" t="s">
        <v>24</v>
      </c>
      <c r="C2531" s="205"/>
      <c r="D2531" s="206"/>
      <c r="E2531" s="206"/>
      <c r="F2531" s="206"/>
      <c r="G2531" s="88" t="e">
        <f t="shared" si="896"/>
        <v>#DIV/0!</v>
      </c>
      <c r="H2531" s="349">
        <f t="shared" si="911"/>
        <v>0</v>
      </c>
      <c r="I2531" s="88" t="e">
        <f t="shared" si="901"/>
        <v>#DIV/0!</v>
      </c>
      <c r="J2531" s="332">
        <f t="shared" si="904"/>
        <v>0</v>
      </c>
      <c r="K2531" s="24">
        <f t="shared" si="905"/>
        <v>0</v>
      </c>
      <c r="L2531" s="24">
        <f t="shared" si="907"/>
        <v>0</v>
      </c>
      <c r="M2531" s="129" t="e">
        <f t="shared" si="909"/>
        <v>#DIV/0!</v>
      </c>
      <c r="N2531" s="523"/>
    </row>
    <row r="2532" spans="1:14" s="323" customFormat="1" ht="201.75" customHeight="1" x14ac:dyDescent="0.3">
      <c r="A2532" s="471" t="s">
        <v>1110</v>
      </c>
      <c r="B2532" s="37" t="s">
        <v>993</v>
      </c>
      <c r="C2532" s="205" t="s">
        <v>215</v>
      </c>
      <c r="D2532" s="206">
        <f>SUM(D2533:D2536)</f>
        <v>32.03</v>
      </c>
      <c r="E2532" s="206">
        <f t="shared" ref="E2532:F2532" si="912">SUM(E2533:E2536)</f>
        <v>32.03</v>
      </c>
      <c r="F2532" s="206">
        <f t="shared" si="912"/>
        <v>32.03</v>
      </c>
      <c r="G2532" s="114"/>
      <c r="H2532" s="338"/>
      <c r="I2532" s="109">
        <f t="shared" si="901"/>
        <v>0</v>
      </c>
      <c r="J2532" s="332"/>
      <c r="K2532" s="56">
        <f>SUM(K2533:K2536)</f>
        <v>32.03</v>
      </c>
      <c r="L2532" s="56">
        <f>SUM(L2533:L2536)</f>
        <v>0</v>
      </c>
      <c r="M2532" s="155"/>
      <c r="N2532" s="518" t="s">
        <v>1189</v>
      </c>
    </row>
    <row r="2533" spans="1:14" s="323" customFormat="1" x14ac:dyDescent="0.3">
      <c r="A2533" s="471"/>
      <c r="B2533" s="208" t="s">
        <v>23</v>
      </c>
      <c r="C2533" s="205"/>
      <c r="D2533" s="209">
        <v>32.03</v>
      </c>
      <c r="E2533" s="209">
        <v>32.03</v>
      </c>
      <c r="F2533" s="209">
        <v>32.03</v>
      </c>
      <c r="G2533" s="109"/>
      <c r="H2533" s="335"/>
      <c r="I2533" s="109">
        <f t="shared" si="901"/>
        <v>0</v>
      </c>
      <c r="J2533" s="207"/>
      <c r="K2533" s="24">
        <v>32.03</v>
      </c>
      <c r="L2533" s="24"/>
      <c r="M2533" s="52"/>
      <c r="N2533" s="518"/>
    </row>
    <row r="2534" spans="1:14" s="323" customFormat="1" x14ac:dyDescent="0.3">
      <c r="A2534" s="471"/>
      <c r="B2534" s="208" t="s">
        <v>22</v>
      </c>
      <c r="C2534" s="205"/>
      <c r="D2534" s="209"/>
      <c r="E2534" s="209"/>
      <c r="F2534" s="209"/>
      <c r="G2534" s="109"/>
      <c r="H2534" s="335"/>
      <c r="I2534" s="88" t="e">
        <f t="shared" si="901"/>
        <v>#DIV/0!</v>
      </c>
      <c r="J2534" s="207"/>
      <c r="K2534" s="24"/>
      <c r="L2534" s="24"/>
      <c r="M2534" s="52"/>
      <c r="N2534" s="518"/>
    </row>
    <row r="2535" spans="1:14" s="323" customFormat="1" x14ac:dyDescent="0.3">
      <c r="A2535" s="471"/>
      <c r="B2535" s="208" t="s">
        <v>42</v>
      </c>
      <c r="C2535" s="205"/>
      <c r="D2535" s="209"/>
      <c r="E2535" s="209"/>
      <c r="F2535" s="209"/>
      <c r="G2535" s="109"/>
      <c r="H2535" s="335"/>
      <c r="I2535" s="88" t="e">
        <f t="shared" si="901"/>
        <v>#DIV/0!</v>
      </c>
      <c r="J2535" s="207"/>
      <c r="K2535" s="24"/>
      <c r="L2535" s="24"/>
      <c r="M2535" s="52"/>
      <c r="N2535" s="518"/>
    </row>
    <row r="2536" spans="1:14" s="323" customFormat="1" x14ac:dyDescent="0.3">
      <c r="A2536" s="471"/>
      <c r="B2536" s="440" t="s">
        <v>24</v>
      </c>
      <c r="C2536" s="205"/>
      <c r="D2536" s="209"/>
      <c r="E2536" s="209"/>
      <c r="F2536" s="209"/>
      <c r="G2536" s="109"/>
      <c r="H2536" s="335"/>
      <c r="I2536" s="88" t="e">
        <f t="shared" si="901"/>
        <v>#DIV/0!</v>
      </c>
      <c r="J2536" s="207"/>
      <c r="K2536" s="24"/>
      <c r="L2536" s="24"/>
      <c r="M2536" s="52"/>
      <c r="N2536" s="518"/>
    </row>
    <row r="2537" spans="1:14" s="323" customFormat="1" ht="52.5" customHeight="1" x14ac:dyDescent="0.3">
      <c r="A2537" s="476" t="s">
        <v>1111</v>
      </c>
      <c r="B2537" s="98" t="s">
        <v>117</v>
      </c>
      <c r="C2537" s="98" t="s">
        <v>144</v>
      </c>
      <c r="D2537" s="327">
        <f>SUM(D2538:D2541)</f>
        <v>3376.5</v>
      </c>
      <c r="E2537" s="327">
        <f>SUM(E2538:E2541)</f>
        <v>3376.5</v>
      </c>
      <c r="F2537" s="327">
        <f>SUM(F2538:F2541)</f>
        <v>2000</v>
      </c>
      <c r="G2537" s="105">
        <f t="shared" si="896"/>
        <v>0.59199999999999997</v>
      </c>
      <c r="H2537" s="339">
        <f>H2547+H2562+H2572</f>
        <v>2000</v>
      </c>
      <c r="I2537" s="105">
        <f t="shared" si="901"/>
        <v>0.59199999999999997</v>
      </c>
      <c r="J2537" s="329">
        <f t="shared" si="904"/>
        <v>1</v>
      </c>
      <c r="K2537" s="64">
        <f t="shared" si="905"/>
        <v>3376.5</v>
      </c>
      <c r="L2537" s="24">
        <f t="shared" si="907"/>
        <v>0</v>
      </c>
      <c r="M2537" s="62">
        <f t="shared" si="909"/>
        <v>1</v>
      </c>
      <c r="N2537" s="530"/>
    </row>
    <row r="2538" spans="1:14" s="323" customFormat="1" ht="19.5" x14ac:dyDescent="0.3">
      <c r="A2538" s="476"/>
      <c r="B2538" s="208" t="s">
        <v>23</v>
      </c>
      <c r="C2538" s="208"/>
      <c r="D2538" s="209">
        <f t="shared" ref="D2538:F2541" si="913">D2543+D2563+D2573+D2583</f>
        <v>0</v>
      </c>
      <c r="E2538" s="209">
        <f t="shared" si="913"/>
        <v>0</v>
      </c>
      <c r="F2538" s="209">
        <f t="shared" si="913"/>
        <v>0</v>
      </c>
      <c r="G2538" s="88" t="e">
        <f t="shared" si="896"/>
        <v>#DIV/0!</v>
      </c>
      <c r="H2538" s="346">
        <f>H2543+H2563+H2573+H2583</f>
        <v>0</v>
      </c>
      <c r="I2538" s="88" t="e">
        <f t="shared" si="901"/>
        <v>#DIV/0!</v>
      </c>
      <c r="J2538" s="207">
        <f t="shared" si="904"/>
        <v>0</v>
      </c>
      <c r="K2538" s="24">
        <f t="shared" si="905"/>
        <v>0</v>
      </c>
      <c r="L2538" s="24">
        <f t="shared" si="907"/>
        <v>0</v>
      </c>
      <c r="M2538" s="129" t="e">
        <f t="shared" si="909"/>
        <v>#DIV/0!</v>
      </c>
      <c r="N2538" s="530"/>
    </row>
    <row r="2539" spans="1:14" s="323" customFormat="1" ht="19.5" x14ac:dyDescent="0.3">
      <c r="A2539" s="476"/>
      <c r="B2539" s="208" t="s">
        <v>22</v>
      </c>
      <c r="C2539" s="208"/>
      <c r="D2539" s="209">
        <f t="shared" si="913"/>
        <v>0</v>
      </c>
      <c r="E2539" s="209">
        <f t="shared" si="913"/>
        <v>0</v>
      </c>
      <c r="F2539" s="209">
        <f t="shared" si="913"/>
        <v>0</v>
      </c>
      <c r="G2539" s="88" t="e">
        <f t="shared" si="896"/>
        <v>#DIV/0!</v>
      </c>
      <c r="H2539" s="346">
        <f>H2544+H2564+H2574+H2584</f>
        <v>0</v>
      </c>
      <c r="I2539" s="88" t="e">
        <f t="shared" si="901"/>
        <v>#DIV/0!</v>
      </c>
      <c r="J2539" s="207">
        <f t="shared" si="904"/>
        <v>0</v>
      </c>
      <c r="K2539" s="24">
        <f t="shared" si="905"/>
        <v>0</v>
      </c>
      <c r="L2539" s="24">
        <f t="shared" si="907"/>
        <v>0</v>
      </c>
      <c r="M2539" s="129" t="e">
        <f t="shared" si="909"/>
        <v>#DIV/0!</v>
      </c>
      <c r="N2539" s="530"/>
    </row>
    <row r="2540" spans="1:14" s="323" customFormat="1" ht="19.5" x14ac:dyDescent="0.3">
      <c r="A2540" s="476"/>
      <c r="B2540" s="208" t="s">
        <v>42</v>
      </c>
      <c r="C2540" s="208"/>
      <c r="D2540" s="209">
        <f t="shared" si="913"/>
        <v>3376.5</v>
      </c>
      <c r="E2540" s="209">
        <f t="shared" si="913"/>
        <v>3376.5</v>
      </c>
      <c r="F2540" s="209">
        <f t="shared" si="913"/>
        <v>2000</v>
      </c>
      <c r="G2540" s="109">
        <f t="shared" si="896"/>
        <v>0.59199999999999997</v>
      </c>
      <c r="H2540" s="333">
        <f>H2545+H2565+H2575+H2585</f>
        <v>2000</v>
      </c>
      <c r="I2540" s="109">
        <f t="shared" si="901"/>
        <v>0.59199999999999997</v>
      </c>
      <c r="J2540" s="207">
        <f t="shared" si="904"/>
        <v>1</v>
      </c>
      <c r="K2540" s="24">
        <f t="shared" si="905"/>
        <v>3376.5</v>
      </c>
      <c r="L2540" s="24">
        <f t="shared" si="907"/>
        <v>0</v>
      </c>
      <c r="M2540" s="52">
        <f t="shared" si="909"/>
        <v>1</v>
      </c>
      <c r="N2540" s="530"/>
    </row>
    <row r="2541" spans="1:14" s="323" customFormat="1" ht="19.5" x14ac:dyDescent="0.3">
      <c r="A2541" s="476"/>
      <c r="B2541" s="440" t="s">
        <v>24</v>
      </c>
      <c r="C2541" s="208"/>
      <c r="D2541" s="209">
        <f t="shared" si="913"/>
        <v>0</v>
      </c>
      <c r="E2541" s="209">
        <f t="shared" si="913"/>
        <v>0</v>
      </c>
      <c r="F2541" s="209">
        <f t="shared" si="913"/>
        <v>0</v>
      </c>
      <c r="G2541" s="88" t="e">
        <f t="shared" ref="G2541:G2591" si="914">F2541/E2541</f>
        <v>#DIV/0!</v>
      </c>
      <c r="H2541" s="346">
        <f>H2546+H2566+H2576+H2586</f>
        <v>0</v>
      </c>
      <c r="I2541" s="88" t="e">
        <f t="shared" si="901"/>
        <v>#DIV/0!</v>
      </c>
      <c r="J2541" s="207">
        <f t="shared" si="904"/>
        <v>0</v>
      </c>
      <c r="K2541" s="24">
        <f t="shared" si="905"/>
        <v>0</v>
      </c>
      <c r="L2541" s="24">
        <f t="shared" si="907"/>
        <v>0</v>
      </c>
      <c r="M2541" s="129" t="e">
        <f t="shared" si="909"/>
        <v>#DIV/0!</v>
      </c>
      <c r="N2541" s="530"/>
    </row>
    <row r="2542" spans="1:14" s="323" customFormat="1" ht="82.5" customHeight="1" x14ac:dyDescent="0.3">
      <c r="A2542" s="475" t="s">
        <v>1112</v>
      </c>
      <c r="B2542" s="208" t="s">
        <v>696</v>
      </c>
      <c r="C2542" s="208" t="s">
        <v>215</v>
      </c>
      <c r="D2542" s="206">
        <f>SUM(D2543:D2546)</f>
        <v>2716.5</v>
      </c>
      <c r="E2542" s="206">
        <f>SUM(E2543:E2546)</f>
        <v>2716.5</v>
      </c>
      <c r="F2542" s="209">
        <f>SUM(F2543:F2546)</f>
        <v>2000</v>
      </c>
      <c r="G2542" s="109">
        <f t="shared" si="914"/>
        <v>0.73599999999999999</v>
      </c>
      <c r="H2542" s="333">
        <f>F2542</f>
        <v>2000</v>
      </c>
      <c r="I2542" s="109">
        <f t="shared" si="901"/>
        <v>0.73599999999999999</v>
      </c>
      <c r="J2542" s="207">
        <f t="shared" si="904"/>
        <v>1</v>
      </c>
      <c r="K2542" s="24">
        <f t="shared" si="905"/>
        <v>2716.5</v>
      </c>
      <c r="L2542" s="24">
        <f t="shared" si="907"/>
        <v>0</v>
      </c>
      <c r="M2542" s="52">
        <f t="shared" si="909"/>
        <v>1</v>
      </c>
      <c r="N2542" s="530"/>
    </row>
    <row r="2543" spans="1:14" s="323" customFormat="1" ht="18.75" customHeight="1" x14ac:dyDescent="0.3">
      <c r="A2543" s="475"/>
      <c r="B2543" s="208" t="s">
        <v>23</v>
      </c>
      <c r="C2543" s="208"/>
      <c r="D2543" s="209">
        <f t="shared" ref="D2543:F2546" si="915">D2548</f>
        <v>0</v>
      </c>
      <c r="E2543" s="209">
        <f t="shared" si="915"/>
        <v>0</v>
      </c>
      <c r="F2543" s="209">
        <f t="shared" si="915"/>
        <v>0</v>
      </c>
      <c r="G2543" s="88" t="e">
        <f t="shared" si="914"/>
        <v>#DIV/0!</v>
      </c>
      <c r="H2543" s="346">
        <f>H2548</f>
        <v>0</v>
      </c>
      <c r="I2543" s="88" t="e">
        <f t="shared" si="901"/>
        <v>#DIV/0!</v>
      </c>
      <c r="J2543" s="207">
        <f t="shared" si="904"/>
        <v>0</v>
      </c>
      <c r="K2543" s="24">
        <f t="shared" si="905"/>
        <v>0</v>
      </c>
      <c r="L2543" s="24">
        <f t="shared" si="907"/>
        <v>0</v>
      </c>
      <c r="M2543" s="129" t="e">
        <f t="shared" si="909"/>
        <v>#DIV/0!</v>
      </c>
      <c r="N2543" s="530"/>
    </row>
    <row r="2544" spans="1:14" s="323" customFormat="1" x14ac:dyDescent="0.3">
      <c r="A2544" s="475"/>
      <c r="B2544" s="208" t="s">
        <v>22</v>
      </c>
      <c r="C2544" s="208"/>
      <c r="D2544" s="209">
        <f t="shared" si="915"/>
        <v>0</v>
      </c>
      <c r="E2544" s="209">
        <f t="shared" si="915"/>
        <v>0</v>
      </c>
      <c r="F2544" s="209">
        <f t="shared" si="915"/>
        <v>0</v>
      </c>
      <c r="G2544" s="88" t="e">
        <f t="shared" si="914"/>
        <v>#DIV/0!</v>
      </c>
      <c r="H2544" s="346">
        <f>H2549</f>
        <v>0</v>
      </c>
      <c r="I2544" s="88" t="e">
        <f t="shared" si="901"/>
        <v>#DIV/0!</v>
      </c>
      <c r="J2544" s="207">
        <f t="shared" si="904"/>
        <v>0</v>
      </c>
      <c r="K2544" s="24">
        <f t="shared" si="905"/>
        <v>0</v>
      </c>
      <c r="L2544" s="24">
        <f t="shared" si="907"/>
        <v>0</v>
      </c>
      <c r="M2544" s="129" t="e">
        <f t="shared" si="909"/>
        <v>#DIV/0!</v>
      </c>
      <c r="N2544" s="530"/>
    </row>
    <row r="2545" spans="1:14" s="323" customFormat="1" x14ac:dyDescent="0.3">
      <c r="A2545" s="475"/>
      <c r="B2545" s="208" t="s">
        <v>42</v>
      </c>
      <c r="C2545" s="208"/>
      <c r="D2545" s="209">
        <f t="shared" si="915"/>
        <v>2716.5</v>
      </c>
      <c r="E2545" s="209">
        <f t="shared" si="915"/>
        <v>2716.5</v>
      </c>
      <c r="F2545" s="209">
        <f t="shared" si="915"/>
        <v>2000</v>
      </c>
      <c r="G2545" s="109">
        <f t="shared" si="914"/>
        <v>0.73599999999999999</v>
      </c>
      <c r="H2545" s="333">
        <f>H2550</f>
        <v>2000</v>
      </c>
      <c r="I2545" s="109">
        <f t="shared" si="901"/>
        <v>0.73599999999999999</v>
      </c>
      <c r="J2545" s="207">
        <f t="shared" si="904"/>
        <v>1</v>
      </c>
      <c r="K2545" s="24">
        <f t="shared" si="905"/>
        <v>2716.5</v>
      </c>
      <c r="L2545" s="24">
        <f t="shared" si="907"/>
        <v>0</v>
      </c>
      <c r="M2545" s="52">
        <f t="shared" si="909"/>
        <v>1</v>
      </c>
      <c r="N2545" s="530"/>
    </row>
    <row r="2546" spans="1:14" s="323" customFormat="1" x14ac:dyDescent="0.3">
      <c r="A2546" s="475"/>
      <c r="B2546" s="440" t="s">
        <v>24</v>
      </c>
      <c r="C2546" s="208"/>
      <c r="D2546" s="209">
        <f t="shared" si="915"/>
        <v>0</v>
      </c>
      <c r="E2546" s="209">
        <f t="shared" si="915"/>
        <v>0</v>
      </c>
      <c r="F2546" s="209">
        <f t="shared" si="915"/>
        <v>0</v>
      </c>
      <c r="G2546" s="88" t="e">
        <f t="shared" si="914"/>
        <v>#DIV/0!</v>
      </c>
      <c r="H2546" s="346">
        <f>H2551</f>
        <v>0</v>
      </c>
      <c r="I2546" s="88" t="e">
        <f t="shared" si="901"/>
        <v>#DIV/0!</v>
      </c>
      <c r="J2546" s="207">
        <f t="shared" si="904"/>
        <v>0</v>
      </c>
      <c r="K2546" s="24">
        <f t="shared" si="905"/>
        <v>0</v>
      </c>
      <c r="L2546" s="24">
        <f t="shared" si="907"/>
        <v>0</v>
      </c>
      <c r="M2546" s="129" t="e">
        <f t="shared" si="909"/>
        <v>#DIV/0!</v>
      </c>
      <c r="N2546" s="530"/>
    </row>
    <row r="2547" spans="1:14" s="323" customFormat="1" ht="87" customHeight="1" x14ac:dyDescent="0.3">
      <c r="A2547" s="475" t="s">
        <v>1113</v>
      </c>
      <c r="B2547" s="205" t="s">
        <v>908</v>
      </c>
      <c r="C2547" s="205" t="s">
        <v>215</v>
      </c>
      <c r="D2547" s="206">
        <f>SUM(D2548:D2551)</f>
        <v>2716.5</v>
      </c>
      <c r="E2547" s="206">
        <f>SUM(E2548:E2551)</f>
        <v>2716.5</v>
      </c>
      <c r="F2547" s="209">
        <f>SUM(F2548:F2551)</f>
        <v>2000</v>
      </c>
      <c r="G2547" s="109">
        <f t="shared" si="914"/>
        <v>0.73599999999999999</v>
      </c>
      <c r="H2547" s="333">
        <f>F2547</f>
        <v>2000</v>
      </c>
      <c r="I2547" s="109">
        <f t="shared" ref="I2547:I2591" si="916">H2547/E2547</f>
        <v>0.73599999999999999</v>
      </c>
      <c r="J2547" s="207">
        <f t="shared" si="904"/>
        <v>1</v>
      </c>
      <c r="K2547" s="24">
        <f t="shared" si="905"/>
        <v>2716.5</v>
      </c>
      <c r="L2547" s="24">
        <f t="shared" si="907"/>
        <v>0</v>
      </c>
      <c r="M2547" s="52">
        <f t="shared" si="909"/>
        <v>1</v>
      </c>
      <c r="N2547" s="530"/>
    </row>
    <row r="2548" spans="1:14" s="323" customFormat="1" ht="18.75" customHeight="1" x14ac:dyDescent="0.3">
      <c r="A2548" s="475"/>
      <c r="B2548" s="208" t="s">
        <v>23</v>
      </c>
      <c r="C2548" s="208"/>
      <c r="D2548" s="209">
        <f t="shared" ref="D2548:F2551" si="917">D2558+D2553</f>
        <v>0</v>
      </c>
      <c r="E2548" s="209">
        <f t="shared" si="917"/>
        <v>0</v>
      </c>
      <c r="F2548" s="209">
        <f t="shared" si="917"/>
        <v>0</v>
      </c>
      <c r="G2548" s="88" t="e">
        <f t="shared" si="914"/>
        <v>#DIV/0!</v>
      </c>
      <c r="H2548" s="346">
        <f>H2558+H2553</f>
        <v>0</v>
      </c>
      <c r="I2548" s="88" t="e">
        <f t="shared" si="916"/>
        <v>#DIV/0!</v>
      </c>
      <c r="J2548" s="207">
        <f t="shared" si="904"/>
        <v>0</v>
      </c>
      <c r="K2548" s="24">
        <f t="shared" si="905"/>
        <v>0</v>
      </c>
      <c r="L2548" s="24">
        <f t="shared" si="907"/>
        <v>0</v>
      </c>
      <c r="M2548" s="129" t="e">
        <f t="shared" si="909"/>
        <v>#DIV/0!</v>
      </c>
      <c r="N2548" s="530"/>
    </row>
    <row r="2549" spans="1:14" s="323" customFormat="1" ht="18.75" customHeight="1" x14ac:dyDescent="0.3">
      <c r="A2549" s="475"/>
      <c r="B2549" s="208" t="s">
        <v>22</v>
      </c>
      <c r="C2549" s="208"/>
      <c r="D2549" s="209">
        <f t="shared" si="917"/>
        <v>0</v>
      </c>
      <c r="E2549" s="209">
        <f t="shared" si="917"/>
        <v>0</v>
      </c>
      <c r="F2549" s="209">
        <f t="shared" si="917"/>
        <v>0</v>
      </c>
      <c r="G2549" s="88" t="e">
        <f t="shared" si="914"/>
        <v>#DIV/0!</v>
      </c>
      <c r="H2549" s="346">
        <f>H2559+H2554</f>
        <v>0</v>
      </c>
      <c r="I2549" s="88" t="e">
        <f t="shared" si="916"/>
        <v>#DIV/0!</v>
      </c>
      <c r="J2549" s="207">
        <f t="shared" si="904"/>
        <v>0</v>
      </c>
      <c r="K2549" s="24">
        <f t="shared" si="905"/>
        <v>0</v>
      </c>
      <c r="L2549" s="24">
        <f t="shared" si="907"/>
        <v>0</v>
      </c>
      <c r="M2549" s="129" t="e">
        <f t="shared" si="909"/>
        <v>#DIV/0!</v>
      </c>
      <c r="N2549" s="530"/>
    </row>
    <row r="2550" spans="1:14" s="323" customFormat="1" ht="18.75" customHeight="1" x14ac:dyDescent="0.3">
      <c r="A2550" s="475"/>
      <c r="B2550" s="208" t="s">
        <v>42</v>
      </c>
      <c r="C2550" s="208"/>
      <c r="D2550" s="209">
        <f t="shared" si="917"/>
        <v>2716.5</v>
      </c>
      <c r="E2550" s="209">
        <f t="shared" si="917"/>
        <v>2716.5</v>
      </c>
      <c r="F2550" s="209">
        <f t="shared" si="917"/>
        <v>2000</v>
      </c>
      <c r="G2550" s="109">
        <f t="shared" si="914"/>
        <v>0.73599999999999999</v>
      </c>
      <c r="H2550" s="333">
        <f>H2560+H2555</f>
        <v>2000</v>
      </c>
      <c r="I2550" s="109">
        <f t="shared" si="916"/>
        <v>0.73599999999999999</v>
      </c>
      <c r="J2550" s="207">
        <f t="shared" si="904"/>
        <v>1</v>
      </c>
      <c r="K2550" s="24">
        <f t="shared" si="905"/>
        <v>2716.5</v>
      </c>
      <c r="L2550" s="24">
        <f t="shared" si="907"/>
        <v>0</v>
      </c>
      <c r="M2550" s="52">
        <f t="shared" si="909"/>
        <v>1</v>
      </c>
      <c r="N2550" s="530"/>
    </row>
    <row r="2551" spans="1:14" s="323" customFormat="1" ht="18.75" customHeight="1" x14ac:dyDescent="0.3">
      <c r="A2551" s="475"/>
      <c r="B2551" s="440" t="s">
        <v>24</v>
      </c>
      <c r="C2551" s="208"/>
      <c r="D2551" s="209">
        <f t="shared" si="917"/>
        <v>0</v>
      </c>
      <c r="E2551" s="209">
        <f t="shared" si="917"/>
        <v>0</v>
      </c>
      <c r="F2551" s="209">
        <f t="shared" si="917"/>
        <v>0</v>
      </c>
      <c r="G2551" s="88" t="e">
        <f t="shared" si="914"/>
        <v>#DIV/0!</v>
      </c>
      <c r="H2551" s="346">
        <f>H2561+H2556</f>
        <v>0</v>
      </c>
      <c r="I2551" s="88" t="e">
        <f t="shared" si="916"/>
        <v>#DIV/0!</v>
      </c>
      <c r="J2551" s="207">
        <f t="shared" si="904"/>
        <v>0</v>
      </c>
      <c r="K2551" s="24">
        <f t="shared" si="905"/>
        <v>0</v>
      </c>
      <c r="L2551" s="24">
        <f t="shared" si="907"/>
        <v>0</v>
      </c>
      <c r="M2551" s="129" t="e">
        <f t="shared" si="909"/>
        <v>#DIV/0!</v>
      </c>
      <c r="N2551" s="530"/>
    </row>
    <row r="2552" spans="1:14" s="323" customFormat="1" ht="128.25" customHeight="1" x14ac:dyDescent="0.3">
      <c r="A2552" s="477" t="s">
        <v>1114</v>
      </c>
      <c r="B2552" s="205" t="s">
        <v>902</v>
      </c>
      <c r="C2552" s="205" t="s">
        <v>215</v>
      </c>
      <c r="D2552" s="206">
        <f>SUM(D2553:D2556)</f>
        <v>2000</v>
      </c>
      <c r="E2552" s="206">
        <f>SUM(E2553:E2556)</f>
        <v>2000</v>
      </c>
      <c r="F2552" s="206">
        <f>SUM(F2553:F2556)</f>
        <v>2000</v>
      </c>
      <c r="G2552" s="109">
        <f t="shared" si="914"/>
        <v>1</v>
      </c>
      <c r="H2552" s="336">
        <f t="shared" ref="H2552:H2562" si="918">F2552</f>
        <v>2000</v>
      </c>
      <c r="I2552" s="109">
        <f t="shared" si="916"/>
        <v>1</v>
      </c>
      <c r="J2552" s="207">
        <f t="shared" si="904"/>
        <v>1</v>
      </c>
      <c r="K2552" s="24">
        <f t="shared" si="905"/>
        <v>2000</v>
      </c>
      <c r="L2552" s="24">
        <f t="shared" si="907"/>
        <v>0</v>
      </c>
      <c r="M2552" s="52">
        <f t="shared" si="909"/>
        <v>1</v>
      </c>
      <c r="N2552" s="523" t="s">
        <v>1210</v>
      </c>
    </row>
    <row r="2553" spans="1:14" s="323" customFormat="1" x14ac:dyDescent="0.3">
      <c r="A2553" s="477"/>
      <c r="B2553" s="208" t="s">
        <v>23</v>
      </c>
      <c r="C2553" s="208"/>
      <c r="D2553" s="209"/>
      <c r="E2553" s="209"/>
      <c r="F2553" s="209"/>
      <c r="G2553" s="88" t="e">
        <f t="shared" si="914"/>
        <v>#DIV/0!</v>
      </c>
      <c r="H2553" s="348">
        <f t="shared" si="918"/>
        <v>0</v>
      </c>
      <c r="I2553" s="88" t="e">
        <f t="shared" si="916"/>
        <v>#DIV/0!</v>
      </c>
      <c r="J2553" s="207">
        <f t="shared" si="904"/>
        <v>0</v>
      </c>
      <c r="K2553" s="24">
        <f t="shared" si="905"/>
        <v>0</v>
      </c>
      <c r="L2553" s="24">
        <f t="shared" si="907"/>
        <v>0</v>
      </c>
      <c r="M2553" s="129" t="e">
        <f t="shared" si="909"/>
        <v>#DIV/0!</v>
      </c>
      <c r="N2553" s="523"/>
    </row>
    <row r="2554" spans="1:14" s="323" customFormat="1" x14ac:dyDescent="0.3">
      <c r="A2554" s="477"/>
      <c r="B2554" s="208" t="s">
        <v>22</v>
      </c>
      <c r="C2554" s="208"/>
      <c r="D2554" s="209"/>
      <c r="E2554" s="209"/>
      <c r="F2554" s="209"/>
      <c r="G2554" s="88" t="e">
        <f t="shared" si="914"/>
        <v>#DIV/0!</v>
      </c>
      <c r="H2554" s="346">
        <f t="shared" si="918"/>
        <v>0</v>
      </c>
      <c r="I2554" s="88" t="e">
        <f t="shared" si="916"/>
        <v>#DIV/0!</v>
      </c>
      <c r="J2554" s="207">
        <f t="shared" si="904"/>
        <v>0</v>
      </c>
      <c r="K2554" s="24">
        <f t="shared" si="905"/>
        <v>0</v>
      </c>
      <c r="L2554" s="24">
        <f t="shared" si="907"/>
        <v>0</v>
      </c>
      <c r="M2554" s="129" t="e">
        <f t="shared" si="909"/>
        <v>#DIV/0!</v>
      </c>
      <c r="N2554" s="523"/>
    </row>
    <row r="2555" spans="1:14" s="323" customFormat="1" x14ac:dyDescent="0.3">
      <c r="A2555" s="477"/>
      <c r="B2555" s="208" t="s">
        <v>42</v>
      </c>
      <c r="C2555" s="208"/>
      <c r="D2555" s="209">
        <v>2000</v>
      </c>
      <c r="E2555" s="209">
        <f>D2555</f>
        <v>2000</v>
      </c>
      <c r="F2555" s="209">
        <v>2000</v>
      </c>
      <c r="G2555" s="109">
        <f t="shared" si="914"/>
        <v>1</v>
      </c>
      <c r="H2555" s="333">
        <f t="shared" si="918"/>
        <v>2000</v>
      </c>
      <c r="I2555" s="109">
        <f t="shared" si="916"/>
        <v>1</v>
      </c>
      <c r="J2555" s="207">
        <f t="shared" ref="J2555:J2586" si="919">IF(H2555&gt;0,H2555/F2555,0)</f>
        <v>1</v>
      </c>
      <c r="K2555" s="24">
        <f t="shared" si="905"/>
        <v>2000</v>
      </c>
      <c r="L2555" s="24">
        <f t="shared" si="907"/>
        <v>0</v>
      </c>
      <c r="M2555" s="52">
        <f t="shared" si="909"/>
        <v>1</v>
      </c>
      <c r="N2555" s="523"/>
    </row>
    <row r="2556" spans="1:14" s="323" customFormat="1" x14ac:dyDescent="0.3">
      <c r="A2556" s="477"/>
      <c r="B2556" s="440" t="s">
        <v>24</v>
      </c>
      <c r="C2556" s="208"/>
      <c r="D2556" s="209"/>
      <c r="E2556" s="209"/>
      <c r="F2556" s="209"/>
      <c r="G2556" s="88" t="e">
        <f t="shared" si="914"/>
        <v>#DIV/0!</v>
      </c>
      <c r="H2556" s="346">
        <f t="shared" si="918"/>
        <v>0</v>
      </c>
      <c r="I2556" s="88" t="e">
        <f t="shared" si="916"/>
        <v>#DIV/0!</v>
      </c>
      <c r="J2556" s="207">
        <f t="shared" si="919"/>
        <v>0</v>
      </c>
      <c r="K2556" s="24">
        <f t="shared" si="905"/>
        <v>0</v>
      </c>
      <c r="L2556" s="24">
        <f t="shared" si="907"/>
        <v>0</v>
      </c>
      <c r="M2556" s="129" t="e">
        <f t="shared" si="909"/>
        <v>#DIV/0!</v>
      </c>
      <c r="N2556" s="523"/>
    </row>
    <row r="2557" spans="1:14" s="323" customFormat="1" ht="165" customHeight="1" x14ac:dyDescent="0.3">
      <c r="A2557" s="477" t="s">
        <v>1115</v>
      </c>
      <c r="B2557" s="205" t="s">
        <v>903</v>
      </c>
      <c r="C2557" s="205" t="s">
        <v>215</v>
      </c>
      <c r="D2557" s="206">
        <f>SUM(D2558:D2561)</f>
        <v>716.5</v>
      </c>
      <c r="E2557" s="206">
        <f>SUM(E2558:E2561)</f>
        <v>716.5</v>
      </c>
      <c r="F2557" s="206">
        <f>SUM(F2558:F2561)</f>
        <v>0</v>
      </c>
      <c r="G2557" s="109">
        <f t="shared" si="914"/>
        <v>0</v>
      </c>
      <c r="H2557" s="338">
        <f t="shared" si="918"/>
        <v>0</v>
      </c>
      <c r="I2557" s="109">
        <f t="shared" si="916"/>
        <v>0</v>
      </c>
      <c r="J2557" s="207">
        <f t="shared" si="919"/>
        <v>0</v>
      </c>
      <c r="K2557" s="24">
        <f t="shared" si="905"/>
        <v>716.5</v>
      </c>
      <c r="L2557" s="24">
        <f t="shared" si="907"/>
        <v>0</v>
      </c>
      <c r="M2557" s="52">
        <f t="shared" si="909"/>
        <v>1</v>
      </c>
      <c r="N2557" s="523" t="s">
        <v>1329</v>
      </c>
    </row>
    <row r="2558" spans="1:14" s="323" customFormat="1" x14ac:dyDescent="0.3">
      <c r="A2558" s="477"/>
      <c r="B2558" s="208" t="s">
        <v>23</v>
      </c>
      <c r="C2558" s="208"/>
      <c r="D2558" s="209"/>
      <c r="E2558" s="209"/>
      <c r="F2558" s="209"/>
      <c r="G2558" s="88" t="e">
        <f t="shared" si="914"/>
        <v>#DIV/0!</v>
      </c>
      <c r="H2558" s="349">
        <f t="shared" si="918"/>
        <v>0</v>
      </c>
      <c r="I2558" s="88" t="e">
        <f t="shared" si="916"/>
        <v>#DIV/0!</v>
      </c>
      <c r="J2558" s="350">
        <f t="shared" si="919"/>
        <v>0</v>
      </c>
      <c r="K2558" s="24">
        <f t="shared" si="905"/>
        <v>0</v>
      </c>
      <c r="L2558" s="24">
        <f t="shared" si="907"/>
        <v>0</v>
      </c>
      <c r="M2558" s="129" t="e">
        <f t="shared" si="909"/>
        <v>#DIV/0!</v>
      </c>
      <c r="N2558" s="523"/>
    </row>
    <row r="2559" spans="1:14" s="323" customFormat="1" x14ac:dyDescent="0.3">
      <c r="A2559" s="477"/>
      <c r="B2559" s="208" t="s">
        <v>22</v>
      </c>
      <c r="C2559" s="208"/>
      <c r="D2559" s="209"/>
      <c r="E2559" s="209"/>
      <c r="F2559" s="209"/>
      <c r="G2559" s="88" t="e">
        <f t="shared" si="914"/>
        <v>#DIV/0!</v>
      </c>
      <c r="H2559" s="347">
        <f t="shared" si="918"/>
        <v>0</v>
      </c>
      <c r="I2559" s="88" t="e">
        <f t="shared" si="916"/>
        <v>#DIV/0!</v>
      </c>
      <c r="J2559" s="350">
        <f t="shared" si="919"/>
        <v>0</v>
      </c>
      <c r="K2559" s="24">
        <f t="shared" si="905"/>
        <v>0</v>
      </c>
      <c r="L2559" s="24">
        <f t="shared" si="907"/>
        <v>0</v>
      </c>
      <c r="M2559" s="129" t="e">
        <f t="shared" si="909"/>
        <v>#DIV/0!</v>
      </c>
      <c r="N2559" s="523"/>
    </row>
    <row r="2560" spans="1:14" s="323" customFormat="1" x14ac:dyDescent="0.3">
      <c r="A2560" s="477"/>
      <c r="B2560" s="208" t="s">
        <v>42</v>
      </c>
      <c r="C2560" s="208"/>
      <c r="D2560" s="209">
        <v>716.5</v>
      </c>
      <c r="E2560" s="209">
        <f>D2560</f>
        <v>716.5</v>
      </c>
      <c r="F2560" s="209">
        <v>0</v>
      </c>
      <c r="G2560" s="88">
        <f t="shared" si="914"/>
        <v>0</v>
      </c>
      <c r="H2560" s="347">
        <f t="shared" si="918"/>
        <v>0</v>
      </c>
      <c r="I2560" s="88">
        <f t="shared" si="916"/>
        <v>0</v>
      </c>
      <c r="J2560" s="350">
        <f t="shared" si="919"/>
        <v>0</v>
      </c>
      <c r="K2560" s="24">
        <f t="shared" si="905"/>
        <v>716.5</v>
      </c>
      <c r="L2560" s="24">
        <f t="shared" si="907"/>
        <v>0</v>
      </c>
      <c r="M2560" s="52">
        <f t="shared" si="909"/>
        <v>1</v>
      </c>
      <c r="N2560" s="523"/>
    </row>
    <row r="2561" spans="1:14" s="323" customFormat="1" x14ac:dyDescent="0.3">
      <c r="A2561" s="477"/>
      <c r="B2561" s="440" t="s">
        <v>24</v>
      </c>
      <c r="C2561" s="208"/>
      <c r="D2561" s="209"/>
      <c r="E2561" s="209"/>
      <c r="F2561" s="209"/>
      <c r="G2561" s="88" t="e">
        <f t="shared" si="914"/>
        <v>#DIV/0!</v>
      </c>
      <c r="H2561" s="347">
        <f t="shared" si="918"/>
        <v>0</v>
      </c>
      <c r="I2561" s="88" t="e">
        <f t="shared" si="916"/>
        <v>#DIV/0!</v>
      </c>
      <c r="J2561" s="350">
        <f t="shared" si="919"/>
        <v>0</v>
      </c>
      <c r="K2561" s="24">
        <f t="shared" si="905"/>
        <v>0</v>
      </c>
      <c r="L2561" s="24">
        <f t="shared" si="907"/>
        <v>0</v>
      </c>
      <c r="M2561" s="129" t="e">
        <f t="shared" si="909"/>
        <v>#DIV/0!</v>
      </c>
      <c r="N2561" s="523"/>
    </row>
    <row r="2562" spans="1:14" s="323" customFormat="1" ht="56.25" x14ac:dyDescent="0.3">
      <c r="A2562" s="475" t="s">
        <v>1116</v>
      </c>
      <c r="B2562" s="208" t="s">
        <v>786</v>
      </c>
      <c r="C2562" s="208" t="s">
        <v>779</v>
      </c>
      <c r="D2562" s="209">
        <f>SUM(D2563:D2566)</f>
        <v>210</v>
      </c>
      <c r="E2562" s="209">
        <f>SUM(E2563:E2566)</f>
        <v>210</v>
      </c>
      <c r="F2562" s="209">
        <f>SUM(F2563:F2566)</f>
        <v>0</v>
      </c>
      <c r="G2562" s="88">
        <f t="shared" si="914"/>
        <v>0</v>
      </c>
      <c r="H2562" s="347">
        <f t="shared" si="918"/>
        <v>0</v>
      </c>
      <c r="I2562" s="88">
        <f t="shared" si="916"/>
        <v>0</v>
      </c>
      <c r="J2562" s="350">
        <f t="shared" si="919"/>
        <v>0</v>
      </c>
      <c r="K2562" s="24">
        <f t="shared" si="905"/>
        <v>210</v>
      </c>
      <c r="L2562" s="24">
        <f t="shared" si="907"/>
        <v>0</v>
      </c>
      <c r="M2562" s="52">
        <f t="shared" si="909"/>
        <v>1</v>
      </c>
      <c r="N2562" s="575"/>
    </row>
    <row r="2563" spans="1:14" s="323" customFormat="1" ht="21.75" customHeight="1" x14ac:dyDescent="0.3">
      <c r="A2563" s="475"/>
      <c r="B2563" s="208" t="s">
        <v>23</v>
      </c>
      <c r="C2563" s="208"/>
      <c r="D2563" s="209">
        <f t="shared" ref="D2563:F2566" si="920">D2568</f>
        <v>0</v>
      </c>
      <c r="E2563" s="209">
        <f t="shared" si="920"/>
        <v>0</v>
      </c>
      <c r="F2563" s="209">
        <f t="shared" si="920"/>
        <v>0</v>
      </c>
      <c r="G2563" s="88" t="e">
        <f t="shared" si="914"/>
        <v>#DIV/0!</v>
      </c>
      <c r="H2563" s="347">
        <f>H2568</f>
        <v>0</v>
      </c>
      <c r="I2563" s="88" t="e">
        <f t="shared" si="916"/>
        <v>#DIV/0!</v>
      </c>
      <c r="J2563" s="350">
        <f t="shared" si="919"/>
        <v>0</v>
      </c>
      <c r="K2563" s="24">
        <f t="shared" ref="K2563:K2591" si="921">E2563</f>
        <v>0</v>
      </c>
      <c r="L2563" s="24">
        <f t="shared" si="907"/>
        <v>0</v>
      </c>
      <c r="M2563" s="129" t="e">
        <f t="shared" si="909"/>
        <v>#DIV/0!</v>
      </c>
      <c r="N2563" s="575"/>
    </row>
    <row r="2564" spans="1:14" s="323" customFormat="1" ht="23.25" customHeight="1" x14ac:dyDescent="0.3">
      <c r="A2564" s="475"/>
      <c r="B2564" s="208" t="s">
        <v>22</v>
      </c>
      <c r="C2564" s="208"/>
      <c r="D2564" s="209">
        <f t="shared" si="920"/>
        <v>0</v>
      </c>
      <c r="E2564" s="209">
        <f t="shared" si="920"/>
        <v>0</v>
      </c>
      <c r="F2564" s="209">
        <f t="shared" si="920"/>
        <v>0</v>
      </c>
      <c r="G2564" s="88" t="e">
        <f t="shared" si="914"/>
        <v>#DIV/0!</v>
      </c>
      <c r="H2564" s="347">
        <f>H2569</f>
        <v>0</v>
      </c>
      <c r="I2564" s="88" t="e">
        <f t="shared" si="916"/>
        <v>#DIV/0!</v>
      </c>
      <c r="J2564" s="350">
        <f t="shared" si="919"/>
        <v>0</v>
      </c>
      <c r="K2564" s="24">
        <f t="shared" si="921"/>
        <v>0</v>
      </c>
      <c r="L2564" s="24">
        <f t="shared" si="907"/>
        <v>0</v>
      </c>
      <c r="M2564" s="129" t="e">
        <f t="shared" si="909"/>
        <v>#DIV/0!</v>
      </c>
      <c r="N2564" s="575"/>
    </row>
    <row r="2565" spans="1:14" s="323" customFormat="1" x14ac:dyDescent="0.3">
      <c r="A2565" s="475"/>
      <c r="B2565" s="208" t="s">
        <v>42</v>
      </c>
      <c r="C2565" s="208"/>
      <c r="D2565" s="209">
        <f t="shared" si="920"/>
        <v>210</v>
      </c>
      <c r="E2565" s="209">
        <f t="shared" si="920"/>
        <v>210</v>
      </c>
      <c r="F2565" s="209">
        <f t="shared" si="920"/>
        <v>0</v>
      </c>
      <c r="G2565" s="88">
        <f t="shared" si="914"/>
        <v>0</v>
      </c>
      <c r="H2565" s="347">
        <f>H2570</f>
        <v>0</v>
      </c>
      <c r="I2565" s="88">
        <f t="shared" si="916"/>
        <v>0</v>
      </c>
      <c r="J2565" s="350">
        <f t="shared" si="919"/>
        <v>0</v>
      </c>
      <c r="K2565" s="24">
        <f t="shared" si="921"/>
        <v>210</v>
      </c>
      <c r="L2565" s="24">
        <f t="shared" si="907"/>
        <v>0</v>
      </c>
      <c r="M2565" s="52">
        <f t="shared" si="909"/>
        <v>1</v>
      </c>
      <c r="N2565" s="575"/>
    </row>
    <row r="2566" spans="1:14" s="323" customFormat="1" ht="20.25" customHeight="1" x14ac:dyDescent="0.3">
      <c r="A2566" s="475"/>
      <c r="B2566" s="440" t="s">
        <v>24</v>
      </c>
      <c r="C2566" s="208"/>
      <c r="D2566" s="209">
        <f t="shared" si="920"/>
        <v>0</v>
      </c>
      <c r="E2566" s="209">
        <f t="shared" si="920"/>
        <v>0</v>
      </c>
      <c r="F2566" s="209">
        <f t="shared" si="920"/>
        <v>0</v>
      </c>
      <c r="G2566" s="88" t="e">
        <f t="shared" si="914"/>
        <v>#DIV/0!</v>
      </c>
      <c r="H2566" s="347">
        <f>H2571</f>
        <v>0</v>
      </c>
      <c r="I2566" s="88" t="e">
        <f t="shared" si="916"/>
        <v>#DIV/0!</v>
      </c>
      <c r="J2566" s="350">
        <f t="shared" si="919"/>
        <v>0</v>
      </c>
      <c r="K2566" s="24">
        <f t="shared" si="921"/>
        <v>0</v>
      </c>
      <c r="L2566" s="24">
        <f t="shared" si="907"/>
        <v>0</v>
      </c>
      <c r="M2566" s="129" t="e">
        <f t="shared" si="909"/>
        <v>#DIV/0!</v>
      </c>
      <c r="N2566" s="575"/>
    </row>
    <row r="2567" spans="1:14" s="323" customFormat="1" ht="112.5" x14ac:dyDescent="0.3">
      <c r="A2567" s="474" t="s">
        <v>1117</v>
      </c>
      <c r="B2567" s="205" t="s">
        <v>907</v>
      </c>
      <c r="C2567" s="205" t="s">
        <v>215</v>
      </c>
      <c r="D2567" s="206">
        <f>SUM(D2568:D2571)</f>
        <v>210</v>
      </c>
      <c r="E2567" s="206">
        <f>SUM(E2568:E2571)</f>
        <v>210</v>
      </c>
      <c r="F2567" s="206">
        <f>SUM(F2568:F2571)</f>
        <v>0</v>
      </c>
      <c r="G2567" s="109">
        <f t="shared" si="914"/>
        <v>0</v>
      </c>
      <c r="H2567" s="338">
        <f t="shared" ref="H2567:H2572" si="922">F2567</f>
        <v>0</v>
      </c>
      <c r="I2567" s="109">
        <f t="shared" si="916"/>
        <v>0</v>
      </c>
      <c r="J2567" s="207">
        <f t="shared" si="919"/>
        <v>0</v>
      </c>
      <c r="K2567" s="24">
        <f t="shared" si="921"/>
        <v>210</v>
      </c>
      <c r="L2567" s="24">
        <f t="shared" si="907"/>
        <v>0</v>
      </c>
      <c r="M2567" s="52">
        <f t="shared" si="909"/>
        <v>1</v>
      </c>
      <c r="N2567" s="523" t="s">
        <v>1330</v>
      </c>
    </row>
    <row r="2568" spans="1:14" s="323" customFormat="1" ht="18.75" customHeight="1" x14ac:dyDescent="0.3">
      <c r="A2568" s="474"/>
      <c r="B2568" s="208" t="s">
        <v>23</v>
      </c>
      <c r="C2568" s="208"/>
      <c r="D2568" s="209"/>
      <c r="E2568" s="209"/>
      <c r="F2568" s="209"/>
      <c r="G2568" s="88" t="e">
        <f t="shared" si="914"/>
        <v>#DIV/0!</v>
      </c>
      <c r="H2568" s="349">
        <f t="shared" si="922"/>
        <v>0</v>
      </c>
      <c r="I2568" s="88" t="e">
        <f t="shared" si="916"/>
        <v>#DIV/0!</v>
      </c>
      <c r="J2568" s="207">
        <f t="shared" si="919"/>
        <v>0</v>
      </c>
      <c r="K2568" s="24">
        <f t="shared" si="921"/>
        <v>0</v>
      </c>
      <c r="L2568" s="24">
        <f t="shared" si="907"/>
        <v>0</v>
      </c>
      <c r="M2568" s="129" t="e">
        <f t="shared" si="909"/>
        <v>#DIV/0!</v>
      </c>
      <c r="N2568" s="523"/>
    </row>
    <row r="2569" spans="1:14" s="323" customFormat="1" x14ac:dyDescent="0.3">
      <c r="A2569" s="474"/>
      <c r="B2569" s="208" t="s">
        <v>22</v>
      </c>
      <c r="C2569" s="208"/>
      <c r="D2569" s="209"/>
      <c r="E2569" s="209"/>
      <c r="F2569" s="209"/>
      <c r="G2569" s="88" t="e">
        <f t="shared" si="914"/>
        <v>#DIV/0!</v>
      </c>
      <c r="H2569" s="347">
        <f t="shared" si="922"/>
        <v>0</v>
      </c>
      <c r="I2569" s="88" t="e">
        <f t="shared" si="916"/>
        <v>#DIV/0!</v>
      </c>
      <c r="J2569" s="207">
        <f t="shared" si="919"/>
        <v>0</v>
      </c>
      <c r="K2569" s="24">
        <f t="shared" si="921"/>
        <v>0</v>
      </c>
      <c r="L2569" s="24">
        <f t="shared" si="907"/>
        <v>0</v>
      </c>
      <c r="M2569" s="129" t="e">
        <f t="shared" si="909"/>
        <v>#DIV/0!</v>
      </c>
      <c r="N2569" s="523"/>
    </row>
    <row r="2570" spans="1:14" s="323" customFormat="1" x14ac:dyDescent="0.3">
      <c r="A2570" s="474"/>
      <c r="B2570" s="208" t="s">
        <v>42</v>
      </c>
      <c r="C2570" s="208"/>
      <c r="D2570" s="209">
        <v>210</v>
      </c>
      <c r="E2570" s="209">
        <f>D2570</f>
        <v>210</v>
      </c>
      <c r="F2570" s="209">
        <v>0</v>
      </c>
      <c r="G2570" s="88">
        <f t="shared" si="914"/>
        <v>0</v>
      </c>
      <c r="H2570" s="347">
        <f t="shared" si="922"/>
        <v>0</v>
      </c>
      <c r="I2570" s="88">
        <f t="shared" si="916"/>
        <v>0</v>
      </c>
      <c r="J2570" s="207">
        <f t="shared" si="919"/>
        <v>0</v>
      </c>
      <c r="K2570" s="24">
        <f t="shared" si="921"/>
        <v>210</v>
      </c>
      <c r="L2570" s="24">
        <f t="shared" si="907"/>
        <v>0</v>
      </c>
      <c r="M2570" s="52">
        <f t="shared" si="909"/>
        <v>1</v>
      </c>
      <c r="N2570" s="523"/>
    </row>
    <row r="2571" spans="1:14" s="323" customFormat="1" x14ac:dyDescent="0.3">
      <c r="A2571" s="474"/>
      <c r="B2571" s="440" t="s">
        <v>24</v>
      </c>
      <c r="C2571" s="208"/>
      <c r="D2571" s="209"/>
      <c r="E2571" s="209"/>
      <c r="F2571" s="209"/>
      <c r="G2571" s="88" t="e">
        <f t="shared" si="914"/>
        <v>#DIV/0!</v>
      </c>
      <c r="H2571" s="347">
        <f t="shared" si="922"/>
        <v>0</v>
      </c>
      <c r="I2571" s="88" t="e">
        <f t="shared" si="916"/>
        <v>#DIV/0!</v>
      </c>
      <c r="J2571" s="207">
        <f t="shared" si="919"/>
        <v>0</v>
      </c>
      <c r="K2571" s="24">
        <f t="shared" si="921"/>
        <v>0</v>
      </c>
      <c r="L2571" s="24">
        <f t="shared" si="907"/>
        <v>0</v>
      </c>
      <c r="M2571" s="129" t="e">
        <f t="shared" si="909"/>
        <v>#DIV/0!</v>
      </c>
      <c r="N2571" s="523"/>
    </row>
    <row r="2572" spans="1:14" s="323" customFormat="1" ht="69.75" customHeight="1" x14ac:dyDescent="0.3">
      <c r="A2572" s="475" t="s">
        <v>1118</v>
      </c>
      <c r="B2572" s="208" t="s">
        <v>785</v>
      </c>
      <c r="C2572" s="208" t="s">
        <v>779</v>
      </c>
      <c r="D2572" s="209">
        <f>SUM(D2573:D2576)</f>
        <v>300</v>
      </c>
      <c r="E2572" s="209">
        <f>SUM(E2573:E2576)</f>
        <v>300</v>
      </c>
      <c r="F2572" s="209">
        <f>SUM(F2573:F2576)</f>
        <v>0</v>
      </c>
      <c r="G2572" s="88">
        <f t="shared" si="914"/>
        <v>0</v>
      </c>
      <c r="H2572" s="347">
        <f t="shared" si="922"/>
        <v>0</v>
      </c>
      <c r="I2572" s="88">
        <f t="shared" si="916"/>
        <v>0</v>
      </c>
      <c r="J2572" s="207">
        <f t="shared" si="919"/>
        <v>0</v>
      </c>
      <c r="K2572" s="24">
        <f t="shared" si="921"/>
        <v>300</v>
      </c>
      <c r="L2572" s="24">
        <f t="shared" si="907"/>
        <v>0</v>
      </c>
      <c r="M2572" s="52">
        <f t="shared" si="909"/>
        <v>1</v>
      </c>
      <c r="N2572" s="575"/>
    </row>
    <row r="2573" spans="1:14" s="323" customFormat="1" x14ac:dyDescent="0.3">
      <c r="A2573" s="475"/>
      <c r="B2573" s="208" t="s">
        <v>23</v>
      </c>
      <c r="C2573" s="208"/>
      <c r="D2573" s="209">
        <f t="shared" ref="D2573:F2576" si="923">D2578</f>
        <v>0</v>
      </c>
      <c r="E2573" s="209">
        <f t="shared" si="923"/>
        <v>0</v>
      </c>
      <c r="F2573" s="209">
        <f t="shared" si="923"/>
        <v>0</v>
      </c>
      <c r="G2573" s="88" t="e">
        <f t="shared" si="914"/>
        <v>#DIV/0!</v>
      </c>
      <c r="H2573" s="347">
        <f>H2578</f>
        <v>0</v>
      </c>
      <c r="I2573" s="88" t="e">
        <f t="shared" si="916"/>
        <v>#DIV/0!</v>
      </c>
      <c r="J2573" s="207">
        <f t="shared" si="919"/>
        <v>0</v>
      </c>
      <c r="K2573" s="24">
        <f t="shared" si="921"/>
        <v>0</v>
      </c>
      <c r="L2573" s="24">
        <f t="shared" si="907"/>
        <v>0</v>
      </c>
      <c r="M2573" s="129" t="e">
        <f t="shared" si="909"/>
        <v>#DIV/0!</v>
      </c>
      <c r="N2573" s="575"/>
    </row>
    <row r="2574" spans="1:14" s="323" customFormat="1" x14ac:dyDescent="0.3">
      <c r="A2574" s="475"/>
      <c r="B2574" s="208" t="s">
        <v>22</v>
      </c>
      <c r="C2574" s="208"/>
      <c r="D2574" s="209">
        <f t="shared" si="923"/>
        <v>0</v>
      </c>
      <c r="E2574" s="209">
        <f t="shared" si="923"/>
        <v>0</v>
      </c>
      <c r="F2574" s="209">
        <f t="shared" si="923"/>
        <v>0</v>
      </c>
      <c r="G2574" s="88" t="e">
        <f t="shared" si="914"/>
        <v>#DIV/0!</v>
      </c>
      <c r="H2574" s="347">
        <f>H2579</f>
        <v>0</v>
      </c>
      <c r="I2574" s="88" t="e">
        <f t="shared" si="916"/>
        <v>#DIV/0!</v>
      </c>
      <c r="J2574" s="207">
        <f t="shared" si="919"/>
        <v>0</v>
      </c>
      <c r="K2574" s="24">
        <f t="shared" si="921"/>
        <v>0</v>
      </c>
      <c r="L2574" s="24">
        <f t="shared" si="907"/>
        <v>0</v>
      </c>
      <c r="M2574" s="129" t="e">
        <f t="shared" si="909"/>
        <v>#DIV/0!</v>
      </c>
      <c r="N2574" s="575"/>
    </row>
    <row r="2575" spans="1:14" s="323" customFormat="1" x14ac:dyDescent="0.3">
      <c r="A2575" s="475"/>
      <c r="B2575" s="208" t="s">
        <v>42</v>
      </c>
      <c r="C2575" s="208"/>
      <c r="D2575" s="209">
        <f t="shared" si="923"/>
        <v>300</v>
      </c>
      <c r="E2575" s="209">
        <f t="shared" si="923"/>
        <v>300</v>
      </c>
      <c r="F2575" s="209">
        <f t="shared" si="923"/>
        <v>0</v>
      </c>
      <c r="G2575" s="88">
        <f t="shared" si="914"/>
        <v>0</v>
      </c>
      <c r="H2575" s="347">
        <f>H2580</f>
        <v>0</v>
      </c>
      <c r="I2575" s="88">
        <f t="shared" si="916"/>
        <v>0</v>
      </c>
      <c r="J2575" s="207">
        <f t="shared" si="919"/>
        <v>0</v>
      </c>
      <c r="K2575" s="24">
        <f t="shared" si="921"/>
        <v>300</v>
      </c>
      <c r="L2575" s="24">
        <f t="shared" si="907"/>
        <v>0</v>
      </c>
      <c r="M2575" s="52">
        <f t="shared" si="909"/>
        <v>1</v>
      </c>
      <c r="N2575" s="575"/>
    </row>
    <row r="2576" spans="1:14" s="323" customFormat="1" x14ac:dyDescent="0.3">
      <c r="A2576" s="475"/>
      <c r="B2576" s="208" t="s">
        <v>24</v>
      </c>
      <c r="C2576" s="208"/>
      <c r="D2576" s="209">
        <f t="shared" si="923"/>
        <v>0</v>
      </c>
      <c r="E2576" s="209">
        <f t="shared" si="923"/>
        <v>0</v>
      </c>
      <c r="F2576" s="209">
        <f t="shared" si="923"/>
        <v>0</v>
      </c>
      <c r="G2576" s="88" t="e">
        <f t="shared" si="914"/>
        <v>#DIV/0!</v>
      </c>
      <c r="H2576" s="347">
        <f>H2581</f>
        <v>0</v>
      </c>
      <c r="I2576" s="88" t="e">
        <f t="shared" si="916"/>
        <v>#DIV/0!</v>
      </c>
      <c r="J2576" s="207">
        <f t="shared" si="919"/>
        <v>0</v>
      </c>
      <c r="K2576" s="24">
        <f t="shared" si="921"/>
        <v>0</v>
      </c>
      <c r="L2576" s="24">
        <f t="shared" si="907"/>
        <v>0</v>
      </c>
      <c r="M2576" s="129" t="e">
        <f t="shared" si="909"/>
        <v>#DIV/0!</v>
      </c>
      <c r="N2576" s="575"/>
    </row>
    <row r="2577" spans="1:14" s="323" customFormat="1" ht="123" customHeight="1" x14ac:dyDescent="0.3">
      <c r="A2577" s="477" t="s">
        <v>1119</v>
      </c>
      <c r="B2577" s="205" t="s">
        <v>697</v>
      </c>
      <c r="C2577" s="205" t="s">
        <v>215</v>
      </c>
      <c r="D2577" s="206">
        <f>SUM(D2578:D2581)</f>
        <v>300</v>
      </c>
      <c r="E2577" s="206">
        <f>SUM(E2578:E2581)</f>
        <v>300</v>
      </c>
      <c r="F2577" s="206">
        <f>SUM(F2578:F2581)</f>
        <v>0</v>
      </c>
      <c r="G2577" s="109">
        <f t="shared" si="914"/>
        <v>0</v>
      </c>
      <c r="H2577" s="338">
        <f t="shared" ref="H2577:H2582" si="924">F2577</f>
        <v>0</v>
      </c>
      <c r="I2577" s="109">
        <f t="shared" si="916"/>
        <v>0</v>
      </c>
      <c r="J2577" s="207">
        <f t="shared" si="919"/>
        <v>0</v>
      </c>
      <c r="K2577" s="24">
        <f t="shared" si="921"/>
        <v>300</v>
      </c>
      <c r="L2577" s="24">
        <f t="shared" si="907"/>
        <v>0</v>
      </c>
      <c r="M2577" s="52">
        <f t="shared" si="909"/>
        <v>1</v>
      </c>
      <c r="N2577" s="523" t="s">
        <v>1331</v>
      </c>
    </row>
    <row r="2578" spans="1:14" s="323" customFormat="1" ht="18.75" customHeight="1" x14ac:dyDescent="0.3">
      <c r="A2578" s="477"/>
      <c r="B2578" s="208" t="s">
        <v>23</v>
      </c>
      <c r="C2578" s="208"/>
      <c r="D2578" s="209"/>
      <c r="E2578" s="209"/>
      <c r="F2578" s="209"/>
      <c r="G2578" s="88" t="e">
        <f t="shared" si="914"/>
        <v>#DIV/0!</v>
      </c>
      <c r="H2578" s="349">
        <f t="shared" si="924"/>
        <v>0</v>
      </c>
      <c r="I2578" s="88" t="e">
        <f t="shared" si="916"/>
        <v>#DIV/0!</v>
      </c>
      <c r="J2578" s="207">
        <f t="shared" si="919"/>
        <v>0</v>
      </c>
      <c r="K2578" s="24">
        <f t="shared" si="921"/>
        <v>0</v>
      </c>
      <c r="L2578" s="24">
        <f t="shared" si="907"/>
        <v>0</v>
      </c>
      <c r="M2578" s="129" t="e">
        <f t="shared" si="909"/>
        <v>#DIV/0!</v>
      </c>
      <c r="N2578" s="523"/>
    </row>
    <row r="2579" spans="1:14" s="323" customFormat="1" x14ac:dyDescent="0.3">
      <c r="A2579" s="477"/>
      <c r="B2579" s="208" t="s">
        <v>22</v>
      </c>
      <c r="C2579" s="208"/>
      <c r="D2579" s="209"/>
      <c r="E2579" s="209"/>
      <c r="F2579" s="209"/>
      <c r="G2579" s="88" t="e">
        <f t="shared" si="914"/>
        <v>#DIV/0!</v>
      </c>
      <c r="H2579" s="347">
        <f t="shared" si="924"/>
        <v>0</v>
      </c>
      <c r="I2579" s="88" t="e">
        <f t="shared" si="916"/>
        <v>#DIV/0!</v>
      </c>
      <c r="J2579" s="207">
        <f t="shared" si="919"/>
        <v>0</v>
      </c>
      <c r="K2579" s="24">
        <f t="shared" si="921"/>
        <v>0</v>
      </c>
      <c r="L2579" s="24">
        <f t="shared" si="907"/>
        <v>0</v>
      </c>
      <c r="M2579" s="129" t="e">
        <f t="shared" si="909"/>
        <v>#DIV/0!</v>
      </c>
      <c r="N2579" s="523"/>
    </row>
    <row r="2580" spans="1:14" s="323" customFormat="1" x14ac:dyDescent="0.3">
      <c r="A2580" s="477"/>
      <c r="B2580" s="208" t="s">
        <v>42</v>
      </c>
      <c r="C2580" s="208"/>
      <c r="D2580" s="209">
        <v>300</v>
      </c>
      <c r="E2580" s="209">
        <f>D2580</f>
        <v>300</v>
      </c>
      <c r="F2580" s="209">
        <v>0</v>
      </c>
      <c r="G2580" s="88">
        <f t="shared" si="914"/>
        <v>0</v>
      </c>
      <c r="H2580" s="347">
        <f t="shared" si="924"/>
        <v>0</v>
      </c>
      <c r="I2580" s="88">
        <f t="shared" si="916"/>
        <v>0</v>
      </c>
      <c r="J2580" s="207">
        <f t="shared" si="919"/>
        <v>0</v>
      </c>
      <c r="K2580" s="24">
        <f t="shared" si="921"/>
        <v>300</v>
      </c>
      <c r="L2580" s="24">
        <f t="shared" si="907"/>
        <v>0</v>
      </c>
      <c r="M2580" s="52">
        <f t="shared" si="909"/>
        <v>1</v>
      </c>
      <c r="N2580" s="523"/>
    </row>
    <row r="2581" spans="1:14" s="323" customFormat="1" x14ac:dyDescent="0.3">
      <c r="A2581" s="477"/>
      <c r="B2581" s="440" t="s">
        <v>24</v>
      </c>
      <c r="C2581" s="208"/>
      <c r="D2581" s="209"/>
      <c r="E2581" s="209"/>
      <c r="F2581" s="209"/>
      <c r="G2581" s="88" t="e">
        <f t="shared" si="914"/>
        <v>#DIV/0!</v>
      </c>
      <c r="H2581" s="347">
        <f t="shared" si="924"/>
        <v>0</v>
      </c>
      <c r="I2581" s="88" t="e">
        <f t="shared" si="916"/>
        <v>#DIV/0!</v>
      </c>
      <c r="J2581" s="207">
        <f t="shared" si="919"/>
        <v>0</v>
      </c>
      <c r="K2581" s="24">
        <f t="shared" si="921"/>
        <v>0</v>
      </c>
      <c r="L2581" s="24">
        <f t="shared" si="907"/>
        <v>0</v>
      </c>
      <c r="M2581" s="129" t="e">
        <f t="shared" si="909"/>
        <v>#DIV/0!</v>
      </c>
      <c r="N2581" s="523"/>
    </row>
    <row r="2582" spans="1:14" s="323" customFormat="1" ht="78" customHeight="1" x14ac:dyDescent="0.3">
      <c r="A2582" s="475" t="s">
        <v>1120</v>
      </c>
      <c r="B2582" s="208" t="s">
        <v>698</v>
      </c>
      <c r="C2582" s="208" t="s">
        <v>779</v>
      </c>
      <c r="D2582" s="209">
        <f>SUM(D2583:D2586)</f>
        <v>150</v>
      </c>
      <c r="E2582" s="209">
        <f>SUM(E2583:E2586)</f>
        <v>150</v>
      </c>
      <c r="F2582" s="209">
        <f>SUM(F2583:F2586)</f>
        <v>0</v>
      </c>
      <c r="G2582" s="88">
        <f t="shared" si="914"/>
        <v>0</v>
      </c>
      <c r="H2582" s="347">
        <f t="shared" si="924"/>
        <v>0</v>
      </c>
      <c r="I2582" s="88">
        <f t="shared" si="916"/>
        <v>0</v>
      </c>
      <c r="J2582" s="207">
        <f t="shared" si="919"/>
        <v>0</v>
      </c>
      <c r="K2582" s="24">
        <f t="shared" si="921"/>
        <v>150</v>
      </c>
      <c r="L2582" s="24">
        <f t="shared" ref="L2582:L2591" si="925">E2582-K2582</f>
        <v>0</v>
      </c>
      <c r="M2582" s="52">
        <f t="shared" si="909"/>
        <v>1</v>
      </c>
      <c r="N2582" s="575"/>
    </row>
    <row r="2583" spans="1:14" s="323" customFormat="1" x14ac:dyDescent="0.3">
      <c r="A2583" s="475"/>
      <c r="B2583" s="208" t="s">
        <v>23</v>
      </c>
      <c r="C2583" s="208"/>
      <c r="D2583" s="209">
        <f>D2588</f>
        <v>0</v>
      </c>
      <c r="E2583" s="209">
        <f t="shared" ref="E2583:E2585" si="926">E2588</f>
        <v>0</v>
      </c>
      <c r="F2583" s="209">
        <f>F2588</f>
        <v>0</v>
      </c>
      <c r="G2583" s="88" t="e">
        <f t="shared" si="914"/>
        <v>#DIV/0!</v>
      </c>
      <c r="H2583" s="347">
        <f>H2588</f>
        <v>0</v>
      </c>
      <c r="I2583" s="88" t="e">
        <f t="shared" si="916"/>
        <v>#DIV/0!</v>
      </c>
      <c r="J2583" s="207">
        <f t="shared" si="919"/>
        <v>0</v>
      </c>
      <c r="K2583" s="24">
        <f t="shared" si="921"/>
        <v>0</v>
      </c>
      <c r="L2583" s="24">
        <f t="shared" si="925"/>
        <v>0</v>
      </c>
      <c r="M2583" s="129" t="e">
        <f t="shared" si="909"/>
        <v>#DIV/0!</v>
      </c>
      <c r="N2583" s="575"/>
    </row>
    <row r="2584" spans="1:14" s="323" customFormat="1" x14ac:dyDescent="0.3">
      <c r="A2584" s="475"/>
      <c r="B2584" s="208" t="s">
        <v>22</v>
      </c>
      <c r="C2584" s="208"/>
      <c r="D2584" s="209">
        <f t="shared" ref="D2584:D2586" si="927">D2589</f>
        <v>0</v>
      </c>
      <c r="E2584" s="209">
        <f t="shared" si="926"/>
        <v>0</v>
      </c>
      <c r="F2584" s="209">
        <f>F2589</f>
        <v>0</v>
      </c>
      <c r="G2584" s="88" t="e">
        <f t="shared" si="914"/>
        <v>#DIV/0!</v>
      </c>
      <c r="H2584" s="347">
        <f>H2589</f>
        <v>0</v>
      </c>
      <c r="I2584" s="88" t="e">
        <f t="shared" si="916"/>
        <v>#DIV/0!</v>
      </c>
      <c r="J2584" s="207">
        <f t="shared" si="919"/>
        <v>0</v>
      </c>
      <c r="K2584" s="24">
        <f t="shared" si="921"/>
        <v>0</v>
      </c>
      <c r="L2584" s="24">
        <f t="shared" si="925"/>
        <v>0</v>
      </c>
      <c r="M2584" s="129" t="e">
        <f t="shared" si="909"/>
        <v>#DIV/0!</v>
      </c>
      <c r="N2584" s="575"/>
    </row>
    <row r="2585" spans="1:14" s="323" customFormat="1" x14ac:dyDescent="0.3">
      <c r="A2585" s="475"/>
      <c r="B2585" s="208" t="s">
        <v>42</v>
      </c>
      <c r="C2585" s="208"/>
      <c r="D2585" s="209">
        <f t="shared" si="927"/>
        <v>150</v>
      </c>
      <c r="E2585" s="209">
        <f t="shared" si="926"/>
        <v>150</v>
      </c>
      <c r="F2585" s="209">
        <f>F2590</f>
        <v>0</v>
      </c>
      <c r="G2585" s="88">
        <f t="shared" si="914"/>
        <v>0</v>
      </c>
      <c r="H2585" s="347">
        <f>H2590</f>
        <v>0</v>
      </c>
      <c r="I2585" s="88">
        <f t="shared" si="916"/>
        <v>0</v>
      </c>
      <c r="J2585" s="207">
        <f t="shared" si="919"/>
        <v>0</v>
      </c>
      <c r="K2585" s="24">
        <f t="shared" si="921"/>
        <v>150</v>
      </c>
      <c r="L2585" s="24">
        <f t="shared" si="925"/>
        <v>0</v>
      </c>
      <c r="M2585" s="52">
        <f t="shared" si="909"/>
        <v>1</v>
      </c>
      <c r="N2585" s="575"/>
    </row>
    <row r="2586" spans="1:14" s="323" customFormat="1" x14ac:dyDescent="0.3">
      <c r="A2586" s="475"/>
      <c r="B2586" s="440" t="s">
        <v>24</v>
      </c>
      <c r="C2586" s="340"/>
      <c r="D2586" s="341">
        <f t="shared" si="927"/>
        <v>0</v>
      </c>
      <c r="E2586" s="341">
        <f>E2591</f>
        <v>0</v>
      </c>
      <c r="F2586" s="209">
        <f>F2591</f>
        <v>0</v>
      </c>
      <c r="G2586" s="88" t="e">
        <f t="shared" si="914"/>
        <v>#DIV/0!</v>
      </c>
      <c r="H2586" s="347">
        <f>H2591</f>
        <v>0</v>
      </c>
      <c r="I2586" s="88" t="e">
        <f t="shared" si="916"/>
        <v>#DIV/0!</v>
      </c>
      <c r="J2586" s="207">
        <f t="shared" si="919"/>
        <v>0</v>
      </c>
      <c r="K2586" s="24">
        <f t="shared" si="921"/>
        <v>0</v>
      </c>
      <c r="L2586" s="24">
        <f t="shared" si="925"/>
        <v>0</v>
      </c>
      <c r="M2586" s="129" t="e">
        <f t="shared" si="909"/>
        <v>#DIV/0!</v>
      </c>
      <c r="N2586" s="575"/>
    </row>
    <row r="2587" spans="1:14" s="323" customFormat="1" ht="90" customHeight="1" x14ac:dyDescent="0.3">
      <c r="A2587" s="477" t="s">
        <v>1121</v>
      </c>
      <c r="B2587" s="205" t="s">
        <v>699</v>
      </c>
      <c r="C2587" s="205" t="s">
        <v>215</v>
      </c>
      <c r="D2587" s="206">
        <f>SUM(D2588:D2591)</f>
        <v>150</v>
      </c>
      <c r="E2587" s="206">
        <f>SUM(E2588:E2591)</f>
        <v>150</v>
      </c>
      <c r="F2587" s="206">
        <f>SUM(F2588:F2591)</f>
        <v>0</v>
      </c>
      <c r="G2587" s="88">
        <f t="shared" si="914"/>
        <v>0</v>
      </c>
      <c r="H2587" s="349">
        <f>F2587</f>
        <v>0</v>
      </c>
      <c r="I2587" s="88">
        <f t="shared" si="916"/>
        <v>0</v>
      </c>
      <c r="J2587" s="207">
        <f>IF(H2587&gt;0,H2587/F2587,0)</f>
        <v>0</v>
      </c>
      <c r="K2587" s="24">
        <f t="shared" si="921"/>
        <v>150</v>
      </c>
      <c r="L2587" s="24">
        <f t="shared" si="925"/>
        <v>0</v>
      </c>
      <c r="M2587" s="52">
        <f t="shared" si="909"/>
        <v>1</v>
      </c>
      <c r="N2587" s="523" t="s">
        <v>800</v>
      </c>
    </row>
    <row r="2588" spans="1:14" s="323" customFormat="1" ht="18.75" customHeight="1" x14ac:dyDescent="0.3">
      <c r="A2588" s="477"/>
      <c r="B2588" s="208" t="s">
        <v>23</v>
      </c>
      <c r="C2588" s="208"/>
      <c r="D2588" s="209"/>
      <c r="E2588" s="209"/>
      <c r="F2588" s="209"/>
      <c r="G2588" s="88" t="e">
        <f t="shared" si="914"/>
        <v>#DIV/0!</v>
      </c>
      <c r="H2588" s="349">
        <f>F2588</f>
        <v>0</v>
      </c>
      <c r="I2588" s="88" t="e">
        <f t="shared" si="916"/>
        <v>#DIV/0!</v>
      </c>
      <c r="J2588" s="207">
        <f>IF(H2588&gt;0,H2588/F2588,0)</f>
        <v>0</v>
      </c>
      <c r="K2588" s="24">
        <f t="shared" si="921"/>
        <v>0</v>
      </c>
      <c r="L2588" s="24">
        <f t="shared" si="925"/>
        <v>0</v>
      </c>
      <c r="M2588" s="129" t="e">
        <f t="shared" si="909"/>
        <v>#DIV/0!</v>
      </c>
      <c r="N2588" s="523"/>
    </row>
    <row r="2589" spans="1:14" s="323" customFormat="1" x14ac:dyDescent="0.3">
      <c r="A2589" s="477"/>
      <c r="B2589" s="208" t="s">
        <v>22</v>
      </c>
      <c r="C2589" s="208"/>
      <c r="D2589" s="209"/>
      <c r="E2589" s="209"/>
      <c r="F2589" s="209"/>
      <c r="G2589" s="88" t="e">
        <f t="shared" si="914"/>
        <v>#DIV/0!</v>
      </c>
      <c r="H2589" s="347">
        <f>F2589</f>
        <v>0</v>
      </c>
      <c r="I2589" s="88" t="e">
        <f t="shared" si="916"/>
        <v>#DIV/0!</v>
      </c>
      <c r="J2589" s="207">
        <f>IF(H2589&gt;0,H2589/F2589,0)</f>
        <v>0</v>
      </c>
      <c r="K2589" s="24">
        <f t="shared" si="921"/>
        <v>0</v>
      </c>
      <c r="L2589" s="24">
        <f t="shared" si="925"/>
        <v>0</v>
      </c>
      <c r="M2589" s="129" t="e">
        <f t="shared" si="909"/>
        <v>#DIV/0!</v>
      </c>
      <c r="N2589" s="523"/>
    </row>
    <row r="2590" spans="1:14" s="323" customFormat="1" x14ac:dyDescent="0.3">
      <c r="A2590" s="477"/>
      <c r="B2590" s="208" t="s">
        <v>42</v>
      </c>
      <c r="C2590" s="208"/>
      <c r="D2590" s="209">
        <v>150</v>
      </c>
      <c r="E2590" s="209">
        <f>D2590</f>
        <v>150</v>
      </c>
      <c r="F2590" s="209">
        <v>0</v>
      </c>
      <c r="G2590" s="109">
        <f t="shared" si="914"/>
        <v>0</v>
      </c>
      <c r="H2590" s="335">
        <f>F2590</f>
        <v>0</v>
      </c>
      <c r="I2590" s="109">
        <f t="shared" si="916"/>
        <v>0</v>
      </c>
      <c r="J2590" s="207">
        <f>IF(H2590&gt;0,H2590/F2590,0)</f>
        <v>0</v>
      </c>
      <c r="K2590" s="24">
        <f t="shared" si="921"/>
        <v>150</v>
      </c>
      <c r="L2590" s="24">
        <f t="shared" si="925"/>
        <v>0</v>
      </c>
      <c r="M2590" s="52">
        <f t="shared" si="909"/>
        <v>1</v>
      </c>
      <c r="N2590" s="523"/>
    </row>
    <row r="2591" spans="1:14" s="323" customFormat="1" x14ac:dyDescent="0.3">
      <c r="A2591" s="478"/>
      <c r="B2591" s="440" t="s">
        <v>24</v>
      </c>
      <c r="C2591" s="208"/>
      <c r="D2591" s="209"/>
      <c r="E2591" s="341"/>
      <c r="F2591" s="209"/>
      <c r="G2591" s="88" t="e">
        <f t="shared" si="914"/>
        <v>#DIV/0!</v>
      </c>
      <c r="H2591" s="347">
        <f>F2591</f>
        <v>0</v>
      </c>
      <c r="I2591" s="88" t="e">
        <f t="shared" si="916"/>
        <v>#DIV/0!</v>
      </c>
      <c r="J2591" s="207">
        <f>IF(H2591&gt;0,H2591/F2591,0)</f>
        <v>0</v>
      </c>
      <c r="K2591" s="24">
        <f t="shared" si="921"/>
        <v>0</v>
      </c>
      <c r="L2591" s="24">
        <f t="shared" si="925"/>
        <v>0</v>
      </c>
      <c r="M2591" s="129" t="e">
        <f t="shared" ref="M2591" si="928">K2591/E2591</f>
        <v>#DIV/0!</v>
      </c>
      <c r="N2591" s="523"/>
    </row>
    <row r="2592" spans="1:14" s="323" customFormat="1" ht="79.5" customHeight="1" x14ac:dyDescent="0.3">
      <c r="A2592" s="479" t="s">
        <v>754</v>
      </c>
      <c r="B2592" s="325" t="s">
        <v>827</v>
      </c>
      <c r="C2592" s="27" t="s">
        <v>141</v>
      </c>
      <c r="D2592" s="25">
        <f>SUM(D2593:D2596)</f>
        <v>194296.45</v>
      </c>
      <c r="E2592" s="25">
        <f>SUM(E2593:E2596)</f>
        <v>194296.45</v>
      </c>
      <c r="F2592" s="25">
        <f>SUM(F2593:F2596)</f>
        <v>52741.85</v>
      </c>
      <c r="G2592" s="106">
        <f t="shared" ref="G2592:G2604" si="929">F2592/E2592</f>
        <v>0.27100000000000002</v>
      </c>
      <c r="H2592" s="25">
        <f>SUM(H2593:H2596)</f>
        <v>52741.85</v>
      </c>
      <c r="I2592" s="106">
        <f t="shared" ref="I2592:I2610" si="930">H2592/E2592</f>
        <v>0.27100000000000002</v>
      </c>
      <c r="J2592" s="106">
        <f t="shared" ref="J2592:J2655" si="931">H2592/F2592</f>
        <v>1</v>
      </c>
      <c r="K2592" s="25">
        <f>SUM(K2593:K2596)</f>
        <v>193726.98</v>
      </c>
      <c r="L2592" s="25">
        <f>SUM(L2593:L2596)</f>
        <v>569.47</v>
      </c>
      <c r="M2592" s="320">
        <f t="shared" ref="M2592:M2656" si="932">K2592/E2592</f>
        <v>1</v>
      </c>
      <c r="N2592" s="575"/>
    </row>
    <row r="2593" spans="1:14" s="323" customFormat="1" x14ac:dyDescent="0.3">
      <c r="A2593" s="479"/>
      <c r="B2593" s="440" t="s">
        <v>23</v>
      </c>
      <c r="C2593" s="440"/>
      <c r="D2593" s="127">
        <f t="shared" ref="D2593:F2596" si="933">D2598+D2628+D2638</f>
        <v>0</v>
      </c>
      <c r="E2593" s="127">
        <f t="shared" si="933"/>
        <v>0</v>
      </c>
      <c r="F2593" s="324">
        <f t="shared" si="933"/>
        <v>0</v>
      </c>
      <c r="G2593" s="107" t="e">
        <f t="shared" si="929"/>
        <v>#DIV/0!</v>
      </c>
      <c r="H2593" s="431">
        <f>H2598+H2628+H2638</f>
        <v>0</v>
      </c>
      <c r="I2593" s="88" t="e">
        <f t="shared" si="930"/>
        <v>#DIV/0!</v>
      </c>
      <c r="J2593" s="88" t="e">
        <f t="shared" si="931"/>
        <v>#DIV/0!</v>
      </c>
      <c r="K2593" s="362">
        <f t="shared" ref="K2593:L2593" si="934">K2598+K2628+K2638</f>
        <v>0</v>
      </c>
      <c r="L2593" s="362">
        <f t="shared" si="934"/>
        <v>0</v>
      </c>
      <c r="M2593" s="129" t="e">
        <f t="shared" si="932"/>
        <v>#DIV/0!</v>
      </c>
      <c r="N2593" s="575"/>
    </row>
    <row r="2594" spans="1:14" s="323" customFormat="1" x14ac:dyDescent="0.3">
      <c r="A2594" s="479"/>
      <c r="B2594" s="440" t="s">
        <v>22</v>
      </c>
      <c r="C2594" s="440"/>
      <c r="D2594" s="127">
        <f t="shared" si="933"/>
        <v>133790</v>
      </c>
      <c r="E2594" s="127">
        <f t="shared" si="933"/>
        <v>133790</v>
      </c>
      <c r="F2594" s="127">
        <f t="shared" si="933"/>
        <v>28018.07</v>
      </c>
      <c r="G2594" s="109">
        <f t="shared" si="929"/>
        <v>0.20899999999999999</v>
      </c>
      <c r="H2594" s="127">
        <f>H2599+H2629+H2639</f>
        <v>28018.07</v>
      </c>
      <c r="I2594" s="109">
        <f t="shared" si="930"/>
        <v>0.20899999999999999</v>
      </c>
      <c r="J2594" s="109">
        <f t="shared" si="931"/>
        <v>1</v>
      </c>
      <c r="K2594" s="127">
        <f t="shared" ref="K2594:L2594" si="935">K2599+K2629+K2639</f>
        <v>133789.76000000001</v>
      </c>
      <c r="L2594" s="127">
        <f t="shared" si="935"/>
        <v>0.24</v>
      </c>
      <c r="M2594" s="52">
        <f t="shared" si="932"/>
        <v>1</v>
      </c>
      <c r="N2594" s="575"/>
    </row>
    <row r="2595" spans="1:14" s="323" customFormat="1" x14ac:dyDescent="0.3">
      <c r="A2595" s="479"/>
      <c r="B2595" s="440" t="s">
        <v>42</v>
      </c>
      <c r="C2595" s="440"/>
      <c r="D2595" s="127">
        <f t="shared" si="933"/>
        <v>60506.45</v>
      </c>
      <c r="E2595" s="127">
        <f t="shared" si="933"/>
        <v>60506.45</v>
      </c>
      <c r="F2595" s="127">
        <f t="shared" si="933"/>
        <v>24723.78</v>
      </c>
      <c r="G2595" s="109">
        <f t="shared" si="929"/>
        <v>0.40899999999999997</v>
      </c>
      <c r="H2595" s="127">
        <f>H2600+H2630+H2640</f>
        <v>24723.78</v>
      </c>
      <c r="I2595" s="109">
        <f t="shared" si="930"/>
        <v>0.40899999999999997</v>
      </c>
      <c r="J2595" s="109">
        <f t="shared" si="931"/>
        <v>1</v>
      </c>
      <c r="K2595" s="127">
        <f t="shared" ref="K2595:L2595" si="936">K2600+K2630+K2640</f>
        <v>59937.22</v>
      </c>
      <c r="L2595" s="127">
        <f t="shared" si="936"/>
        <v>569.23</v>
      </c>
      <c r="M2595" s="52">
        <f t="shared" si="932"/>
        <v>0.99</v>
      </c>
      <c r="N2595" s="575"/>
    </row>
    <row r="2596" spans="1:14" s="323" customFormat="1" x14ac:dyDescent="0.3">
      <c r="A2596" s="479"/>
      <c r="B2596" s="440" t="s">
        <v>24</v>
      </c>
      <c r="C2596" s="179"/>
      <c r="D2596" s="127">
        <f t="shared" si="933"/>
        <v>0</v>
      </c>
      <c r="E2596" s="127">
        <f t="shared" si="933"/>
        <v>0</v>
      </c>
      <c r="F2596" s="324">
        <f t="shared" si="933"/>
        <v>0</v>
      </c>
      <c r="G2596" s="107" t="e">
        <f t="shared" si="929"/>
        <v>#DIV/0!</v>
      </c>
      <c r="H2596" s="431">
        <f>H2601+H2631+H2641</f>
        <v>0</v>
      </c>
      <c r="I2596" s="88" t="e">
        <f t="shared" si="930"/>
        <v>#DIV/0!</v>
      </c>
      <c r="J2596" s="107" t="e">
        <f t="shared" si="931"/>
        <v>#DIV/0!</v>
      </c>
      <c r="K2596" s="431">
        <f t="shared" ref="K2596:L2596" si="937">K2601+K2631+K2641</f>
        <v>0</v>
      </c>
      <c r="L2596" s="362">
        <f t="shared" si="937"/>
        <v>0</v>
      </c>
      <c r="M2596" s="129" t="e">
        <f t="shared" si="932"/>
        <v>#DIV/0!</v>
      </c>
      <c r="N2596" s="575"/>
    </row>
    <row r="2597" spans="1:14" s="323" customFormat="1" ht="75" customHeight="1" x14ac:dyDescent="0.3">
      <c r="A2597" s="594" t="s">
        <v>118</v>
      </c>
      <c r="B2597" s="37" t="s">
        <v>700</v>
      </c>
      <c r="C2597" s="120" t="s">
        <v>215</v>
      </c>
      <c r="D2597" s="56">
        <f>SUM(D2598:D2601)</f>
        <v>20914.98</v>
      </c>
      <c r="E2597" s="56">
        <f>SUM(E2598:E2601)</f>
        <v>20914.98</v>
      </c>
      <c r="F2597" s="24">
        <f>F2602+F2607+F2612+F2617+F2622</f>
        <v>7431.19</v>
      </c>
      <c r="G2597" s="109">
        <f t="shared" si="929"/>
        <v>0.35499999999999998</v>
      </c>
      <c r="H2597" s="24">
        <f>H2602+H2607+H2612+H2617+H2622</f>
        <v>7431.19</v>
      </c>
      <c r="I2597" s="109">
        <f t="shared" si="930"/>
        <v>0.35499999999999998</v>
      </c>
      <c r="J2597" s="109">
        <f t="shared" si="931"/>
        <v>1</v>
      </c>
      <c r="K2597" s="24">
        <f>SUM(K2598:K2601)</f>
        <v>20345.75</v>
      </c>
      <c r="L2597" s="24">
        <f>SUM(L2598:L2601)</f>
        <v>569.23</v>
      </c>
      <c r="M2597" s="52">
        <f t="shared" si="932"/>
        <v>0.97</v>
      </c>
      <c r="N2597" s="514"/>
    </row>
    <row r="2598" spans="1:14" s="323" customFormat="1" ht="18.75" customHeight="1" x14ac:dyDescent="0.3">
      <c r="A2598" s="594"/>
      <c r="B2598" s="440" t="s">
        <v>23</v>
      </c>
      <c r="C2598" s="43"/>
      <c r="D2598" s="24">
        <f t="shared" ref="D2598:E2601" si="938">D2603+D2608+D2613+D2618+D2623</f>
        <v>0</v>
      </c>
      <c r="E2598" s="24">
        <f t="shared" si="938"/>
        <v>0</v>
      </c>
      <c r="F2598" s="24">
        <f>F2603+F2608+F2613+F2618+F2623</f>
        <v>0</v>
      </c>
      <c r="G2598" s="88" t="e">
        <f t="shared" si="929"/>
        <v>#DIV/0!</v>
      </c>
      <c r="H2598" s="36">
        <f t="shared" ref="H2598" si="939">H2603+H2608+H2613+H2618+H2623</f>
        <v>0</v>
      </c>
      <c r="I2598" s="88" t="e">
        <f t="shared" si="930"/>
        <v>#DIV/0!</v>
      </c>
      <c r="J2598" s="88" t="e">
        <f t="shared" si="931"/>
        <v>#DIV/0!</v>
      </c>
      <c r="K2598" s="36">
        <f>K2603+K2608+K2613+K2618+K2623</f>
        <v>0</v>
      </c>
      <c r="L2598" s="36">
        <f t="shared" ref="L2598:L2628" si="940">E2598-K2598</f>
        <v>0</v>
      </c>
      <c r="M2598" s="129" t="e">
        <f t="shared" si="932"/>
        <v>#DIV/0!</v>
      </c>
      <c r="N2598" s="514"/>
    </row>
    <row r="2599" spans="1:14" s="323" customFormat="1" x14ac:dyDescent="0.3">
      <c r="A2599" s="594"/>
      <c r="B2599" s="440" t="s">
        <v>191</v>
      </c>
      <c r="C2599" s="43"/>
      <c r="D2599" s="24">
        <f t="shared" si="938"/>
        <v>0</v>
      </c>
      <c r="E2599" s="24">
        <f t="shared" si="938"/>
        <v>0</v>
      </c>
      <c r="F2599" s="24">
        <f>F2604+F2609+F2614+F2619+F2624</f>
        <v>0</v>
      </c>
      <c r="G2599" s="88" t="e">
        <f t="shared" si="929"/>
        <v>#DIV/0!</v>
      </c>
      <c r="H2599" s="36">
        <f t="shared" ref="H2599" si="941">H2604+H2609+H2614+H2619+H2624</f>
        <v>0</v>
      </c>
      <c r="I2599" s="88" t="e">
        <f t="shared" si="930"/>
        <v>#DIV/0!</v>
      </c>
      <c r="J2599" s="88" t="e">
        <f t="shared" si="931"/>
        <v>#DIV/0!</v>
      </c>
      <c r="K2599" s="36">
        <f t="shared" ref="K2599:K2601" si="942">K2604+K2609+K2614+K2619+K2624</f>
        <v>0</v>
      </c>
      <c r="L2599" s="36">
        <f t="shared" si="940"/>
        <v>0</v>
      </c>
      <c r="M2599" s="129" t="e">
        <f t="shared" si="932"/>
        <v>#DIV/0!</v>
      </c>
      <c r="N2599" s="514"/>
    </row>
    <row r="2600" spans="1:14" s="323" customFormat="1" x14ac:dyDescent="0.3">
      <c r="A2600" s="594"/>
      <c r="B2600" s="440" t="s">
        <v>42</v>
      </c>
      <c r="C2600" s="43"/>
      <c r="D2600" s="24">
        <f t="shared" si="938"/>
        <v>20914.98</v>
      </c>
      <c r="E2600" s="24">
        <f t="shared" si="938"/>
        <v>20914.98</v>
      </c>
      <c r="F2600" s="24">
        <f>F2605+F2610+F2615+F2620+F2625</f>
        <v>7431.19</v>
      </c>
      <c r="G2600" s="109">
        <f t="shared" si="929"/>
        <v>0.35499999999999998</v>
      </c>
      <c r="H2600" s="24">
        <f t="shared" ref="H2600" si="943">H2605+H2610+H2615+H2620+H2625</f>
        <v>7431.19</v>
      </c>
      <c r="I2600" s="109">
        <f t="shared" si="930"/>
        <v>0.35499999999999998</v>
      </c>
      <c r="J2600" s="109">
        <f t="shared" si="931"/>
        <v>1</v>
      </c>
      <c r="K2600" s="24">
        <f t="shared" si="942"/>
        <v>20345.75</v>
      </c>
      <c r="L2600" s="24">
        <f t="shared" si="940"/>
        <v>569.23</v>
      </c>
      <c r="M2600" s="52">
        <f t="shared" si="932"/>
        <v>0.97</v>
      </c>
      <c r="N2600" s="514"/>
    </row>
    <row r="2601" spans="1:14" s="323" customFormat="1" x14ac:dyDescent="0.3">
      <c r="A2601" s="594"/>
      <c r="B2601" s="440" t="s">
        <v>24</v>
      </c>
      <c r="C2601" s="43"/>
      <c r="D2601" s="24">
        <f t="shared" si="938"/>
        <v>0</v>
      </c>
      <c r="E2601" s="24">
        <f t="shared" si="938"/>
        <v>0</v>
      </c>
      <c r="F2601" s="24">
        <f>F2606+F2611+F2616+F2621+F2626</f>
        <v>0</v>
      </c>
      <c r="G2601" s="88" t="e">
        <f t="shared" si="929"/>
        <v>#DIV/0!</v>
      </c>
      <c r="H2601" s="36">
        <f t="shared" ref="H2601" si="944">H2606+H2611+H2616+H2621+H2626</f>
        <v>0</v>
      </c>
      <c r="I2601" s="88" t="e">
        <f t="shared" si="930"/>
        <v>#DIV/0!</v>
      </c>
      <c r="J2601" s="88" t="e">
        <f t="shared" si="931"/>
        <v>#DIV/0!</v>
      </c>
      <c r="K2601" s="36">
        <f t="shared" si="942"/>
        <v>0</v>
      </c>
      <c r="L2601" s="36">
        <f t="shared" si="940"/>
        <v>0</v>
      </c>
      <c r="M2601" s="129" t="e">
        <f t="shared" si="932"/>
        <v>#DIV/0!</v>
      </c>
      <c r="N2601" s="514"/>
    </row>
    <row r="2602" spans="1:14" s="323" customFormat="1" ht="180.75" customHeight="1" x14ac:dyDescent="0.3">
      <c r="A2602" s="573" t="s">
        <v>196</v>
      </c>
      <c r="B2602" s="37" t="s">
        <v>192</v>
      </c>
      <c r="C2602" s="120" t="s">
        <v>780</v>
      </c>
      <c r="D2602" s="56">
        <f>SUM(D2603:D2606)</f>
        <v>1672.6</v>
      </c>
      <c r="E2602" s="56">
        <f t="shared" ref="E2602:F2602" si="945">SUM(E2603:E2606)</f>
        <v>1672.6</v>
      </c>
      <c r="F2602" s="56">
        <f t="shared" si="945"/>
        <v>1086.69</v>
      </c>
      <c r="G2602" s="114">
        <f t="shared" si="929"/>
        <v>0.65</v>
      </c>
      <c r="H2602" s="56">
        <f>SUM(H2603:H2606)</f>
        <v>1086.69</v>
      </c>
      <c r="I2602" s="114">
        <f t="shared" si="930"/>
        <v>0.65</v>
      </c>
      <c r="J2602" s="114">
        <f t="shared" si="931"/>
        <v>1</v>
      </c>
      <c r="K2602" s="56">
        <f t="shared" ref="K2602:K2656" si="946">E2602</f>
        <v>1672.6</v>
      </c>
      <c r="L2602" s="24">
        <f t="shared" si="940"/>
        <v>0</v>
      </c>
      <c r="M2602" s="52">
        <f t="shared" si="932"/>
        <v>1</v>
      </c>
      <c r="N2602" s="518" t="s">
        <v>1334</v>
      </c>
    </row>
    <row r="2603" spans="1:14" s="323" customFormat="1" x14ac:dyDescent="0.3">
      <c r="A2603" s="573"/>
      <c r="B2603" s="440" t="s">
        <v>23</v>
      </c>
      <c r="C2603" s="43"/>
      <c r="D2603" s="24"/>
      <c r="E2603" s="24"/>
      <c r="F2603" s="24"/>
      <c r="G2603" s="88" t="e">
        <f t="shared" si="929"/>
        <v>#DIV/0!</v>
      </c>
      <c r="H2603" s="432"/>
      <c r="I2603" s="88" t="e">
        <f t="shared" si="930"/>
        <v>#DIV/0!</v>
      </c>
      <c r="J2603" s="88" t="e">
        <f t="shared" si="931"/>
        <v>#DIV/0!</v>
      </c>
      <c r="K2603" s="36">
        <f t="shared" si="946"/>
        <v>0</v>
      </c>
      <c r="L2603" s="36">
        <f t="shared" si="940"/>
        <v>0</v>
      </c>
      <c r="M2603" s="129" t="e">
        <f t="shared" si="932"/>
        <v>#DIV/0!</v>
      </c>
      <c r="N2603" s="518"/>
    </row>
    <row r="2604" spans="1:14" s="323" customFormat="1" x14ac:dyDescent="0.3">
      <c r="A2604" s="573"/>
      <c r="B2604" s="440" t="s">
        <v>191</v>
      </c>
      <c r="C2604" s="43"/>
      <c r="D2604" s="24">
        <v>0</v>
      </c>
      <c r="E2604" s="24">
        <v>0</v>
      </c>
      <c r="F2604" s="24">
        <v>0</v>
      </c>
      <c r="G2604" s="88" t="e">
        <f t="shared" si="929"/>
        <v>#DIV/0!</v>
      </c>
      <c r="H2604" s="432">
        <v>0</v>
      </c>
      <c r="I2604" s="88" t="e">
        <f t="shared" si="930"/>
        <v>#DIV/0!</v>
      </c>
      <c r="J2604" s="88" t="e">
        <f t="shared" si="931"/>
        <v>#DIV/0!</v>
      </c>
      <c r="K2604" s="36">
        <f t="shared" si="946"/>
        <v>0</v>
      </c>
      <c r="L2604" s="36">
        <f t="shared" si="940"/>
        <v>0</v>
      </c>
      <c r="M2604" s="129" t="e">
        <f t="shared" si="932"/>
        <v>#DIV/0!</v>
      </c>
      <c r="N2604" s="518"/>
    </row>
    <row r="2605" spans="1:14" s="323" customFormat="1" x14ac:dyDescent="0.3">
      <c r="A2605" s="573"/>
      <c r="B2605" s="440" t="s">
        <v>42</v>
      </c>
      <c r="C2605" s="43"/>
      <c r="D2605" s="24">
        <v>1672.6</v>
      </c>
      <c r="E2605" s="24">
        <v>1672.6</v>
      </c>
      <c r="F2605" s="24">
        <v>1086.69</v>
      </c>
      <c r="G2605" s="109">
        <f t="shared" ref="G2605:G2656" si="947">F2605/E2605</f>
        <v>0.65</v>
      </c>
      <c r="H2605" s="24">
        <v>1086.69</v>
      </c>
      <c r="I2605" s="109">
        <f t="shared" si="930"/>
        <v>0.65</v>
      </c>
      <c r="J2605" s="109">
        <f t="shared" si="931"/>
        <v>1</v>
      </c>
      <c r="K2605" s="24">
        <v>1299.3699999999999</v>
      </c>
      <c r="L2605" s="24">
        <f t="shared" si="940"/>
        <v>373.23</v>
      </c>
      <c r="M2605" s="52">
        <f t="shared" si="932"/>
        <v>0.78</v>
      </c>
      <c r="N2605" s="518"/>
    </row>
    <row r="2606" spans="1:14" x14ac:dyDescent="0.3">
      <c r="A2606" s="573"/>
      <c r="B2606" s="440" t="s">
        <v>24</v>
      </c>
      <c r="C2606" s="43"/>
      <c r="D2606" s="24"/>
      <c r="E2606" s="24"/>
      <c r="F2606" s="24"/>
      <c r="G2606" s="88" t="e">
        <f t="shared" si="947"/>
        <v>#DIV/0!</v>
      </c>
      <c r="H2606" s="43"/>
      <c r="I2606" s="88" t="e">
        <f t="shared" si="930"/>
        <v>#DIV/0!</v>
      </c>
      <c r="J2606" s="88" t="e">
        <f t="shared" si="931"/>
        <v>#DIV/0!</v>
      </c>
      <c r="K2606" s="24">
        <f t="shared" si="946"/>
        <v>0</v>
      </c>
      <c r="L2606" s="24">
        <f t="shared" si="940"/>
        <v>0</v>
      </c>
      <c r="M2606" s="129" t="e">
        <f t="shared" si="932"/>
        <v>#DIV/0!</v>
      </c>
      <c r="N2606" s="518"/>
    </row>
    <row r="2607" spans="1:14" ht="48" customHeight="1" x14ac:dyDescent="0.3">
      <c r="A2607" s="573" t="s">
        <v>124</v>
      </c>
      <c r="B2607" s="37" t="s">
        <v>193</v>
      </c>
      <c r="C2607" s="120" t="s">
        <v>780</v>
      </c>
      <c r="D2607" s="56">
        <f>SUM(D2608:D2611)</f>
        <v>3357.1</v>
      </c>
      <c r="E2607" s="56">
        <f t="shared" ref="E2607:F2607" si="948">SUM(E2608:E2611)</f>
        <v>3357.1</v>
      </c>
      <c r="F2607" s="56">
        <f t="shared" si="948"/>
        <v>2880.01</v>
      </c>
      <c r="G2607" s="114">
        <f t="shared" si="947"/>
        <v>0.85799999999999998</v>
      </c>
      <c r="H2607" s="56">
        <f>SUM(H2608:H2611)</f>
        <v>2880.01</v>
      </c>
      <c r="I2607" s="114">
        <f t="shared" si="930"/>
        <v>0.85799999999999998</v>
      </c>
      <c r="J2607" s="114">
        <f t="shared" si="931"/>
        <v>1</v>
      </c>
      <c r="K2607" s="56">
        <f t="shared" si="946"/>
        <v>3357.1</v>
      </c>
      <c r="L2607" s="56">
        <f t="shared" si="940"/>
        <v>0</v>
      </c>
      <c r="M2607" s="155">
        <f t="shared" si="932"/>
        <v>1</v>
      </c>
      <c r="N2607" s="518" t="s">
        <v>1332</v>
      </c>
    </row>
    <row r="2608" spans="1:14" x14ac:dyDescent="0.3">
      <c r="A2608" s="573"/>
      <c r="B2608" s="440" t="s">
        <v>23</v>
      </c>
      <c r="C2608" s="43"/>
      <c r="D2608" s="24"/>
      <c r="E2608" s="24"/>
      <c r="F2608" s="24"/>
      <c r="G2608" s="88" t="e">
        <f t="shared" si="947"/>
        <v>#DIV/0!</v>
      </c>
      <c r="H2608" s="43"/>
      <c r="I2608" s="88" t="e">
        <f t="shared" si="930"/>
        <v>#DIV/0!</v>
      </c>
      <c r="J2608" s="88" t="e">
        <f t="shared" si="931"/>
        <v>#DIV/0!</v>
      </c>
      <c r="K2608" s="24">
        <f t="shared" si="946"/>
        <v>0</v>
      </c>
      <c r="L2608" s="24">
        <f t="shared" si="940"/>
        <v>0</v>
      </c>
      <c r="M2608" s="129" t="e">
        <f t="shared" si="932"/>
        <v>#DIV/0!</v>
      </c>
      <c r="N2608" s="518"/>
    </row>
    <row r="2609" spans="1:14" x14ac:dyDescent="0.3">
      <c r="A2609" s="573"/>
      <c r="B2609" s="440" t="s">
        <v>191</v>
      </c>
      <c r="C2609" s="43"/>
      <c r="D2609" s="24">
        <v>0</v>
      </c>
      <c r="E2609" s="24">
        <v>0</v>
      </c>
      <c r="F2609" s="24">
        <v>0</v>
      </c>
      <c r="G2609" s="88" t="e">
        <f t="shared" si="947"/>
        <v>#DIV/0!</v>
      </c>
      <c r="H2609" s="43">
        <v>0</v>
      </c>
      <c r="I2609" s="88" t="e">
        <f t="shared" si="930"/>
        <v>#DIV/0!</v>
      </c>
      <c r="J2609" s="88" t="e">
        <f t="shared" si="931"/>
        <v>#DIV/0!</v>
      </c>
      <c r="K2609" s="24">
        <f t="shared" si="946"/>
        <v>0</v>
      </c>
      <c r="L2609" s="24">
        <f t="shared" si="940"/>
        <v>0</v>
      </c>
      <c r="M2609" s="129" t="e">
        <f t="shared" si="932"/>
        <v>#DIV/0!</v>
      </c>
      <c r="N2609" s="518"/>
    </row>
    <row r="2610" spans="1:14" x14ac:dyDescent="0.3">
      <c r="A2610" s="573"/>
      <c r="B2610" s="440" t="s">
        <v>42</v>
      </c>
      <c r="C2610" s="43"/>
      <c r="D2610" s="24">
        <v>3357.1</v>
      </c>
      <c r="E2610" s="24">
        <v>3357.1</v>
      </c>
      <c r="F2610" s="24">
        <v>2880.01</v>
      </c>
      <c r="G2610" s="109">
        <f t="shared" si="947"/>
        <v>0.85799999999999998</v>
      </c>
      <c r="H2610" s="24">
        <v>2880.01</v>
      </c>
      <c r="I2610" s="109">
        <f t="shared" si="930"/>
        <v>0.85799999999999998</v>
      </c>
      <c r="J2610" s="109">
        <f t="shared" si="931"/>
        <v>1</v>
      </c>
      <c r="K2610" s="24">
        <f t="shared" si="946"/>
        <v>3357.1</v>
      </c>
      <c r="L2610" s="24">
        <f t="shared" si="940"/>
        <v>0</v>
      </c>
      <c r="M2610" s="52">
        <f t="shared" si="932"/>
        <v>1</v>
      </c>
      <c r="N2610" s="518"/>
    </row>
    <row r="2611" spans="1:14" x14ac:dyDescent="0.3">
      <c r="A2611" s="573"/>
      <c r="B2611" s="440" t="s">
        <v>24</v>
      </c>
      <c r="C2611" s="43"/>
      <c r="D2611" s="24"/>
      <c r="E2611" s="24"/>
      <c r="F2611" s="24"/>
      <c r="G2611" s="88" t="e">
        <f t="shared" si="947"/>
        <v>#DIV/0!</v>
      </c>
      <c r="H2611" s="43"/>
      <c r="I2611" s="88" t="e">
        <f t="shared" ref="I2611:I2656" si="949">H2611/E2611</f>
        <v>#DIV/0!</v>
      </c>
      <c r="J2611" s="88" t="e">
        <f t="shared" si="931"/>
        <v>#DIV/0!</v>
      </c>
      <c r="K2611" s="24">
        <f t="shared" si="946"/>
        <v>0</v>
      </c>
      <c r="L2611" s="24">
        <f t="shared" si="940"/>
        <v>0</v>
      </c>
      <c r="M2611" s="129" t="e">
        <f t="shared" si="932"/>
        <v>#DIV/0!</v>
      </c>
      <c r="N2611" s="518"/>
    </row>
    <row r="2612" spans="1:14" ht="103.5" customHeight="1" x14ac:dyDescent="0.3">
      <c r="A2612" s="573" t="s">
        <v>125</v>
      </c>
      <c r="B2612" s="37" t="s">
        <v>904</v>
      </c>
      <c r="C2612" s="120" t="s">
        <v>780</v>
      </c>
      <c r="D2612" s="56">
        <f>SUM(D2613:D2616)</f>
        <v>8871.9</v>
      </c>
      <c r="E2612" s="56">
        <f t="shared" ref="E2612:F2612" si="950">SUM(E2613:E2616)</f>
        <v>8871.9</v>
      </c>
      <c r="F2612" s="56">
        <f t="shared" si="950"/>
        <v>1664.51</v>
      </c>
      <c r="G2612" s="114">
        <f t="shared" si="947"/>
        <v>0.188</v>
      </c>
      <c r="H2612" s="56">
        <f>SUM(H2613:H2616)</f>
        <v>1664.51</v>
      </c>
      <c r="I2612" s="114">
        <f t="shared" si="949"/>
        <v>0.188</v>
      </c>
      <c r="J2612" s="114">
        <f t="shared" si="931"/>
        <v>1</v>
      </c>
      <c r="K2612" s="56">
        <f>SUM(K2613:K2616)</f>
        <v>8773.9</v>
      </c>
      <c r="L2612" s="56">
        <f>SUM(L2613:L2616)</f>
        <v>98</v>
      </c>
      <c r="M2612" s="155">
        <f t="shared" si="932"/>
        <v>0.99</v>
      </c>
      <c r="N2612" s="518" t="s">
        <v>1410</v>
      </c>
    </row>
    <row r="2613" spans="1:14" ht="18.75" customHeight="1" x14ac:dyDescent="0.3">
      <c r="A2613" s="573"/>
      <c r="B2613" s="440" t="s">
        <v>23</v>
      </c>
      <c r="C2613" s="43"/>
      <c r="D2613" s="24"/>
      <c r="E2613" s="24"/>
      <c r="F2613" s="24"/>
      <c r="G2613" s="88" t="e">
        <f t="shared" si="947"/>
        <v>#DIV/0!</v>
      </c>
      <c r="H2613" s="43"/>
      <c r="I2613" s="88" t="e">
        <f t="shared" si="949"/>
        <v>#DIV/0!</v>
      </c>
      <c r="J2613" s="88" t="e">
        <f t="shared" si="931"/>
        <v>#DIV/0!</v>
      </c>
      <c r="K2613" s="24">
        <f t="shared" si="946"/>
        <v>0</v>
      </c>
      <c r="L2613" s="24">
        <f t="shared" si="940"/>
        <v>0</v>
      </c>
      <c r="M2613" s="129" t="e">
        <f t="shared" si="932"/>
        <v>#DIV/0!</v>
      </c>
      <c r="N2613" s="518"/>
    </row>
    <row r="2614" spans="1:14" ht="18.75" customHeight="1" x14ac:dyDescent="0.3">
      <c r="A2614" s="573"/>
      <c r="B2614" s="440" t="s">
        <v>191</v>
      </c>
      <c r="C2614" s="43"/>
      <c r="D2614" s="24">
        <v>0</v>
      </c>
      <c r="E2614" s="24">
        <v>0</v>
      </c>
      <c r="F2614" s="24">
        <v>0</v>
      </c>
      <c r="G2614" s="88" t="e">
        <f t="shared" si="947"/>
        <v>#DIV/0!</v>
      </c>
      <c r="H2614" s="43">
        <v>0</v>
      </c>
      <c r="I2614" s="88" t="e">
        <f t="shared" si="949"/>
        <v>#DIV/0!</v>
      </c>
      <c r="J2614" s="88" t="e">
        <f t="shared" si="931"/>
        <v>#DIV/0!</v>
      </c>
      <c r="K2614" s="24">
        <f t="shared" si="946"/>
        <v>0</v>
      </c>
      <c r="L2614" s="24">
        <f t="shared" si="940"/>
        <v>0</v>
      </c>
      <c r="M2614" s="129" t="e">
        <f t="shared" si="932"/>
        <v>#DIV/0!</v>
      </c>
      <c r="N2614" s="518"/>
    </row>
    <row r="2615" spans="1:14" x14ac:dyDescent="0.3">
      <c r="A2615" s="573"/>
      <c r="B2615" s="440" t="s">
        <v>42</v>
      </c>
      <c r="C2615" s="43"/>
      <c r="D2615" s="24">
        <v>8871.9</v>
      </c>
      <c r="E2615" s="24">
        <v>8871.9</v>
      </c>
      <c r="F2615" s="24">
        <v>1664.51</v>
      </c>
      <c r="G2615" s="109">
        <f t="shared" si="947"/>
        <v>0.188</v>
      </c>
      <c r="H2615" s="24">
        <v>1664.51</v>
      </c>
      <c r="I2615" s="109">
        <f t="shared" si="949"/>
        <v>0.188</v>
      </c>
      <c r="J2615" s="109">
        <f t="shared" si="931"/>
        <v>1</v>
      </c>
      <c r="K2615" s="24">
        <v>8773.9</v>
      </c>
      <c r="L2615" s="24">
        <f t="shared" si="940"/>
        <v>98</v>
      </c>
      <c r="M2615" s="52">
        <f t="shared" si="932"/>
        <v>0.99</v>
      </c>
      <c r="N2615" s="518"/>
    </row>
    <row r="2616" spans="1:14" x14ac:dyDescent="0.3">
      <c r="A2616" s="573"/>
      <c r="B2616" s="440" t="s">
        <v>24</v>
      </c>
      <c r="C2616" s="43"/>
      <c r="D2616" s="24"/>
      <c r="E2616" s="24"/>
      <c r="F2616" s="24"/>
      <c r="G2616" s="88" t="e">
        <f t="shared" si="947"/>
        <v>#DIV/0!</v>
      </c>
      <c r="H2616" s="43"/>
      <c r="I2616" s="88" t="e">
        <f t="shared" si="949"/>
        <v>#DIV/0!</v>
      </c>
      <c r="J2616" s="88" t="e">
        <f t="shared" si="931"/>
        <v>#DIV/0!</v>
      </c>
      <c r="K2616" s="24">
        <f t="shared" si="946"/>
        <v>0</v>
      </c>
      <c r="L2616" s="24">
        <f t="shared" si="940"/>
        <v>0</v>
      </c>
      <c r="M2616" s="129" t="e">
        <f t="shared" si="932"/>
        <v>#DIV/0!</v>
      </c>
      <c r="N2616" s="518"/>
    </row>
    <row r="2617" spans="1:14" ht="70.5" customHeight="1" x14ac:dyDescent="0.3">
      <c r="A2617" s="573" t="s">
        <v>1122</v>
      </c>
      <c r="B2617" s="37" t="s">
        <v>905</v>
      </c>
      <c r="C2617" s="120" t="s">
        <v>780</v>
      </c>
      <c r="D2617" s="56">
        <f>SUM(D2618:D2621)</f>
        <v>6360.77</v>
      </c>
      <c r="E2617" s="56">
        <f t="shared" ref="E2617:F2617" si="951">SUM(E2618:E2621)</f>
        <v>6360.77</v>
      </c>
      <c r="F2617" s="56">
        <f t="shared" si="951"/>
        <v>1147.3699999999999</v>
      </c>
      <c r="G2617" s="114">
        <f t="shared" si="947"/>
        <v>0.18</v>
      </c>
      <c r="H2617" s="56">
        <f>SUM(H2618:H2621)</f>
        <v>1147.3699999999999</v>
      </c>
      <c r="I2617" s="114">
        <f t="shared" si="949"/>
        <v>0.18</v>
      </c>
      <c r="J2617" s="114">
        <f t="shared" si="931"/>
        <v>1</v>
      </c>
      <c r="K2617" s="56">
        <f t="shared" si="946"/>
        <v>6360.77</v>
      </c>
      <c r="L2617" s="56">
        <f t="shared" si="940"/>
        <v>0</v>
      </c>
      <c r="M2617" s="155">
        <f t="shared" si="932"/>
        <v>1</v>
      </c>
      <c r="N2617" s="518" t="s">
        <v>1411</v>
      </c>
    </row>
    <row r="2618" spans="1:14" ht="18.75" customHeight="1" x14ac:dyDescent="0.3">
      <c r="A2618" s="573"/>
      <c r="B2618" s="440" t="s">
        <v>23</v>
      </c>
      <c r="C2618" s="43"/>
      <c r="D2618" s="24"/>
      <c r="E2618" s="24"/>
      <c r="F2618" s="24"/>
      <c r="G2618" s="88" t="e">
        <f t="shared" si="947"/>
        <v>#DIV/0!</v>
      </c>
      <c r="H2618" s="43"/>
      <c r="I2618" s="88" t="e">
        <f t="shared" si="949"/>
        <v>#DIV/0!</v>
      </c>
      <c r="J2618" s="88" t="e">
        <f t="shared" si="931"/>
        <v>#DIV/0!</v>
      </c>
      <c r="K2618" s="24">
        <f t="shared" si="946"/>
        <v>0</v>
      </c>
      <c r="L2618" s="24">
        <f t="shared" si="940"/>
        <v>0</v>
      </c>
      <c r="M2618" s="129" t="e">
        <f t="shared" si="932"/>
        <v>#DIV/0!</v>
      </c>
      <c r="N2618" s="518"/>
    </row>
    <row r="2619" spans="1:14" ht="18.75" customHeight="1" x14ac:dyDescent="0.3">
      <c r="A2619" s="573"/>
      <c r="B2619" s="440" t="s">
        <v>191</v>
      </c>
      <c r="C2619" s="43"/>
      <c r="D2619" s="24">
        <v>0</v>
      </c>
      <c r="E2619" s="24">
        <v>0</v>
      </c>
      <c r="F2619" s="24">
        <v>0</v>
      </c>
      <c r="G2619" s="88" t="e">
        <f t="shared" si="947"/>
        <v>#DIV/0!</v>
      </c>
      <c r="H2619" s="43">
        <v>0</v>
      </c>
      <c r="I2619" s="88" t="e">
        <f t="shared" si="949"/>
        <v>#DIV/0!</v>
      </c>
      <c r="J2619" s="88" t="e">
        <f t="shared" si="931"/>
        <v>#DIV/0!</v>
      </c>
      <c r="K2619" s="24">
        <f t="shared" si="946"/>
        <v>0</v>
      </c>
      <c r="L2619" s="24">
        <f t="shared" si="940"/>
        <v>0</v>
      </c>
      <c r="M2619" s="129" t="e">
        <f t="shared" si="932"/>
        <v>#DIV/0!</v>
      </c>
      <c r="N2619" s="518"/>
    </row>
    <row r="2620" spans="1:14" x14ac:dyDescent="0.3">
      <c r="A2620" s="573"/>
      <c r="B2620" s="440" t="s">
        <v>42</v>
      </c>
      <c r="C2620" s="43"/>
      <c r="D2620" s="24">
        <v>6360.77</v>
      </c>
      <c r="E2620" s="24">
        <v>6360.77</v>
      </c>
      <c r="F2620" s="24">
        <v>1147.3699999999999</v>
      </c>
      <c r="G2620" s="109">
        <f t="shared" si="947"/>
        <v>0.18</v>
      </c>
      <c r="H2620" s="24">
        <v>1147.3699999999999</v>
      </c>
      <c r="I2620" s="109">
        <f t="shared" si="949"/>
        <v>0.18</v>
      </c>
      <c r="J2620" s="109">
        <f t="shared" si="931"/>
        <v>1</v>
      </c>
      <c r="K2620" s="24">
        <v>6262.77</v>
      </c>
      <c r="L2620" s="24">
        <f t="shared" si="940"/>
        <v>98</v>
      </c>
      <c r="M2620" s="52">
        <f t="shared" si="932"/>
        <v>0.98</v>
      </c>
      <c r="N2620" s="518"/>
    </row>
    <row r="2621" spans="1:14" x14ac:dyDescent="0.3">
      <c r="A2621" s="573"/>
      <c r="B2621" s="440" t="s">
        <v>24</v>
      </c>
      <c r="C2621" s="43"/>
      <c r="D2621" s="24"/>
      <c r="E2621" s="24"/>
      <c r="F2621" s="24"/>
      <c r="G2621" s="88" t="e">
        <f t="shared" si="947"/>
        <v>#DIV/0!</v>
      </c>
      <c r="H2621" s="43"/>
      <c r="I2621" s="88" t="e">
        <f t="shared" si="949"/>
        <v>#DIV/0!</v>
      </c>
      <c r="J2621" s="88" t="e">
        <f t="shared" si="931"/>
        <v>#DIV/0!</v>
      </c>
      <c r="K2621" s="24">
        <f t="shared" si="946"/>
        <v>0</v>
      </c>
      <c r="L2621" s="24">
        <f t="shared" si="940"/>
        <v>0</v>
      </c>
      <c r="M2621" s="129" t="e">
        <f t="shared" si="932"/>
        <v>#DIV/0!</v>
      </c>
      <c r="N2621" s="518"/>
    </row>
    <row r="2622" spans="1:14" ht="69" customHeight="1" x14ac:dyDescent="0.3">
      <c r="A2622" s="573" t="s">
        <v>1123</v>
      </c>
      <c r="B2622" s="37" t="s">
        <v>906</v>
      </c>
      <c r="C2622" s="120" t="s">
        <v>780</v>
      </c>
      <c r="D2622" s="56">
        <f>SUM(D2623:D2626)</f>
        <v>652.61</v>
      </c>
      <c r="E2622" s="56">
        <f t="shared" ref="E2622:F2622" si="952">SUM(E2623:E2626)</f>
        <v>652.61</v>
      </c>
      <c r="F2622" s="56">
        <f t="shared" si="952"/>
        <v>652.61</v>
      </c>
      <c r="G2622" s="114">
        <f t="shared" si="947"/>
        <v>1</v>
      </c>
      <c r="H2622" s="56">
        <f>SUM(H2623:H2626)</f>
        <v>652.61</v>
      </c>
      <c r="I2622" s="109">
        <f t="shared" si="949"/>
        <v>1</v>
      </c>
      <c r="J2622" s="114">
        <f t="shared" si="931"/>
        <v>1</v>
      </c>
      <c r="K2622" s="56">
        <f t="shared" si="946"/>
        <v>652.61</v>
      </c>
      <c r="L2622" s="56">
        <f t="shared" si="940"/>
        <v>0</v>
      </c>
      <c r="M2622" s="155">
        <f t="shared" si="932"/>
        <v>1</v>
      </c>
      <c r="N2622" s="518" t="s">
        <v>1043</v>
      </c>
    </row>
    <row r="2623" spans="1:14" ht="18.75" customHeight="1" x14ac:dyDescent="0.3">
      <c r="A2623" s="573"/>
      <c r="B2623" s="440" t="s">
        <v>23</v>
      </c>
      <c r="C2623" s="43"/>
      <c r="D2623" s="24"/>
      <c r="E2623" s="24"/>
      <c r="F2623" s="24"/>
      <c r="G2623" s="88" t="e">
        <f t="shared" si="947"/>
        <v>#DIV/0!</v>
      </c>
      <c r="H2623" s="43"/>
      <c r="I2623" s="88" t="e">
        <f t="shared" si="949"/>
        <v>#DIV/0!</v>
      </c>
      <c r="J2623" s="88" t="e">
        <f t="shared" si="931"/>
        <v>#DIV/0!</v>
      </c>
      <c r="K2623" s="24">
        <f t="shared" si="946"/>
        <v>0</v>
      </c>
      <c r="L2623" s="24">
        <f t="shared" si="940"/>
        <v>0</v>
      </c>
      <c r="M2623" s="129" t="e">
        <f t="shared" si="932"/>
        <v>#DIV/0!</v>
      </c>
      <c r="N2623" s="518"/>
    </row>
    <row r="2624" spans="1:14" ht="18.75" customHeight="1" x14ac:dyDescent="0.3">
      <c r="A2624" s="573"/>
      <c r="B2624" s="440" t="s">
        <v>191</v>
      </c>
      <c r="C2624" s="43"/>
      <c r="D2624" s="24">
        <v>0</v>
      </c>
      <c r="E2624" s="24">
        <v>0</v>
      </c>
      <c r="F2624" s="24">
        <v>0</v>
      </c>
      <c r="G2624" s="88" t="e">
        <f t="shared" si="947"/>
        <v>#DIV/0!</v>
      </c>
      <c r="H2624" s="43">
        <v>0</v>
      </c>
      <c r="I2624" s="88" t="e">
        <f t="shared" si="949"/>
        <v>#DIV/0!</v>
      </c>
      <c r="J2624" s="88" t="e">
        <f t="shared" si="931"/>
        <v>#DIV/0!</v>
      </c>
      <c r="K2624" s="24">
        <f t="shared" si="946"/>
        <v>0</v>
      </c>
      <c r="L2624" s="24">
        <f t="shared" si="940"/>
        <v>0</v>
      </c>
      <c r="M2624" s="129" t="e">
        <f t="shared" si="932"/>
        <v>#DIV/0!</v>
      </c>
      <c r="N2624" s="518"/>
    </row>
    <row r="2625" spans="1:14" x14ac:dyDescent="0.3">
      <c r="A2625" s="573"/>
      <c r="B2625" s="440" t="s">
        <v>42</v>
      </c>
      <c r="C2625" s="43"/>
      <c r="D2625" s="24">
        <v>652.61</v>
      </c>
      <c r="E2625" s="24">
        <v>652.61</v>
      </c>
      <c r="F2625" s="24">
        <v>652.61</v>
      </c>
      <c r="G2625" s="109">
        <f t="shared" si="947"/>
        <v>1</v>
      </c>
      <c r="H2625" s="24">
        <v>652.61</v>
      </c>
      <c r="I2625" s="109">
        <f t="shared" si="949"/>
        <v>1</v>
      </c>
      <c r="J2625" s="109">
        <f t="shared" si="931"/>
        <v>1</v>
      </c>
      <c r="K2625" s="24">
        <f t="shared" si="946"/>
        <v>652.61</v>
      </c>
      <c r="L2625" s="24">
        <f t="shared" si="940"/>
        <v>0</v>
      </c>
      <c r="M2625" s="52">
        <f t="shared" si="932"/>
        <v>1</v>
      </c>
      <c r="N2625" s="518"/>
    </row>
    <row r="2626" spans="1:14" x14ac:dyDescent="0.3">
      <c r="A2626" s="573"/>
      <c r="B2626" s="440" t="s">
        <v>24</v>
      </c>
      <c r="C2626" s="43"/>
      <c r="D2626" s="24"/>
      <c r="E2626" s="24"/>
      <c r="F2626" s="24"/>
      <c r="G2626" s="88" t="e">
        <f t="shared" si="947"/>
        <v>#DIV/0!</v>
      </c>
      <c r="H2626" s="43"/>
      <c r="I2626" s="88" t="e">
        <f t="shared" si="949"/>
        <v>#DIV/0!</v>
      </c>
      <c r="J2626" s="88" t="e">
        <f t="shared" si="931"/>
        <v>#DIV/0!</v>
      </c>
      <c r="K2626" s="24">
        <f t="shared" si="946"/>
        <v>0</v>
      </c>
      <c r="L2626" s="24">
        <f t="shared" si="940"/>
        <v>0</v>
      </c>
      <c r="M2626" s="129" t="e">
        <f t="shared" si="932"/>
        <v>#DIV/0!</v>
      </c>
      <c r="N2626" s="518"/>
    </row>
    <row r="2627" spans="1:14" ht="69.75" customHeight="1" x14ac:dyDescent="0.3">
      <c r="A2627" s="573" t="s">
        <v>119</v>
      </c>
      <c r="B2627" s="37" t="s">
        <v>701</v>
      </c>
      <c r="C2627" s="120" t="s">
        <v>215</v>
      </c>
      <c r="D2627" s="56">
        <f>SUM(D2628:D2631)</f>
        <v>78585.740000000005</v>
      </c>
      <c r="E2627" s="56">
        <f t="shared" ref="E2627:F2627" si="953">SUM(E2628:E2631)</f>
        <v>78585.740000000005</v>
      </c>
      <c r="F2627" s="56">
        <f t="shared" si="953"/>
        <v>24467.59</v>
      </c>
      <c r="G2627" s="109">
        <f t="shared" si="947"/>
        <v>0.311</v>
      </c>
      <c r="H2627" s="24">
        <f>SUM(H2628:H2631)</f>
        <v>24467.59</v>
      </c>
      <c r="I2627" s="109">
        <f t="shared" si="949"/>
        <v>0.311</v>
      </c>
      <c r="J2627" s="109">
        <f t="shared" si="931"/>
        <v>1</v>
      </c>
      <c r="K2627" s="24">
        <f>SUM(K2628:K2631)</f>
        <v>78585.740000000005</v>
      </c>
      <c r="L2627" s="24">
        <f>SUM(L2628:L2631)</f>
        <v>0</v>
      </c>
      <c r="M2627" s="52">
        <f t="shared" si="932"/>
        <v>1</v>
      </c>
      <c r="N2627" s="514"/>
    </row>
    <row r="2628" spans="1:14" x14ac:dyDescent="0.3">
      <c r="A2628" s="573"/>
      <c r="B2628" s="440" t="s">
        <v>23</v>
      </c>
      <c r="C2628" s="120"/>
      <c r="D2628" s="24">
        <f>D2633</f>
        <v>0</v>
      </c>
      <c r="E2628" s="24">
        <f t="shared" ref="E2628:H2631" si="954">E2633</f>
        <v>0</v>
      </c>
      <c r="F2628" s="24">
        <f t="shared" si="954"/>
        <v>0</v>
      </c>
      <c r="G2628" s="88" t="e">
        <f t="shared" si="947"/>
        <v>#DIV/0!</v>
      </c>
      <c r="H2628" s="24">
        <f t="shared" si="954"/>
        <v>0</v>
      </c>
      <c r="I2628" s="88" t="e">
        <f t="shared" si="949"/>
        <v>#DIV/0!</v>
      </c>
      <c r="J2628" s="88" t="e">
        <f t="shared" si="931"/>
        <v>#DIV/0!</v>
      </c>
      <c r="K2628" s="24">
        <f>K2633</f>
        <v>0</v>
      </c>
      <c r="L2628" s="24">
        <f t="shared" si="940"/>
        <v>0</v>
      </c>
      <c r="M2628" s="129" t="e">
        <f t="shared" si="932"/>
        <v>#DIV/0!</v>
      </c>
      <c r="N2628" s="514"/>
    </row>
    <row r="2629" spans="1:14" x14ac:dyDescent="0.3">
      <c r="A2629" s="573"/>
      <c r="B2629" s="440" t="s">
        <v>191</v>
      </c>
      <c r="C2629" s="120"/>
      <c r="D2629" s="24">
        <f t="shared" ref="D2629:D2630" si="955">D2634</f>
        <v>60107</v>
      </c>
      <c r="E2629" s="24">
        <f t="shared" si="954"/>
        <v>60107</v>
      </c>
      <c r="F2629" s="24">
        <f t="shared" si="954"/>
        <v>9259.31</v>
      </c>
      <c r="G2629" s="109">
        <f t="shared" si="947"/>
        <v>0.154</v>
      </c>
      <c r="H2629" s="24">
        <f t="shared" si="954"/>
        <v>9259.31</v>
      </c>
      <c r="I2629" s="109">
        <f t="shared" si="949"/>
        <v>0.154</v>
      </c>
      <c r="J2629" s="109">
        <f t="shared" si="931"/>
        <v>1</v>
      </c>
      <c r="K2629" s="24">
        <f>K2634</f>
        <v>60107</v>
      </c>
      <c r="L2629" s="24">
        <f t="shared" ref="L2629:L2654" si="956">E2629-K2629</f>
        <v>0</v>
      </c>
      <c r="M2629" s="52">
        <f t="shared" si="932"/>
        <v>1</v>
      </c>
      <c r="N2629" s="514"/>
    </row>
    <row r="2630" spans="1:14" x14ac:dyDescent="0.3">
      <c r="A2630" s="573"/>
      <c r="B2630" s="440" t="s">
        <v>42</v>
      </c>
      <c r="C2630" s="120"/>
      <c r="D2630" s="24">
        <f t="shared" si="955"/>
        <v>18478.740000000002</v>
      </c>
      <c r="E2630" s="24">
        <f t="shared" si="954"/>
        <v>18478.740000000002</v>
      </c>
      <c r="F2630" s="24">
        <f t="shared" si="954"/>
        <v>15208.28</v>
      </c>
      <c r="G2630" s="109">
        <f t="shared" si="947"/>
        <v>0.82299999999999995</v>
      </c>
      <c r="H2630" s="24">
        <f t="shared" si="954"/>
        <v>15208.28</v>
      </c>
      <c r="I2630" s="109">
        <f t="shared" si="949"/>
        <v>0.82299999999999995</v>
      </c>
      <c r="J2630" s="109">
        <f t="shared" si="931"/>
        <v>1</v>
      </c>
      <c r="K2630" s="24">
        <f t="shared" ref="K2630:K2631" si="957">K2635</f>
        <v>18478.740000000002</v>
      </c>
      <c r="L2630" s="24">
        <f t="shared" si="956"/>
        <v>0</v>
      </c>
      <c r="M2630" s="52">
        <f t="shared" si="932"/>
        <v>1</v>
      </c>
      <c r="N2630" s="514"/>
    </row>
    <row r="2631" spans="1:14" x14ac:dyDescent="0.3">
      <c r="A2631" s="573"/>
      <c r="B2631" s="440" t="s">
        <v>24</v>
      </c>
      <c r="C2631" s="120"/>
      <c r="D2631" s="24">
        <f>D2636</f>
        <v>0</v>
      </c>
      <c r="E2631" s="24">
        <f>E2636</f>
        <v>0</v>
      </c>
      <c r="F2631" s="24">
        <f t="shared" si="954"/>
        <v>0</v>
      </c>
      <c r="G2631" s="88" t="e">
        <f t="shared" si="947"/>
        <v>#DIV/0!</v>
      </c>
      <c r="H2631" s="24">
        <f t="shared" si="954"/>
        <v>0</v>
      </c>
      <c r="I2631" s="88" t="e">
        <f t="shared" si="949"/>
        <v>#DIV/0!</v>
      </c>
      <c r="J2631" s="88" t="e">
        <f t="shared" si="931"/>
        <v>#DIV/0!</v>
      </c>
      <c r="K2631" s="24">
        <f t="shared" si="957"/>
        <v>0</v>
      </c>
      <c r="L2631" s="24">
        <f t="shared" si="956"/>
        <v>0</v>
      </c>
      <c r="M2631" s="129" t="e">
        <f t="shared" si="932"/>
        <v>#DIV/0!</v>
      </c>
      <c r="N2631" s="514"/>
    </row>
    <row r="2632" spans="1:14" ht="71.25" customHeight="1" x14ac:dyDescent="0.3">
      <c r="A2632" s="573" t="s">
        <v>120</v>
      </c>
      <c r="B2632" s="37" t="s">
        <v>194</v>
      </c>
      <c r="C2632" s="120" t="s">
        <v>780</v>
      </c>
      <c r="D2632" s="56">
        <f>SUM(D2633:D2636)</f>
        <v>78585.740000000005</v>
      </c>
      <c r="E2632" s="56">
        <f t="shared" ref="E2632:F2632" si="958">SUM(E2633:E2636)</f>
        <v>78585.740000000005</v>
      </c>
      <c r="F2632" s="24">
        <f t="shared" si="958"/>
        <v>24467.59</v>
      </c>
      <c r="G2632" s="109">
        <f t="shared" si="947"/>
        <v>0.311</v>
      </c>
      <c r="H2632" s="24">
        <f>SUM(H2633:H2636)</f>
        <v>24467.59</v>
      </c>
      <c r="I2632" s="109">
        <f t="shared" si="949"/>
        <v>0.311</v>
      </c>
      <c r="J2632" s="109">
        <f t="shared" si="931"/>
        <v>1</v>
      </c>
      <c r="K2632" s="24">
        <f>SUM(K2633:K2636)</f>
        <v>78585.740000000005</v>
      </c>
      <c r="L2632" s="24">
        <f>SUM(L2633:L2636)</f>
        <v>0</v>
      </c>
      <c r="M2632" s="52">
        <f t="shared" si="932"/>
        <v>1</v>
      </c>
      <c r="N2632" s="518" t="s">
        <v>1333</v>
      </c>
    </row>
    <row r="2633" spans="1:14" x14ac:dyDescent="0.3">
      <c r="A2633" s="573"/>
      <c r="B2633" s="440" t="s">
        <v>23</v>
      </c>
      <c r="C2633" s="43"/>
      <c r="D2633" s="24"/>
      <c r="E2633" s="24"/>
      <c r="F2633" s="24"/>
      <c r="G2633" s="88" t="e">
        <f t="shared" si="947"/>
        <v>#DIV/0!</v>
      </c>
      <c r="H2633" s="24"/>
      <c r="I2633" s="88" t="e">
        <f t="shared" si="949"/>
        <v>#DIV/0!</v>
      </c>
      <c r="J2633" s="88" t="e">
        <f t="shared" si="931"/>
        <v>#DIV/0!</v>
      </c>
      <c r="K2633" s="24">
        <f t="shared" si="946"/>
        <v>0</v>
      </c>
      <c r="L2633" s="24">
        <f t="shared" si="956"/>
        <v>0</v>
      </c>
      <c r="M2633" s="129" t="e">
        <f t="shared" si="932"/>
        <v>#DIV/0!</v>
      </c>
      <c r="N2633" s="518"/>
    </row>
    <row r="2634" spans="1:14" x14ac:dyDescent="0.3">
      <c r="A2634" s="573"/>
      <c r="B2634" s="440" t="s">
        <v>191</v>
      </c>
      <c r="C2634" s="43"/>
      <c r="D2634" s="24">
        <v>60107</v>
      </c>
      <c r="E2634" s="24">
        <v>60107</v>
      </c>
      <c r="F2634" s="24">
        <v>9259.31</v>
      </c>
      <c r="G2634" s="109">
        <f t="shared" si="947"/>
        <v>0.154</v>
      </c>
      <c r="H2634" s="24">
        <v>9259.31</v>
      </c>
      <c r="I2634" s="109">
        <f t="shared" si="949"/>
        <v>0.154</v>
      </c>
      <c r="J2634" s="109">
        <f t="shared" si="931"/>
        <v>1</v>
      </c>
      <c r="K2634" s="24">
        <v>60107</v>
      </c>
      <c r="L2634" s="24">
        <f t="shared" si="956"/>
        <v>0</v>
      </c>
      <c r="M2634" s="52">
        <f t="shared" si="932"/>
        <v>1</v>
      </c>
      <c r="N2634" s="518"/>
    </row>
    <row r="2635" spans="1:14" x14ac:dyDescent="0.3">
      <c r="A2635" s="573"/>
      <c r="B2635" s="440" t="s">
        <v>42</v>
      </c>
      <c r="C2635" s="43"/>
      <c r="D2635" s="24">
        <v>18478.740000000002</v>
      </c>
      <c r="E2635" s="24">
        <v>18478.740000000002</v>
      </c>
      <c r="F2635" s="24">
        <v>15208.28</v>
      </c>
      <c r="G2635" s="109">
        <f t="shared" si="947"/>
        <v>0.82299999999999995</v>
      </c>
      <c r="H2635" s="24">
        <v>15208.28</v>
      </c>
      <c r="I2635" s="109">
        <f t="shared" si="949"/>
        <v>0.82299999999999995</v>
      </c>
      <c r="J2635" s="109">
        <f t="shared" si="931"/>
        <v>1</v>
      </c>
      <c r="K2635" s="24">
        <v>18478.740000000002</v>
      </c>
      <c r="L2635" s="24">
        <f t="shared" si="956"/>
        <v>0</v>
      </c>
      <c r="M2635" s="52">
        <f t="shared" si="932"/>
        <v>1</v>
      </c>
      <c r="N2635" s="518"/>
    </row>
    <row r="2636" spans="1:14" x14ac:dyDescent="0.3">
      <c r="A2636" s="573"/>
      <c r="B2636" s="440" t="s">
        <v>24</v>
      </c>
      <c r="C2636" s="43"/>
      <c r="D2636" s="24"/>
      <c r="E2636" s="24"/>
      <c r="F2636" s="24"/>
      <c r="G2636" s="88" t="e">
        <f t="shared" si="947"/>
        <v>#DIV/0!</v>
      </c>
      <c r="H2636" s="24"/>
      <c r="I2636" s="88" t="e">
        <f t="shared" si="949"/>
        <v>#DIV/0!</v>
      </c>
      <c r="J2636" s="88" t="e">
        <f t="shared" si="931"/>
        <v>#DIV/0!</v>
      </c>
      <c r="K2636" s="24">
        <f t="shared" si="946"/>
        <v>0</v>
      </c>
      <c r="L2636" s="24">
        <f t="shared" si="956"/>
        <v>0</v>
      </c>
      <c r="M2636" s="129" t="e">
        <f t="shared" si="932"/>
        <v>#DIV/0!</v>
      </c>
      <c r="N2636" s="518"/>
    </row>
    <row r="2637" spans="1:14" ht="37.5" x14ac:dyDescent="0.3">
      <c r="A2637" s="573" t="s">
        <v>121</v>
      </c>
      <c r="B2637" s="37" t="s">
        <v>702</v>
      </c>
      <c r="C2637" s="120" t="s">
        <v>215</v>
      </c>
      <c r="D2637" s="56">
        <f>SUM(D2638:D2641)</f>
        <v>94795.73</v>
      </c>
      <c r="E2637" s="56">
        <f>SUM(E2638:E2641)</f>
        <v>94795.73</v>
      </c>
      <c r="F2637" s="24">
        <f>SUM(F2638:F2641)</f>
        <v>20843.07</v>
      </c>
      <c r="G2637" s="156">
        <f t="shared" si="947"/>
        <v>0.22</v>
      </c>
      <c r="H2637" s="24">
        <f>SUM(H2638:H2641)</f>
        <v>20843.07</v>
      </c>
      <c r="I2637" s="109">
        <f t="shared" si="949"/>
        <v>0.22</v>
      </c>
      <c r="J2637" s="109">
        <f t="shared" si="931"/>
        <v>1</v>
      </c>
      <c r="K2637" s="24">
        <f>SUM(K2638:K2641)</f>
        <v>94795.49</v>
      </c>
      <c r="L2637" s="24">
        <f>SUM(L2638:L2641)</f>
        <v>0.24</v>
      </c>
      <c r="M2637" s="52">
        <f t="shared" si="932"/>
        <v>1</v>
      </c>
      <c r="N2637" s="514"/>
    </row>
    <row r="2638" spans="1:14" x14ac:dyDescent="0.3">
      <c r="A2638" s="573"/>
      <c r="B2638" s="440" t="s">
        <v>23</v>
      </c>
      <c r="C2638" s="43"/>
      <c r="D2638" s="24">
        <f>D2643+D2648+D2653</f>
        <v>0</v>
      </c>
      <c r="E2638" s="24">
        <f t="shared" ref="E2638:H2638" si="959">E2643+E2648+E2653</f>
        <v>0</v>
      </c>
      <c r="F2638" s="24">
        <f t="shared" si="959"/>
        <v>0</v>
      </c>
      <c r="G2638" s="88" t="e">
        <f t="shared" si="947"/>
        <v>#DIV/0!</v>
      </c>
      <c r="H2638" s="24">
        <f t="shared" si="959"/>
        <v>0</v>
      </c>
      <c r="I2638" s="88" t="e">
        <f t="shared" si="949"/>
        <v>#DIV/0!</v>
      </c>
      <c r="J2638" s="88" t="e">
        <f t="shared" si="931"/>
        <v>#DIV/0!</v>
      </c>
      <c r="K2638" s="24">
        <f>K2643+K2648+K2653</f>
        <v>0</v>
      </c>
      <c r="L2638" s="24">
        <f t="shared" si="956"/>
        <v>0</v>
      </c>
      <c r="M2638" s="129" t="e">
        <f t="shared" si="932"/>
        <v>#DIV/0!</v>
      </c>
      <c r="N2638" s="514"/>
    </row>
    <row r="2639" spans="1:14" x14ac:dyDescent="0.3">
      <c r="A2639" s="573"/>
      <c r="B2639" s="440" t="s">
        <v>191</v>
      </c>
      <c r="C2639" s="43"/>
      <c r="D2639" s="24">
        <f t="shared" ref="D2639:F2641" si="960">D2644+D2649+D2654</f>
        <v>73683</v>
      </c>
      <c r="E2639" s="24">
        <f t="shared" si="960"/>
        <v>73683</v>
      </c>
      <c r="F2639" s="24">
        <f t="shared" si="960"/>
        <v>18758.759999999998</v>
      </c>
      <c r="G2639" s="156">
        <f t="shared" si="947"/>
        <v>0.255</v>
      </c>
      <c r="H2639" s="24">
        <f t="shared" ref="H2639" si="961">H2644+H2649+H2654</f>
        <v>18758.759999999998</v>
      </c>
      <c r="I2639" s="109">
        <f t="shared" si="949"/>
        <v>0.255</v>
      </c>
      <c r="J2639" s="109">
        <f t="shared" si="931"/>
        <v>1</v>
      </c>
      <c r="K2639" s="24">
        <f t="shared" ref="K2639:K2641" si="962">K2644+K2649+K2654</f>
        <v>73682.759999999995</v>
      </c>
      <c r="L2639" s="24">
        <f t="shared" si="956"/>
        <v>0.24</v>
      </c>
      <c r="M2639" s="52">
        <f t="shared" si="932"/>
        <v>1</v>
      </c>
      <c r="N2639" s="514"/>
    </row>
    <row r="2640" spans="1:14" x14ac:dyDescent="0.3">
      <c r="A2640" s="573"/>
      <c r="B2640" s="440" t="s">
        <v>42</v>
      </c>
      <c r="C2640" s="43"/>
      <c r="D2640" s="24">
        <f t="shared" si="960"/>
        <v>21112.73</v>
      </c>
      <c r="E2640" s="24">
        <f t="shared" si="960"/>
        <v>21112.73</v>
      </c>
      <c r="F2640" s="24">
        <f t="shared" si="960"/>
        <v>2084.31</v>
      </c>
      <c r="G2640" s="156">
        <f t="shared" si="947"/>
        <v>9.9000000000000005E-2</v>
      </c>
      <c r="H2640" s="24">
        <f t="shared" ref="H2640" si="963">H2645+H2650+H2655</f>
        <v>2084.31</v>
      </c>
      <c r="I2640" s="109">
        <f t="shared" si="949"/>
        <v>9.9000000000000005E-2</v>
      </c>
      <c r="J2640" s="109">
        <f t="shared" si="931"/>
        <v>1</v>
      </c>
      <c r="K2640" s="24">
        <f t="shared" si="962"/>
        <v>21112.73</v>
      </c>
      <c r="L2640" s="24">
        <f t="shared" si="956"/>
        <v>0</v>
      </c>
      <c r="M2640" s="52">
        <f t="shared" si="932"/>
        <v>1</v>
      </c>
      <c r="N2640" s="514"/>
    </row>
    <row r="2641" spans="1:14" x14ac:dyDescent="0.3">
      <c r="A2641" s="573"/>
      <c r="B2641" s="440" t="s">
        <v>24</v>
      </c>
      <c r="C2641" s="43"/>
      <c r="D2641" s="24">
        <f t="shared" si="960"/>
        <v>0</v>
      </c>
      <c r="E2641" s="24">
        <f t="shared" si="960"/>
        <v>0</v>
      </c>
      <c r="F2641" s="24">
        <f t="shared" si="960"/>
        <v>0</v>
      </c>
      <c r="G2641" s="88" t="e">
        <f t="shared" si="947"/>
        <v>#DIV/0!</v>
      </c>
      <c r="H2641" s="24">
        <f t="shared" ref="H2641" si="964">H2646+H2651+H2656</f>
        <v>0</v>
      </c>
      <c r="I2641" s="88" t="e">
        <f t="shared" si="949"/>
        <v>#DIV/0!</v>
      </c>
      <c r="J2641" s="88" t="e">
        <f t="shared" si="931"/>
        <v>#DIV/0!</v>
      </c>
      <c r="K2641" s="24">
        <f t="shared" si="962"/>
        <v>0</v>
      </c>
      <c r="L2641" s="24">
        <f t="shared" si="956"/>
        <v>0</v>
      </c>
      <c r="M2641" s="129" t="e">
        <f t="shared" si="932"/>
        <v>#DIV/0!</v>
      </c>
      <c r="N2641" s="514"/>
    </row>
    <row r="2642" spans="1:14" ht="154.5" customHeight="1" x14ac:dyDescent="0.3">
      <c r="A2642" s="573" t="s">
        <v>122</v>
      </c>
      <c r="B2642" s="37" t="s">
        <v>940</v>
      </c>
      <c r="C2642" s="120" t="s">
        <v>780</v>
      </c>
      <c r="D2642" s="56">
        <f>SUM(D2643:D2646)</f>
        <v>62539.78</v>
      </c>
      <c r="E2642" s="56">
        <f t="shared" ref="E2642:F2642" si="965">SUM(E2643:E2646)</f>
        <v>62539.78</v>
      </c>
      <c r="F2642" s="24">
        <f t="shared" si="965"/>
        <v>0</v>
      </c>
      <c r="G2642" s="109">
        <f t="shared" si="947"/>
        <v>0</v>
      </c>
      <c r="H2642" s="43">
        <f>SUM(H2643:H2646)</f>
        <v>0</v>
      </c>
      <c r="I2642" s="109">
        <f t="shared" si="949"/>
        <v>0</v>
      </c>
      <c r="J2642" s="88" t="e">
        <f t="shared" si="931"/>
        <v>#DIV/0!</v>
      </c>
      <c r="K2642" s="24">
        <f>SUM(K2643:K2646)</f>
        <v>62539.78</v>
      </c>
      <c r="L2642" s="24">
        <f>SUM(L2643:L2646)</f>
        <v>0</v>
      </c>
      <c r="M2642" s="52">
        <f t="shared" si="932"/>
        <v>1</v>
      </c>
      <c r="N2642" s="574" t="s">
        <v>1412</v>
      </c>
    </row>
    <row r="2643" spans="1:14" ht="84.75" customHeight="1" x14ac:dyDescent="0.3">
      <c r="A2643" s="573"/>
      <c r="B2643" s="440" t="s">
        <v>23</v>
      </c>
      <c r="C2643" s="43"/>
      <c r="D2643" s="24"/>
      <c r="E2643" s="24"/>
      <c r="F2643" s="24"/>
      <c r="G2643" s="88" t="e">
        <f t="shared" si="947"/>
        <v>#DIV/0!</v>
      </c>
      <c r="H2643" s="43"/>
      <c r="I2643" s="88" t="e">
        <f t="shared" si="949"/>
        <v>#DIV/0!</v>
      </c>
      <c r="J2643" s="88" t="e">
        <f t="shared" si="931"/>
        <v>#DIV/0!</v>
      </c>
      <c r="K2643" s="24">
        <f t="shared" si="946"/>
        <v>0</v>
      </c>
      <c r="L2643" s="24">
        <f t="shared" si="956"/>
        <v>0</v>
      </c>
      <c r="M2643" s="129" t="e">
        <f t="shared" si="932"/>
        <v>#DIV/0!</v>
      </c>
      <c r="N2643" s="574"/>
    </row>
    <row r="2644" spans="1:14" ht="83.25" customHeight="1" x14ac:dyDescent="0.3">
      <c r="A2644" s="573"/>
      <c r="B2644" s="440" t="s">
        <v>191</v>
      </c>
      <c r="C2644" s="43"/>
      <c r="D2644" s="24">
        <v>54924</v>
      </c>
      <c r="E2644" s="24">
        <v>54924</v>
      </c>
      <c r="F2644" s="24">
        <v>0</v>
      </c>
      <c r="G2644" s="109">
        <f t="shared" si="947"/>
        <v>0</v>
      </c>
      <c r="H2644" s="43">
        <v>0</v>
      </c>
      <c r="I2644" s="109">
        <f t="shared" si="949"/>
        <v>0</v>
      </c>
      <c r="J2644" s="88" t="e">
        <f t="shared" si="931"/>
        <v>#DIV/0!</v>
      </c>
      <c r="K2644" s="24">
        <f t="shared" si="946"/>
        <v>54924</v>
      </c>
      <c r="L2644" s="24">
        <f t="shared" si="956"/>
        <v>0</v>
      </c>
      <c r="M2644" s="52">
        <f t="shared" si="932"/>
        <v>1</v>
      </c>
      <c r="N2644" s="574"/>
    </row>
    <row r="2645" spans="1:14" ht="83.25" customHeight="1" x14ac:dyDescent="0.3">
      <c r="A2645" s="573"/>
      <c r="B2645" s="440" t="s">
        <v>42</v>
      </c>
      <c r="C2645" s="43"/>
      <c r="D2645" s="24">
        <v>7615.78</v>
      </c>
      <c r="E2645" s="24">
        <v>7615.78</v>
      </c>
      <c r="F2645" s="24">
        <v>0</v>
      </c>
      <c r="G2645" s="109">
        <f t="shared" si="947"/>
        <v>0</v>
      </c>
      <c r="H2645" s="43">
        <v>0</v>
      </c>
      <c r="I2645" s="109">
        <f t="shared" si="949"/>
        <v>0</v>
      </c>
      <c r="J2645" s="88" t="e">
        <f t="shared" si="931"/>
        <v>#DIV/0!</v>
      </c>
      <c r="K2645" s="24">
        <v>7615.78</v>
      </c>
      <c r="L2645" s="24">
        <f t="shared" si="956"/>
        <v>0</v>
      </c>
      <c r="M2645" s="52">
        <f t="shared" si="932"/>
        <v>1</v>
      </c>
      <c r="N2645" s="574"/>
    </row>
    <row r="2646" spans="1:14" ht="96.75" customHeight="1" x14ac:dyDescent="0.3">
      <c r="A2646" s="573"/>
      <c r="B2646" s="440" t="s">
        <v>24</v>
      </c>
      <c r="C2646" s="43"/>
      <c r="D2646" s="24"/>
      <c r="E2646" s="24"/>
      <c r="F2646" s="24"/>
      <c r="G2646" s="88" t="e">
        <f t="shared" si="947"/>
        <v>#DIV/0!</v>
      </c>
      <c r="H2646" s="43"/>
      <c r="I2646" s="88" t="e">
        <f t="shared" si="949"/>
        <v>#DIV/0!</v>
      </c>
      <c r="J2646" s="88" t="e">
        <f t="shared" si="931"/>
        <v>#DIV/0!</v>
      </c>
      <c r="K2646" s="24">
        <f t="shared" si="946"/>
        <v>0</v>
      </c>
      <c r="L2646" s="24">
        <f t="shared" si="956"/>
        <v>0</v>
      </c>
      <c r="M2646" s="129" t="e">
        <f t="shared" si="932"/>
        <v>#DIV/0!</v>
      </c>
      <c r="N2646" s="574"/>
    </row>
    <row r="2647" spans="1:14" ht="81" customHeight="1" x14ac:dyDescent="0.3">
      <c r="A2647" s="573" t="s">
        <v>123</v>
      </c>
      <c r="B2647" s="37" t="s">
        <v>195</v>
      </c>
      <c r="C2647" s="120" t="s">
        <v>780</v>
      </c>
      <c r="D2647" s="56">
        <f>SUM(D2648:D2651)</f>
        <v>20843.310000000001</v>
      </c>
      <c r="E2647" s="56">
        <f t="shared" ref="E2647:F2647" si="966">SUM(E2648:E2651)</f>
        <v>20843.310000000001</v>
      </c>
      <c r="F2647" s="24">
        <f t="shared" si="966"/>
        <v>20843.07</v>
      </c>
      <c r="G2647" s="109">
        <f t="shared" si="947"/>
        <v>1</v>
      </c>
      <c r="H2647" s="43">
        <f>SUM(H2648:H2651)</f>
        <v>20843.07</v>
      </c>
      <c r="I2647" s="109">
        <f t="shared" si="949"/>
        <v>1</v>
      </c>
      <c r="J2647" s="109">
        <f t="shared" si="931"/>
        <v>1</v>
      </c>
      <c r="K2647" s="24">
        <f>SUM(K2648:K2651)</f>
        <v>20843.07</v>
      </c>
      <c r="L2647" s="24">
        <f>SUM(L2648:L2651)</f>
        <v>0.24</v>
      </c>
      <c r="M2647" s="52">
        <f t="shared" si="932"/>
        <v>1</v>
      </c>
      <c r="N2647" s="518" t="s">
        <v>1335</v>
      </c>
    </row>
    <row r="2648" spans="1:14" x14ac:dyDescent="0.3">
      <c r="A2648" s="573"/>
      <c r="B2648" s="440" t="s">
        <v>23</v>
      </c>
      <c r="C2648" s="43"/>
      <c r="D2648" s="24"/>
      <c r="E2648" s="24"/>
      <c r="F2648" s="24"/>
      <c r="G2648" s="88" t="e">
        <f t="shared" si="947"/>
        <v>#DIV/0!</v>
      </c>
      <c r="H2648" s="43"/>
      <c r="I2648" s="88" t="e">
        <f t="shared" si="949"/>
        <v>#DIV/0!</v>
      </c>
      <c r="J2648" s="88" t="e">
        <f t="shared" si="931"/>
        <v>#DIV/0!</v>
      </c>
      <c r="K2648" s="24">
        <f t="shared" si="946"/>
        <v>0</v>
      </c>
      <c r="L2648" s="24">
        <f t="shared" si="956"/>
        <v>0</v>
      </c>
      <c r="M2648" s="129" t="e">
        <f t="shared" si="932"/>
        <v>#DIV/0!</v>
      </c>
      <c r="N2648" s="518"/>
    </row>
    <row r="2649" spans="1:14" x14ac:dyDescent="0.3">
      <c r="A2649" s="573"/>
      <c r="B2649" s="440" t="s">
        <v>191</v>
      </c>
      <c r="C2649" s="43"/>
      <c r="D2649" s="24">
        <v>18759</v>
      </c>
      <c r="E2649" s="24">
        <v>18759</v>
      </c>
      <c r="F2649" s="24">
        <v>18758.759999999998</v>
      </c>
      <c r="G2649" s="109">
        <f t="shared" si="947"/>
        <v>1</v>
      </c>
      <c r="H2649" s="24">
        <v>18758.759999999998</v>
      </c>
      <c r="I2649" s="109">
        <f t="shared" si="949"/>
        <v>1</v>
      </c>
      <c r="J2649" s="109">
        <f t="shared" si="931"/>
        <v>1</v>
      </c>
      <c r="K2649" s="24">
        <v>18758.759999999998</v>
      </c>
      <c r="L2649" s="24">
        <f t="shared" si="956"/>
        <v>0.24</v>
      </c>
      <c r="M2649" s="129">
        <f t="shared" si="932"/>
        <v>1</v>
      </c>
      <c r="N2649" s="518"/>
    </row>
    <row r="2650" spans="1:14" x14ac:dyDescent="0.3">
      <c r="A2650" s="573"/>
      <c r="B2650" s="440" t="s">
        <v>42</v>
      </c>
      <c r="C2650" s="43"/>
      <c r="D2650" s="24">
        <v>2084.31</v>
      </c>
      <c r="E2650" s="24">
        <v>2084.31</v>
      </c>
      <c r="F2650" s="24">
        <v>2084.31</v>
      </c>
      <c r="G2650" s="109">
        <f t="shared" si="947"/>
        <v>1</v>
      </c>
      <c r="H2650" s="24">
        <v>2084.31</v>
      </c>
      <c r="I2650" s="109">
        <f t="shared" si="949"/>
        <v>1</v>
      </c>
      <c r="J2650" s="109">
        <f t="shared" si="931"/>
        <v>1</v>
      </c>
      <c r="K2650" s="24">
        <f t="shared" si="946"/>
        <v>2084.31</v>
      </c>
      <c r="L2650" s="24">
        <f t="shared" si="956"/>
        <v>0</v>
      </c>
      <c r="M2650" s="52">
        <f t="shared" si="932"/>
        <v>1</v>
      </c>
      <c r="N2650" s="518"/>
    </row>
    <row r="2651" spans="1:14" x14ac:dyDescent="0.3">
      <c r="A2651" s="573"/>
      <c r="B2651" s="440" t="s">
        <v>24</v>
      </c>
      <c r="C2651" s="43"/>
      <c r="D2651" s="24"/>
      <c r="E2651" s="24"/>
      <c r="F2651" s="24"/>
      <c r="G2651" s="88" t="e">
        <f t="shared" si="947"/>
        <v>#DIV/0!</v>
      </c>
      <c r="H2651" s="43"/>
      <c r="I2651" s="88" t="e">
        <f t="shared" si="949"/>
        <v>#DIV/0!</v>
      </c>
      <c r="J2651" s="88" t="e">
        <f t="shared" si="931"/>
        <v>#DIV/0!</v>
      </c>
      <c r="K2651" s="24">
        <f t="shared" si="946"/>
        <v>0</v>
      </c>
      <c r="L2651" s="24">
        <f t="shared" si="956"/>
        <v>0</v>
      </c>
      <c r="M2651" s="129" t="e">
        <f t="shared" si="932"/>
        <v>#DIV/0!</v>
      </c>
      <c r="N2651" s="518"/>
    </row>
    <row r="2652" spans="1:14" ht="85.5" customHeight="1" x14ac:dyDescent="0.3">
      <c r="A2652" s="573" t="s">
        <v>126</v>
      </c>
      <c r="B2652" s="37" t="s">
        <v>801</v>
      </c>
      <c r="C2652" s="120" t="s">
        <v>780</v>
      </c>
      <c r="D2652" s="24">
        <f>SUM(D2653:D2656)</f>
        <v>11412.64</v>
      </c>
      <c r="E2652" s="24">
        <f>SUM(E2653:E2656)</f>
        <v>11412.64</v>
      </c>
      <c r="F2652" s="24">
        <f>SUM(F2653:F2656)</f>
        <v>0</v>
      </c>
      <c r="G2652" s="109">
        <f t="shared" si="947"/>
        <v>0</v>
      </c>
      <c r="H2652" s="43">
        <f>SUM(H2653:H2656)</f>
        <v>0</v>
      </c>
      <c r="I2652" s="109">
        <f t="shared" si="949"/>
        <v>0</v>
      </c>
      <c r="J2652" s="88" t="e">
        <f t="shared" si="931"/>
        <v>#DIV/0!</v>
      </c>
      <c r="K2652" s="24">
        <f>SUM(K2653:K2656)</f>
        <v>11412.64</v>
      </c>
      <c r="L2652" s="24">
        <f>SUM(L2653:L2656)</f>
        <v>0</v>
      </c>
      <c r="M2652" s="52">
        <f t="shared" si="932"/>
        <v>1</v>
      </c>
      <c r="N2652" s="518" t="s">
        <v>1336</v>
      </c>
    </row>
    <row r="2653" spans="1:14" x14ac:dyDescent="0.3">
      <c r="A2653" s="573"/>
      <c r="B2653" s="440" t="s">
        <v>23</v>
      </c>
      <c r="C2653" s="43"/>
      <c r="D2653" s="24"/>
      <c r="E2653" s="24"/>
      <c r="F2653" s="24"/>
      <c r="G2653" s="88" t="e">
        <f t="shared" si="947"/>
        <v>#DIV/0!</v>
      </c>
      <c r="H2653" s="43"/>
      <c r="I2653" s="88" t="e">
        <f t="shared" si="949"/>
        <v>#DIV/0!</v>
      </c>
      <c r="J2653" s="88" t="e">
        <f t="shared" si="931"/>
        <v>#DIV/0!</v>
      </c>
      <c r="K2653" s="24">
        <f t="shared" si="946"/>
        <v>0</v>
      </c>
      <c r="L2653" s="24">
        <f t="shared" si="956"/>
        <v>0</v>
      </c>
      <c r="M2653" s="129" t="e">
        <f t="shared" si="932"/>
        <v>#DIV/0!</v>
      </c>
      <c r="N2653" s="518"/>
    </row>
    <row r="2654" spans="1:14" x14ac:dyDescent="0.3">
      <c r="A2654" s="573"/>
      <c r="B2654" s="440" t="s">
        <v>191</v>
      </c>
      <c r="C2654" s="43"/>
      <c r="D2654" s="24">
        <v>0</v>
      </c>
      <c r="E2654" s="24">
        <v>0</v>
      </c>
      <c r="F2654" s="24">
        <v>0</v>
      </c>
      <c r="G2654" s="88" t="e">
        <f t="shared" si="947"/>
        <v>#DIV/0!</v>
      </c>
      <c r="H2654" s="43">
        <v>0</v>
      </c>
      <c r="I2654" s="88" t="e">
        <f t="shared" si="949"/>
        <v>#DIV/0!</v>
      </c>
      <c r="J2654" s="88" t="e">
        <f t="shared" si="931"/>
        <v>#DIV/0!</v>
      </c>
      <c r="K2654" s="24">
        <f t="shared" si="946"/>
        <v>0</v>
      </c>
      <c r="L2654" s="24">
        <f t="shared" si="956"/>
        <v>0</v>
      </c>
      <c r="M2654" s="129" t="e">
        <f t="shared" si="932"/>
        <v>#DIV/0!</v>
      </c>
      <c r="N2654" s="518"/>
    </row>
    <row r="2655" spans="1:14" x14ac:dyDescent="0.3">
      <c r="A2655" s="573"/>
      <c r="B2655" s="440" t="s">
        <v>42</v>
      </c>
      <c r="C2655" s="43"/>
      <c r="D2655" s="24">
        <v>11412.64</v>
      </c>
      <c r="E2655" s="24">
        <v>11412.64</v>
      </c>
      <c r="F2655" s="24">
        <v>0</v>
      </c>
      <c r="G2655" s="109">
        <f t="shared" si="947"/>
        <v>0</v>
      </c>
      <c r="H2655" s="43">
        <v>0</v>
      </c>
      <c r="I2655" s="109">
        <f t="shared" si="949"/>
        <v>0</v>
      </c>
      <c r="J2655" s="88" t="e">
        <f t="shared" si="931"/>
        <v>#DIV/0!</v>
      </c>
      <c r="K2655" s="24">
        <f t="shared" si="946"/>
        <v>11412.64</v>
      </c>
      <c r="L2655" s="24">
        <f>E2655-K2655</f>
        <v>0</v>
      </c>
      <c r="M2655" s="52">
        <f t="shared" si="932"/>
        <v>1</v>
      </c>
      <c r="N2655" s="518"/>
    </row>
    <row r="2656" spans="1:14" ht="19.5" thickBot="1" x14ac:dyDescent="0.35">
      <c r="A2656" s="617"/>
      <c r="B2656" s="433" t="s">
        <v>24</v>
      </c>
      <c r="C2656" s="433"/>
      <c r="D2656" s="434"/>
      <c r="E2656" s="434"/>
      <c r="F2656" s="434"/>
      <c r="G2656" s="435" t="e">
        <f t="shared" si="947"/>
        <v>#DIV/0!</v>
      </c>
      <c r="H2656" s="434"/>
      <c r="I2656" s="435" t="e">
        <f t="shared" si="949"/>
        <v>#DIV/0!</v>
      </c>
      <c r="J2656" s="435" t="e">
        <f t="shared" ref="J2656" si="967">H2656/F2656</f>
        <v>#DIV/0!</v>
      </c>
      <c r="K2656" s="436">
        <f t="shared" si="946"/>
        <v>0</v>
      </c>
      <c r="L2656" s="436">
        <f t="shared" ref="L2656" si="968">E2656-H2656</f>
        <v>0</v>
      </c>
      <c r="M2656" s="437" t="e">
        <f t="shared" si="932"/>
        <v>#DIV/0!</v>
      </c>
      <c r="N2656" s="572"/>
    </row>
    <row r="2657" ht="95.25" customHeight="1" x14ac:dyDescent="0.3"/>
    <row r="2658" ht="23.25" customHeight="1" x14ac:dyDescent="0.3"/>
    <row r="2659" ht="21.75" customHeight="1" x14ac:dyDescent="0.3"/>
    <row r="2660" ht="21.75" customHeight="1" x14ac:dyDescent="0.3"/>
    <row r="2661" ht="25.5" customHeight="1" x14ac:dyDescent="0.3"/>
    <row r="2662" ht="85.5" customHeight="1" x14ac:dyDescent="0.3"/>
    <row r="2663" ht="54.75" customHeight="1" x14ac:dyDescent="0.3"/>
    <row r="2664" ht="45.75" customHeight="1" x14ac:dyDescent="0.3"/>
    <row r="2665" ht="44.25" customHeight="1" x14ac:dyDescent="0.3"/>
    <row r="2666" ht="45.75" customHeight="1" x14ac:dyDescent="0.3"/>
  </sheetData>
  <autoFilter ref="A8:CT2668"/>
  <customSheetViews>
    <customSheetView guid="{5102D12C-D1FA-4E52-A3CA-626E5CCFA0A1}" scale="50" showPageBreaks="1" zeroValues="0" fitToPage="1" printArea="1" hiddenRows="1" hiddenColumns="1" view="pageBreakPreview">
      <pane xSplit="2" ySplit="12" topLeftCell="C1011" activePane="bottomRight" state="frozen"/>
      <selection pane="bottomRight" activeCell="E981" sqref="E981"/>
      <pageMargins left="0.86614173228346458" right="0.78740157480314965" top="1.1811023622047245" bottom="0.39370078740157483" header="0" footer="0"/>
      <pageSetup paperSize="8" scale="36" fitToHeight="0" orientation="landscape" r:id="rId1"/>
      <headerFooter>
        <oddFooter>Страница &amp;P</oddFooter>
      </headerFooter>
    </customSheetView>
    <customSheetView guid="{0E64C8DB-6016-4261-834D-5A1E5F34BA3B}" scale="50" showPageBreaks="1" zeroValues="0" fitToPage="1" printArea="1" hiddenRows="1" hiddenColumns="1" view="pageBreakPreview">
      <pane xSplit="2" ySplit="12" topLeftCell="C936" activePane="bottomRight" state="frozen"/>
      <selection pane="bottomRight" activeCell="C943" sqref="C943"/>
      <pageMargins left="0.86614173228346458" right="0.78740157480314965" top="1.1811023622047245" bottom="0.39370078740157483" header="0" footer="0"/>
      <pageSetup paperSize="8" scale="56" fitToHeight="0" orientation="landscape" r:id="rId2"/>
      <headerFooter>
        <oddFooter>Страница &amp;P</oddFooter>
      </headerFooter>
    </customSheetView>
    <customSheetView guid="{87689065-5D36-49C6-A107-57E87F0E8282}" scale="50" showPageBreaks="1" fitToPage="1" printArea="1" hiddenRows="1" hiddenColumns="1" view="pageBreakPreview" topLeftCell="A392">
      <selection activeCell="B1103" sqref="B1103"/>
      <pageMargins left="0.78740157480314965" right="0.78740157480314965" top="1.1811023622047245" bottom="0.39370078740157483" header="0" footer="0"/>
      <pageSetup paperSize="8" scale="39" fitToHeight="0" orientation="landscape" r:id="rId3"/>
      <headerFooter>
        <oddFooter>Страница &amp;P</oddFooter>
      </headerFooter>
    </customSheetView>
    <customSheetView guid="{37F8CE32-8CE8-4D95-9C0E-63112E6EFFE9}" scale="60" showPageBreaks="1" hiddenRows="1" hiddenColumns="1" view="pageBreakPreview" showRuler="0" topLeftCell="A751">
      <selection activeCell="B777" sqref="B777"/>
      <rowBreaks count="22" manualBreakCount="22">
        <brk id="46" max="10" man="1"/>
        <brk id="86" max="10" man="1"/>
        <brk id="126" max="10" man="1"/>
        <brk id="191" max="10" man="1"/>
        <brk id="251" max="10" man="1"/>
        <brk id="323" max="10" man="1"/>
        <brk id="366" max="10" man="1"/>
        <brk id="420" max="10" man="1"/>
        <brk id="509" max="16383" man="1"/>
        <brk id="551" max="16383" man="1"/>
        <brk id="625" max="16383" man="1"/>
        <brk id="666" max="10" man="1"/>
        <brk id="708" max="10" man="1"/>
        <brk id="751" max="10" man="1"/>
        <brk id="793" max="16383" man="1"/>
        <brk id="836" max="10" man="1"/>
        <brk id="881" max="10" man="1"/>
        <brk id="922" max="16383" man="1"/>
        <brk id="964" max="16383" man="1"/>
        <brk id="1006" max="10" man="1"/>
        <brk id="1049" max="10" man="1"/>
        <brk id="1091" max="10" man="1"/>
      </rowBreaks>
      <pageMargins left="0.78740157480314965" right="0.78740157480314965" top="1.1811023622047245" bottom="0.39370078740157483" header="0" footer="0"/>
      <pageSetup paperSize="8" scale="63" fitToHeight="0" orientation="landscape" r:id="rId4"/>
      <headerFooter alignWithMargins="0"/>
    </customSheetView>
    <customSheetView guid="{C8C7D91A-0101-429D-A7C4-25C2A366909A}" scale="50" showPageBreaks="1" zeroValues="0" fitToPage="1" printArea="1" hiddenRows="1" hiddenColumns="1" view="pageBreakPreview" topLeftCell="A907">
      <selection activeCell="K923" sqref="K923"/>
      <pageMargins left="0.78740157480314965" right="0.78740157480314965" top="1.1811023622047245" bottom="0.39370078740157483" header="0" footer="0"/>
      <pageSetup paperSize="8" scale="62" fitToHeight="0" orientation="landscape" r:id="rId5"/>
      <headerFooter>
        <oddFooter>Страница &amp;P</oddFooter>
      </headerFooter>
    </customSheetView>
  </customSheetViews>
  <mergeCells count="1079">
    <mergeCell ref="A151:A154"/>
    <mergeCell ref="N151:N154"/>
    <mergeCell ref="N75:N78"/>
    <mergeCell ref="N512:N514"/>
    <mergeCell ref="N985:N989"/>
    <mergeCell ref="N2252:N2256"/>
    <mergeCell ref="N2392:N2401"/>
    <mergeCell ref="A1145:A1149"/>
    <mergeCell ref="B1146:C1146"/>
    <mergeCell ref="B1147:C1147"/>
    <mergeCell ref="B1148:C1148"/>
    <mergeCell ref="B1149:C1149"/>
    <mergeCell ref="B1481:C1481"/>
    <mergeCell ref="B1482:C1482"/>
    <mergeCell ref="B1483:C1483"/>
    <mergeCell ref="B1484:C1484"/>
    <mergeCell ref="A1982:A1986"/>
    <mergeCell ref="N1982:N1986"/>
    <mergeCell ref="A2087:A2091"/>
    <mergeCell ref="N2117:N2126"/>
    <mergeCell ref="A1735:A1739"/>
    <mergeCell ref="A2102:A2106"/>
    <mergeCell ref="N2102:N2106"/>
    <mergeCell ref="A1445:A1449"/>
    <mergeCell ref="A1440:A1444"/>
    <mergeCell ref="A1435:A1439"/>
    <mergeCell ref="A1430:A1434"/>
    <mergeCell ref="A1270:A1274"/>
    <mergeCell ref="A1265:A1269"/>
    <mergeCell ref="A1260:A1264"/>
    <mergeCell ref="A1255:A1259"/>
    <mergeCell ref="A1220:A1224"/>
    <mergeCell ref="A315:A319"/>
    <mergeCell ref="A320:A324"/>
    <mergeCell ref="N320:N324"/>
    <mergeCell ref="N315:N319"/>
    <mergeCell ref="A1755:A1759"/>
    <mergeCell ref="A1750:A1754"/>
    <mergeCell ref="A1745:A1749"/>
    <mergeCell ref="A1025:A1029"/>
    <mergeCell ref="B1136:C1136"/>
    <mergeCell ref="B1089:C1089"/>
    <mergeCell ref="B1091:C1091"/>
    <mergeCell ref="B1092:C1092"/>
    <mergeCell ref="B1093:C1093"/>
    <mergeCell ref="B1083:C1083"/>
    <mergeCell ref="B1084:C1084"/>
    <mergeCell ref="B1139:C1139"/>
    <mergeCell ref="B1141:C1141"/>
    <mergeCell ref="A1425:A1429"/>
    <mergeCell ref="B1081:C1081"/>
    <mergeCell ref="B1126:C1126"/>
    <mergeCell ref="B1127:C1127"/>
    <mergeCell ref="B1142:C1142"/>
    <mergeCell ref="B1143:C1143"/>
    <mergeCell ref="B1144:C1144"/>
    <mergeCell ref="B1094:C1094"/>
    <mergeCell ref="B1096:C1096"/>
    <mergeCell ref="B1097:C1097"/>
    <mergeCell ref="B1106:C1106"/>
    <mergeCell ref="N615:N619"/>
    <mergeCell ref="A1785:A1789"/>
    <mergeCell ref="A1780:A1784"/>
    <mergeCell ref="A1740:A1744"/>
    <mergeCell ref="A1035:A1039"/>
    <mergeCell ref="A1080:A1084"/>
    <mergeCell ref="A1070:A1074"/>
    <mergeCell ref="A1365:A1369"/>
    <mergeCell ref="A1360:A1364"/>
    <mergeCell ref="A1325:A1329"/>
    <mergeCell ref="A1320:A1324"/>
    <mergeCell ref="A1315:A1319"/>
    <mergeCell ref="A1420:A1424"/>
    <mergeCell ref="A1415:A1419"/>
    <mergeCell ref="A1355:A1359"/>
    <mergeCell ref="A1300:A1304"/>
    <mergeCell ref="A1295:A1299"/>
    <mergeCell ref="A1305:A1309"/>
    <mergeCell ref="A1200:A1204"/>
    <mergeCell ref="A1275:A1279"/>
    <mergeCell ref="A1110:A1114"/>
    <mergeCell ref="A1105:A1109"/>
    <mergeCell ref="A1195:A1199"/>
    <mergeCell ref="A1190:A1194"/>
    <mergeCell ref="A1185:A1189"/>
    <mergeCell ref="A1170:A1174"/>
    <mergeCell ref="A1280:A1284"/>
    <mergeCell ref="A1525:A1529"/>
    <mergeCell ref="A1575:A1579"/>
    <mergeCell ref="A1570:A1574"/>
    <mergeCell ref="A1225:A1229"/>
    <mergeCell ref="A1215:A1219"/>
    <mergeCell ref="A880:A884"/>
    <mergeCell ref="A875:A879"/>
    <mergeCell ref="A905:A909"/>
    <mergeCell ref="A650:A654"/>
    <mergeCell ref="A700:A704"/>
    <mergeCell ref="N1105:N1109"/>
    <mergeCell ref="N1110:N1114"/>
    <mergeCell ref="N1115:N1119"/>
    <mergeCell ref="B1099:C1099"/>
    <mergeCell ref="N865:N869"/>
    <mergeCell ref="B1101:C1101"/>
    <mergeCell ref="B1102:C1102"/>
    <mergeCell ref="B1104:C1104"/>
    <mergeCell ref="B1111:C1111"/>
    <mergeCell ref="A1045:A1049"/>
    <mergeCell ref="A1075:A1079"/>
    <mergeCell ref="B1112:C1112"/>
    <mergeCell ref="B1113:C1113"/>
    <mergeCell ref="B1082:C1082"/>
    <mergeCell ref="A765:A769"/>
    <mergeCell ref="B1103:C1103"/>
    <mergeCell ref="A385:A389"/>
    <mergeCell ref="A410:A414"/>
    <mergeCell ref="A395:A399"/>
    <mergeCell ref="A820:A824"/>
    <mergeCell ref="A675:A679"/>
    <mergeCell ref="N980:N984"/>
    <mergeCell ref="A670:A674"/>
    <mergeCell ref="A595:A599"/>
    <mergeCell ref="A830:A834"/>
    <mergeCell ref="A865:A869"/>
    <mergeCell ref="A1015:A1019"/>
    <mergeCell ref="A965:A969"/>
    <mergeCell ref="A945:A949"/>
    <mergeCell ref="A940:A944"/>
    <mergeCell ref="A935:A939"/>
    <mergeCell ref="A925:A929"/>
    <mergeCell ref="A930:A934"/>
    <mergeCell ref="A610:A614"/>
    <mergeCell ref="A795:A799"/>
    <mergeCell ref="A810:A814"/>
    <mergeCell ref="A990:A994"/>
    <mergeCell ref="A995:A999"/>
    <mergeCell ref="A860:A864"/>
    <mergeCell ref="A970:A974"/>
    <mergeCell ref="A850:A854"/>
    <mergeCell ref="A895:A899"/>
    <mergeCell ref="A825:A829"/>
    <mergeCell ref="A805:A809"/>
    <mergeCell ref="A620:A624"/>
    <mergeCell ref="A635:A639"/>
    <mergeCell ref="A785:A789"/>
    <mergeCell ref="A890:A894"/>
    <mergeCell ref="A870:A874"/>
    <mergeCell ref="A605:A609"/>
    <mergeCell ref="A585:A589"/>
    <mergeCell ref="A590:A594"/>
    <mergeCell ref="A855:A859"/>
    <mergeCell ref="A845:A849"/>
    <mergeCell ref="A840:A844"/>
    <mergeCell ref="A1090:A1094"/>
    <mergeCell ref="A980:A984"/>
    <mergeCell ref="A390:A394"/>
    <mergeCell ref="A375:A379"/>
    <mergeCell ref="A365:A369"/>
    <mergeCell ref="A580:A584"/>
    <mergeCell ref="A575:A579"/>
    <mergeCell ref="A565:A569"/>
    <mergeCell ref="A560:A564"/>
    <mergeCell ref="A555:A559"/>
    <mergeCell ref="A550:A554"/>
    <mergeCell ref="A400:A404"/>
    <mergeCell ref="A405:A409"/>
    <mergeCell ref="A520:A524"/>
    <mergeCell ref="A510:A514"/>
    <mergeCell ref="A505:A509"/>
    <mergeCell ref="A500:A504"/>
    <mergeCell ref="A495:A499"/>
    <mergeCell ref="A490:A494"/>
    <mergeCell ref="A425:A429"/>
    <mergeCell ref="A420:A424"/>
    <mergeCell ref="A435:A439"/>
    <mergeCell ref="A370:A374"/>
    <mergeCell ref="A380:A384"/>
    <mergeCell ref="A815:A819"/>
    <mergeCell ref="A430:A434"/>
    <mergeCell ref="A455:A459"/>
    <mergeCell ref="A470:A474"/>
    <mergeCell ref="A515:A519"/>
    <mergeCell ref="A525:A529"/>
    <mergeCell ref="A545:A549"/>
    <mergeCell ref="A570:A574"/>
    <mergeCell ref="A630:A634"/>
    <mergeCell ref="A625:A629"/>
    <mergeCell ref="A640:A644"/>
    <mergeCell ref="A535:A539"/>
    <mergeCell ref="A530:A534"/>
    <mergeCell ref="A770:A774"/>
    <mergeCell ref="A760:A764"/>
    <mergeCell ref="A750:A754"/>
    <mergeCell ref="A485:A489"/>
    <mergeCell ref="A480:A484"/>
    <mergeCell ref="A475:A479"/>
    <mergeCell ref="A465:A469"/>
    <mergeCell ref="A460:A464"/>
    <mergeCell ref="A450:A454"/>
    <mergeCell ref="A445:A449"/>
    <mergeCell ref="A745:A749"/>
    <mergeCell ref="A885:A889"/>
    <mergeCell ref="A1310:A1314"/>
    <mergeCell ref="A1065:A1069"/>
    <mergeCell ref="A1060:A1064"/>
    <mergeCell ref="A1055:A1059"/>
    <mergeCell ref="A1050:A1054"/>
    <mergeCell ref="A1205:A1209"/>
    <mergeCell ref="A1290:A1294"/>
    <mergeCell ref="A1395:A1399"/>
    <mergeCell ref="A1245:A1249"/>
    <mergeCell ref="A1240:A1244"/>
    <mergeCell ref="A920:A924"/>
    <mergeCell ref="A910:A914"/>
    <mergeCell ref="A1210:A1214"/>
    <mergeCell ref="A1235:A1239"/>
    <mergeCell ref="A1230:A1234"/>
    <mergeCell ref="A985:A989"/>
    <mergeCell ref="A915:A919"/>
    <mergeCell ref="A900:A904"/>
    <mergeCell ref="A960:A964"/>
    <mergeCell ref="A955:A959"/>
    <mergeCell ref="A950:A954"/>
    <mergeCell ref="A1140:A1144"/>
    <mergeCell ref="A1135:A1139"/>
    <mergeCell ref="A1130:A1134"/>
    <mergeCell ref="A1125:A1129"/>
    <mergeCell ref="A1115:A1119"/>
    <mergeCell ref="A1100:A1104"/>
    <mergeCell ref="A1095:A1099"/>
    <mergeCell ref="A1040:A1044"/>
    <mergeCell ref="A1085:A1089"/>
    <mergeCell ref="A1165:A1169"/>
    <mergeCell ref="A1000:A1004"/>
    <mergeCell ref="A1005:A1009"/>
    <mergeCell ref="A1010:A1014"/>
    <mergeCell ref="A1390:A1394"/>
    <mergeCell ref="A1410:A1414"/>
    <mergeCell ref="A1500:A1504"/>
    <mergeCell ref="A1345:A1349"/>
    <mergeCell ref="A1340:A1344"/>
    <mergeCell ref="A1120:A1124"/>
    <mergeCell ref="A1520:A1524"/>
    <mergeCell ref="A1545:A1549"/>
    <mergeCell ref="A1625:A1629"/>
    <mergeCell ref="A1350:A1354"/>
    <mergeCell ref="A1335:A1339"/>
    <mergeCell ref="A1330:A1334"/>
    <mergeCell ref="A1515:A1519"/>
    <mergeCell ref="A1400:A1404"/>
    <mergeCell ref="A1550:A1554"/>
    <mergeCell ref="A1540:A1544"/>
    <mergeCell ref="A1535:A1539"/>
    <mergeCell ref="A1285:A1289"/>
    <mergeCell ref="A1155:A1159"/>
    <mergeCell ref="A1175:A1179"/>
    <mergeCell ref="A1180:A1184"/>
    <mergeCell ref="A1450:A1454"/>
    <mergeCell ref="A1565:A1569"/>
    <mergeCell ref="A1160:A1164"/>
    <mergeCell ref="A1405:A1409"/>
    <mergeCell ref="A1370:A1374"/>
    <mergeCell ref="A1872:A1876"/>
    <mergeCell ref="A1867:A1871"/>
    <mergeCell ref="A1857:A1861"/>
    <mergeCell ref="A1862:A1866"/>
    <mergeCell ref="A1852:A1856"/>
    <mergeCell ref="A1847:A1851"/>
    <mergeCell ref="A1825:A1829"/>
    <mergeCell ref="A1820:A1824"/>
    <mergeCell ref="A1810:A1814"/>
    <mergeCell ref="A1842:A1846"/>
    <mergeCell ref="A1630:A1634"/>
    <mergeCell ref="A1655:A1659"/>
    <mergeCell ref="A1650:A1654"/>
    <mergeCell ref="A1530:A1534"/>
    <mergeCell ref="A1837:A1841"/>
    <mergeCell ref="A1775:A1779"/>
    <mergeCell ref="A1770:A1774"/>
    <mergeCell ref="A1690:A1694"/>
    <mergeCell ref="A1605:A1609"/>
    <mergeCell ref="A1600:A1604"/>
    <mergeCell ref="A1715:A1719"/>
    <mergeCell ref="A1620:A1624"/>
    <mergeCell ref="A1675:A1679"/>
    <mergeCell ref="A1760:A1764"/>
    <mergeCell ref="A1695:A1699"/>
    <mergeCell ref="A1710:A1714"/>
    <mergeCell ref="A1670:A1674"/>
    <mergeCell ref="A1800:A1804"/>
    <mergeCell ref="A1795:A1799"/>
    <mergeCell ref="A645:A649"/>
    <mergeCell ref="A655:A659"/>
    <mergeCell ref="A660:A664"/>
    <mergeCell ref="A2142:A2146"/>
    <mergeCell ref="A2132:A2136"/>
    <mergeCell ref="A2127:A2131"/>
    <mergeCell ref="A2122:A2126"/>
    <mergeCell ref="A2117:A2121"/>
    <mergeCell ref="A2082:A2086"/>
    <mergeCell ref="A2077:A2081"/>
    <mergeCell ref="A2042:A2046"/>
    <mergeCell ref="A2037:A2041"/>
    <mergeCell ref="A1922:A1926"/>
    <mergeCell ref="A1917:A1921"/>
    <mergeCell ref="A1912:A1916"/>
    <mergeCell ref="A1907:A1911"/>
    <mergeCell ref="A1902:A1906"/>
    <mergeCell ref="A1897:A1901"/>
    <mergeCell ref="A1892:A1896"/>
    <mergeCell ref="A1887:A1891"/>
    <mergeCell ref="A1957:A1961"/>
    <mergeCell ref="A1952:A1956"/>
    <mergeCell ref="A1947:A1951"/>
    <mergeCell ref="A1250:A1254"/>
    <mergeCell ref="A1510:A1514"/>
    <mergeCell ref="A1505:A1509"/>
    <mergeCell ref="A1490:A1494"/>
    <mergeCell ref="A1475:A1479"/>
    <mergeCell ref="A1470:A1474"/>
    <mergeCell ref="A1455:A1459"/>
    <mergeCell ref="A1465:A1469"/>
    <mergeCell ref="A1460:A1464"/>
    <mergeCell ref="A165:A169"/>
    <mergeCell ref="A170:A174"/>
    <mergeCell ref="A175:A179"/>
    <mergeCell ref="A180:A184"/>
    <mergeCell ref="A185:A189"/>
    <mergeCell ref="A235:A239"/>
    <mergeCell ref="A240:A244"/>
    <mergeCell ref="A245:A249"/>
    <mergeCell ref="A250:A254"/>
    <mergeCell ref="A255:A259"/>
    <mergeCell ref="A260:A264"/>
    <mergeCell ref="A265:A269"/>
    <mergeCell ref="A270:A274"/>
    <mergeCell ref="A190:A194"/>
    <mergeCell ref="A195:A199"/>
    <mergeCell ref="A1882:A1886"/>
    <mergeCell ref="A2097:A2101"/>
    <mergeCell ref="A1992:A1996"/>
    <mergeCell ref="A1987:A1991"/>
    <mergeCell ref="A1977:A1981"/>
    <mergeCell ref="A1972:A1976"/>
    <mergeCell ref="A1560:A1564"/>
    <mergeCell ref="A1555:A1559"/>
    <mergeCell ref="A1665:A1669"/>
    <mergeCell ref="A1640:A1644"/>
    <mergeCell ref="A1635:A1639"/>
    <mergeCell ref="A1615:A1619"/>
    <mergeCell ref="A1580:A1584"/>
    <mergeCell ref="A800:A804"/>
    <mergeCell ref="A225:A229"/>
    <mergeCell ref="A230:A234"/>
    <mergeCell ref="A325:A329"/>
    <mergeCell ref="A210:A214"/>
    <mergeCell ref="A215:A219"/>
    <mergeCell ref="A220:A224"/>
    <mergeCell ref="A695:A699"/>
    <mergeCell ref="A690:A694"/>
    <mergeCell ref="A685:A689"/>
    <mergeCell ref="A680:A684"/>
    <mergeCell ref="A665:A669"/>
    <mergeCell ref="A725:A729"/>
    <mergeCell ref="A780:A784"/>
    <mergeCell ref="A790:A794"/>
    <mergeCell ref="A740:A744"/>
    <mergeCell ref="A735:A739"/>
    <mergeCell ref="A730:A734"/>
    <mergeCell ref="A720:A724"/>
    <mergeCell ref="A710:A714"/>
    <mergeCell ref="A705:A709"/>
    <mergeCell ref="A775:A779"/>
    <mergeCell ref="A350:A354"/>
    <mergeCell ref="A355:A359"/>
    <mergeCell ref="A330:A334"/>
    <mergeCell ref="A335:A339"/>
    <mergeCell ref="A340:A344"/>
    <mergeCell ref="A345:A349"/>
    <mergeCell ref="A360:A364"/>
    <mergeCell ref="A280:A284"/>
    <mergeCell ref="A285:A289"/>
    <mergeCell ref="A290:A294"/>
    <mergeCell ref="A295:A299"/>
    <mergeCell ref="A300:A304"/>
    <mergeCell ref="A305:A309"/>
    <mergeCell ref="A310:A314"/>
    <mergeCell ref="A2267:A2271"/>
    <mergeCell ref="A2262:A2266"/>
    <mergeCell ref="A2247:A2251"/>
    <mergeCell ref="A2227:A2231"/>
    <mergeCell ref="A100:A104"/>
    <mergeCell ref="A105:A109"/>
    <mergeCell ref="A110:A114"/>
    <mergeCell ref="A115:A119"/>
    <mergeCell ref="A120:A124"/>
    <mergeCell ref="A125:A129"/>
    <mergeCell ref="A130:A134"/>
    <mergeCell ref="A135:A139"/>
    <mergeCell ref="A140:A144"/>
    <mergeCell ref="A15:A19"/>
    <mergeCell ref="A20:A24"/>
    <mergeCell ref="A25:A29"/>
    <mergeCell ref="A30:A34"/>
    <mergeCell ref="A35:A39"/>
    <mergeCell ref="A40:A44"/>
    <mergeCell ref="A50:A54"/>
    <mergeCell ref="A55:A59"/>
    <mergeCell ref="A60:A64"/>
    <mergeCell ref="A65:A69"/>
    <mergeCell ref="A70:A74"/>
    <mergeCell ref="A80:A84"/>
    <mergeCell ref="A85:A89"/>
    <mergeCell ref="A90:A94"/>
    <mergeCell ref="A95:A99"/>
    <mergeCell ref="A755:A759"/>
    <mergeCell ref="A835:A839"/>
    <mergeCell ref="A200:A204"/>
    <mergeCell ref="A205:A209"/>
    <mergeCell ref="A1815:A1819"/>
    <mergeCell ref="A1805:A1809"/>
    <mergeCell ref="A1962:A1966"/>
    <mergeCell ref="A2027:A2031"/>
    <mergeCell ref="A145:A149"/>
    <mergeCell ref="A155:A159"/>
    <mergeCell ref="A160:A164"/>
    <mergeCell ref="A2457:A2461"/>
    <mergeCell ref="A2337:A2341"/>
    <mergeCell ref="A2332:A2336"/>
    <mergeCell ref="A2327:A2331"/>
    <mergeCell ref="A2322:A2326"/>
    <mergeCell ref="A2317:A2321"/>
    <mergeCell ref="A2312:A2316"/>
    <mergeCell ref="A2307:A2311"/>
    <mergeCell ref="A2302:A2306"/>
    <mergeCell ref="A2372:A2376"/>
    <mergeCell ref="A2367:A2371"/>
    <mergeCell ref="A2017:A2021"/>
    <mergeCell ref="A2012:A2016"/>
    <mergeCell ref="A2007:A2011"/>
    <mergeCell ref="A2002:A2006"/>
    <mergeCell ref="A1997:A2001"/>
    <mergeCell ref="A1660:A1664"/>
    <mergeCell ref="A1877:A1881"/>
    <mergeCell ref="A2192:A2196"/>
    <mergeCell ref="A2187:A2191"/>
    <mergeCell ref="A2257:A2261"/>
    <mergeCell ref="A2287:A2291"/>
    <mergeCell ref="A2282:A2286"/>
    <mergeCell ref="A2277:A2281"/>
    <mergeCell ref="A2272:A2276"/>
    <mergeCell ref="A2242:A2246"/>
    <mergeCell ref="A2237:A2241"/>
    <mergeCell ref="A2232:A2236"/>
    <mergeCell ref="A2417:A2421"/>
    <mergeCell ref="A2392:A2396"/>
    <mergeCell ref="A2387:A2391"/>
    <mergeCell ref="A2382:A2386"/>
    <mergeCell ref="A2377:A2381"/>
    <mergeCell ref="A2297:A2301"/>
    <mergeCell ref="A2292:A2296"/>
    <mergeCell ref="A2152:A2156"/>
    <mergeCell ref="A1725:A1729"/>
    <mergeCell ref="A1765:A1769"/>
    <mergeCell ref="A1730:A1734"/>
    <mergeCell ref="A975:A979"/>
    <mergeCell ref="A2112:A2116"/>
    <mergeCell ref="A2197:A2201"/>
    <mergeCell ref="A1020:A1024"/>
    <mergeCell ref="A2182:A2186"/>
    <mergeCell ref="A2177:A2181"/>
    <mergeCell ref="A2172:A2176"/>
    <mergeCell ref="A1495:A1499"/>
    <mergeCell ref="A1610:A1614"/>
    <mergeCell ref="A2222:A2226"/>
    <mergeCell ref="A2217:A2221"/>
    <mergeCell ref="A2212:A2216"/>
    <mergeCell ref="A2207:A2211"/>
    <mergeCell ref="A2202:A2206"/>
    <mergeCell ref="A1942:A1946"/>
    <mergeCell ref="A1937:A1941"/>
    <mergeCell ref="A1932:A1936"/>
    <mergeCell ref="A1927:A1931"/>
    <mergeCell ref="A2652:A2656"/>
    <mergeCell ref="A2647:A2651"/>
    <mergeCell ref="A2642:A2646"/>
    <mergeCell ref="A2637:A2641"/>
    <mergeCell ref="A2632:A2636"/>
    <mergeCell ref="A2627:A2631"/>
    <mergeCell ref="A2622:A2626"/>
    <mergeCell ref="A2617:A2621"/>
    <mergeCell ref="A2612:A2616"/>
    <mergeCell ref="A2607:A2611"/>
    <mergeCell ref="A2602:A2606"/>
    <mergeCell ref="A2597:A2601"/>
    <mergeCell ref="A2357:A2361"/>
    <mergeCell ref="A2352:A2356"/>
    <mergeCell ref="A2347:A2351"/>
    <mergeCell ref="A2342:A2346"/>
    <mergeCell ref="A2407:A2411"/>
    <mergeCell ref="A2452:A2456"/>
    <mergeCell ref="A2447:A2451"/>
    <mergeCell ref="A2442:A2446"/>
    <mergeCell ref="A2437:A2441"/>
    <mergeCell ref="A2432:A2436"/>
    <mergeCell ref="A2427:A2431"/>
    <mergeCell ref="A2422:A2426"/>
    <mergeCell ref="A2412:A2416"/>
    <mergeCell ref="A2402:A2406"/>
    <mergeCell ref="A2397:A2401"/>
    <mergeCell ref="N2287:N2291"/>
    <mergeCell ref="N2357:N2361"/>
    <mergeCell ref="N2267:N2271"/>
    <mergeCell ref="N2367:N2371"/>
    <mergeCell ref="N2317:N2321"/>
    <mergeCell ref="N2302:N2306"/>
    <mergeCell ref="N2312:N2316"/>
    <mergeCell ref="N1275:N1279"/>
    <mergeCell ref="N1290:N1294"/>
    <mergeCell ref="N1160:N1164"/>
    <mergeCell ref="N1280:N1284"/>
    <mergeCell ref="N1190:N1194"/>
    <mergeCell ref="N1155:N1159"/>
    <mergeCell ref="N1335:N1339"/>
    <mergeCell ref="N1445:N1449"/>
    <mergeCell ref="N1370:N1374"/>
    <mergeCell ref="N1355:N1359"/>
    <mergeCell ref="N1365:N1369"/>
    <mergeCell ref="N1430:N1434"/>
    <mergeCell ref="N1435:N1439"/>
    <mergeCell ref="N1465:N1469"/>
    <mergeCell ref="N1295:N1299"/>
    <mergeCell ref="N1305:N1309"/>
    <mergeCell ref="N1455:N1459"/>
    <mergeCell ref="N1315:N1319"/>
    <mergeCell ref="N2127:N2131"/>
    <mergeCell ref="N2292:N2296"/>
    <mergeCell ref="N2237:N2241"/>
    <mergeCell ref="N1695:N1699"/>
    <mergeCell ref="N1565:N1569"/>
    <mergeCell ref="N1350:N1354"/>
    <mergeCell ref="N780:N784"/>
    <mergeCell ref="N790:N794"/>
    <mergeCell ref="N795:N799"/>
    <mergeCell ref="N770:N774"/>
    <mergeCell ref="N2577:N2581"/>
    <mergeCell ref="N2582:N2586"/>
    <mergeCell ref="N2587:N2591"/>
    <mergeCell ref="N2567:N2571"/>
    <mergeCell ref="N2517:N2521"/>
    <mergeCell ref="N2522:N2526"/>
    <mergeCell ref="N2527:N2531"/>
    <mergeCell ref="N2537:N2541"/>
    <mergeCell ref="N2542:N2546"/>
    <mergeCell ref="N2547:N2551"/>
    <mergeCell ref="N2552:N2556"/>
    <mergeCell ref="N2557:N2561"/>
    <mergeCell ref="N2562:N2566"/>
    <mergeCell ref="N2362:N2366"/>
    <mergeCell ref="N2502:N2506"/>
    <mergeCell ref="N2222:N2226"/>
    <mergeCell ref="N2227:N2231"/>
    <mergeCell ref="N2327:N2331"/>
    <mergeCell ref="N2532:N2536"/>
    <mergeCell ref="N1790:N1794"/>
    <mergeCell ref="N2332:N2336"/>
    <mergeCell ref="N1230:N1234"/>
    <mergeCell ref="N1185:N1189"/>
    <mergeCell ref="N1245:N1249"/>
    <mergeCell ref="N1195:N1199"/>
    <mergeCell ref="N815:N819"/>
    <mergeCell ref="N2337:N2341"/>
    <mergeCell ref="N2297:N2301"/>
    <mergeCell ref="N2277:N2281"/>
    <mergeCell ref="N15:N19"/>
    <mergeCell ref="N20:N24"/>
    <mergeCell ref="N210:N214"/>
    <mergeCell ref="N35:N39"/>
    <mergeCell ref="N30:N34"/>
    <mergeCell ref="N25:N29"/>
    <mergeCell ref="N235:N239"/>
    <mergeCell ref="N455:N459"/>
    <mergeCell ref="N405:N409"/>
    <mergeCell ref="N430:N434"/>
    <mergeCell ref="N435:N439"/>
    <mergeCell ref="N445:N449"/>
    <mergeCell ref="N450:N454"/>
    <mergeCell ref="N325:N329"/>
    <mergeCell ref="N330:N334"/>
    <mergeCell ref="N335:N339"/>
    <mergeCell ref="N340:N344"/>
    <mergeCell ref="N345:N349"/>
    <mergeCell ref="N350:N354"/>
    <mergeCell ref="N355:N359"/>
    <mergeCell ref="N360:N364"/>
    <mergeCell ref="N365:N369"/>
    <mergeCell ref="N370:N374"/>
    <mergeCell ref="N285:N289"/>
    <mergeCell ref="N290:N294"/>
    <mergeCell ref="N295:N299"/>
    <mergeCell ref="N300:N304"/>
    <mergeCell ref="N310:N314"/>
    <mergeCell ref="N50:N54"/>
    <mergeCell ref="N55:N59"/>
    <mergeCell ref="N135:N139"/>
    <mergeCell ref="N560:N564"/>
    <mergeCell ref="N670:N674"/>
    <mergeCell ref="N675:N679"/>
    <mergeCell ref="N1205:N1209"/>
    <mergeCell ref="N730:N734"/>
    <mergeCell ref="N1235:N1239"/>
    <mergeCell ref="N155:N159"/>
    <mergeCell ref="N85:N89"/>
    <mergeCell ref="N90:N94"/>
    <mergeCell ref="N95:N99"/>
    <mergeCell ref="N100:N104"/>
    <mergeCell ref="N105:N109"/>
    <mergeCell ref="N185:N189"/>
    <mergeCell ref="N195:N199"/>
    <mergeCell ref="N205:N209"/>
    <mergeCell ref="N215:N219"/>
    <mergeCell ref="N220:N224"/>
    <mergeCell ref="N120:N124"/>
    <mergeCell ref="N125:N129"/>
    <mergeCell ref="N130:N134"/>
    <mergeCell ref="N165:N169"/>
    <mergeCell ref="N175:N179"/>
    <mergeCell ref="N190:N194"/>
    <mergeCell ref="N140:N144"/>
    <mergeCell ref="N145:N149"/>
    <mergeCell ref="N180:N184"/>
    <mergeCell ref="N200:N204"/>
    <mergeCell ref="N110:N114"/>
    <mergeCell ref="N115:N119"/>
    <mergeCell ref="N240:N244"/>
    <mergeCell ref="N580:N584"/>
    <mergeCell ref="N585:N589"/>
    <mergeCell ref="N765:N769"/>
    <mergeCell ref="N880:N884"/>
    <mergeCell ref="N895:N899"/>
    <mergeCell ref="N975:N979"/>
    <mergeCell ref="N1270:N1274"/>
    <mergeCell ref="N1080:N1084"/>
    <mergeCell ref="N1260:N1264"/>
    <mergeCell ref="N1255:N1259"/>
    <mergeCell ref="N1000:N1004"/>
    <mergeCell ref="N1005:N1009"/>
    <mergeCell ref="N725:N729"/>
    <mergeCell ref="N720:N724"/>
    <mergeCell ref="N645:N649"/>
    <mergeCell ref="N1020:N1024"/>
    <mergeCell ref="N1095:N1099"/>
    <mergeCell ref="N1090:N1094"/>
    <mergeCell ref="N690:N694"/>
    <mergeCell ref="N1025:N1029"/>
    <mergeCell ref="N1030:N1034"/>
    <mergeCell ref="N1035:N1039"/>
    <mergeCell ref="N1040:N1044"/>
    <mergeCell ref="N1045:N1049"/>
    <mergeCell ref="N1050:N1054"/>
    <mergeCell ref="N1055:N1059"/>
    <mergeCell ref="N1060:N1064"/>
    <mergeCell ref="N885:N889"/>
    <mergeCell ref="N805:N809"/>
    <mergeCell ref="N810:N814"/>
    <mergeCell ref="N1065:N1069"/>
    <mergeCell ref="N1010:N1014"/>
    <mergeCell ref="N480:N484"/>
    <mergeCell ref="N485:N489"/>
    <mergeCell ref="N490:N494"/>
    <mergeCell ref="N605:N609"/>
    <mergeCell ref="N610:N614"/>
    <mergeCell ref="N655:N659"/>
    <mergeCell ref="N745:N749"/>
    <mergeCell ref="N750:N754"/>
    <mergeCell ref="N755:N759"/>
    <mergeCell ref="N740:N744"/>
    <mergeCell ref="N650:N654"/>
    <mergeCell ref="N620:N624"/>
    <mergeCell ref="N625:N629"/>
    <mergeCell ref="N630:N634"/>
    <mergeCell ref="N1135:N1139"/>
    <mergeCell ref="N1145:N1149"/>
    <mergeCell ref="N505:N509"/>
    <mergeCell ref="N515:N519"/>
    <mergeCell ref="N520:N524"/>
    <mergeCell ref="N550:N554"/>
    <mergeCell ref="N525:N529"/>
    <mergeCell ref="N710:N714"/>
    <mergeCell ref="N715:N719"/>
    <mergeCell ref="N1075:N1079"/>
    <mergeCell ref="N850:N854"/>
    <mergeCell ref="N820:N824"/>
    <mergeCell ref="N825:N829"/>
    <mergeCell ref="N830:N834"/>
    <mergeCell ref="N835:N839"/>
    <mergeCell ref="N950:N954"/>
    <mergeCell ref="N685:N689"/>
    <mergeCell ref="N575:N579"/>
    <mergeCell ref="B1486:C1486"/>
    <mergeCell ref="B1487:C1487"/>
    <mergeCell ref="B1488:C1488"/>
    <mergeCell ref="B1489:C1489"/>
    <mergeCell ref="N1360:N1364"/>
    <mergeCell ref="N1330:N1334"/>
    <mergeCell ref="N1345:N1349"/>
    <mergeCell ref="N1325:N1329"/>
    <mergeCell ref="N1415:N1419"/>
    <mergeCell ref="N1410:N1414"/>
    <mergeCell ref="N1165:N1169"/>
    <mergeCell ref="B1138:C1138"/>
    <mergeCell ref="N1130:N1134"/>
    <mergeCell ref="N1125:N1129"/>
    <mergeCell ref="N1525:N1529"/>
    <mergeCell ref="N1530:N1534"/>
    <mergeCell ref="N1450:N1454"/>
    <mergeCell ref="N1420:N1424"/>
    <mergeCell ref="N1500:N1504"/>
    <mergeCell ref="N1460:N1464"/>
    <mergeCell ref="N1510:N1514"/>
    <mergeCell ref="N1515:N1519"/>
    <mergeCell ref="N1505:N1509"/>
    <mergeCell ref="N1180:N1184"/>
    <mergeCell ref="N1170:N1174"/>
    <mergeCell ref="N1175:N1179"/>
    <mergeCell ref="N1310:N1314"/>
    <mergeCell ref="N1320:N1324"/>
    <mergeCell ref="B1128:C1128"/>
    <mergeCell ref="N2612:N2616"/>
    <mergeCell ref="N2592:N2596"/>
    <mergeCell ref="N2507:N2511"/>
    <mergeCell ref="A1831:A1835"/>
    <mergeCell ref="A1705:A1709"/>
    <mergeCell ref="A1700:A1704"/>
    <mergeCell ref="N1847:N1851"/>
    <mergeCell ref="A1595:A1599"/>
    <mergeCell ref="A1590:A1594"/>
    <mergeCell ref="A1585:A1589"/>
    <mergeCell ref="A1720:A1724"/>
    <mergeCell ref="N1902:N1906"/>
    <mergeCell ref="N1917:N1921"/>
    <mergeCell ref="N1927:N1931"/>
    <mergeCell ref="N1825:N1829"/>
    <mergeCell ref="N1610:N1614"/>
    <mergeCell ref="N2482:N2486"/>
    <mergeCell ref="N2487:N2491"/>
    <mergeCell ref="N2492:N2496"/>
    <mergeCell ref="N2497:N2501"/>
    <mergeCell ref="N2217:N2221"/>
    <mergeCell ref="N2212:N2216"/>
    <mergeCell ref="N1765:N1769"/>
    <mergeCell ref="A1685:A1689"/>
    <mergeCell ref="A1680:A1684"/>
    <mergeCell ref="N2232:N2236"/>
    <mergeCell ref="N2192:N2196"/>
    <mergeCell ref="A1645:A1649"/>
    <mergeCell ref="N2472:N2476"/>
    <mergeCell ref="N2477:N2481"/>
    <mergeCell ref="N2432:N2436"/>
    <mergeCell ref="N2437:N2441"/>
    <mergeCell ref="A2477:A2481"/>
    <mergeCell ref="A2472:A2476"/>
    <mergeCell ref="A2467:A2471"/>
    <mergeCell ref="A2462:A2466"/>
    <mergeCell ref="N1630:N1634"/>
    <mergeCell ref="N1595:N1599"/>
    <mergeCell ref="N1600:N1604"/>
    <mergeCell ref="N1605:N1609"/>
    <mergeCell ref="N1615:N1619"/>
    <mergeCell ref="N1620:N1624"/>
    <mergeCell ref="N1665:N1669"/>
    <mergeCell ref="N1745:N1764"/>
    <mergeCell ref="N1815:N1819"/>
    <mergeCell ref="N1837:N1841"/>
    <mergeCell ref="N1710:N1714"/>
    <mergeCell ref="N1715:N1719"/>
    <mergeCell ref="N1872:N1876"/>
    <mergeCell ref="N1882:N1886"/>
    <mergeCell ref="N2092:N2096"/>
    <mergeCell ref="N2097:N2101"/>
    <mergeCell ref="N2067:N2071"/>
    <mergeCell ref="N2062:N2066"/>
    <mergeCell ref="N2057:N2061"/>
    <mergeCell ref="N2052:N2056"/>
    <mergeCell ref="N2087:N2091"/>
    <mergeCell ref="N2042:N2046"/>
    <mergeCell ref="N2197:N2201"/>
    <mergeCell ref="N2172:N2176"/>
    <mergeCell ref="N1700:N1704"/>
    <mergeCell ref="N2342:N2346"/>
    <mergeCell ref="N2347:N2351"/>
    <mergeCell ref="N2352:N2356"/>
    <mergeCell ref="A1967:A1971"/>
    <mergeCell ref="N1907:N1911"/>
    <mergeCell ref="N2152:N2156"/>
    <mergeCell ref="N2132:N2136"/>
    <mergeCell ref="N2137:N2141"/>
    <mergeCell ref="N2142:N2146"/>
    <mergeCell ref="N2147:N2151"/>
    <mergeCell ref="N2157:N2161"/>
    <mergeCell ref="N2162:N2166"/>
    <mergeCell ref="N2257:N2261"/>
    <mergeCell ref="N2202:N2206"/>
    <mergeCell ref="N2207:N2211"/>
    <mergeCell ref="N2177:N2181"/>
    <mergeCell ref="N2182:N2186"/>
    <mergeCell ref="N2187:N2191"/>
    <mergeCell ref="N2112:N2116"/>
    <mergeCell ref="N2077:N2081"/>
    <mergeCell ref="N2242:N2246"/>
    <mergeCell ref="A2157:A2161"/>
    <mergeCell ref="A2147:A2151"/>
    <mergeCell ref="A2072:A2076"/>
    <mergeCell ref="A2137:A2141"/>
    <mergeCell ref="A2022:A2026"/>
    <mergeCell ref="A2092:A2096"/>
    <mergeCell ref="A2107:A2111"/>
    <mergeCell ref="N2107:N2111"/>
    <mergeCell ref="N2167:N2171"/>
    <mergeCell ref="N1942:N1946"/>
    <mergeCell ref="N2247:N2251"/>
    <mergeCell ref="A2167:A2171"/>
    <mergeCell ref="A2162:A2166"/>
    <mergeCell ref="A2032:A2036"/>
    <mergeCell ref="N2272:N2276"/>
    <mergeCell ref="N2262:N2266"/>
    <mergeCell ref="N2307:N2311"/>
    <mergeCell ref="N65:N69"/>
    <mergeCell ref="N70:N74"/>
    <mergeCell ref="N80:N84"/>
    <mergeCell ref="N160:N164"/>
    <mergeCell ref="N375:N379"/>
    <mergeCell ref="N470:N474"/>
    <mergeCell ref="N735:N739"/>
    <mergeCell ref="N660:N664"/>
    <mergeCell ref="N665:N669"/>
    <mergeCell ref="N760:N764"/>
    <mergeCell ref="N305:N309"/>
    <mergeCell ref="N465:N469"/>
    <mergeCell ref="N415:N419"/>
    <mergeCell ref="N680:N684"/>
    <mergeCell ref="N395:N399"/>
    <mergeCell ref="N270:N274"/>
    <mergeCell ref="N280:N284"/>
    <mergeCell ref="N230:N234"/>
    <mergeCell ref="N170:N174"/>
    <mergeCell ref="N225:N229"/>
    <mergeCell ref="N250:N254"/>
    <mergeCell ref="N475:N479"/>
    <mergeCell ref="N255:N259"/>
    <mergeCell ref="N390:N392"/>
    <mergeCell ref="N385:N389"/>
    <mergeCell ref="N960:N964"/>
    <mergeCell ref="N955:N959"/>
    <mergeCell ref="N870:N874"/>
    <mergeCell ref="N970:N974"/>
    <mergeCell ref="N2647:N2651"/>
    <mergeCell ref="N2652:N2656"/>
    <mergeCell ref="N2282:N2286"/>
    <mergeCell ref="A2362:A2366"/>
    <mergeCell ref="N2387:N2391"/>
    <mergeCell ref="N2372:N2376"/>
    <mergeCell ref="N2377:N2381"/>
    <mergeCell ref="N2382:N2386"/>
    <mergeCell ref="N2402:N2406"/>
    <mergeCell ref="N2407:N2411"/>
    <mergeCell ref="N2412:N2416"/>
    <mergeCell ref="N2417:N2421"/>
    <mergeCell ref="N2422:N2426"/>
    <mergeCell ref="N2322:N2326"/>
    <mergeCell ref="N2622:N2626"/>
    <mergeCell ref="N2627:N2631"/>
    <mergeCell ref="N2632:N2636"/>
    <mergeCell ref="N2642:N2646"/>
    <mergeCell ref="N2597:N2601"/>
    <mergeCell ref="N2602:N2606"/>
    <mergeCell ref="N2607:N2611"/>
    <mergeCell ref="N2512:N2516"/>
    <mergeCell ref="N2427:N2431"/>
    <mergeCell ref="N2457:N2461"/>
    <mergeCell ref="N2462:N2466"/>
    <mergeCell ref="N2442:N2446"/>
    <mergeCell ref="N2447:N2451"/>
    <mergeCell ref="N2452:N2456"/>
    <mergeCell ref="N2617:N2621"/>
    <mergeCell ref="N2637:N2641"/>
    <mergeCell ref="N2572:N2576"/>
    <mergeCell ref="A2482:A2486"/>
    <mergeCell ref="A10:A14"/>
    <mergeCell ref="B1109:C1109"/>
    <mergeCell ref="N930:N934"/>
    <mergeCell ref="N940:N944"/>
    <mergeCell ref="N890:N894"/>
    <mergeCell ref="N925:N929"/>
    <mergeCell ref="N935:N939"/>
    <mergeCell ref="N965:N969"/>
    <mergeCell ref="N875:N879"/>
    <mergeCell ref="N845:N849"/>
    <mergeCell ref="N260:N264"/>
    <mergeCell ref="N265:N269"/>
    <mergeCell ref="N460:N464"/>
    <mergeCell ref="N420:N424"/>
    <mergeCell ref="N640:N644"/>
    <mergeCell ref="N40:N44"/>
    <mergeCell ref="N245:N249"/>
    <mergeCell ref="N530:N534"/>
    <mergeCell ref="N535:N539"/>
    <mergeCell ref="N545:N549"/>
    <mergeCell ref="N555:N559"/>
    <mergeCell ref="N900:N904"/>
    <mergeCell ref="N905:N909"/>
    <mergeCell ref="N910:N914"/>
    <mergeCell ref="N915:N919"/>
    <mergeCell ref="N920:N924"/>
    <mergeCell ref="N695:N699"/>
    <mergeCell ref="N635:N639"/>
    <mergeCell ref="N565:N569"/>
    <mergeCell ref="N540:N544"/>
    <mergeCell ref="N570:N574"/>
    <mergeCell ref="N60:N64"/>
    <mergeCell ref="N495:N499"/>
    <mergeCell ref="N500:N504"/>
    <mergeCell ref="N945:N949"/>
    <mergeCell ref="N2467:N2471"/>
    <mergeCell ref="N380:N384"/>
    <mergeCell ref="N400:N404"/>
    <mergeCell ref="N410:N414"/>
    <mergeCell ref="N425:N429"/>
    <mergeCell ref="A1:N1"/>
    <mergeCell ref="B10:B14"/>
    <mergeCell ref="L6:L8"/>
    <mergeCell ref="H7:J7"/>
    <mergeCell ref="F7:G7"/>
    <mergeCell ref="E7:E8"/>
    <mergeCell ref="N6:N8"/>
    <mergeCell ref="M6:M8"/>
    <mergeCell ref="K6:K8"/>
    <mergeCell ref="A5:D5"/>
    <mergeCell ref="F6:J6"/>
    <mergeCell ref="D7:D8"/>
    <mergeCell ref="D6:E6"/>
    <mergeCell ref="C6:C8"/>
    <mergeCell ref="B6:B8"/>
    <mergeCell ref="A6:A8"/>
    <mergeCell ref="N590:N594"/>
    <mergeCell ref="N595:N599"/>
    <mergeCell ref="N1100:N1104"/>
    <mergeCell ref="N775:N779"/>
    <mergeCell ref="N785:N789"/>
    <mergeCell ref="N700:N704"/>
    <mergeCell ref="N705:N709"/>
    <mergeCell ref="N10:N14"/>
    <mergeCell ref="N800:N804"/>
    <mergeCell ref="N1085:N1089"/>
    <mergeCell ref="N990:N994"/>
    <mergeCell ref="B1118:C1118"/>
    <mergeCell ref="B1119:C1119"/>
    <mergeCell ref="B1114:C1114"/>
    <mergeCell ref="B1116:C1116"/>
    <mergeCell ref="B1117:C1117"/>
    <mergeCell ref="B1121:C1121"/>
    <mergeCell ref="B1134:C1134"/>
    <mergeCell ref="B1129:C1129"/>
    <mergeCell ref="B1131:C1131"/>
    <mergeCell ref="B1132:C1132"/>
    <mergeCell ref="B1133:C1133"/>
    <mergeCell ref="N1150:N1154"/>
    <mergeCell ref="N1070:N1074"/>
    <mergeCell ref="B1107:C1107"/>
    <mergeCell ref="B1108:C1108"/>
    <mergeCell ref="B1086:C1086"/>
    <mergeCell ref="B1087:C1087"/>
    <mergeCell ref="B1088:C1088"/>
    <mergeCell ref="N855:N859"/>
    <mergeCell ref="N860:N864"/>
    <mergeCell ref="N840:N844"/>
    <mergeCell ref="N1140:N1144"/>
    <mergeCell ref="B1098:C1098"/>
    <mergeCell ref="B1122:C1122"/>
    <mergeCell ref="B1123:C1123"/>
    <mergeCell ref="B1124:C1124"/>
    <mergeCell ref="B1137:C1137"/>
    <mergeCell ref="N1015:N1019"/>
    <mergeCell ref="N1120:N1124"/>
    <mergeCell ref="N1962:N1966"/>
    <mergeCell ref="N1375:N1379"/>
    <mergeCell ref="N1380:N1384"/>
    <mergeCell ref="N1385:N1389"/>
    <mergeCell ref="N1575:N1579"/>
    <mergeCell ref="N1625:N1629"/>
    <mergeCell ref="N1867:N1871"/>
    <mergeCell ref="N1680:N1684"/>
    <mergeCell ref="N1800:N1804"/>
    <mergeCell ref="N1685:N1689"/>
    <mergeCell ref="N1440:N1444"/>
    <mergeCell ref="N1210:N1214"/>
    <mergeCell ref="N1215:N1219"/>
    <mergeCell ref="N995:N999"/>
    <mergeCell ref="N1240:N1244"/>
    <mergeCell ref="N1200:N1204"/>
    <mergeCell ref="N1225:N1229"/>
    <mergeCell ref="N1220:N1224"/>
    <mergeCell ref="N1285:N1289"/>
    <mergeCell ref="N1265:N1269"/>
    <mergeCell ref="N1250:N1254"/>
    <mergeCell ref="N1535:N1539"/>
    <mergeCell ref="N1540:N1544"/>
    <mergeCell ref="N1570:N1574"/>
    <mergeCell ref="N1580:N1584"/>
    <mergeCell ref="N1785:N1789"/>
    <mergeCell ref="N1932:N1936"/>
    <mergeCell ref="N1670:N1674"/>
    <mergeCell ref="N1480:N1484"/>
    <mergeCell ref="N1545:N1549"/>
    <mergeCell ref="N1555:N1559"/>
    <mergeCell ref="N1560:N1564"/>
    <mergeCell ref="N1877:N1881"/>
    <mergeCell ref="N1852:N1856"/>
    <mergeCell ref="N1635:N1639"/>
    <mergeCell ref="N1640:N1644"/>
    <mergeCell ref="N2037:N2041"/>
    <mergeCell ref="N1650:N1654"/>
    <mergeCell ref="N1300:N1304"/>
    <mergeCell ref="N1390:N1399"/>
    <mergeCell ref="N1400:N1404"/>
    <mergeCell ref="N1405:N1409"/>
    <mergeCell ref="N1340:N1344"/>
    <mergeCell ref="N1675:N1679"/>
    <mergeCell ref="N1912:N1916"/>
    <mergeCell ref="N1922:N1926"/>
    <mergeCell ref="N1730:N1734"/>
    <mergeCell ref="N1805:N1809"/>
    <mergeCell ref="N1937:N1941"/>
    <mergeCell ref="N1660:N1664"/>
    <mergeCell ref="N1972:N1976"/>
    <mergeCell ref="N1952:N1956"/>
    <mergeCell ref="N1887:N1891"/>
    <mergeCell ref="N1897:N1901"/>
    <mergeCell ref="N1770:N1774"/>
    <mergeCell ref="N1987:N1991"/>
    <mergeCell ref="N1645:N1649"/>
    <mergeCell ref="N1520:N1524"/>
    <mergeCell ref="N1720:N1724"/>
    <mergeCell ref="N1725:N1729"/>
    <mergeCell ref="N1740:N1744"/>
    <mergeCell ref="N1775:N1779"/>
    <mergeCell ref="N1780:N1784"/>
    <mergeCell ref="N1957:N1961"/>
    <mergeCell ref="N1690:N1694"/>
    <mergeCell ref="N1705:N1709"/>
    <mergeCell ref="N1892:N1896"/>
    <mergeCell ref="N1810:N1814"/>
    <mergeCell ref="N1795:N1799"/>
    <mergeCell ref="N1857:N1861"/>
    <mergeCell ref="N2082:N2086"/>
    <mergeCell ref="N1967:N1971"/>
    <mergeCell ref="N2027:N2031"/>
    <mergeCell ref="N2032:N2036"/>
    <mergeCell ref="N1425:N1429"/>
    <mergeCell ref="N1485:N1489"/>
    <mergeCell ref="N2047:N2051"/>
    <mergeCell ref="N2072:N2076"/>
    <mergeCell ref="N1495:N1499"/>
    <mergeCell ref="N1470:N1474"/>
    <mergeCell ref="N1475:N1479"/>
    <mergeCell ref="N1490:N1494"/>
    <mergeCell ref="N1820:N1824"/>
    <mergeCell ref="N1831:N1835"/>
    <mergeCell ref="N1997:N2021"/>
    <mergeCell ref="N2022:N2026"/>
    <mergeCell ref="N1862:N1866"/>
    <mergeCell ref="N1992:N1996"/>
    <mergeCell ref="N1655:N1659"/>
    <mergeCell ref="N1585:N1589"/>
    <mergeCell ref="N1590:N1594"/>
    <mergeCell ref="N1735:N1739"/>
    <mergeCell ref="N1977:N1981"/>
    <mergeCell ref="N1842:N1846"/>
    <mergeCell ref="N1947:N1951"/>
    <mergeCell ref="N1550:N1554"/>
  </mergeCells>
  <phoneticPr fontId="4" type="noConversion"/>
  <pageMargins left="0.25" right="0.25" top="0.75" bottom="0.36" header="0.3" footer="0.17"/>
  <pageSetup paperSize="8" scale="39" fitToHeight="0" orientation="landscape" r:id="rId6"/>
  <headerFooter>
    <oddFooter>Страница &amp;P</oddFooter>
  </headerFooter>
  <rowBreaks count="98" manualBreakCount="98">
    <brk id="34" max="13" man="1"/>
    <brk id="48" max="13" man="1"/>
    <brk id="78" max="13" man="1"/>
    <brk id="119" max="13" man="1"/>
    <brk id="150" max="13" man="1"/>
    <brk id="189" max="13" man="1"/>
    <brk id="229" max="13" man="1"/>
    <brk id="279" max="13" man="1"/>
    <brk id="324" max="13" man="1"/>
    <brk id="364" max="13" man="1"/>
    <brk id="389" max="13" man="1"/>
    <brk id="404" max="13" man="1"/>
    <brk id="417" max="13" man="1"/>
    <brk id="479" max="13" man="1"/>
    <brk id="525" max="13" man="1"/>
    <brk id="542" max="13" man="1"/>
    <brk id="574" max="13" man="1"/>
    <brk id="584" max="13" man="1"/>
    <brk id="602" max="13" man="1"/>
    <brk id="634" max="13" man="1"/>
    <brk id="664" max="13" man="1"/>
    <brk id="694" max="13" man="1"/>
    <brk id="734" max="13" man="1"/>
    <brk id="769" max="13" man="1"/>
    <brk id="799" max="13" man="1"/>
    <brk id="829" max="13" man="1"/>
    <brk id="869" max="13" man="1"/>
    <brk id="874" max="13" man="1"/>
    <brk id="914" max="13" man="1"/>
    <brk id="939" max="13" man="1"/>
    <brk id="959" max="13" man="1"/>
    <brk id="989" max="13" man="1"/>
    <brk id="1019" max="13" man="1"/>
    <brk id="1054" max="13" man="1"/>
    <brk id="1074" max="13" man="1"/>
    <brk id="1094" max="13" man="1"/>
    <brk id="1129" max="13" man="1"/>
    <brk id="1149" max="12" man="1"/>
    <brk id="1179" max="13" man="1"/>
    <brk id="1209" max="13" man="1"/>
    <brk id="1229" max="13" man="1"/>
    <brk id="1249" max="13" man="1"/>
    <brk id="1269" max="13" man="1"/>
    <brk id="1309" max="13" man="1"/>
    <brk id="1349" max="13" man="1"/>
    <brk id="1389" max="13" man="1"/>
    <brk id="1409" max="13" man="1"/>
    <brk id="1434" max="13" man="1"/>
    <brk id="1459" max="13" man="1"/>
    <brk id="1469" max="13" man="1"/>
    <brk id="1494" max="13" man="1"/>
    <brk id="1519" max="13" man="1"/>
    <brk id="1544" max="13" man="1"/>
    <brk id="1569" max="13" man="1"/>
    <brk id="1574" max="13" man="1"/>
    <brk id="1599" max="13" man="1"/>
    <brk id="1624" max="13" man="1"/>
    <brk id="1649" max="13" man="1"/>
    <brk id="1664" max="13" man="1"/>
    <brk id="1674" max="13" man="1"/>
    <brk id="1704" max="13" man="1"/>
    <brk id="1714" max="13" man="1"/>
    <brk id="1744" max="13" man="1"/>
    <brk id="1764" max="13" man="1"/>
    <brk id="1774" max="13" man="1"/>
    <brk id="1784" max="13" man="1"/>
    <brk id="1809" max="13" man="1"/>
    <brk id="1829" max="13" man="1"/>
    <brk id="1835" max="12" man="1"/>
    <brk id="1856" max="13" man="1"/>
    <brk id="1876" max="13" man="1"/>
    <brk id="1911" max="13" man="1"/>
    <brk id="1941" max="13" man="1"/>
    <brk id="1966" max="13" man="1"/>
    <brk id="1996" max="13" man="1"/>
    <brk id="2031" max="13" man="1"/>
    <brk id="2056" max="13" man="1"/>
    <brk id="2081" max="13" man="1"/>
    <brk id="2096" max="13" man="1"/>
    <brk id="2126" max="13" man="1"/>
    <brk id="2146" max="13" man="1"/>
    <brk id="2171" max="13" man="1"/>
    <brk id="2201" max="13" man="1"/>
    <brk id="2226" max="13" man="1"/>
    <brk id="2256" max="13" man="1"/>
    <brk id="2281" max="13" man="1"/>
    <brk id="2296" max="13" man="1"/>
    <brk id="2321" max="13" man="1"/>
    <brk id="2361" max="13" man="1"/>
    <brk id="2391" max="13" man="1"/>
    <brk id="2431" max="13" man="1"/>
    <brk id="2456" max="13" man="1"/>
    <brk id="2491" max="13" man="1"/>
    <brk id="2531" max="13" man="1"/>
    <brk id="2561" max="13" man="1"/>
    <brk id="2591" max="13" man="1"/>
    <brk id="2626" max="13" man="1"/>
    <brk id="268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01.09.14</vt:lpstr>
      <vt:lpstr>'на 01.09.14'!Заголовки_для_печати</vt:lpstr>
      <vt:lpstr>'на 01.09.14'!Область_печати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Морычева Надежда</cp:lastModifiedBy>
  <cp:lastPrinted>2014-09-17T04:20:40Z</cp:lastPrinted>
  <dcterms:created xsi:type="dcterms:W3CDTF">2011-12-13T05:34:09Z</dcterms:created>
  <dcterms:modified xsi:type="dcterms:W3CDTF">2015-07-10T09:50:19Z</dcterms:modified>
</cp:coreProperties>
</file>