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1 полугодие\открытые данные\"/>
    </mc:Choice>
  </mc:AlternateContent>
  <bookViews>
    <workbookView xWindow="0" yWindow="0" windowWidth="28800" windowHeight="11700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Доходы!$A$7:$H$67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H11" i="42" l="1"/>
  <c r="H13" i="42"/>
  <c r="H15" i="42"/>
  <c r="H17" i="42"/>
  <c r="H18" i="42"/>
  <c r="H20" i="42"/>
  <c r="H21" i="42"/>
  <c r="H22" i="42"/>
  <c r="H24" i="42"/>
  <c r="H25" i="42"/>
  <c r="H27" i="42"/>
  <c r="H28" i="42"/>
  <c r="H29" i="42"/>
  <c r="H31" i="42"/>
  <c r="H32" i="42"/>
  <c r="H34" i="42"/>
  <c r="H36" i="42"/>
  <c r="H37" i="42"/>
  <c r="H39" i="42"/>
  <c r="H40" i="42"/>
  <c r="H41" i="42"/>
  <c r="H42" i="42"/>
  <c r="H44" i="42"/>
  <c r="H45" i="42"/>
  <c r="H46" i="42"/>
  <c r="H47" i="42"/>
  <c r="H48" i="42"/>
  <c r="H49" i="42"/>
  <c r="H52" i="42"/>
  <c r="H56" i="42"/>
  <c r="H57" i="42"/>
  <c r="H58" i="42"/>
  <c r="H59" i="42"/>
  <c r="H61" i="42"/>
  <c r="H65" i="42"/>
  <c r="G11" i="42"/>
  <c r="G13" i="42"/>
  <c r="G15" i="42"/>
  <c r="G17" i="42"/>
  <c r="G18" i="42"/>
  <c r="G20" i="42"/>
  <c r="G21" i="42"/>
  <c r="G22" i="42"/>
  <c r="G24" i="42"/>
  <c r="E38" i="42" l="1"/>
  <c r="F38" i="42"/>
  <c r="C38" i="42"/>
  <c r="H38" i="42" l="1"/>
  <c r="F26" i="42"/>
  <c r="D30" i="42" l="1"/>
  <c r="D67" i="42"/>
  <c r="D65" i="42"/>
  <c r="G65" i="42" s="1"/>
  <c r="D61" i="42"/>
  <c r="G61" i="42" s="1"/>
  <c r="D57" i="42"/>
  <c r="G57" i="42" s="1"/>
  <c r="D58" i="42"/>
  <c r="G58" i="42" s="1"/>
  <c r="D59" i="42"/>
  <c r="G59" i="42" s="1"/>
  <c r="D56" i="42"/>
  <c r="G56" i="42" s="1"/>
  <c r="D52" i="42"/>
  <c r="G52" i="42" s="1"/>
  <c r="D53" i="42"/>
  <c r="D51" i="42"/>
  <c r="D45" i="42"/>
  <c r="G45" i="42" s="1"/>
  <c r="D46" i="42"/>
  <c r="G46" i="42" s="1"/>
  <c r="D47" i="42"/>
  <c r="G47" i="42" s="1"/>
  <c r="D48" i="42"/>
  <c r="G48" i="42" s="1"/>
  <c r="D49" i="42"/>
  <c r="G49" i="42" s="1"/>
  <c r="D44" i="42"/>
  <c r="G44" i="42" s="1"/>
  <c r="D40" i="42"/>
  <c r="G40" i="42" s="1"/>
  <c r="D41" i="42"/>
  <c r="G41" i="42" s="1"/>
  <c r="D42" i="42"/>
  <c r="G42" i="42" s="1"/>
  <c r="D39" i="42"/>
  <c r="G39" i="42" s="1"/>
  <c r="D37" i="42"/>
  <c r="G37" i="42" s="1"/>
  <c r="D36" i="42"/>
  <c r="G36" i="42" s="1"/>
  <c r="D34" i="42"/>
  <c r="G34" i="42" s="1"/>
  <c r="D28" i="42"/>
  <c r="G28" i="42" s="1"/>
  <c r="D29" i="42"/>
  <c r="G29" i="42" s="1"/>
  <c r="D31" i="42"/>
  <c r="G31" i="42" s="1"/>
  <c r="D32" i="42"/>
  <c r="G32" i="42" s="1"/>
  <c r="D27" i="42"/>
  <c r="G27" i="42" s="1"/>
  <c r="D25" i="42"/>
  <c r="G25" i="42" s="1"/>
  <c r="G67" i="42" l="1"/>
  <c r="E67" i="42"/>
  <c r="H67" i="42" s="1"/>
  <c r="D38" i="42"/>
  <c r="G38" i="42" s="1"/>
  <c r="D62" i="42"/>
  <c r="E62" i="42"/>
  <c r="F62" i="42"/>
  <c r="C62" i="42"/>
  <c r="A64" i="42"/>
  <c r="A66" i="42"/>
  <c r="F14" i="42" l="1"/>
  <c r="E26" i="42" l="1"/>
  <c r="H26" i="42" s="1"/>
  <c r="F23" i="42" l="1"/>
  <c r="F43" i="42"/>
  <c r="F35" i="42"/>
  <c r="F50" i="42"/>
  <c r="C60" i="42"/>
  <c r="D60" i="42" s="1"/>
  <c r="C26" i="42" l="1"/>
  <c r="E43" i="42" l="1"/>
  <c r="H43" i="42" s="1"/>
  <c r="C43" i="42"/>
  <c r="C50" i="42"/>
  <c r="C55" i="42"/>
  <c r="E55" i="42"/>
  <c r="F55" i="42"/>
  <c r="F60" i="42"/>
  <c r="E60" i="42"/>
  <c r="H60" i="42" l="1"/>
  <c r="G60" i="42"/>
  <c r="H55" i="42"/>
  <c r="D55" i="42"/>
  <c r="G55" i="42" s="1"/>
  <c r="E50" i="42" l="1"/>
  <c r="H50" i="42" s="1"/>
  <c r="D50" i="42" l="1"/>
  <c r="G50" i="42" s="1"/>
  <c r="E19" i="42"/>
  <c r="F19" i="42"/>
  <c r="C19" i="42"/>
  <c r="A22" i="42"/>
  <c r="H19" i="42" l="1"/>
  <c r="D43" i="42"/>
  <c r="G43" i="42" s="1"/>
  <c r="D26" i="42"/>
  <c r="G26" i="42" s="1"/>
  <c r="D19" i="42"/>
  <c r="G19" i="42" s="1"/>
  <c r="F66" i="42"/>
  <c r="E66" i="42"/>
  <c r="D66" i="42"/>
  <c r="F64" i="42"/>
  <c r="E64" i="42"/>
  <c r="D64" i="42"/>
  <c r="E35" i="42"/>
  <c r="H35" i="42" s="1"/>
  <c r="D35" i="42"/>
  <c r="G35" i="42" s="1"/>
  <c r="F33" i="42"/>
  <c r="E33" i="42"/>
  <c r="D33" i="42"/>
  <c r="E23" i="42"/>
  <c r="H23" i="42" s="1"/>
  <c r="D23" i="42"/>
  <c r="G23" i="42" s="1"/>
  <c r="E14" i="42"/>
  <c r="H14" i="42" s="1"/>
  <c r="D14" i="42"/>
  <c r="G14" i="42" s="1"/>
  <c r="F10" i="42"/>
  <c r="E10" i="42"/>
  <c r="D10" i="42"/>
  <c r="C10" i="42"/>
  <c r="C66" i="42"/>
  <c r="C64" i="42"/>
  <c r="C35" i="42"/>
  <c r="C33" i="42"/>
  <c r="C23" i="42"/>
  <c r="C14" i="42"/>
  <c r="C12" i="42"/>
  <c r="G33" i="42" l="1"/>
  <c r="H33" i="42"/>
  <c r="G66" i="42"/>
  <c r="H66" i="42"/>
  <c r="H10" i="42"/>
  <c r="G10" i="42"/>
  <c r="H64" i="42"/>
  <c r="G64" i="42"/>
  <c r="E54" i="42"/>
  <c r="C9" i="42"/>
  <c r="D54" i="42"/>
  <c r="F54" i="42"/>
  <c r="C54" i="42"/>
  <c r="H54" i="42" l="1"/>
  <c r="G54" i="42"/>
  <c r="C8" i="42"/>
  <c r="D12" i="42" l="1"/>
  <c r="D9" i="42" l="1"/>
  <c r="D8" i="42" s="1"/>
  <c r="F12" i="42" l="1"/>
  <c r="E12" i="42"/>
  <c r="E9" i="42" s="1"/>
  <c r="E8" i="42" s="1"/>
  <c r="A9" i="42"/>
  <c r="G12" i="42" l="1"/>
  <c r="H12" i="42"/>
  <c r="F9" i="42"/>
  <c r="A8" i="42"/>
  <c r="A10" i="42"/>
  <c r="A11" i="42"/>
  <c r="A13" i="42"/>
  <c r="A14" i="42"/>
  <c r="A15" i="42"/>
  <c r="A16" i="42"/>
  <c r="A17" i="42"/>
  <c r="A18" i="42"/>
  <c r="A19" i="42"/>
  <c r="A20" i="42"/>
  <c r="A23" i="42"/>
  <c r="A24" i="42"/>
  <c r="A25" i="42"/>
  <c r="A31" i="42"/>
  <c r="A32" i="42"/>
  <c r="A33" i="42"/>
  <c r="A34" i="42"/>
  <c r="A36" i="42"/>
  <c r="A37" i="42"/>
  <c r="A38" i="42"/>
  <c r="A39" i="42"/>
  <c r="A41" i="42"/>
  <c r="A43" i="42"/>
  <c r="A50" i="42"/>
  <c r="A52" i="42"/>
  <c r="A54" i="42"/>
  <c r="A55" i="42"/>
  <c r="A56" i="42"/>
  <c r="A57" i="42"/>
  <c r="A58" i="42"/>
  <c r="A59" i="42"/>
  <c r="A67" i="42"/>
  <c r="H9" i="42" l="1"/>
  <c r="G9" i="42"/>
  <c r="F8" i="42"/>
  <c r="G8" i="42" l="1"/>
  <c r="H8" i="42"/>
</calcChain>
</file>

<file path=xl/sharedStrings.xml><?xml version="1.0" encoding="utf-8"?>
<sst xmlns="http://schemas.openxmlformats.org/spreadsheetml/2006/main" count="106" uniqueCount="95">
  <si>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</si>
  <si>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</si>
  <si>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</si>
  <si>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</si>
  <si>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</si>
  <si>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</si>
  <si>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</si>
  <si>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</si>
  <si>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</si>
  <si>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</si>
  <si>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</si>
  <si>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</si>
  <si>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</si>
  <si>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</si>
  <si>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</si>
  <si>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</si>
  <si>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</si>
  <si>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</si>
  <si>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</si>
  <si>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</si>
  <si>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</si>
  <si>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</si>
  <si>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</si>
  <si>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</si>
  <si>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</si>
  <si>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</si>
  <si>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</si>
  <si>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</si>
  <si>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</si>
  <si>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</si>
  <si>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</si>
  <si>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</si>
  <si>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</si>
  <si>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</si>
  <si>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</si>
  <si>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</si>
  <si>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</si>
  <si>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</si>
  <si>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</si>
  <si>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</si>
  <si>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</si>
  <si>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</si>
  <si>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</si>
  <si>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</si>
  <si>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</si>
  <si>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</si>
  <si>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</si>
  <si>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</si>
  <si>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</si>
  <si>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 xml:space="preserve">Исполнение 
</t>
  </si>
  <si>
    <t>(рублей)</t>
  </si>
  <si>
    <t>Уточненный план года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</si>
  <si>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</si>
  <si>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</si>
  <si>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</si>
  <si>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</si>
  <si>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</si>
  <si>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</si>
  <si>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</si>
  <si>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000 1 16 01 000 01 0000 140</t>
  </si>
  <si>
    <t>000 1 16 02 000 02 0000 140</t>
  </si>
  <si>
    <t xml:space="preserve"> 000 1 16 07 000 01 0000 140</t>
  </si>
  <si>
    <t>000 1 16 10 000 00 0000 140</t>
  </si>
  <si>
    <t>000 1 16 11 000 01 0000 140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</si>
  <si>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</si>
  <si>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</si>
  <si>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План</t>
  </si>
  <si>
    <t>000 2 18 04000 04 0000 150</t>
  </si>
  <si>
    <t>000 2 19 00000 04 0000 150</t>
  </si>
  <si>
    <t>Доходы бюджетов городских округов от возврата организациями остатков субсидий прошлых лет</t>
  </si>
  <si>
    <t>Инициативные платежи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</si>
  <si>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</si>
  <si>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</si>
  <si>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000 2 03 00000 00 0000 000</t>
  </si>
  <si>
    <t>000 2 03 04000 04 0000 150</t>
  </si>
  <si>
    <t>000 2 02 10000 00 0000 150</t>
  </si>
  <si>
    <t>000 2 02 20000 00 0000 150</t>
  </si>
  <si>
    <t>000 2 02 30000 00  0000 150</t>
  </si>
  <si>
    <t>000 2 02 40000 00  0000 150</t>
  </si>
  <si>
    <t>000 1 16 01 330 01 0000 140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</si>
  <si>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</si>
  <si>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-</t>
  </si>
  <si>
    <t>000 1 17 15020 04 0000 150</t>
  </si>
  <si>
    <t>Прочие безвозмездные поступления</t>
  </si>
  <si>
    <t>000 2 07 00000 00 0000 000</t>
  </si>
  <si>
    <t>000 2 07 04000 04 0000 150</t>
  </si>
  <si>
    <t>Прочие безвозмездные поступления в бюджеты городских округов</t>
  </si>
  <si>
    <t xml:space="preserve">Утвержденный план года в соответствии
с РДГ от 20.12.2023 № 485-VII ДГ (в ред. от 06.03.2024 № 513- VII ДГ)
</t>
  </si>
  <si>
    <t>2024 год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</si>
  <si>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</si>
  <si>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000 1 11 05400 00 0000 120</t>
  </si>
  <si>
    <t>1 полугодие</t>
  </si>
  <si>
    <t>% исполнения  к уточненному плану года</t>
  </si>
  <si>
    <t>% исполнения к  плану 1 полугодия</t>
  </si>
  <si>
    <t>Сведения об исполнении бюджета городского округа   Сургут по доходам за 1 полугодие 2024 года в разрезе видов доходов в сравнении с запланированными значениями на  1 полугодие и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</si>
</sst>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1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0" fontId="3" fillId="5" borderId="2" xfId="0" applyFont="1" applyFill="1" applyBorder="1" applyAlignment="1">
      <alignment horizontal="justify" vertical="center" wrapText="1"/>
    </xf>
    <xf numFmtId="4" fontId="3" fillId="3" borderId="1" xfId="19" applyNumberFormat="1" applyFont="1" applyFill="1" applyBorder="1" applyAlignment="1">
      <alignment horizontal="right" vertical="center" wrapText="1"/>
    </xf>
    <xf numFmtId="4" fontId="2" fillId="5" borderId="1" xfId="19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19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4" fontId="2" fillId="4" borderId="1" xfId="0" applyNumberFormat="1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justify" vertical="center" wrapText="1" readingOrder="1"/>
      <protection locked="0"/>
    </xf>
    <xf numFmtId="4" fontId="3" fillId="5" borderId="1" xfId="0" applyNumberFormat="1" applyFont="1" applyFill="1" applyBorder="1" applyAlignment="1">
      <alignment vertical="center"/>
    </xf>
    <xf numFmtId="4" fontId="0" fillId="0" borderId="0" xfId="0" applyNumberFormat="1" applyFont="1" applyFill="1"/>
    <xf numFmtId="4" fontId="3" fillId="0" borderId="0" xfId="0" applyNumberFormat="1" applyFont="1" applyFill="1"/>
    <xf numFmtId="166" fontId="3" fillId="0" borderId="3" xfId="19" applyNumberFormat="1" applyFont="1" applyFill="1" applyBorder="1" applyAlignment="1">
      <alignment horizontal="center" vertical="center" wrapText="1"/>
    </xf>
    <xf numFmtId="166" fontId="3" fillId="0" borderId="7" xfId="19" applyNumberFormat="1" applyFont="1" applyFill="1" applyBorder="1" applyAlignment="1">
      <alignment horizontal="center" vertical="center" wrapText="1"/>
    </xf>
    <xf numFmtId="4" fontId="3" fillId="5" borderId="1" xfId="19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0">
    <cellStyle name="Normal" xfId="1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2">
          <cell r="C62" t="str">
            <v>Прочие неналоговые доходы бюджетов городских округов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69"/>
  <sheetViews>
    <sheetView tabSelected="1" zoomScale="80" zoomScaleNormal="80" zoomScaleSheetLayoutView="80" zoomScalePageLayoutView="75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A3" sqref="A3:H3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3" width="19.28515625" style="8" customWidth="1"/>
    <col min="4" max="4" width="17.85546875" style="8" customWidth="1"/>
    <col min="5" max="5" width="18" style="8" customWidth="1"/>
    <col min="6" max="6" width="17" style="8" customWidth="1"/>
    <col min="7" max="7" width="15.7109375" style="8" customWidth="1"/>
    <col min="8" max="8" width="14.28515625" style="8" customWidth="1"/>
    <col min="9" max="9" width="23.7109375" style="2" customWidth="1"/>
    <col min="10" max="10" width="22.5703125" style="2" customWidth="1"/>
    <col min="11" max="11" width="15.7109375" style="2" customWidth="1"/>
    <col min="12" max="16384" width="9.140625" style="2"/>
  </cols>
  <sheetData>
    <row r="1" spans="1:10" x14ac:dyDescent="0.2">
      <c r="G1" s="67"/>
      <c r="H1" s="67"/>
    </row>
    <row r="3" spans="1:10" s="3" customFormat="1" ht="48" customHeight="1" x14ac:dyDescent="0.2">
      <c r="A3" s="68" t="s">
        <v>94</v>
      </c>
      <c r="B3" s="68"/>
      <c r="C3" s="68"/>
      <c r="D3" s="68"/>
      <c r="E3" s="69"/>
      <c r="F3" s="68"/>
      <c r="G3" s="68"/>
      <c r="H3" s="68"/>
    </row>
    <row r="4" spans="1:10" s="3" customFormat="1" x14ac:dyDescent="0.2">
      <c r="A4" s="4"/>
      <c r="B4" s="5"/>
      <c r="C4" s="8"/>
      <c r="D4" s="8"/>
      <c r="E4" s="61"/>
      <c r="F4" s="13"/>
      <c r="G4" s="41"/>
      <c r="H4" s="42" t="s">
        <v>50</v>
      </c>
    </row>
    <row r="5" spans="1:10" s="3" customFormat="1" ht="12.75" customHeight="1" x14ac:dyDescent="0.2">
      <c r="A5" s="70" t="s">
        <v>47</v>
      </c>
      <c r="B5" s="71" t="s">
        <v>48</v>
      </c>
      <c r="C5" s="74" t="s">
        <v>88</v>
      </c>
      <c r="D5" s="75"/>
      <c r="E5" s="75"/>
      <c r="F5" s="75"/>
      <c r="G5" s="75"/>
      <c r="H5" s="76"/>
    </row>
    <row r="6" spans="1:10" s="3" customFormat="1" ht="12.75" customHeight="1" x14ac:dyDescent="0.2">
      <c r="A6" s="70"/>
      <c r="B6" s="71"/>
      <c r="C6" s="72" t="s">
        <v>87</v>
      </c>
      <c r="D6" s="72" t="s">
        <v>51</v>
      </c>
      <c r="E6" s="70" t="s">
        <v>91</v>
      </c>
      <c r="F6" s="77"/>
      <c r="G6" s="77"/>
      <c r="H6" s="77"/>
    </row>
    <row r="7" spans="1:10" s="6" customFormat="1" ht="113.25" customHeight="1" x14ac:dyDescent="0.2">
      <c r="A7" s="70"/>
      <c r="B7" s="71"/>
      <c r="C7" s="73"/>
      <c r="D7" s="73"/>
      <c r="E7" s="64" t="s">
        <v>66</v>
      </c>
      <c r="F7" s="63" t="s">
        <v>49</v>
      </c>
      <c r="G7" s="64" t="s">
        <v>92</v>
      </c>
      <c r="H7" s="66" t="s">
        <v>93</v>
      </c>
    </row>
    <row r="8" spans="1:10" x14ac:dyDescent="0.2">
      <c r="A8" s="23" t="str">
        <f>'[1]Лист 1'!C13</f>
        <v xml:space="preserve">ВСЕГО </v>
      </c>
      <c r="B8" s="24"/>
      <c r="C8" s="43">
        <f>C9+C54</f>
        <v>41377778194.089996</v>
      </c>
      <c r="D8" s="50">
        <f>D9+D54</f>
        <v>41377778194.089996</v>
      </c>
      <c r="E8" s="50">
        <f>E9+E54</f>
        <v>18742939566.18</v>
      </c>
      <c r="F8" s="50">
        <f>F9+F54</f>
        <v>20303508889.169998</v>
      </c>
      <c r="G8" s="15">
        <f>F8/D8*100</f>
        <v>49.07</v>
      </c>
      <c r="H8" s="15">
        <f>F8/E8*100</f>
        <v>108.33</v>
      </c>
      <c r="I8" s="12"/>
      <c r="J8" s="12"/>
    </row>
    <row r="9" spans="1:10" s="1" customFormat="1" x14ac:dyDescent="0.2">
      <c r="A9" s="14" t="str">
        <f>'[1]Лист 1'!C14</f>
        <v>НАЛОГОВЫЕ И НЕНАЛОГОВЫЕ ДОХОДЫ</v>
      </c>
      <c r="B9" s="25" t="s">
        <v>2</v>
      </c>
      <c r="C9" s="44">
        <f>C10+C12+C14+C19+C23+C26+C33+C35+C38+C43+C50</f>
        <v>16558231763.629999</v>
      </c>
      <c r="D9" s="51">
        <f>D10+D12+D14+D19+D23+D26+D33+D35+D38+D43+D50</f>
        <v>16558231763.629999</v>
      </c>
      <c r="E9" s="51">
        <f>E10+E12+E14+E19+E23+E26+E33+E35+E38+E43+E50</f>
        <v>6958874741.8400002</v>
      </c>
      <c r="F9" s="51">
        <f>F10+F12+F14+F19+F23+F26+F33+F35+F38+F43+F50</f>
        <v>8536111086.6300001</v>
      </c>
      <c r="G9" s="51">
        <f>F9/D9*100</f>
        <v>51.55</v>
      </c>
      <c r="H9" s="65">
        <f>F9/E9*100</f>
        <v>122.67</v>
      </c>
      <c r="I9" s="62"/>
      <c r="J9" s="62"/>
    </row>
    <row r="10" spans="1:10" x14ac:dyDescent="0.2">
      <c r="A10" s="26" t="str">
        <f>'[1]Лист 1'!C15</f>
        <v>Налоги на прибыль, доходы</v>
      </c>
      <c r="B10" s="22" t="s">
        <v>3</v>
      </c>
      <c r="C10" s="45">
        <f>C11</f>
        <v>11547404294.280001</v>
      </c>
      <c r="D10" s="52">
        <f t="shared" ref="D10:F10" si="0">D11</f>
        <v>11547404294.280001</v>
      </c>
      <c r="E10" s="52">
        <f t="shared" si="0"/>
        <v>4696235126.3400002</v>
      </c>
      <c r="F10" s="52">
        <f t="shared" si="0"/>
        <v>5686189544.5</v>
      </c>
      <c r="G10" s="52">
        <f>F10/D10*100</f>
        <v>49.24</v>
      </c>
      <c r="H10" s="16">
        <f t="shared" ref="H10:H67" si="1">F10/E10*100</f>
        <v>121.08</v>
      </c>
      <c r="I10" s="62"/>
      <c r="J10" s="12"/>
    </row>
    <row r="11" spans="1:10" ht="15" customHeight="1" x14ac:dyDescent="0.2">
      <c r="A11" s="27" t="str">
        <f>'[1]Лист 1'!C16</f>
        <v>Налог на доходы физических лиц</v>
      </c>
      <c r="B11" s="28" t="s">
        <v>4</v>
      </c>
      <c r="C11" s="46">
        <v>11547404294.280001</v>
      </c>
      <c r="D11" s="53">
        <v>11547404294.280001</v>
      </c>
      <c r="E11" s="17">
        <v>4696235126.3400002</v>
      </c>
      <c r="F11" s="17">
        <v>5686189544.5</v>
      </c>
      <c r="G11" s="53">
        <f t="shared" ref="G11:G67" si="2">F11/D11*100</f>
        <v>49.24</v>
      </c>
      <c r="H11" s="18">
        <f t="shared" si="1"/>
        <v>121.08</v>
      </c>
      <c r="I11" s="62"/>
    </row>
    <row r="12" spans="1:10" ht="25.5" customHeight="1" x14ac:dyDescent="0.2">
      <c r="A12" s="26" t="s">
        <v>1</v>
      </c>
      <c r="B12" s="29" t="s">
        <v>5</v>
      </c>
      <c r="C12" s="47">
        <f>C13</f>
        <v>57331742.32</v>
      </c>
      <c r="D12" s="54">
        <f>D13</f>
        <v>57331742.32</v>
      </c>
      <c r="E12" s="19">
        <f t="shared" ref="E12:F12" si="3">E13</f>
        <v>30409690.309999999</v>
      </c>
      <c r="F12" s="19">
        <f t="shared" si="3"/>
        <v>29994727.350000001</v>
      </c>
      <c r="G12" s="52">
        <f t="shared" si="2"/>
        <v>52.32</v>
      </c>
      <c r="H12" s="16">
        <f t="shared" si="1"/>
        <v>98.64</v>
      </c>
      <c r="I12" s="62"/>
    </row>
    <row r="13" spans="1:10" ht="25.5" x14ac:dyDescent="0.2">
      <c r="A13" s="27" t="str">
        <f>'[1]Лист 1'!C18</f>
        <v>Акцизы по подакцизным товарам (продукции), производимым на территории Российской Федерации</v>
      </c>
      <c r="B13" s="30" t="s">
        <v>6</v>
      </c>
      <c r="C13" s="46">
        <v>57331742.32</v>
      </c>
      <c r="D13" s="53">
        <v>57331742.32</v>
      </c>
      <c r="E13" s="17">
        <v>30409690.309999999</v>
      </c>
      <c r="F13" s="17">
        <v>29994727.350000001</v>
      </c>
      <c r="G13" s="53">
        <f t="shared" si="2"/>
        <v>52.32</v>
      </c>
      <c r="H13" s="18">
        <f t="shared" si="1"/>
        <v>98.64</v>
      </c>
      <c r="I13" s="62"/>
    </row>
    <row r="14" spans="1:10" ht="16.5" customHeight="1" x14ac:dyDescent="0.2">
      <c r="A14" s="26" t="str">
        <f>'[1]Лист 1'!C19</f>
        <v>Налоги на совокупный доход</v>
      </c>
      <c r="B14" s="22" t="s">
        <v>7</v>
      </c>
      <c r="C14" s="45">
        <f>C15+C16+C17+C18</f>
        <v>2464240807.1700001</v>
      </c>
      <c r="D14" s="52">
        <f t="shared" ref="D14:E14" si="4">D15+D16+D17+D18</f>
        <v>2464240807.1700001</v>
      </c>
      <c r="E14" s="52">
        <f t="shared" si="4"/>
        <v>1220574717.9100001</v>
      </c>
      <c r="F14" s="52">
        <f>F15+F16+F17+F18</f>
        <v>1854567277.75</v>
      </c>
      <c r="G14" s="52">
        <f t="shared" si="2"/>
        <v>75.260000000000005</v>
      </c>
      <c r="H14" s="16">
        <f t="shared" si="1"/>
        <v>151.94</v>
      </c>
      <c r="I14" s="62"/>
    </row>
    <row r="15" spans="1:10" ht="27.75" customHeight="1" x14ac:dyDescent="0.2">
      <c r="A15" s="31" t="str">
        <f>'[1]Лист 1'!C20</f>
        <v>Налог, взимаемый в связи с применением упрощенной системы налогообложения</v>
      </c>
      <c r="B15" s="32" t="s">
        <v>8</v>
      </c>
      <c r="C15" s="46">
        <v>2379533488.0799999</v>
      </c>
      <c r="D15" s="53">
        <v>2379533488.0799999</v>
      </c>
      <c r="E15" s="17">
        <v>1144242393.4000001</v>
      </c>
      <c r="F15" s="17">
        <v>1771316123</v>
      </c>
      <c r="G15" s="53">
        <f t="shared" si="2"/>
        <v>74.44</v>
      </c>
      <c r="H15" s="18">
        <f t="shared" si="1"/>
        <v>154.80000000000001</v>
      </c>
      <c r="I15" s="62"/>
    </row>
    <row r="16" spans="1:10" s="7" customFormat="1" ht="25.5" x14ac:dyDescent="0.2">
      <c r="A16" s="33" t="str">
        <f>'[1]Лист 1'!C21</f>
        <v>Единый налог на вмененный доход для отдельных видов деятельности</v>
      </c>
      <c r="B16" s="32" t="s">
        <v>9</v>
      </c>
      <c r="C16" s="46">
        <v>0</v>
      </c>
      <c r="D16" s="53">
        <v>0</v>
      </c>
      <c r="E16" s="17">
        <v>0</v>
      </c>
      <c r="F16" s="17">
        <v>558783.73</v>
      </c>
      <c r="G16" s="53" t="s">
        <v>81</v>
      </c>
      <c r="H16" s="18" t="s">
        <v>81</v>
      </c>
      <c r="I16" s="62"/>
    </row>
    <row r="17" spans="1:9" ht="19.5" customHeight="1" x14ac:dyDescent="0.2">
      <c r="A17" s="31" t="str">
        <f>'[1]Лист 1'!C22</f>
        <v>Единый сельскохозяйственный налог</v>
      </c>
      <c r="B17" s="32" t="s">
        <v>10</v>
      </c>
      <c r="C17" s="46">
        <v>524484.18000000005</v>
      </c>
      <c r="D17" s="53">
        <v>524484.18000000005</v>
      </c>
      <c r="E17" s="17">
        <v>567773.07999999996</v>
      </c>
      <c r="F17" s="17">
        <v>926979.04</v>
      </c>
      <c r="G17" s="53">
        <f t="shared" si="2"/>
        <v>176.74</v>
      </c>
      <c r="H17" s="18">
        <f t="shared" si="1"/>
        <v>163.27000000000001</v>
      </c>
      <c r="I17" s="62"/>
    </row>
    <row r="18" spans="1:9" ht="30.75" customHeight="1" x14ac:dyDescent="0.2">
      <c r="A18" s="31" t="str">
        <f>'[1]Лист 1'!C23</f>
        <v>Налог, взимаемый в связи с применением патентной системы налогообложения</v>
      </c>
      <c r="B18" s="32" t="s">
        <v>11</v>
      </c>
      <c r="C18" s="46">
        <v>84182834.909999996</v>
      </c>
      <c r="D18" s="53">
        <v>84182834.909999996</v>
      </c>
      <c r="E18" s="17">
        <v>75764551.430000007</v>
      </c>
      <c r="F18" s="17">
        <v>81765391.980000004</v>
      </c>
      <c r="G18" s="53">
        <f t="shared" si="2"/>
        <v>97.13</v>
      </c>
      <c r="H18" s="18">
        <f t="shared" si="1"/>
        <v>107.92</v>
      </c>
      <c r="I18" s="62"/>
    </row>
    <row r="19" spans="1:9" ht="18" customHeight="1" x14ac:dyDescent="0.2">
      <c r="A19" s="26" t="str">
        <f>'[1]Лист 1'!C24</f>
        <v>Налоги на имущество</v>
      </c>
      <c r="B19" s="22" t="s">
        <v>12</v>
      </c>
      <c r="C19" s="45">
        <f>C20+C22+C21</f>
        <v>1216212094.45</v>
      </c>
      <c r="D19" s="52">
        <f t="shared" ref="D19:F19" si="5">D20+D22+D21</f>
        <v>1216212094.45</v>
      </c>
      <c r="E19" s="52">
        <f t="shared" si="5"/>
        <v>393722517.66000003</v>
      </c>
      <c r="F19" s="52">
        <f t="shared" si="5"/>
        <v>371643429.25</v>
      </c>
      <c r="G19" s="52">
        <f t="shared" si="2"/>
        <v>30.56</v>
      </c>
      <c r="H19" s="16">
        <f t="shared" si="1"/>
        <v>94.39</v>
      </c>
      <c r="I19" s="62"/>
    </row>
    <row r="20" spans="1:9" ht="21" customHeight="1" x14ac:dyDescent="0.2">
      <c r="A20" s="31" t="str">
        <f>'[1]Лист 1'!C25</f>
        <v>Налог на имущество физических лиц</v>
      </c>
      <c r="B20" s="32" t="s">
        <v>13</v>
      </c>
      <c r="C20" s="46">
        <v>347710988.81999999</v>
      </c>
      <c r="D20" s="53">
        <v>347710988.81999999</v>
      </c>
      <c r="E20" s="17">
        <v>34806430.009999998</v>
      </c>
      <c r="F20" s="17">
        <v>40070935.329999998</v>
      </c>
      <c r="G20" s="53">
        <f t="shared" si="2"/>
        <v>11.52</v>
      </c>
      <c r="H20" s="18">
        <f t="shared" si="1"/>
        <v>115.13</v>
      </c>
      <c r="I20" s="62"/>
    </row>
    <row r="21" spans="1:9" ht="22.5" customHeight="1" x14ac:dyDescent="0.2">
      <c r="A21" s="31" t="s">
        <v>52</v>
      </c>
      <c r="B21" s="32" t="s">
        <v>53</v>
      </c>
      <c r="C21" s="53">
        <v>235046620.16999999</v>
      </c>
      <c r="D21" s="53">
        <v>235046620.16999999</v>
      </c>
      <c r="E21" s="53">
        <v>73239031.879999995</v>
      </c>
      <c r="F21" s="53">
        <v>75523866.260000005</v>
      </c>
      <c r="G21" s="53">
        <f t="shared" si="2"/>
        <v>32.130000000000003</v>
      </c>
      <c r="H21" s="18">
        <f t="shared" si="1"/>
        <v>103.12</v>
      </c>
    </row>
    <row r="22" spans="1:9" ht="22.5" customHeight="1" x14ac:dyDescent="0.2">
      <c r="A22" s="31" t="str">
        <f>'[1]Лист 1'!C26</f>
        <v>Земельный налог</v>
      </c>
      <c r="B22" s="32" t="s">
        <v>14</v>
      </c>
      <c r="C22" s="46">
        <v>633454485.46000004</v>
      </c>
      <c r="D22" s="53">
        <v>633454485.46000004</v>
      </c>
      <c r="E22" s="17">
        <v>285677055.76999998</v>
      </c>
      <c r="F22" s="17">
        <v>256048627.66</v>
      </c>
      <c r="G22" s="53">
        <f t="shared" si="2"/>
        <v>40.42</v>
      </c>
      <c r="H22" s="18">
        <f t="shared" si="1"/>
        <v>89.63</v>
      </c>
    </row>
    <row r="23" spans="1:9" ht="25.5" customHeight="1" x14ac:dyDescent="0.2">
      <c r="A23" s="21" t="str">
        <f>'[1]Лист 1'!C27</f>
        <v>Государственная пошлина</v>
      </c>
      <c r="B23" s="22" t="s">
        <v>15</v>
      </c>
      <c r="C23" s="45">
        <f>C24+C25</f>
        <v>100085248.44</v>
      </c>
      <c r="D23" s="52">
        <f t="shared" ref="D23:E23" si="6">D24+D25</f>
        <v>100085248.44</v>
      </c>
      <c r="E23" s="52">
        <f t="shared" si="6"/>
        <v>50358495.119999997</v>
      </c>
      <c r="F23" s="52">
        <f>F24+F25</f>
        <v>52243801.549999997</v>
      </c>
      <c r="G23" s="52">
        <f t="shared" si="2"/>
        <v>52.2</v>
      </c>
      <c r="H23" s="16">
        <f t="shared" si="1"/>
        <v>103.74</v>
      </c>
    </row>
    <row r="24" spans="1:9" s="3" customFormat="1" ht="35.25" customHeight="1" x14ac:dyDescent="0.2">
      <c r="A24" s="27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32" t="s">
        <v>16</v>
      </c>
      <c r="C24" s="48">
        <v>100060248.44</v>
      </c>
      <c r="D24" s="55">
        <v>100060248.44</v>
      </c>
      <c r="E24" s="20">
        <v>50353495.119999997</v>
      </c>
      <c r="F24" s="17">
        <v>52213801.549999997</v>
      </c>
      <c r="G24" s="53">
        <f t="shared" si="2"/>
        <v>52.18</v>
      </c>
      <c r="H24" s="18">
        <f t="shared" si="1"/>
        <v>103.69</v>
      </c>
    </row>
    <row r="25" spans="1:9" s="3" customFormat="1" ht="48.75" customHeight="1" x14ac:dyDescent="0.2">
      <c r="A25" s="27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34" t="s">
        <v>17</v>
      </c>
      <c r="C25" s="48">
        <v>25000</v>
      </c>
      <c r="D25" s="55">
        <f>C25</f>
        <v>25000</v>
      </c>
      <c r="E25" s="20">
        <v>5000</v>
      </c>
      <c r="F25" s="17">
        <v>30000</v>
      </c>
      <c r="G25" s="53">
        <f t="shared" si="2"/>
        <v>120</v>
      </c>
      <c r="H25" s="18">
        <f t="shared" si="1"/>
        <v>600</v>
      </c>
    </row>
    <row r="26" spans="1:9" s="3" customFormat="1" ht="30.75" customHeight="1" x14ac:dyDescent="0.2">
      <c r="A26" s="26" t="s">
        <v>40</v>
      </c>
      <c r="B26" s="22" t="s">
        <v>18</v>
      </c>
      <c r="C26" s="49">
        <f>C27+C28+C31+C32+C29</f>
        <v>880986052.12</v>
      </c>
      <c r="D26" s="56">
        <f>D27+D28+D31+D32+D29</f>
        <v>880986052.12</v>
      </c>
      <c r="E26" s="56">
        <f>E27+E28+E31+E32+E29</f>
        <v>360322022.56999999</v>
      </c>
      <c r="F26" s="56">
        <f>F27+F28+F31+F32+F29+F30</f>
        <v>303945674.13999999</v>
      </c>
      <c r="G26" s="52">
        <f t="shared" si="2"/>
        <v>34.5</v>
      </c>
      <c r="H26" s="16">
        <f t="shared" si="1"/>
        <v>84.35</v>
      </c>
    </row>
    <row r="27" spans="1:9" s="3" customFormat="1" ht="87.75" customHeight="1" x14ac:dyDescent="0.2">
      <c r="A27" s="27" t="s">
        <v>41</v>
      </c>
      <c r="B27" s="32" t="s">
        <v>42</v>
      </c>
      <c r="C27" s="48">
        <v>17256296.530000001</v>
      </c>
      <c r="D27" s="55">
        <f>C27</f>
        <v>17256296.530000001</v>
      </c>
      <c r="E27" s="20">
        <v>8194046.5300000003</v>
      </c>
      <c r="F27" s="17">
        <v>2759454.85</v>
      </c>
      <c r="G27" s="53">
        <f t="shared" si="2"/>
        <v>15.99</v>
      </c>
      <c r="H27" s="18">
        <f t="shared" si="1"/>
        <v>33.68</v>
      </c>
    </row>
    <row r="28" spans="1:9" s="3" customFormat="1" ht="76.5" customHeight="1" x14ac:dyDescent="0.2">
      <c r="A28" s="27" t="s">
        <v>0</v>
      </c>
      <c r="B28" s="32" t="s">
        <v>19</v>
      </c>
      <c r="C28" s="48">
        <v>764805149.39999998</v>
      </c>
      <c r="D28" s="55">
        <f t="shared" ref="D28:D32" si="7">C28</f>
        <v>764805149.39999998</v>
      </c>
      <c r="E28" s="20">
        <v>299453911.50999999</v>
      </c>
      <c r="F28" s="17">
        <v>254984746.59</v>
      </c>
      <c r="G28" s="53">
        <f t="shared" si="2"/>
        <v>33.340000000000003</v>
      </c>
      <c r="H28" s="18">
        <f t="shared" si="1"/>
        <v>85.15</v>
      </c>
    </row>
    <row r="29" spans="1:9" s="3" customFormat="1" ht="43.5" customHeight="1" x14ac:dyDescent="0.2">
      <c r="A29" s="27" t="s">
        <v>64</v>
      </c>
      <c r="B29" s="32" t="s">
        <v>65</v>
      </c>
      <c r="C29" s="55">
        <v>325401.40000000002</v>
      </c>
      <c r="D29" s="55">
        <f t="shared" si="7"/>
        <v>325401.40000000002</v>
      </c>
      <c r="E29" s="55">
        <v>84216.06</v>
      </c>
      <c r="F29" s="53">
        <v>261.52999999999997</v>
      </c>
      <c r="G29" s="53">
        <f t="shared" si="2"/>
        <v>0.08</v>
      </c>
      <c r="H29" s="18">
        <f t="shared" si="1"/>
        <v>0.31</v>
      </c>
    </row>
    <row r="30" spans="1:9" s="3" customFormat="1" ht="66" customHeight="1" x14ac:dyDescent="0.2">
      <c r="A30" s="27" t="s">
        <v>89</v>
      </c>
      <c r="B30" s="32" t="s">
        <v>90</v>
      </c>
      <c r="C30" s="55">
        <v>0</v>
      </c>
      <c r="D30" s="55">
        <f t="shared" si="7"/>
        <v>0</v>
      </c>
      <c r="E30" s="55">
        <v>0</v>
      </c>
      <c r="F30" s="53">
        <v>16649.14</v>
      </c>
      <c r="G30" s="53" t="s">
        <v>81</v>
      </c>
      <c r="H30" s="18" t="s">
        <v>81</v>
      </c>
    </row>
    <row r="31" spans="1:9" s="3" customFormat="1" ht="33.75" customHeight="1" x14ac:dyDescent="0.2">
      <c r="A31" s="35" t="str">
        <f>'[1]Лист 1'!C34</f>
        <v>Платежи от государственных и муниципальных унитарных предприятий</v>
      </c>
      <c r="B31" s="32" t="s">
        <v>20</v>
      </c>
      <c r="C31" s="48">
        <v>11667602.49</v>
      </c>
      <c r="D31" s="55">
        <f t="shared" si="7"/>
        <v>11667602.49</v>
      </c>
      <c r="E31" s="20">
        <v>11667602.49</v>
      </c>
      <c r="F31" s="17">
        <v>3535121.53</v>
      </c>
      <c r="G31" s="53">
        <f t="shared" si="2"/>
        <v>30.3</v>
      </c>
      <c r="H31" s="18">
        <f t="shared" si="1"/>
        <v>30.3</v>
      </c>
    </row>
    <row r="32" spans="1:9" s="3" customFormat="1" ht="76.5" x14ac:dyDescent="0.2">
      <c r="A32" s="27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2" s="32" t="s">
        <v>21</v>
      </c>
      <c r="C32" s="48">
        <v>86931602.299999997</v>
      </c>
      <c r="D32" s="55">
        <f t="shared" si="7"/>
        <v>86931602.299999997</v>
      </c>
      <c r="E32" s="20">
        <v>40922245.979999997</v>
      </c>
      <c r="F32" s="17">
        <v>42649440.5</v>
      </c>
      <c r="G32" s="53">
        <f t="shared" si="2"/>
        <v>49.06</v>
      </c>
      <c r="H32" s="18">
        <f t="shared" si="1"/>
        <v>104.22</v>
      </c>
    </row>
    <row r="33" spans="1:8" s="3" customFormat="1" ht="21.75" customHeight="1" x14ac:dyDescent="0.2">
      <c r="A33" s="26" t="str">
        <f>'[1]Лист 1'!C36</f>
        <v>Платежи при пользовании природными ресурсами</v>
      </c>
      <c r="B33" s="22" t="s">
        <v>22</v>
      </c>
      <c r="C33" s="49">
        <f>C34</f>
        <v>3233269.81</v>
      </c>
      <c r="D33" s="56">
        <f t="shared" ref="D33:F33" si="8">D34</f>
        <v>3233269.81</v>
      </c>
      <c r="E33" s="56">
        <f t="shared" si="8"/>
        <v>36147322.039999999</v>
      </c>
      <c r="F33" s="56">
        <f t="shared" si="8"/>
        <v>46884879.170000002</v>
      </c>
      <c r="G33" s="52">
        <f t="shared" si="2"/>
        <v>1450.08</v>
      </c>
      <c r="H33" s="16">
        <f t="shared" si="1"/>
        <v>129.69999999999999</v>
      </c>
    </row>
    <row r="34" spans="1:8" s="3" customFormat="1" ht="22.5" customHeight="1" x14ac:dyDescent="0.2">
      <c r="A34" s="36" t="str">
        <f>'[1]Лист 1'!C37</f>
        <v>Плата за негативное воздействие на окружающую среду</v>
      </c>
      <c r="B34" s="32" t="s">
        <v>23</v>
      </c>
      <c r="C34" s="48">
        <v>3233269.81</v>
      </c>
      <c r="D34" s="55">
        <f>C34</f>
        <v>3233269.81</v>
      </c>
      <c r="E34" s="20">
        <v>36147322.039999999</v>
      </c>
      <c r="F34" s="17">
        <v>46884879.170000002</v>
      </c>
      <c r="G34" s="53">
        <f t="shared" si="2"/>
        <v>1450.08</v>
      </c>
      <c r="H34" s="18">
        <f t="shared" si="1"/>
        <v>129.69999999999999</v>
      </c>
    </row>
    <row r="35" spans="1:8" s="3" customFormat="1" ht="25.5" x14ac:dyDescent="0.2">
      <c r="A35" s="26" t="s">
        <v>43</v>
      </c>
      <c r="B35" s="22" t="s">
        <v>24</v>
      </c>
      <c r="C35" s="49">
        <f>C36+C37</f>
        <v>77403257.560000002</v>
      </c>
      <c r="D35" s="56">
        <f t="shared" ref="D35:E35" si="9">D36+D37</f>
        <v>77403257.560000002</v>
      </c>
      <c r="E35" s="56">
        <f t="shared" si="9"/>
        <v>60279679.259999998</v>
      </c>
      <c r="F35" s="56">
        <f>F36+F37</f>
        <v>66108340.350000001</v>
      </c>
      <c r="G35" s="52">
        <f t="shared" si="2"/>
        <v>85.41</v>
      </c>
      <c r="H35" s="16">
        <f t="shared" si="1"/>
        <v>109.67</v>
      </c>
    </row>
    <row r="36" spans="1:8" s="3" customFormat="1" ht="16.5" customHeight="1" x14ac:dyDescent="0.2">
      <c r="A36" s="27" t="str">
        <f>'[1]Лист 1'!C39</f>
        <v>Доходы от оказания платных услуг (работ)</v>
      </c>
      <c r="B36" s="32" t="s">
        <v>25</v>
      </c>
      <c r="C36" s="48">
        <v>24116546.129999999</v>
      </c>
      <c r="D36" s="55">
        <f>C36</f>
        <v>24116546.129999999</v>
      </c>
      <c r="E36" s="20">
        <v>10254975.17</v>
      </c>
      <c r="F36" s="20">
        <v>11626857.98</v>
      </c>
      <c r="G36" s="53">
        <f t="shared" si="2"/>
        <v>48.21</v>
      </c>
      <c r="H36" s="18">
        <f t="shared" si="1"/>
        <v>113.38</v>
      </c>
    </row>
    <row r="37" spans="1:8" s="3" customFormat="1" ht="18" customHeight="1" x14ac:dyDescent="0.2">
      <c r="A37" s="27" t="str">
        <f>'[1]Лист 1'!C40</f>
        <v>Доходы от компенсации затрат государства</v>
      </c>
      <c r="B37" s="32" t="s">
        <v>26</v>
      </c>
      <c r="C37" s="48">
        <v>53286711.43</v>
      </c>
      <c r="D37" s="55">
        <f>C37</f>
        <v>53286711.43</v>
      </c>
      <c r="E37" s="20">
        <v>50024704.090000004</v>
      </c>
      <c r="F37" s="20">
        <v>54481482.369999997</v>
      </c>
      <c r="G37" s="53">
        <f t="shared" si="2"/>
        <v>102.24</v>
      </c>
      <c r="H37" s="18">
        <f t="shared" si="1"/>
        <v>108.91</v>
      </c>
    </row>
    <row r="38" spans="1:8" s="3" customFormat="1" ht="29.25" customHeight="1" x14ac:dyDescent="0.2">
      <c r="A38" s="26" t="str">
        <f>'[1]Лист 1'!C41</f>
        <v>Доходы от продажи материальных и нематериальных активов</v>
      </c>
      <c r="B38" s="22" t="s">
        <v>27</v>
      </c>
      <c r="C38" s="49">
        <f>C39+C40+C41+C42</f>
        <v>109673772.84</v>
      </c>
      <c r="D38" s="56">
        <f t="shared" ref="D38:F38" si="10">D39+D40+D41+D42</f>
        <v>109673772.84</v>
      </c>
      <c r="E38" s="56">
        <f t="shared" si="10"/>
        <v>77725809.920000002</v>
      </c>
      <c r="F38" s="56">
        <f t="shared" si="10"/>
        <v>77477962.409999996</v>
      </c>
      <c r="G38" s="52">
        <f t="shared" si="2"/>
        <v>70.64</v>
      </c>
      <c r="H38" s="16">
        <f t="shared" si="1"/>
        <v>99.68</v>
      </c>
    </row>
    <row r="39" spans="1:8" s="3" customFormat="1" ht="15.75" customHeight="1" x14ac:dyDescent="0.2">
      <c r="A39" s="27" t="str">
        <f>'[1]Лист 1'!C42</f>
        <v>Доходы от продажи квартир</v>
      </c>
      <c r="B39" s="32" t="s">
        <v>28</v>
      </c>
      <c r="C39" s="48">
        <v>17380744.809999999</v>
      </c>
      <c r="D39" s="55">
        <f>C39</f>
        <v>17380744.809999999</v>
      </c>
      <c r="E39" s="20">
        <v>7528075.7400000002</v>
      </c>
      <c r="F39" s="20">
        <v>6525409.1200000001</v>
      </c>
      <c r="G39" s="53">
        <f t="shared" si="2"/>
        <v>37.54</v>
      </c>
      <c r="H39" s="18">
        <f t="shared" si="1"/>
        <v>86.68</v>
      </c>
    </row>
    <row r="40" spans="1:8" s="3" customFormat="1" ht="76.5" x14ac:dyDescent="0.2">
      <c r="A40" s="27" t="s">
        <v>44</v>
      </c>
      <c r="B40" s="32" t="s">
        <v>29</v>
      </c>
      <c r="C40" s="48">
        <v>19884334.48</v>
      </c>
      <c r="D40" s="55">
        <f t="shared" ref="D40:D42" si="11">C40</f>
        <v>19884334.48</v>
      </c>
      <c r="E40" s="20">
        <v>20291934.370000001</v>
      </c>
      <c r="F40" s="20">
        <v>25378082.559999999</v>
      </c>
      <c r="G40" s="53">
        <f t="shared" si="2"/>
        <v>127.63</v>
      </c>
      <c r="H40" s="18">
        <f t="shared" si="1"/>
        <v>125.06</v>
      </c>
    </row>
    <row r="41" spans="1:8" s="3" customFormat="1" ht="36.75" customHeight="1" x14ac:dyDescent="0.2">
      <c r="A41" s="33" t="str">
        <f>'[1]Лист 1'!C44</f>
        <v>Доходы от продажи земельных участков, находящихся в государственной и муниципальной собственности</v>
      </c>
      <c r="B41" s="32" t="s">
        <v>30</v>
      </c>
      <c r="C41" s="48">
        <v>61219890.060000002</v>
      </c>
      <c r="D41" s="55">
        <f t="shared" si="11"/>
        <v>61219890.060000002</v>
      </c>
      <c r="E41" s="20">
        <v>46580566.57</v>
      </c>
      <c r="F41" s="20">
        <v>41340576.049999997</v>
      </c>
      <c r="G41" s="53">
        <f t="shared" si="2"/>
        <v>67.53</v>
      </c>
      <c r="H41" s="18">
        <f t="shared" si="1"/>
        <v>88.75</v>
      </c>
    </row>
    <row r="42" spans="1:8" s="3" customFormat="1" ht="74.25" customHeight="1" x14ac:dyDescent="0.2">
      <c r="A42" s="27" t="s">
        <v>45</v>
      </c>
      <c r="B42" s="32" t="s">
        <v>31</v>
      </c>
      <c r="C42" s="48">
        <v>11188803.49</v>
      </c>
      <c r="D42" s="55">
        <f t="shared" si="11"/>
        <v>11188803.49</v>
      </c>
      <c r="E42" s="20">
        <v>3325233.24</v>
      </c>
      <c r="F42" s="20">
        <v>4233894.68</v>
      </c>
      <c r="G42" s="53">
        <f t="shared" si="2"/>
        <v>37.840000000000003</v>
      </c>
      <c r="H42" s="18">
        <f t="shared" si="1"/>
        <v>127.33</v>
      </c>
    </row>
    <row r="43" spans="1:8" s="3" customFormat="1" ht="19.5" customHeight="1" x14ac:dyDescent="0.2">
      <c r="A43" s="21" t="str">
        <f>'[1]Лист 1'!C46</f>
        <v>Штрафы, санкции, возмещение ущерба</v>
      </c>
      <c r="B43" s="22" t="s">
        <v>32</v>
      </c>
      <c r="C43" s="49">
        <f>C44+C46+C47+C48+C49+C45</f>
        <v>82208231.930000007</v>
      </c>
      <c r="D43" s="56">
        <f t="shared" ref="D43:E43" si="12">D44+D46+D47+D48+D49+D45</f>
        <v>82208231.930000007</v>
      </c>
      <c r="E43" s="56">
        <f t="shared" si="12"/>
        <v>29684853.91</v>
      </c>
      <c r="F43" s="56">
        <f>F44+F46+F47+F48+F49+F45</f>
        <v>54547444.640000001</v>
      </c>
      <c r="G43" s="52">
        <f t="shared" si="2"/>
        <v>66.349999999999994</v>
      </c>
      <c r="H43" s="16">
        <f t="shared" si="1"/>
        <v>183.76</v>
      </c>
    </row>
    <row r="44" spans="1:8" s="3" customFormat="1" ht="48" customHeight="1" x14ac:dyDescent="0.2">
      <c r="A44" s="27" t="s">
        <v>54</v>
      </c>
      <c r="B44" s="32" t="s">
        <v>59</v>
      </c>
      <c r="C44" s="48">
        <v>20391339.199999999</v>
      </c>
      <c r="D44" s="55">
        <f>C44</f>
        <v>20391339.199999999</v>
      </c>
      <c r="E44" s="20">
        <v>11200407.43</v>
      </c>
      <c r="F44" s="20">
        <v>14588072.470000001</v>
      </c>
      <c r="G44" s="53">
        <f t="shared" si="2"/>
        <v>71.540000000000006</v>
      </c>
      <c r="H44" s="18">
        <f t="shared" si="1"/>
        <v>130.25</v>
      </c>
    </row>
    <row r="45" spans="1:8" s="3" customFormat="1" ht="118.5" customHeight="1" x14ac:dyDescent="0.2">
      <c r="A45" s="27" t="s">
        <v>80</v>
      </c>
      <c r="B45" s="32" t="s">
        <v>79</v>
      </c>
      <c r="C45" s="55">
        <v>900200</v>
      </c>
      <c r="D45" s="55">
        <f t="shared" ref="D45:D49" si="13">C45</f>
        <v>900200</v>
      </c>
      <c r="E45" s="55">
        <v>225100</v>
      </c>
      <c r="F45" s="55">
        <v>1206000</v>
      </c>
      <c r="G45" s="53">
        <f t="shared" si="2"/>
        <v>133.97</v>
      </c>
      <c r="H45" s="18">
        <f t="shared" si="1"/>
        <v>535.76</v>
      </c>
    </row>
    <row r="46" spans="1:8" s="3" customFormat="1" ht="38.25" x14ac:dyDescent="0.2">
      <c r="A46" s="27" t="s">
        <v>55</v>
      </c>
      <c r="B46" s="32" t="s">
        <v>60</v>
      </c>
      <c r="C46" s="48">
        <v>2455830</v>
      </c>
      <c r="D46" s="55">
        <f t="shared" si="13"/>
        <v>2455830</v>
      </c>
      <c r="E46" s="20">
        <v>410423</v>
      </c>
      <c r="F46" s="20">
        <v>701408.22</v>
      </c>
      <c r="G46" s="53">
        <f t="shared" si="2"/>
        <v>28.56</v>
      </c>
      <c r="H46" s="18">
        <f t="shared" si="1"/>
        <v>170.9</v>
      </c>
    </row>
    <row r="47" spans="1:8" s="3" customFormat="1" ht="112.5" customHeight="1" x14ac:dyDescent="0.2">
      <c r="A47" s="27" t="s">
        <v>56</v>
      </c>
      <c r="B47" s="32" t="s">
        <v>61</v>
      </c>
      <c r="C47" s="48">
        <v>40102703.090000004</v>
      </c>
      <c r="D47" s="55">
        <f t="shared" si="13"/>
        <v>40102703.090000004</v>
      </c>
      <c r="E47" s="20">
        <v>14625440.51</v>
      </c>
      <c r="F47" s="20">
        <v>35739343.759999998</v>
      </c>
      <c r="G47" s="53">
        <f t="shared" si="2"/>
        <v>89.12</v>
      </c>
      <c r="H47" s="18">
        <f t="shared" si="1"/>
        <v>244.36</v>
      </c>
    </row>
    <row r="48" spans="1:8" s="3" customFormat="1" ht="26.25" customHeight="1" x14ac:dyDescent="0.2">
      <c r="A48" s="36" t="s">
        <v>57</v>
      </c>
      <c r="B48" s="32" t="s">
        <v>62</v>
      </c>
      <c r="C48" s="48">
        <v>2352862.64</v>
      </c>
      <c r="D48" s="55">
        <f t="shared" si="13"/>
        <v>2352862.64</v>
      </c>
      <c r="E48" s="20">
        <v>544009.85</v>
      </c>
      <c r="F48" s="20">
        <v>-369393.3</v>
      </c>
      <c r="G48" s="53">
        <f t="shared" si="2"/>
        <v>-15.7</v>
      </c>
      <c r="H48" s="18">
        <f t="shared" si="1"/>
        <v>-67.900000000000006</v>
      </c>
    </row>
    <row r="49" spans="1:9" s="3" customFormat="1" ht="90" customHeight="1" x14ac:dyDescent="0.2">
      <c r="A49" s="27" t="s">
        <v>58</v>
      </c>
      <c r="B49" s="32" t="s">
        <v>63</v>
      </c>
      <c r="C49" s="48">
        <v>16005297</v>
      </c>
      <c r="D49" s="55">
        <f t="shared" si="13"/>
        <v>16005297</v>
      </c>
      <c r="E49" s="20">
        <v>2679473.12</v>
      </c>
      <c r="F49" s="20">
        <v>2682013.4900000002</v>
      </c>
      <c r="G49" s="53">
        <f t="shared" si="2"/>
        <v>16.760000000000002</v>
      </c>
      <c r="H49" s="18">
        <f t="shared" si="1"/>
        <v>100.09</v>
      </c>
    </row>
    <row r="50" spans="1:9" s="3" customFormat="1" ht="22.5" customHeight="1" x14ac:dyDescent="0.2">
      <c r="A50" s="39" t="str">
        <f>'[1]Лист 1'!C60</f>
        <v>Прочие неналоговые доходы</v>
      </c>
      <c r="B50" s="22" t="s">
        <v>33</v>
      </c>
      <c r="C50" s="49">
        <f>C51+C52+C53</f>
        <v>19452992.710000001</v>
      </c>
      <c r="D50" s="56">
        <f t="shared" ref="D50:E50" si="14">D51+D52+D53</f>
        <v>19452992.710000001</v>
      </c>
      <c r="E50" s="56">
        <f t="shared" si="14"/>
        <v>3414506.8</v>
      </c>
      <c r="F50" s="56">
        <f>F51+F52+F53</f>
        <v>-7491994.4800000004</v>
      </c>
      <c r="G50" s="52">
        <f t="shared" si="2"/>
        <v>-38.51</v>
      </c>
      <c r="H50" s="16">
        <f t="shared" si="1"/>
        <v>-219.42</v>
      </c>
    </row>
    <row r="51" spans="1:9" s="3" customFormat="1" ht="30.75" customHeight="1" x14ac:dyDescent="0.2">
      <c r="A51" s="36" t="s">
        <v>46</v>
      </c>
      <c r="B51" s="32" t="s">
        <v>34</v>
      </c>
      <c r="C51" s="48">
        <v>0</v>
      </c>
      <c r="D51" s="55">
        <f>C51</f>
        <v>0</v>
      </c>
      <c r="E51" s="20">
        <v>0</v>
      </c>
      <c r="F51" s="20">
        <v>-12569011.1</v>
      </c>
      <c r="G51" s="53" t="s">
        <v>81</v>
      </c>
      <c r="H51" s="18" t="s">
        <v>81</v>
      </c>
    </row>
    <row r="52" spans="1:9" s="3" customFormat="1" ht="22.5" customHeight="1" x14ac:dyDescent="0.2">
      <c r="A52" s="36" t="str">
        <f>'[1]Лист 1'!C62</f>
        <v>Прочие неналоговые доходы бюджетов городских округов</v>
      </c>
      <c r="B52" s="32" t="s">
        <v>35</v>
      </c>
      <c r="C52" s="48">
        <v>19452992.710000001</v>
      </c>
      <c r="D52" s="55">
        <f t="shared" ref="D52:D53" si="15">C52</f>
        <v>19452992.710000001</v>
      </c>
      <c r="E52" s="20">
        <v>3414506.8</v>
      </c>
      <c r="F52" s="20">
        <v>4727016.62</v>
      </c>
      <c r="G52" s="53">
        <f t="shared" si="2"/>
        <v>24.3</v>
      </c>
      <c r="H52" s="18">
        <f t="shared" si="1"/>
        <v>138.44</v>
      </c>
    </row>
    <row r="53" spans="1:9" s="3" customFormat="1" ht="22.5" customHeight="1" x14ac:dyDescent="0.2">
      <c r="A53" s="36" t="s">
        <v>70</v>
      </c>
      <c r="B53" s="32" t="s">
        <v>82</v>
      </c>
      <c r="C53" s="55">
        <v>0</v>
      </c>
      <c r="D53" s="55">
        <f t="shared" si="15"/>
        <v>0</v>
      </c>
      <c r="E53" s="55">
        <v>0</v>
      </c>
      <c r="F53" s="55">
        <v>350000</v>
      </c>
      <c r="G53" s="53" t="s">
        <v>81</v>
      </c>
      <c r="H53" s="18" t="s">
        <v>81</v>
      </c>
    </row>
    <row r="54" spans="1:9" s="3" customFormat="1" ht="16.5" customHeight="1" x14ac:dyDescent="0.2">
      <c r="A54" s="59" t="str">
        <f>'[1]Лист 1'!C63</f>
        <v>БЕЗВОЗМЕЗДНЫЕ ПОСТУПЛЕНИЯ</v>
      </c>
      <c r="B54" s="25" t="s">
        <v>36</v>
      </c>
      <c r="C54" s="60">
        <f>C55+C64+C66+C60+C62</f>
        <v>24819546430.459999</v>
      </c>
      <c r="D54" s="60">
        <f t="shared" ref="D54:F54" si="16">D55+D64+D66+D60+D62</f>
        <v>24819546430.459999</v>
      </c>
      <c r="E54" s="60">
        <f t="shared" si="16"/>
        <v>11784064824.34</v>
      </c>
      <c r="F54" s="60">
        <f t="shared" si="16"/>
        <v>11767397802.540001</v>
      </c>
      <c r="G54" s="51">
        <f t="shared" si="2"/>
        <v>47.41</v>
      </c>
      <c r="H54" s="65">
        <f t="shared" si="1"/>
        <v>99.86</v>
      </c>
      <c r="I54" s="57"/>
    </row>
    <row r="55" spans="1:9" s="3" customFormat="1" ht="30.75" customHeight="1" x14ac:dyDescent="0.2">
      <c r="A55" s="39" t="str">
        <f>'[1]Лист 1'!C64</f>
        <v>Безвозмездные поступления от других бюджетов бюджетной системы Российской Федерации</v>
      </c>
      <c r="B55" s="22" t="s">
        <v>37</v>
      </c>
      <c r="C55" s="49">
        <f>C56+C57+C58+C59</f>
        <v>24795877615.540001</v>
      </c>
      <c r="D55" s="56">
        <f t="shared" ref="D55:F55" si="17">D56+D57+D58+D59</f>
        <v>24795877615.540001</v>
      </c>
      <c r="E55" s="56">
        <f t="shared" si="17"/>
        <v>11781426859.48</v>
      </c>
      <c r="F55" s="56">
        <f t="shared" si="17"/>
        <v>11781426859.48</v>
      </c>
      <c r="G55" s="52">
        <f t="shared" si="2"/>
        <v>47.51</v>
      </c>
      <c r="H55" s="16">
        <f t="shared" si="1"/>
        <v>100</v>
      </c>
    </row>
    <row r="56" spans="1:9" s="3" customFormat="1" ht="27" customHeight="1" x14ac:dyDescent="0.2">
      <c r="A56" s="37" t="str">
        <f>'[1]Лист 1'!C65</f>
        <v>Дотации бюджетам субъектов Российской Федерации 
и муниципальных образований</v>
      </c>
      <c r="B56" s="38" t="s">
        <v>75</v>
      </c>
      <c r="C56" s="48">
        <v>848298000</v>
      </c>
      <c r="D56" s="55">
        <f>C56</f>
        <v>848298000</v>
      </c>
      <c r="E56" s="20">
        <v>527181600</v>
      </c>
      <c r="F56" s="20">
        <v>527181600</v>
      </c>
      <c r="G56" s="53">
        <f t="shared" si="2"/>
        <v>62.15</v>
      </c>
      <c r="H56" s="18">
        <f t="shared" si="1"/>
        <v>100</v>
      </c>
    </row>
    <row r="57" spans="1:9" s="3" customFormat="1" ht="34.5" customHeight="1" x14ac:dyDescent="0.2">
      <c r="A57" s="37" t="str">
        <f>'[1]Лист 1'!C66</f>
        <v>Субсидии бюджетам бюджетной системы Российской Федерации (межбюджетные субсидии)</v>
      </c>
      <c r="B57" s="38" t="s">
        <v>76</v>
      </c>
      <c r="C57" s="48">
        <v>6000446383.54</v>
      </c>
      <c r="D57" s="55">
        <f t="shared" ref="D57:D59" si="18">C57</f>
        <v>6000446383.54</v>
      </c>
      <c r="E57" s="58">
        <v>2188890094.9099998</v>
      </c>
      <c r="F57" s="58">
        <v>2188890094.9099998</v>
      </c>
      <c r="G57" s="53">
        <f t="shared" si="2"/>
        <v>36.479999999999997</v>
      </c>
      <c r="H57" s="18">
        <f t="shared" si="1"/>
        <v>100</v>
      </c>
    </row>
    <row r="58" spans="1:9" s="3" customFormat="1" ht="31.5" customHeight="1" x14ac:dyDescent="0.2">
      <c r="A58" s="36" t="str">
        <f>'[1]Лист 1'!C67</f>
        <v>Субвенции бюджетам субъектов Российской Федерации и муниципальных образований</v>
      </c>
      <c r="B58" s="38" t="s">
        <v>77</v>
      </c>
      <c r="C58" s="48">
        <v>17485734100</v>
      </c>
      <c r="D58" s="55">
        <f t="shared" si="18"/>
        <v>17485734100</v>
      </c>
      <c r="E58" s="58">
        <v>8783439302.4799995</v>
      </c>
      <c r="F58" s="58">
        <v>8783439302.4799995</v>
      </c>
      <c r="G58" s="53">
        <f t="shared" si="2"/>
        <v>50.23</v>
      </c>
      <c r="H58" s="18">
        <f t="shared" si="1"/>
        <v>100</v>
      </c>
    </row>
    <row r="59" spans="1:9" s="3" customFormat="1" ht="20.25" customHeight="1" x14ac:dyDescent="0.2">
      <c r="A59" s="37" t="str">
        <f>'[1]Лист 1'!C68</f>
        <v>Иные межбюджетные трансферты</v>
      </c>
      <c r="B59" s="38" t="s">
        <v>78</v>
      </c>
      <c r="C59" s="48">
        <v>461399132</v>
      </c>
      <c r="D59" s="55">
        <f t="shared" si="18"/>
        <v>461399132</v>
      </c>
      <c r="E59" s="58">
        <v>281915862.08999997</v>
      </c>
      <c r="F59" s="58">
        <v>281915862.08999997</v>
      </c>
      <c r="G59" s="53">
        <f t="shared" si="2"/>
        <v>61.1</v>
      </c>
      <c r="H59" s="18">
        <f t="shared" si="1"/>
        <v>100</v>
      </c>
    </row>
    <row r="60" spans="1:9" s="3" customFormat="1" ht="33" customHeight="1" x14ac:dyDescent="0.2">
      <c r="A60" s="40" t="s">
        <v>71</v>
      </c>
      <c r="B60" s="22" t="s">
        <v>73</v>
      </c>
      <c r="C60" s="56">
        <f>C61</f>
        <v>15668110.35</v>
      </c>
      <c r="D60" s="56">
        <f t="shared" ref="D60" si="19">C60</f>
        <v>15668110.35</v>
      </c>
      <c r="E60" s="56">
        <f>E61</f>
        <v>8556988.25</v>
      </c>
      <c r="F60" s="56">
        <f>F61</f>
        <v>9284906.1199999992</v>
      </c>
      <c r="G60" s="52">
        <f t="shared" si="2"/>
        <v>59.26</v>
      </c>
      <c r="H60" s="16">
        <f t="shared" si="1"/>
        <v>108.51</v>
      </c>
    </row>
    <row r="61" spans="1:9" s="3" customFormat="1" ht="45" customHeight="1" x14ac:dyDescent="0.2">
      <c r="A61" s="37" t="s">
        <v>72</v>
      </c>
      <c r="B61" s="38" t="s">
        <v>74</v>
      </c>
      <c r="C61" s="55">
        <v>15668110.35</v>
      </c>
      <c r="D61" s="55">
        <f>C61</f>
        <v>15668110.35</v>
      </c>
      <c r="E61" s="58">
        <v>8556988.25</v>
      </c>
      <c r="F61" s="58">
        <v>9284906.1199999992</v>
      </c>
      <c r="G61" s="53">
        <f t="shared" si="2"/>
        <v>59.26</v>
      </c>
      <c r="H61" s="18">
        <f t="shared" si="1"/>
        <v>108.51</v>
      </c>
    </row>
    <row r="62" spans="1:9" s="3" customFormat="1" ht="45" customHeight="1" x14ac:dyDescent="0.2">
      <c r="A62" s="40" t="s">
        <v>83</v>
      </c>
      <c r="B62" s="22" t="s">
        <v>84</v>
      </c>
      <c r="C62" s="56">
        <f>C63</f>
        <v>0</v>
      </c>
      <c r="D62" s="56">
        <f t="shared" ref="D62:F62" si="20">D63</f>
        <v>0</v>
      </c>
      <c r="E62" s="56">
        <f t="shared" si="20"/>
        <v>0</v>
      </c>
      <c r="F62" s="56">
        <f t="shared" si="20"/>
        <v>239.99</v>
      </c>
      <c r="G62" s="52" t="s">
        <v>81</v>
      </c>
      <c r="H62" s="16" t="s">
        <v>81</v>
      </c>
    </row>
    <row r="63" spans="1:9" s="3" customFormat="1" ht="34.9" customHeight="1" x14ac:dyDescent="0.2">
      <c r="A63" s="37" t="s">
        <v>86</v>
      </c>
      <c r="B63" s="38" t="s">
        <v>85</v>
      </c>
      <c r="C63" s="55">
        <v>0</v>
      </c>
      <c r="D63" s="55">
        <v>0</v>
      </c>
      <c r="E63" s="58"/>
      <c r="F63" s="58">
        <v>239.99</v>
      </c>
      <c r="G63" s="53" t="s">
        <v>81</v>
      </c>
      <c r="H63" s="18" t="s">
        <v>81</v>
      </c>
    </row>
    <row r="64" spans="1:9" s="3" customFormat="1" ht="67.5" customHeight="1" x14ac:dyDescent="0.2">
      <c r="A64" s="39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4" s="22" t="s">
        <v>38</v>
      </c>
      <c r="C64" s="49">
        <f>C65</f>
        <v>18897761.93</v>
      </c>
      <c r="D64" s="56">
        <f t="shared" ref="D64:F64" si="21">D65</f>
        <v>18897761.93</v>
      </c>
      <c r="E64" s="56">
        <f t="shared" si="21"/>
        <v>4978033.97</v>
      </c>
      <c r="F64" s="56">
        <f t="shared" si="21"/>
        <v>3240113.15</v>
      </c>
      <c r="G64" s="52">
        <f t="shared" si="2"/>
        <v>17.149999999999999</v>
      </c>
      <c r="H64" s="16">
        <f t="shared" si="1"/>
        <v>65.09</v>
      </c>
    </row>
    <row r="65" spans="1:12" s="3" customFormat="1" ht="29.25" customHeight="1" x14ac:dyDescent="0.2">
      <c r="A65" s="37" t="s">
        <v>69</v>
      </c>
      <c r="B65" s="38" t="s">
        <v>67</v>
      </c>
      <c r="C65" s="48">
        <v>18897761.93</v>
      </c>
      <c r="D65" s="55">
        <f>C65</f>
        <v>18897761.93</v>
      </c>
      <c r="E65" s="20">
        <v>4978033.97</v>
      </c>
      <c r="F65" s="20">
        <v>3240113.15</v>
      </c>
      <c r="G65" s="53">
        <f t="shared" si="2"/>
        <v>17.149999999999999</v>
      </c>
      <c r="H65" s="18">
        <f t="shared" si="1"/>
        <v>65.09</v>
      </c>
      <c r="L65" s="57"/>
    </row>
    <row r="66" spans="1:12" s="3" customFormat="1" ht="48" customHeight="1" x14ac:dyDescent="0.2">
      <c r="A66" s="40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6" s="22" t="s">
        <v>39</v>
      </c>
      <c r="C66" s="49">
        <f>C67</f>
        <v>-10897057.359999999</v>
      </c>
      <c r="D66" s="56">
        <f t="shared" ref="D66:F66" si="22">D67</f>
        <v>-10897057.359999999</v>
      </c>
      <c r="E66" s="56">
        <f t="shared" si="22"/>
        <v>-10897057.359999999</v>
      </c>
      <c r="F66" s="56">
        <f t="shared" si="22"/>
        <v>-26554316.199999999</v>
      </c>
      <c r="G66" s="52">
        <f t="shared" si="2"/>
        <v>243.68</v>
      </c>
      <c r="H66" s="16">
        <f t="shared" si="1"/>
        <v>243.68</v>
      </c>
    </row>
    <row r="67" spans="1:12" s="3" customFormat="1" ht="43.5" customHeight="1" x14ac:dyDescent="0.2">
      <c r="A67" s="37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67" s="38" t="s">
        <v>68</v>
      </c>
      <c r="C67" s="48">
        <v>-10897057.359999999</v>
      </c>
      <c r="D67" s="55">
        <f>C67</f>
        <v>-10897057.359999999</v>
      </c>
      <c r="E67" s="20">
        <f>D67</f>
        <v>-10897057.359999999</v>
      </c>
      <c r="F67" s="20">
        <v>-26554316.199999999</v>
      </c>
      <c r="G67" s="53">
        <f t="shared" si="2"/>
        <v>243.68</v>
      </c>
      <c r="H67" s="18">
        <f t="shared" si="1"/>
        <v>243.68</v>
      </c>
    </row>
    <row r="68" spans="1:12" s="12" customFormat="1" x14ac:dyDescent="0.2">
      <c r="A68" s="9"/>
      <c r="B68" s="10"/>
      <c r="C68" s="11"/>
      <c r="D68" s="11"/>
      <c r="E68" s="11"/>
      <c r="F68" s="11"/>
      <c r="G68" s="11"/>
      <c r="H68" s="11"/>
    </row>
    <row r="69" spans="1:12" s="12" customFormat="1" x14ac:dyDescent="0.2">
      <c r="A69" s="9"/>
      <c r="B69" s="10"/>
      <c r="C69" s="11"/>
      <c r="D69" s="11"/>
      <c r="E69" s="11"/>
      <c r="F69" s="11"/>
      <c r="G69" s="11"/>
      <c r="H69" s="11"/>
    </row>
  </sheetData>
  <mergeCells count="8">
    <mergeCell ref="G1:H1"/>
    <mergeCell ref="A3:H3"/>
    <mergeCell ref="A5:A7"/>
    <mergeCell ref="B5:B7"/>
    <mergeCell ref="C6:C7"/>
    <mergeCell ref="D6:D7"/>
    <mergeCell ref="C5:H5"/>
    <mergeCell ref="E6:H6"/>
  </mergeCells>
  <pageMargins left="0.39370078740157483" right="0" top="0" bottom="0" header="0" footer="0"/>
  <pageSetup paperSize="9" scale="74" firstPageNumber="50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Маркова Инесса Владимировна</cp:lastModifiedBy>
  <cp:lastPrinted>2023-07-10T09:52:14Z</cp:lastPrinted>
  <dcterms:created xsi:type="dcterms:W3CDTF">1999-06-18T11:49:53Z</dcterms:created>
  <dcterms:modified xsi:type="dcterms:W3CDTF">2024-07-16T06:19:43Z</dcterms:modified>
</cp:coreProperties>
</file>