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kontseva_oyu\Desktop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_xlnm._FilterDatabase" localSheetId="0" hidden="1">Бюджет!$A$4:$I$4</definedName>
    <definedName name="APPT" localSheetId="0">Бюджет!$C$11</definedName>
    <definedName name="FIO" localSheetId="0">Бюджет!#REF!</definedName>
    <definedName name="SIGN" localSheetId="0">Бюджет!$A$11:$G$11</definedName>
    <definedName name="Z_4EF6CA57_C2DB_4824_8B9D_606FE02D271D_.wvu.PrintArea" localSheetId="0" hidden="1">Бюджет!$A$1:$I$60</definedName>
    <definedName name="Z_8F7DC824_71B4_4260_A2D6_1CFD4C82B678_.wvu.PrintArea" localSheetId="0" hidden="1">Бюджет!$A$1:$I$60</definedName>
    <definedName name="_xlnm.Print_Area" localSheetId="0">Бюджет!$A$1:$M$60</definedName>
  </definedNames>
  <calcPr calcId="162913" fullPrecision="0"/>
  <customWorkbookViews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  <customWorkbookView name="Вершинина Мария Игоревна - Личное представление" guid="{8F7DC824-71B4-4260-A2D6-1CFD4C82B678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M5" i="1" l="1"/>
  <c r="E5" i="1" l="1"/>
  <c r="M21" i="1" l="1"/>
  <c r="K21" i="1"/>
  <c r="L12" i="1"/>
  <c r="M60" i="1"/>
  <c r="M59" i="1"/>
  <c r="M58" i="1"/>
  <c r="M57" i="1"/>
  <c r="M56" i="1"/>
  <c r="M55" i="1"/>
  <c r="M54" i="1"/>
  <c r="M53" i="1"/>
  <c r="M52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1" i="1"/>
  <c r="M10" i="1"/>
  <c r="M9" i="1"/>
  <c r="M8" i="1"/>
  <c r="M7" i="1"/>
  <c r="M6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9" i="1"/>
  <c r="L8" i="1"/>
  <c r="L7" i="1"/>
  <c r="L6" i="1"/>
  <c r="L5" i="1"/>
  <c r="K60" i="1"/>
  <c r="K58" i="1"/>
  <c r="K56" i="1"/>
  <c r="K55" i="1"/>
  <c r="K54" i="1"/>
  <c r="K53" i="1"/>
  <c r="K50" i="1"/>
  <c r="K49" i="1"/>
  <c r="K48" i="1"/>
  <c r="K46" i="1"/>
  <c r="K44" i="1"/>
  <c r="K43" i="1"/>
  <c r="K41" i="1"/>
  <c r="K40" i="1"/>
  <c r="K39" i="1"/>
  <c r="K38" i="1"/>
  <c r="K37" i="1"/>
  <c r="K35" i="1"/>
  <c r="K34" i="1"/>
  <c r="K32" i="1"/>
  <c r="K31" i="1"/>
  <c r="K30" i="1"/>
  <c r="K29" i="1"/>
  <c r="K27" i="1"/>
  <c r="K26" i="1"/>
  <c r="K25" i="1"/>
  <c r="K24" i="1"/>
  <c r="K23" i="1"/>
  <c r="K22" i="1"/>
  <c r="K19" i="1"/>
  <c r="K18" i="1"/>
  <c r="K17" i="1"/>
  <c r="K16" i="1"/>
  <c r="K14" i="1"/>
  <c r="K12" i="1"/>
  <c r="K11" i="1"/>
  <c r="K10" i="1"/>
  <c r="K9" i="1"/>
  <c r="K8" i="1"/>
  <c r="K7" i="1"/>
  <c r="J60" i="1"/>
  <c r="J58" i="1"/>
  <c r="J56" i="1"/>
  <c r="J55" i="1"/>
  <c r="J54" i="1"/>
  <c r="J53" i="1"/>
  <c r="J51" i="1"/>
  <c r="J50" i="1"/>
  <c r="J49" i="1"/>
  <c r="J48" i="1"/>
  <c r="J46" i="1"/>
  <c r="J44" i="1"/>
  <c r="J43" i="1"/>
  <c r="J41" i="1"/>
  <c r="J40" i="1"/>
  <c r="J39" i="1"/>
  <c r="J38" i="1"/>
  <c r="J37" i="1"/>
  <c r="J35" i="1"/>
  <c r="J34" i="1"/>
  <c r="J32" i="1"/>
  <c r="J31" i="1"/>
  <c r="J30" i="1"/>
  <c r="J29" i="1"/>
  <c r="J27" i="1"/>
  <c r="J26" i="1"/>
  <c r="J25" i="1"/>
  <c r="J24" i="1"/>
  <c r="J23" i="1"/>
  <c r="J22" i="1"/>
  <c r="J21" i="1"/>
  <c r="J19" i="1"/>
  <c r="J18" i="1"/>
  <c r="J17" i="1"/>
  <c r="J16" i="1"/>
  <c r="J14" i="1"/>
  <c r="J13" i="1"/>
  <c r="J12" i="1"/>
  <c r="J11" i="1"/>
  <c r="J10" i="1"/>
  <c r="J9" i="1"/>
  <c r="J8" i="1"/>
  <c r="J7" i="1"/>
  <c r="F60" i="1" l="1"/>
  <c r="F33" i="1" l="1"/>
  <c r="G36" i="1" l="1"/>
  <c r="G52" i="1"/>
  <c r="I59" i="1" l="1"/>
  <c r="H59" i="1"/>
  <c r="G59" i="1"/>
  <c r="I57" i="1"/>
  <c r="H57" i="1"/>
  <c r="G57" i="1"/>
  <c r="I52" i="1"/>
  <c r="H52" i="1"/>
  <c r="I47" i="1"/>
  <c r="H47" i="1"/>
  <c r="G47" i="1"/>
  <c r="I45" i="1"/>
  <c r="H45" i="1"/>
  <c r="G45" i="1"/>
  <c r="I42" i="1"/>
  <c r="H42" i="1"/>
  <c r="G42" i="1"/>
  <c r="I36" i="1"/>
  <c r="H36" i="1"/>
  <c r="I33" i="1"/>
  <c r="H33" i="1"/>
  <c r="G33" i="1"/>
  <c r="I28" i="1"/>
  <c r="H28" i="1"/>
  <c r="G28" i="1"/>
  <c r="I20" i="1"/>
  <c r="H20" i="1"/>
  <c r="G20" i="1"/>
  <c r="I15" i="1"/>
  <c r="H15" i="1"/>
  <c r="G15" i="1"/>
  <c r="I6" i="1"/>
  <c r="H6" i="1"/>
  <c r="G6" i="1"/>
  <c r="G5" i="1" l="1"/>
  <c r="I5" i="1"/>
  <c r="H5" i="1"/>
  <c r="E6" i="1"/>
  <c r="K6" i="1" s="1"/>
  <c r="J6" i="1" l="1"/>
  <c r="E42" i="1"/>
  <c r="K42" i="1" l="1"/>
  <c r="J42" i="1"/>
  <c r="F52" i="1"/>
  <c r="E52" i="1"/>
  <c r="E47" i="1"/>
  <c r="E45" i="1"/>
  <c r="E33" i="1"/>
  <c r="J45" i="1" l="1"/>
  <c r="K45" i="1"/>
  <c r="J47" i="1"/>
  <c r="K47" i="1"/>
  <c r="K33" i="1"/>
  <c r="J33" i="1"/>
  <c r="K52" i="1"/>
  <c r="J52" i="1"/>
  <c r="E36" i="1"/>
  <c r="E28" i="1"/>
  <c r="E20" i="1"/>
  <c r="E15" i="1"/>
  <c r="J15" i="1" l="1"/>
  <c r="K15" i="1"/>
  <c r="K20" i="1"/>
  <c r="J20" i="1"/>
  <c r="J28" i="1"/>
  <c r="K28" i="1"/>
  <c r="K36" i="1"/>
  <c r="J36" i="1"/>
  <c r="F59" i="1"/>
  <c r="F57" i="1"/>
  <c r="F47" i="1"/>
  <c r="F45" i="1"/>
  <c r="F42" i="1"/>
  <c r="F36" i="1"/>
  <c r="F28" i="1"/>
  <c r="F20" i="1"/>
  <c r="F15" i="1"/>
  <c r="F6" i="1"/>
  <c r="F5" i="1" l="1"/>
  <c r="E59" i="1" l="1"/>
  <c r="E57" i="1"/>
  <c r="K57" i="1" l="1"/>
  <c r="J57" i="1"/>
  <c r="J59" i="1"/>
  <c r="K59" i="1"/>
  <c r="K5" i="1" l="1"/>
  <c r="J5" i="1"/>
</calcChain>
</file>

<file path=xl/sharedStrings.xml><?xml version="1.0" encoding="utf-8"?>
<sst xmlns="http://schemas.openxmlformats.org/spreadsheetml/2006/main" count="236" uniqueCount="139">
  <si>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</si>
  <si>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</si>
  <si>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</si>
  <si>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</si>
  <si>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</si>
  <si>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</si>
  <si>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</si>
  <si>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</si>
  <si>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</si>
  <si>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</si>
  <si>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</si>
  <si>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</si>
  <si>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</si>
  <si>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</si>
  <si>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</si>
  <si>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</si>
  <si>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</si>
  <si>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</si>
  <si>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</si>
  <si>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</si>
  <si>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</si>
  <si>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</si>
  <si>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</si>
  <si>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</si>
  <si>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</si>
  <si>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</si>
  <si>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</si>
  <si>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</si>
  <si>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</si>
  <si>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</si>
  <si>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</si>
  <si>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</si>
  <si>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</si>
  <si>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</si>
  <si>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</si>
  <si>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</si>
  <si>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</si>
  <si>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</si>
  <si>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</si>
  <si>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</si>
  <si>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</si>
  <si>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</si>
  <si>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</si>
  <si>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</si>
  <si>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</si>
  <si>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</si>
  <si>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</si>
  <si>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</si>
  <si>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</si>
  <si>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</si>
  <si>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</si>
  <si>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</si>
  <si>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</si>
  <si>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</si>
  <si>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</si>
  <si>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</si>
  <si>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</si>
  <si>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</si>
  <si>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</si>
  <si>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</si>
  <si>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</si>
  <si>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</si>
  <si>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</si>
  <si>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</si>
  <si>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</si>
  <si>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</si>
  <si>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</si>
  <si>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</si>
  <si>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</si>
  <si>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</si>
  <si>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</si>
  <si>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</si>
  <si>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</si>
  <si>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</si>
  <si>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</si>
  <si>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</si>
  <si>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</si>
  <si>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</si>
  <si>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</si>
  <si>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</si>
  <si>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</si>
  <si>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11.</t>
  </si>
  <si>
    <t>11.1.</t>
  </si>
  <si>
    <t>12.</t>
  </si>
  <si>
    <t>12.1.</t>
  </si>
  <si>
    <t>ВСЕГО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</si>
  <si>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</si>
  <si>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</si>
  <si>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</si>
  <si>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</si>
  <si>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</si>
  <si>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</si>
  <si>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</si>
  <si>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</si>
  <si>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</si>
  <si>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</si>
  <si>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</si>
  <si>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</si>
  <si>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</si>
  <si>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</si>
  <si>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</si>
  <si>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</si>
  <si>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</si>
  <si>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</si>
  <si>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</si>
  <si>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</si>
  <si>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</si>
  <si>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</si>
  <si>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</si>
  <si>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</si>
  <si>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</si>
  <si>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>Молодежная политика</t>
  </si>
  <si>
    <t>Спорт высших достижений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</si>
  <si>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</si>
  <si>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</si>
  <si>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</si>
  <si>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</si>
  <si>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</si>
  <si>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</si>
  <si>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</si>
  <si>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</si>
  <si>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</si>
  <si>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</si>
  <si>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</si>
  <si>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</si>
  <si>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</si>
  <si>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</si>
  <si>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</si>
  <si>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</si>
  <si>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 Сведения о расходах бюджета по разделам и подразделам классификации расходов 
на 2023 год и плановый период 2024-2025 годов в сравнении с ожидаемым исполнением за 2022 год и данным за 2021 год</t>
  </si>
  <si>
    <t>Сравнение плана 2023 года с исполнением за 2021 год</t>
  </si>
  <si>
    <t>Сравнение плана 2023 года с ожидаемым исполнением 
за 2022 год</t>
  </si>
  <si>
    <t>отклонение, руб.</t>
  </si>
  <si>
    <t>отношение, %</t>
  </si>
  <si>
    <t>Исполнение за 2021 год, руб.</t>
  </si>
  <si>
    <t>Ожидаемое исполнение за 2022
год, руб.</t>
  </si>
  <si>
    <t>План на 2023 год, 
руб.</t>
  </si>
  <si>
    <t>План на 2024 год,
руб.</t>
  </si>
  <si>
    <t>План на 2025 год,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</si>
</sst>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6" x14ac:knownFonts="1">
    <font>
      <sz val="10"/>
      <name val="Arial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2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4" fillId="0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60"/>
  <sheetViews>
    <sheetView showGridLines="0" tabSelected="1" view="pageBreakPreview" zoomScale="75" zoomScaleNormal="75" zoomScaleSheetLayoutView="75" workbookViewId="0">
      <selection activeCell="A3" sqref="A3:A4"/>
    </sheetView>
  </sheetViews>
  <sheetFormatPr defaultRowHeight="18.75" x14ac:dyDescent="0.3"/>
  <cols>
    <col min="1" max="1" width="8.28515625" style="1" customWidth="1"/>
    <col min="2" max="2" width="62.85546875" style="1" customWidth="1"/>
    <col min="3" max="4" width="8.28515625" style="2" customWidth="1"/>
    <col min="5" max="5" width="23.28515625" style="20" customWidth="1"/>
    <col min="6" max="6" width="26.42578125" style="25" customWidth="1"/>
    <col min="7" max="8" width="26.5703125" style="1" customWidth="1"/>
    <col min="9" max="9" width="26.5703125" style="3" customWidth="1"/>
    <col min="10" max="10" width="20.85546875" style="1" customWidth="1"/>
    <col min="11" max="11" width="17" style="1" customWidth="1"/>
    <col min="12" max="12" width="20.85546875" style="1" customWidth="1"/>
    <col min="13" max="13" width="17" style="1" customWidth="1"/>
    <col min="14" max="16384" width="9.140625" style="1"/>
  </cols>
  <sheetData>
    <row r="1" spans="1:13" ht="64.5" customHeight="1" x14ac:dyDescent="0.3">
      <c r="A1" s="32" t="s">
        <v>129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3">
      <c r="A2" s="10"/>
      <c r="B2" s="10"/>
      <c r="C2" s="11"/>
      <c r="D2" s="11"/>
      <c r="E2" s="19"/>
      <c r="F2" s="26"/>
      <c r="G2" s="12"/>
      <c r="H2" s="10"/>
      <c r="M2" s="13"/>
    </row>
    <row r="3" spans="1:13" ht="62.25" customHeight="1" x14ac:dyDescent="0.3">
      <c r="A3" s="35" t="s">
        <v>34</v>
      </c>
      <c r="B3" s="35" t="s">
        <v>35</v>
      </c>
      <c r="C3" s="36" t="s">
        <v>36</v>
      </c>
      <c r="D3" s="36" t="s">
        <v>37</v>
      </c>
      <c r="E3" s="35" t="s">
        <v>134</v>
      </c>
      <c r="F3" s="33" t="s">
        <v>135</v>
      </c>
      <c r="G3" s="35" t="s">
        <v>136</v>
      </c>
      <c r="H3" s="35" t="s">
        <v>137</v>
      </c>
      <c r="I3" s="35" t="s">
        <v>138</v>
      </c>
      <c r="J3" s="33" t="s">
        <v>130</v>
      </c>
      <c r="K3" s="34"/>
      <c r="L3" s="33" t="s">
        <v>131</v>
      </c>
      <c r="M3" s="34"/>
    </row>
    <row r="4" spans="1:13" ht="27.75" customHeight="1" x14ac:dyDescent="0.3">
      <c r="A4" s="35"/>
      <c r="B4" s="35"/>
      <c r="C4" s="36"/>
      <c r="D4" s="36"/>
      <c r="E4" s="35"/>
      <c r="F4" s="33"/>
      <c r="G4" s="35"/>
      <c r="H4" s="35"/>
      <c r="I4" s="35"/>
      <c r="J4" s="18" t="s">
        <v>132</v>
      </c>
      <c r="K4" s="18" t="s">
        <v>133</v>
      </c>
      <c r="L4" s="18" t="s">
        <v>132</v>
      </c>
      <c r="M4" s="18" t="s">
        <v>133</v>
      </c>
    </row>
    <row r="5" spans="1:13" x14ac:dyDescent="0.3">
      <c r="A5" s="14"/>
      <c r="B5" s="15" t="s">
        <v>85</v>
      </c>
      <c r="C5" s="14"/>
      <c r="D5" s="14"/>
      <c r="E5" s="5">
        <f>E6+E15+E20+E28+E33+E36+E42+E45+E47+E52+E57+E59</f>
        <v>32671784577.369999</v>
      </c>
      <c r="F5" s="21">
        <f>F6+F15+F20+F28+F33+F36+F42+F45+F47+F52+F57+F59</f>
        <v>37349688612.260002</v>
      </c>
      <c r="G5" s="5">
        <f>G6+G15+G20+G28+G33+G36+G42+G45+G47+G52+G57+G59</f>
        <v>40421492835.370003</v>
      </c>
      <c r="H5" s="5">
        <f>H6+H15+H20+H28+H33+H36+H42+H45+H47+H52+H57+H59</f>
        <v>37975457617.43</v>
      </c>
      <c r="I5" s="5">
        <f>I6+I15+I20+I28+I33+I36+I42+I45+I47+I52+I57+I59</f>
        <v>34622327528.480003</v>
      </c>
      <c r="J5" s="5">
        <f>G5-E5</f>
        <v>7749708258</v>
      </c>
      <c r="K5" s="27">
        <f>G5/E5*100</f>
        <v>123.7</v>
      </c>
      <c r="L5" s="5">
        <f>G5-F5</f>
        <v>3071804223.1100001</v>
      </c>
      <c r="M5" s="27">
        <f>G5/F5*100</f>
        <v>108.2</v>
      </c>
    </row>
    <row r="6" spans="1:13" x14ac:dyDescent="0.3">
      <c r="A6" s="14" t="s">
        <v>38</v>
      </c>
      <c r="B6" s="15" t="s">
        <v>114</v>
      </c>
      <c r="C6" s="14" t="s">
        <v>86</v>
      </c>
      <c r="D6" s="14" t="s">
        <v>98</v>
      </c>
      <c r="E6" s="6">
        <f>SUM(E7:E14)</f>
        <v>2184945179.5300002</v>
      </c>
      <c r="F6" s="22">
        <f>SUM(F7:F14)</f>
        <v>2396667688.4299998</v>
      </c>
      <c r="G6" s="6">
        <f>SUM(G7:G14)</f>
        <v>2883302711.8699999</v>
      </c>
      <c r="H6" s="6">
        <f t="shared" ref="H6:I6" si="0">SUM(H7:H14)</f>
        <v>3462538459.6799998</v>
      </c>
      <c r="I6" s="6">
        <f t="shared" si="0"/>
        <v>3818501619.1599998</v>
      </c>
      <c r="J6" s="6">
        <f t="shared" ref="J6:J60" si="1">G6-E6</f>
        <v>698357532.34000003</v>
      </c>
      <c r="K6" s="28">
        <f t="shared" ref="K6:K60" si="2">G6/E6*100</f>
        <v>132</v>
      </c>
      <c r="L6" s="6">
        <f t="shared" ref="L6:L60" si="3">G6-F6</f>
        <v>486635023.44</v>
      </c>
      <c r="M6" s="28">
        <f t="shared" ref="M6:M60" si="4">G6/F6*100</f>
        <v>120.3</v>
      </c>
    </row>
    <row r="7" spans="1:13" ht="56.25" x14ac:dyDescent="0.3">
      <c r="A7" s="4" t="s">
        <v>39</v>
      </c>
      <c r="B7" s="16" t="s">
        <v>0</v>
      </c>
      <c r="C7" s="17" t="s">
        <v>86</v>
      </c>
      <c r="D7" s="17" t="s">
        <v>99</v>
      </c>
      <c r="E7" s="7">
        <v>6292127.3399999999</v>
      </c>
      <c r="F7" s="23">
        <v>6990896.7599999998</v>
      </c>
      <c r="G7" s="7">
        <v>7735933.3899999997</v>
      </c>
      <c r="H7" s="7">
        <v>7653313.3899999997</v>
      </c>
      <c r="I7" s="7">
        <v>7735933.3899999997</v>
      </c>
      <c r="J7" s="7">
        <f t="shared" si="1"/>
        <v>1443806.05</v>
      </c>
      <c r="K7" s="29">
        <f t="shared" si="2"/>
        <v>122.9</v>
      </c>
      <c r="L7" s="7">
        <f t="shared" si="3"/>
        <v>745036.63</v>
      </c>
      <c r="M7" s="29">
        <f t="shared" si="4"/>
        <v>110.7</v>
      </c>
    </row>
    <row r="8" spans="1:13" ht="75" x14ac:dyDescent="0.3">
      <c r="A8" s="4" t="s">
        <v>40</v>
      </c>
      <c r="B8" s="16" t="s">
        <v>1</v>
      </c>
      <c r="C8" s="17" t="s">
        <v>86</v>
      </c>
      <c r="D8" s="17" t="s">
        <v>87</v>
      </c>
      <c r="E8" s="7">
        <v>91545179.269999996</v>
      </c>
      <c r="F8" s="23">
        <v>88109288.060000002</v>
      </c>
      <c r="G8" s="7">
        <v>77876214.849999994</v>
      </c>
      <c r="H8" s="7">
        <v>77890271.879999995</v>
      </c>
      <c r="I8" s="7">
        <v>77890271.879999995</v>
      </c>
      <c r="J8" s="7">
        <f t="shared" si="1"/>
        <v>-13668964.42</v>
      </c>
      <c r="K8" s="29">
        <f t="shared" si="2"/>
        <v>85.1</v>
      </c>
      <c r="L8" s="7">
        <f t="shared" si="3"/>
        <v>-10233073.210000001</v>
      </c>
      <c r="M8" s="29">
        <f t="shared" si="4"/>
        <v>88.4</v>
      </c>
    </row>
    <row r="9" spans="1:13" ht="75" x14ac:dyDescent="0.3">
      <c r="A9" s="4" t="s">
        <v>41</v>
      </c>
      <c r="B9" s="16" t="s">
        <v>2</v>
      </c>
      <c r="C9" s="17" t="s">
        <v>86</v>
      </c>
      <c r="D9" s="17" t="s">
        <v>88</v>
      </c>
      <c r="E9" s="7">
        <v>608540848.53999996</v>
      </c>
      <c r="F9" s="23">
        <v>620965960.35000002</v>
      </c>
      <c r="G9" s="7">
        <v>630025178.87</v>
      </c>
      <c r="H9" s="7">
        <v>635686198.35000002</v>
      </c>
      <c r="I9" s="7">
        <v>632647980.52999997</v>
      </c>
      <c r="J9" s="7">
        <f t="shared" si="1"/>
        <v>21484330.329999998</v>
      </c>
      <c r="K9" s="29">
        <f t="shared" si="2"/>
        <v>103.5</v>
      </c>
      <c r="L9" s="7">
        <f t="shared" si="3"/>
        <v>9059218.5199999996</v>
      </c>
      <c r="M9" s="29">
        <f t="shared" si="4"/>
        <v>101.5</v>
      </c>
    </row>
    <row r="10" spans="1:13" x14ac:dyDescent="0.3">
      <c r="A10" s="4" t="s">
        <v>42</v>
      </c>
      <c r="B10" s="16" t="s">
        <v>3</v>
      </c>
      <c r="C10" s="17" t="s">
        <v>86</v>
      </c>
      <c r="D10" s="17" t="s">
        <v>89</v>
      </c>
      <c r="E10" s="7">
        <v>64200</v>
      </c>
      <c r="F10" s="23">
        <v>27600</v>
      </c>
      <c r="G10" s="7">
        <v>9100</v>
      </c>
      <c r="H10" s="7">
        <v>81900</v>
      </c>
      <c r="I10" s="7">
        <v>6000</v>
      </c>
      <c r="J10" s="7">
        <f t="shared" si="1"/>
        <v>-55100</v>
      </c>
      <c r="K10" s="29">
        <f t="shared" si="2"/>
        <v>14.2</v>
      </c>
      <c r="L10" s="7">
        <f t="shared" si="3"/>
        <v>-18500</v>
      </c>
      <c r="M10" s="29">
        <f t="shared" si="4"/>
        <v>33</v>
      </c>
    </row>
    <row r="11" spans="1:13" ht="56.25" x14ac:dyDescent="0.3">
      <c r="A11" s="4" t="s">
        <v>43</v>
      </c>
      <c r="B11" s="16" t="s">
        <v>4</v>
      </c>
      <c r="C11" s="17" t="s">
        <v>86</v>
      </c>
      <c r="D11" s="17" t="s">
        <v>90</v>
      </c>
      <c r="E11" s="7">
        <v>199792073.52000001</v>
      </c>
      <c r="F11" s="23">
        <v>204425604.28999999</v>
      </c>
      <c r="G11" s="7">
        <v>196785281.56999999</v>
      </c>
      <c r="H11" s="7">
        <v>195546005.58000001</v>
      </c>
      <c r="I11" s="7">
        <v>195893184.97999999</v>
      </c>
      <c r="J11" s="7">
        <f t="shared" si="1"/>
        <v>-3006791.95</v>
      </c>
      <c r="K11" s="29">
        <f t="shared" si="2"/>
        <v>98.5</v>
      </c>
      <c r="L11" s="7">
        <f t="shared" si="3"/>
        <v>-7640322.7199999997</v>
      </c>
      <c r="M11" s="29">
        <f t="shared" si="4"/>
        <v>96.3</v>
      </c>
    </row>
    <row r="12" spans="1:13" x14ac:dyDescent="0.3">
      <c r="A12" s="4" t="s">
        <v>44</v>
      </c>
      <c r="B12" s="16" t="s">
        <v>104</v>
      </c>
      <c r="C12" s="17" t="s">
        <v>86</v>
      </c>
      <c r="D12" s="17" t="s">
        <v>91</v>
      </c>
      <c r="E12" s="7">
        <v>42912443.560000002</v>
      </c>
      <c r="F12" s="23"/>
      <c r="G12" s="7">
        <v>5168873.58</v>
      </c>
      <c r="H12" s="7"/>
      <c r="I12" s="7"/>
      <c r="J12" s="7">
        <f t="shared" si="1"/>
        <v>-37743569.979999997</v>
      </c>
      <c r="K12" s="29">
        <f t="shared" si="2"/>
        <v>12</v>
      </c>
      <c r="L12" s="7">
        <f>G12-F12</f>
        <v>5168873.58</v>
      </c>
      <c r="M12" s="29"/>
    </row>
    <row r="13" spans="1:13" x14ac:dyDescent="0.3">
      <c r="A13" s="4" t="s">
        <v>101</v>
      </c>
      <c r="B13" s="16" t="s">
        <v>103</v>
      </c>
      <c r="C13" s="17" t="s">
        <v>86</v>
      </c>
      <c r="D13" s="17" t="s">
        <v>95</v>
      </c>
      <c r="E13" s="7"/>
      <c r="F13" s="23">
        <v>27512395.77</v>
      </c>
      <c r="G13" s="7">
        <v>85000000</v>
      </c>
      <c r="H13" s="7">
        <v>85000000</v>
      </c>
      <c r="I13" s="7">
        <v>85000000</v>
      </c>
      <c r="J13" s="7">
        <f t="shared" si="1"/>
        <v>85000000</v>
      </c>
      <c r="K13" s="29"/>
      <c r="L13" s="7">
        <f t="shared" si="3"/>
        <v>57487604.229999997</v>
      </c>
      <c r="M13" s="29">
        <f t="shared" si="4"/>
        <v>309</v>
      </c>
    </row>
    <row r="14" spans="1:13" x14ac:dyDescent="0.3">
      <c r="A14" s="4" t="s">
        <v>102</v>
      </c>
      <c r="B14" s="16" t="s">
        <v>5</v>
      </c>
      <c r="C14" s="17" t="s">
        <v>86</v>
      </c>
      <c r="D14" s="17" t="s">
        <v>97</v>
      </c>
      <c r="E14" s="7">
        <v>1235798307.3</v>
      </c>
      <c r="F14" s="23">
        <v>1448635943.2</v>
      </c>
      <c r="G14" s="7">
        <v>1880702129.6099999</v>
      </c>
      <c r="H14" s="7">
        <v>2460680770.48</v>
      </c>
      <c r="I14" s="7">
        <v>2819328248.3800001</v>
      </c>
      <c r="J14" s="7">
        <f t="shared" si="1"/>
        <v>644903822.30999994</v>
      </c>
      <c r="K14" s="29">
        <f t="shared" si="2"/>
        <v>152.19999999999999</v>
      </c>
      <c r="L14" s="7">
        <f t="shared" si="3"/>
        <v>432066186.41000003</v>
      </c>
      <c r="M14" s="29">
        <f t="shared" si="4"/>
        <v>129.80000000000001</v>
      </c>
    </row>
    <row r="15" spans="1:13" ht="47.25" customHeight="1" x14ac:dyDescent="0.3">
      <c r="A15" s="14" t="s">
        <v>45</v>
      </c>
      <c r="B15" s="15" t="s">
        <v>115</v>
      </c>
      <c r="C15" s="14" t="s">
        <v>87</v>
      </c>
      <c r="D15" s="14" t="s">
        <v>98</v>
      </c>
      <c r="E15" s="6">
        <f>SUM(E16:E19)</f>
        <v>330821588.56</v>
      </c>
      <c r="F15" s="22">
        <f>SUM(F16:F19)</f>
        <v>375388987.79000002</v>
      </c>
      <c r="G15" s="6">
        <f>SUM(G16:G19)</f>
        <v>287712083.02999997</v>
      </c>
      <c r="H15" s="6">
        <f t="shared" ref="H15:I15" si="5">SUM(H16:H19)</f>
        <v>287897689.44999999</v>
      </c>
      <c r="I15" s="6">
        <f t="shared" si="5"/>
        <v>282758713.69</v>
      </c>
      <c r="J15" s="6">
        <f t="shared" si="1"/>
        <v>-43109505.530000001</v>
      </c>
      <c r="K15" s="28">
        <f t="shared" si="2"/>
        <v>87</v>
      </c>
      <c r="L15" s="6">
        <f t="shared" si="3"/>
        <v>-87676904.760000005</v>
      </c>
      <c r="M15" s="28">
        <f t="shared" si="4"/>
        <v>76.599999999999994</v>
      </c>
    </row>
    <row r="16" spans="1:13" ht="21.75" customHeight="1" x14ac:dyDescent="0.3">
      <c r="A16" s="4" t="s">
        <v>46</v>
      </c>
      <c r="B16" s="16" t="s">
        <v>6</v>
      </c>
      <c r="C16" s="17" t="s">
        <v>87</v>
      </c>
      <c r="D16" s="17" t="s">
        <v>88</v>
      </c>
      <c r="E16" s="7">
        <v>32584571.510000002</v>
      </c>
      <c r="F16" s="23">
        <v>33747316.18</v>
      </c>
      <c r="G16" s="7">
        <v>35872800</v>
      </c>
      <c r="H16" s="7">
        <v>41253100</v>
      </c>
      <c r="I16" s="7">
        <v>37181600</v>
      </c>
      <c r="J16" s="7">
        <f t="shared" si="1"/>
        <v>3288228.49</v>
      </c>
      <c r="K16" s="29">
        <f t="shared" si="2"/>
        <v>110.1</v>
      </c>
      <c r="L16" s="7">
        <f t="shared" si="3"/>
        <v>2125483.8199999998</v>
      </c>
      <c r="M16" s="29">
        <f t="shared" si="4"/>
        <v>106.3</v>
      </c>
    </row>
    <row r="17" spans="1:13" ht="21.75" customHeight="1" x14ac:dyDescent="0.3">
      <c r="A17" s="4" t="s">
        <v>47</v>
      </c>
      <c r="B17" s="16" t="s">
        <v>126</v>
      </c>
      <c r="C17" s="17" t="s">
        <v>87</v>
      </c>
      <c r="D17" s="17" t="s">
        <v>93</v>
      </c>
      <c r="E17" s="7">
        <v>225512900.78</v>
      </c>
      <c r="F17" s="23">
        <v>229963902.91</v>
      </c>
      <c r="G17" s="7">
        <v>238839128.15000001</v>
      </c>
      <c r="H17" s="7">
        <v>234558918.16999999</v>
      </c>
      <c r="I17" s="7">
        <v>234095185.28</v>
      </c>
      <c r="J17" s="7">
        <f t="shared" si="1"/>
        <v>13326227.369999999</v>
      </c>
      <c r="K17" s="29">
        <f t="shared" si="2"/>
        <v>105.9</v>
      </c>
      <c r="L17" s="7">
        <f t="shared" si="3"/>
        <v>8875225.2400000002</v>
      </c>
      <c r="M17" s="29">
        <f t="shared" si="4"/>
        <v>103.9</v>
      </c>
    </row>
    <row r="18" spans="1:13" ht="62.25" customHeight="1" x14ac:dyDescent="0.3">
      <c r="A18" s="4"/>
      <c r="B18" s="16" t="s">
        <v>125</v>
      </c>
      <c r="C18" s="17" t="s">
        <v>87</v>
      </c>
      <c r="D18" s="17" t="s">
        <v>94</v>
      </c>
      <c r="E18" s="7">
        <v>34558316.729999997</v>
      </c>
      <c r="F18" s="23">
        <v>29361261.949999999</v>
      </c>
      <c r="G18" s="7">
        <v>5099289.76</v>
      </c>
      <c r="H18" s="7">
        <v>5655954.6200000001</v>
      </c>
      <c r="I18" s="7">
        <v>5052790.63</v>
      </c>
      <c r="J18" s="7">
        <f t="shared" si="1"/>
        <v>-29459026.969999999</v>
      </c>
      <c r="K18" s="29">
        <f t="shared" si="2"/>
        <v>14.8</v>
      </c>
      <c r="L18" s="7">
        <f t="shared" si="3"/>
        <v>-24261972.190000001</v>
      </c>
      <c r="M18" s="29">
        <f t="shared" si="4"/>
        <v>17.399999999999999</v>
      </c>
    </row>
    <row r="19" spans="1:13" ht="37.5" x14ac:dyDescent="0.3">
      <c r="A19" s="4" t="s">
        <v>48</v>
      </c>
      <c r="B19" s="16" t="s">
        <v>7</v>
      </c>
      <c r="C19" s="17" t="s">
        <v>87</v>
      </c>
      <c r="D19" s="17" t="s">
        <v>100</v>
      </c>
      <c r="E19" s="7">
        <v>38165799.539999999</v>
      </c>
      <c r="F19" s="23">
        <v>82316506.75</v>
      </c>
      <c r="G19" s="7">
        <v>7900865.1200000001</v>
      </c>
      <c r="H19" s="7">
        <v>6429716.6600000001</v>
      </c>
      <c r="I19" s="7">
        <v>6429137.7800000003</v>
      </c>
      <c r="J19" s="7">
        <f t="shared" si="1"/>
        <v>-30264934.420000002</v>
      </c>
      <c r="K19" s="29">
        <f t="shared" si="2"/>
        <v>20.7</v>
      </c>
      <c r="L19" s="7">
        <f t="shared" si="3"/>
        <v>-74415641.629999995</v>
      </c>
      <c r="M19" s="29">
        <f t="shared" si="4"/>
        <v>9.6</v>
      </c>
    </row>
    <row r="20" spans="1:13" x14ac:dyDescent="0.3">
      <c r="A20" s="14" t="s">
        <v>49</v>
      </c>
      <c r="B20" s="15" t="s">
        <v>116</v>
      </c>
      <c r="C20" s="14" t="s">
        <v>88</v>
      </c>
      <c r="D20" s="14" t="s">
        <v>98</v>
      </c>
      <c r="E20" s="6">
        <f>SUM(E21:E27)</f>
        <v>4665275433.7200003</v>
      </c>
      <c r="F20" s="22">
        <f>SUM(F21:F27)</f>
        <v>5370144303.0600004</v>
      </c>
      <c r="G20" s="6">
        <f>SUM(G21:G27)</f>
        <v>4831595597.1999998</v>
      </c>
      <c r="H20" s="6">
        <f t="shared" ref="H20:I20" si="6">SUM(H21:H27)</f>
        <v>4151199389.5599999</v>
      </c>
      <c r="I20" s="6">
        <f t="shared" si="6"/>
        <v>3548765480.7800002</v>
      </c>
      <c r="J20" s="6">
        <f t="shared" si="1"/>
        <v>166320163.47999999</v>
      </c>
      <c r="K20" s="28">
        <f t="shared" si="2"/>
        <v>103.6</v>
      </c>
      <c r="L20" s="6">
        <f t="shared" si="3"/>
        <v>-538548705.86000001</v>
      </c>
      <c r="M20" s="28">
        <f t="shared" si="4"/>
        <v>90</v>
      </c>
    </row>
    <row r="21" spans="1:13" x14ac:dyDescent="0.3">
      <c r="A21" s="4" t="s">
        <v>50</v>
      </c>
      <c r="B21" s="16" t="s">
        <v>8</v>
      </c>
      <c r="C21" s="17" t="s">
        <v>88</v>
      </c>
      <c r="D21" s="17" t="s">
        <v>86</v>
      </c>
      <c r="E21" s="7">
        <v>13653748.41</v>
      </c>
      <c r="F21" s="23">
        <v>16008200</v>
      </c>
      <c r="G21" s="7"/>
      <c r="H21" s="7"/>
      <c r="I21" s="7"/>
      <c r="J21" s="7">
        <f t="shared" si="1"/>
        <v>-13653748.41</v>
      </c>
      <c r="K21" s="29">
        <f>G21/E21*100</f>
        <v>0</v>
      </c>
      <c r="L21" s="7">
        <f t="shared" si="3"/>
        <v>-16008200</v>
      </c>
      <c r="M21" s="29">
        <f>G21/F21*100</f>
        <v>0</v>
      </c>
    </row>
    <row r="22" spans="1:13" x14ac:dyDescent="0.3">
      <c r="A22" s="4" t="s">
        <v>51</v>
      </c>
      <c r="B22" s="16" t="s">
        <v>9</v>
      </c>
      <c r="C22" s="17" t="s">
        <v>88</v>
      </c>
      <c r="D22" s="17" t="s">
        <v>89</v>
      </c>
      <c r="E22" s="7">
        <v>45854063.460000001</v>
      </c>
      <c r="F22" s="23">
        <v>65685517.520000003</v>
      </c>
      <c r="G22" s="7">
        <v>84473248.150000006</v>
      </c>
      <c r="H22" s="7">
        <v>47064695.469999999</v>
      </c>
      <c r="I22" s="7">
        <v>46369395.469999999</v>
      </c>
      <c r="J22" s="7">
        <f t="shared" si="1"/>
        <v>38619184.689999998</v>
      </c>
      <c r="K22" s="29">
        <f t="shared" si="2"/>
        <v>184.2</v>
      </c>
      <c r="L22" s="7">
        <f t="shared" si="3"/>
        <v>18787730.629999999</v>
      </c>
      <c r="M22" s="29">
        <f t="shared" si="4"/>
        <v>128.6</v>
      </c>
    </row>
    <row r="23" spans="1:13" x14ac:dyDescent="0.3">
      <c r="A23" s="4" t="s">
        <v>52</v>
      </c>
      <c r="B23" s="16" t="s">
        <v>10</v>
      </c>
      <c r="C23" s="17" t="s">
        <v>88</v>
      </c>
      <c r="D23" s="17" t="s">
        <v>91</v>
      </c>
      <c r="E23" s="7">
        <v>13195924.91</v>
      </c>
      <c r="F23" s="23">
        <v>14467768.890000001</v>
      </c>
      <c r="G23" s="7">
        <v>15050878.470000001</v>
      </c>
      <c r="H23" s="7">
        <v>14460453.33</v>
      </c>
      <c r="I23" s="7">
        <v>14456002.16</v>
      </c>
      <c r="J23" s="7">
        <f t="shared" si="1"/>
        <v>1854953.56</v>
      </c>
      <c r="K23" s="29">
        <f t="shared" si="2"/>
        <v>114.1</v>
      </c>
      <c r="L23" s="7">
        <f t="shared" si="3"/>
        <v>583109.57999999996</v>
      </c>
      <c r="M23" s="29">
        <f t="shared" si="4"/>
        <v>104</v>
      </c>
    </row>
    <row r="24" spans="1:13" x14ac:dyDescent="0.3">
      <c r="A24" s="4" t="s">
        <v>53</v>
      </c>
      <c r="B24" s="16" t="s">
        <v>11</v>
      </c>
      <c r="C24" s="17" t="s">
        <v>88</v>
      </c>
      <c r="D24" s="17" t="s">
        <v>92</v>
      </c>
      <c r="E24" s="7">
        <v>853150007.33000004</v>
      </c>
      <c r="F24" s="23">
        <v>987649150.33000004</v>
      </c>
      <c r="G24" s="7">
        <v>766861921.89999998</v>
      </c>
      <c r="H24" s="7">
        <v>778267644.80999994</v>
      </c>
      <c r="I24" s="7">
        <v>777164347.20000005</v>
      </c>
      <c r="J24" s="7">
        <f t="shared" si="1"/>
        <v>-86288085.430000007</v>
      </c>
      <c r="K24" s="29">
        <f t="shared" si="2"/>
        <v>89.9</v>
      </c>
      <c r="L24" s="7">
        <f t="shared" si="3"/>
        <v>-220787228.43000001</v>
      </c>
      <c r="M24" s="29">
        <f t="shared" si="4"/>
        <v>77.599999999999994</v>
      </c>
    </row>
    <row r="25" spans="1:13" x14ac:dyDescent="0.3">
      <c r="A25" s="4" t="s">
        <v>54</v>
      </c>
      <c r="B25" s="16" t="s">
        <v>12</v>
      </c>
      <c r="C25" s="17" t="s">
        <v>88</v>
      </c>
      <c r="D25" s="17" t="s">
        <v>93</v>
      </c>
      <c r="E25" s="7">
        <v>3088980790.9299998</v>
      </c>
      <c r="F25" s="23">
        <v>3574449931</v>
      </c>
      <c r="G25" s="7">
        <v>3167448642.3699999</v>
      </c>
      <c r="H25" s="7">
        <v>2536979000.9699998</v>
      </c>
      <c r="I25" s="7">
        <v>1944302377.6500001</v>
      </c>
      <c r="J25" s="7">
        <f t="shared" si="1"/>
        <v>78467851.439999998</v>
      </c>
      <c r="K25" s="29">
        <f t="shared" si="2"/>
        <v>102.5</v>
      </c>
      <c r="L25" s="7">
        <f t="shared" si="3"/>
        <v>-407001288.63</v>
      </c>
      <c r="M25" s="29">
        <f t="shared" si="4"/>
        <v>88.6</v>
      </c>
    </row>
    <row r="26" spans="1:13" x14ac:dyDescent="0.3">
      <c r="A26" s="4" t="s">
        <v>55</v>
      </c>
      <c r="B26" s="16" t="s">
        <v>13</v>
      </c>
      <c r="C26" s="17" t="s">
        <v>88</v>
      </c>
      <c r="D26" s="17" t="s">
        <v>94</v>
      </c>
      <c r="E26" s="7">
        <v>207255976.90000001</v>
      </c>
      <c r="F26" s="23">
        <v>215130776.06</v>
      </c>
      <c r="G26" s="7">
        <v>271910866.38999999</v>
      </c>
      <c r="H26" s="7">
        <v>254624702.52000001</v>
      </c>
      <c r="I26" s="7">
        <v>239673783.13</v>
      </c>
      <c r="J26" s="7">
        <f t="shared" si="1"/>
        <v>64654889.490000002</v>
      </c>
      <c r="K26" s="29">
        <f t="shared" si="2"/>
        <v>131.19999999999999</v>
      </c>
      <c r="L26" s="7">
        <f t="shared" si="3"/>
        <v>56780090.329999998</v>
      </c>
      <c r="M26" s="29">
        <f t="shared" si="4"/>
        <v>126.4</v>
      </c>
    </row>
    <row r="27" spans="1:13" ht="24.75" customHeight="1" x14ac:dyDescent="0.3">
      <c r="A27" s="4" t="s">
        <v>56</v>
      </c>
      <c r="B27" s="16" t="s">
        <v>14</v>
      </c>
      <c r="C27" s="17" t="s">
        <v>88</v>
      </c>
      <c r="D27" s="17" t="s">
        <v>96</v>
      </c>
      <c r="E27" s="7">
        <v>443184921.77999997</v>
      </c>
      <c r="F27" s="23">
        <v>496752959.25999999</v>
      </c>
      <c r="G27" s="7">
        <v>525850039.92000002</v>
      </c>
      <c r="H27" s="7">
        <v>519802892.45999998</v>
      </c>
      <c r="I27" s="7">
        <v>526799575.17000002</v>
      </c>
      <c r="J27" s="7">
        <f t="shared" si="1"/>
        <v>82665118.140000001</v>
      </c>
      <c r="K27" s="29">
        <f t="shared" si="2"/>
        <v>118.7</v>
      </c>
      <c r="L27" s="7">
        <f t="shared" si="3"/>
        <v>29097080.66</v>
      </c>
      <c r="M27" s="29">
        <f t="shared" si="4"/>
        <v>105.9</v>
      </c>
    </row>
    <row r="28" spans="1:13" ht="36" customHeight="1" x14ac:dyDescent="0.3">
      <c r="A28" s="14" t="s">
        <v>57</v>
      </c>
      <c r="B28" s="15" t="s">
        <v>117</v>
      </c>
      <c r="C28" s="14" t="s">
        <v>89</v>
      </c>
      <c r="D28" s="14" t="s">
        <v>98</v>
      </c>
      <c r="E28" s="6">
        <f>SUM(E29:E32)</f>
        <v>3599510687.0500002</v>
      </c>
      <c r="F28" s="22">
        <f>SUM(F29:F32)</f>
        <v>4487608674.8800001</v>
      </c>
      <c r="G28" s="6">
        <f>SUM(G29:G32)</f>
        <v>3905631290.04</v>
      </c>
      <c r="H28" s="6">
        <f t="shared" ref="H28:I28" si="7">SUM(H29:H32)</f>
        <v>1855435305.8299999</v>
      </c>
      <c r="I28" s="6">
        <f t="shared" si="7"/>
        <v>2232339838.5900002</v>
      </c>
      <c r="J28" s="6">
        <f t="shared" si="1"/>
        <v>306120602.99000001</v>
      </c>
      <c r="K28" s="28">
        <f t="shared" si="2"/>
        <v>108.5</v>
      </c>
      <c r="L28" s="6">
        <f t="shared" si="3"/>
        <v>-581977384.84000003</v>
      </c>
      <c r="M28" s="28">
        <f t="shared" si="4"/>
        <v>87</v>
      </c>
    </row>
    <row r="29" spans="1:13" x14ac:dyDescent="0.3">
      <c r="A29" s="4" t="s">
        <v>58</v>
      </c>
      <c r="B29" s="16" t="s">
        <v>15</v>
      </c>
      <c r="C29" s="17" t="s">
        <v>89</v>
      </c>
      <c r="D29" s="17" t="s">
        <v>86</v>
      </c>
      <c r="E29" s="7">
        <v>2582497307.5700002</v>
      </c>
      <c r="F29" s="23">
        <v>2184474198.4200001</v>
      </c>
      <c r="G29" s="7">
        <v>100405121.56999999</v>
      </c>
      <c r="H29" s="7">
        <v>262894357.53999999</v>
      </c>
      <c r="I29" s="7">
        <v>273226189.38</v>
      </c>
      <c r="J29" s="7">
        <f t="shared" si="1"/>
        <v>-2482092186</v>
      </c>
      <c r="K29" s="29">
        <f t="shared" si="2"/>
        <v>3.9</v>
      </c>
      <c r="L29" s="7">
        <f t="shared" si="3"/>
        <v>-2084069076.8499999</v>
      </c>
      <c r="M29" s="29">
        <f t="shared" si="4"/>
        <v>4.5999999999999996</v>
      </c>
    </row>
    <row r="30" spans="1:13" x14ac:dyDescent="0.3">
      <c r="A30" s="4" t="s">
        <v>59</v>
      </c>
      <c r="B30" s="16" t="s">
        <v>16</v>
      </c>
      <c r="C30" s="17" t="s">
        <v>89</v>
      </c>
      <c r="D30" s="17" t="s">
        <v>99</v>
      </c>
      <c r="E30" s="7">
        <v>90306626.319999993</v>
      </c>
      <c r="F30" s="23">
        <v>1325486264.4300001</v>
      </c>
      <c r="G30" s="7">
        <v>2978154957.8899999</v>
      </c>
      <c r="H30" s="7">
        <v>828676542.13999999</v>
      </c>
      <c r="I30" s="7">
        <v>1193461860.1300001</v>
      </c>
      <c r="J30" s="7">
        <f t="shared" si="1"/>
        <v>2887848331.5700002</v>
      </c>
      <c r="K30" s="29">
        <f t="shared" si="2"/>
        <v>3297.8</v>
      </c>
      <c r="L30" s="7">
        <f t="shared" si="3"/>
        <v>1652668693.46</v>
      </c>
      <c r="M30" s="29">
        <f t="shared" si="4"/>
        <v>224.7</v>
      </c>
    </row>
    <row r="31" spans="1:13" x14ac:dyDescent="0.3">
      <c r="A31" s="4" t="s">
        <v>60</v>
      </c>
      <c r="B31" s="16" t="s">
        <v>17</v>
      </c>
      <c r="C31" s="17" t="s">
        <v>89</v>
      </c>
      <c r="D31" s="17" t="s">
        <v>87</v>
      </c>
      <c r="E31" s="7">
        <v>736343261.50999999</v>
      </c>
      <c r="F31" s="23">
        <v>790146325.95000005</v>
      </c>
      <c r="G31" s="7">
        <v>625467146.24000001</v>
      </c>
      <c r="H31" s="7">
        <v>562508512.54999995</v>
      </c>
      <c r="I31" s="7">
        <v>563144018.33000004</v>
      </c>
      <c r="J31" s="7">
        <f t="shared" si="1"/>
        <v>-110876115.27</v>
      </c>
      <c r="K31" s="29">
        <f t="shared" si="2"/>
        <v>84.9</v>
      </c>
      <c r="L31" s="7">
        <f t="shared" si="3"/>
        <v>-164679179.71000001</v>
      </c>
      <c r="M31" s="29">
        <f t="shared" si="4"/>
        <v>79.2</v>
      </c>
    </row>
    <row r="32" spans="1:13" ht="37.5" x14ac:dyDescent="0.3">
      <c r="A32" s="4" t="s">
        <v>61</v>
      </c>
      <c r="B32" s="16" t="s">
        <v>18</v>
      </c>
      <c r="C32" s="17" t="s">
        <v>89</v>
      </c>
      <c r="D32" s="17" t="s">
        <v>89</v>
      </c>
      <c r="E32" s="7">
        <v>190363491.65000001</v>
      </c>
      <c r="F32" s="23">
        <v>187501886.08000001</v>
      </c>
      <c r="G32" s="7">
        <v>201604064.34</v>
      </c>
      <c r="H32" s="7">
        <v>201355893.59999999</v>
      </c>
      <c r="I32" s="7">
        <v>202507770.75</v>
      </c>
      <c r="J32" s="7">
        <f t="shared" si="1"/>
        <v>11240572.689999999</v>
      </c>
      <c r="K32" s="29">
        <f t="shared" si="2"/>
        <v>105.9</v>
      </c>
      <c r="L32" s="7">
        <f t="shared" si="3"/>
        <v>14102178.26</v>
      </c>
      <c r="M32" s="29">
        <f t="shared" si="4"/>
        <v>107.5</v>
      </c>
    </row>
    <row r="33" spans="1:13" x14ac:dyDescent="0.3">
      <c r="A33" s="14" t="s">
        <v>62</v>
      </c>
      <c r="B33" s="15" t="s">
        <v>118</v>
      </c>
      <c r="C33" s="14" t="s">
        <v>90</v>
      </c>
      <c r="D33" s="14" t="s">
        <v>98</v>
      </c>
      <c r="E33" s="6">
        <f>SUM(E34:E35)</f>
        <v>20235067.800000001</v>
      </c>
      <c r="F33" s="22">
        <f>SUM(F34:F35)</f>
        <v>1666548505.0799999</v>
      </c>
      <c r="G33" s="6">
        <f>SUM(G34:G35)</f>
        <v>1125325538.03</v>
      </c>
      <c r="H33" s="6">
        <f t="shared" ref="H33:I33" si="8">SUM(H34:H35)</f>
        <v>1059793608.54</v>
      </c>
      <c r="I33" s="6">
        <f t="shared" si="8"/>
        <v>11581220.039999999</v>
      </c>
      <c r="J33" s="6">
        <f t="shared" si="1"/>
        <v>1105090470.23</v>
      </c>
      <c r="K33" s="28">
        <f t="shared" si="2"/>
        <v>5561.3</v>
      </c>
      <c r="L33" s="6">
        <f t="shared" si="3"/>
        <v>-541222967.04999995</v>
      </c>
      <c r="M33" s="28">
        <f t="shared" si="4"/>
        <v>67.5</v>
      </c>
    </row>
    <row r="34" spans="1:13" ht="37.5" x14ac:dyDescent="0.3">
      <c r="A34" s="4" t="s">
        <v>63</v>
      </c>
      <c r="B34" s="16" t="s">
        <v>19</v>
      </c>
      <c r="C34" s="17" t="s">
        <v>90</v>
      </c>
      <c r="D34" s="17" t="s">
        <v>87</v>
      </c>
      <c r="E34" s="7">
        <v>8588719.7799999993</v>
      </c>
      <c r="F34" s="23">
        <v>1003708.83</v>
      </c>
      <c r="G34" s="7">
        <v>603666.9</v>
      </c>
      <c r="H34" s="7">
        <v>603666.9</v>
      </c>
      <c r="I34" s="7">
        <v>603666.9</v>
      </c>
      <c r="J34" s="7">
        <f t="shared" si="1"/>
        <v>-7985052.8799999999</v>
      </c>
      <c r="K34" s="29">
        <f t="shared" si="2"/>
        <v>7</v>
      </c>
      <c r="L34" s="7">
        <f t="shared" si="3"/>
        <v>-400041.93</v>
      </c>
      <c r="M34" s="29">
        <f t="shared" si="4"/>
        <v>60.1</v>
      </c>
    </row>
    <row r="35" spans="1:13" ht="37.5" x14ac:dyDescent="0.3">
      <c r="A35" s="4" t="s">
        <v>64</v>
      </c>
      <c r="B35" s="16" t="s">
        <v>20</v>
      </c>
      <c r="C35" s="17" t="s">
        <v>90</v>
      </c>
      <c r="D35" s="17" t="s">
        <v>89</v>
      </c>
      <c r="E35" s="7">
        <v>11646348.02</v>
      </c>
      <c r="F35" s="23">
        <v>1665544796.25</v>
      </c>
      <c r="G35" s="7">
        <v>1124721871.1300001</v>
      </c>
      <c r="H35" s="7">
        <v>1059189941.64</v>
      </c>
      <c r="I35" s="7">
        <v>10977553.140000001</v>
      </c>
      <c r="J35" s="7">
        <f t="shared" si="1"/>
        <v>1113075523.1099999</v>
      </c>
      <c r="K35" s="29">
        <f t="shared" si="2"/>
        <v>9657.2999999999993</v>
      </c>
      <c r="L35" s="7">
        <f t="shared" si="3"/>
        <v>-540822925.12</v>
      </c>
      <c r="M35" s="29">
        <f t="shared" si="4"/>
        <v>67.5</v>
      </c>
    </row>
    <row r="36" spans="1:13" x14ac:dyDescent="0.3">
      <c r="A36" s="14" t="s">
        <v>65</v>
      </c>
      <c r="B36" s="15" t="s">
        <v>119</v>
      </c>
      <c r="C36" s="14" t="s">
        <v>91</v>
      </c>
      <c r="D36" s="14" t="s">
        <v>98</v>
      </c>
      <c r="E36" s="6">
        <f>SUM(E37:E41)</f>
        <v>18394365745.799999</v>
      </c>
      <c r="F36" s="22">
        <f>SUM(F37:F41)</f>
        <v>18900047200.939999</v>
      </c>
      <c r="G36" s="6">
        <f>SUM(G37:G41)</f>
        <v>23778414394.279999</v>
      </c>
      <c r="H36" s="6">
        <f>SUM(H37:H41)</f>
        <v>23611297235.25</v>
      </c>
      <c r="I36" s="6">
        <f>SUM(I37:I41)</f>
        <v>21491265676.349998</v>
      </c>
      <c r="J36" s="6">
        <f t="shared" si="1"/>
        <v>5384048648.4799995</v>
      </c>
      <c r="K36" s="28">
        <f t="shared" si="2"/>
        <v>129.30000000000001</v>
      </c>
      <c r="L36" s="6">
        <f t="shared" si="3"/>
        <v>4878367193.3400002</v>
      </c>
      <c r="M36" s="28">
        <f t="shared" si="4"/>
        <v>125.8</v>
      </c>
    </row>
    <row r="37" spans="1:13" x14ac:dyDescent="0.3">
      <c r="A37" s="4" t="s">
        <v>66</v>
      </c>
      <c r="B37" s="16" t="s">
        <v>21</v>
      </c>
      <c r="C37" s="17" t="s">
        <v>91</v>
      </c>
      <c r="D37" s="17" t="s">
        <v>86</v>
      </c>
      <c r="E37" s="7">
        <v>6992518070.54</v>
      </c>
      <c r="F37" s="23">
        <v>7372298923.3900003</v>
      </c>
      <c r="G37" s="7">
        <v>8315899551.1499996</v>
      </c>
      <c r="H37" s="7">
        <v>8345069744.3500004</v>
      </c>
      <c r="I37" s="7">
        <v>7700467634.6499996</v>
      </c>
      <c r="J37" s="7">
        <f t="shared" si="1"/>
        <v>1323381480.6099999</v>
      </c>
      <c r="K37" s="29">
        <f t="shared" si="2"/>
        <v>118.9</v>
      </c>
      <c r="L37" s="7">
        <f t="shared" si="3"/>
        <v>943600627.75999999</v>
      </c>
      <c r="M37" s="29">
        <f t="shared" si="4"/>
        <v>112.8</v>
      </c>
    </row>
    <row r="38" spans="1:13" x14ac:dyDescent="0.3">
      <c r="A38" s="4" t="s">
        <v>67</v>
      </c>
      <c r="B38" s="16" t="s">
        <v>22</v>
      </c>
      <c r="C38" s="17" t="s">
        <v>91</v>
      </c>
      <c r="D38" s="17" t="s">
        <v>99</v>
      </c>
      <c r="E38" s="7">
        <v>9450754695.6399994</v>
      </c>
      <c r="F38" s="23">
        <v>9573741404.8600006</v>
      </c>
      <c r="G38" s="7">
        <v>13351074025.34</v>
      </c>
      <c r="H38" s="7">
        <v>13163598542.209999</v>
      </c>
      <c r="I38" s="7">
        <v>11803648180.57</v>
      </c>
      <c r="J38" s="7">
        <f t="shared" si="1"/>
        <v>3900319329.6999998</v>
      </c>
      <c r="K38" s="29">
        <f t="shared" si="2"/>
        <v>141.30000000000001</v>
      </c>
      <c r="L38" s="7">
        <f t="shared" si="3"/>
        <v>3777332620.48</v>
      </c>
      <c r="M38" s="29">
        <f t="shared" si="4"/>
        <v>139.5</v>
      </c>
    </row>
    <row r="39" spans="1:13" x14ac:dyDescent="0.3">
      <c r="A39" s="4" t="s">
        <v>68</v>
      </c>
      <c r="B39" s="16" t="s">
        <v>110</v>
      </c>
      <c r="C39" s="17" t="s">
        <v>91</v>
      </c>
      <c r="D39" s="17" t="s">
        <v>87</v>
      </c>
      <c r="E39" s="7">
        <v>1002887684.85</v>
      </c>
      <c r="F39" s="23">
        <v>880008034.03999996</v>
      </c>
      <c r="G39" s="7">
        <v>927764832.49000001</v>
      </c>
      <c r="H39" s="7">
        <v>935483740.92999995</v>
      </c>
      <c r="I39" s="7">
        <v>832157950.13999999</v>
      </c>
      <c r="J39" s="7">
        <f t="shared" si="1"/>
        <v>-75122852.359999999</v>
      </c>
      <c r="K39" s="29">
        <f t="shared" si="2"/>
        <v>92.5</v>
      </c>
      <c r="L39" s="7">
        <f t="shared" si="3"/>
        <v>47756798.450000003</v>
      </c>
      <c r="M39" s="29">
        <f t="shared" si="4"/>
        <v>105.4</v>
      </c>
    </row>
    <row r="40" spans="1:13" x14ac:dyDescent="0.3">
      <c r="A40" s="4" t="s">
        <v>69</v>
      </c>
      <c r="B40" s="16" t="s">
        <v>111</v>
      </c>
      <c r="C40" s="17" t="s">
        <v>91</v>
      </c>
      <c r="D40" s="17" t="s">
        <v>91</v>
      </c>
      <c r="E40" s="7">
        <v>411199897.44</v>
      </c>
      <c r="F40" s="23">
        <v>511817953.07999998</v>
      </c>
      <c r="G40" s="7">
        <v>394141163.49000001</v>
      </c>
      <c r="H40" s="7">
        <v>374626825.37</v>
      </c>
      <c r="I40" s="7">
        <v>365717689.86000001</v>
      </c>
      <c r="J40" s="7">
        <f t="shared" si="1"/>
        <v>-17058733.949999999</v>
      </c>
      <c r="K40" s="29">
        <f t="shared" si="2"/>
        <v>95.9</v>
      </c>
      <c r="L40" s="7">
        <f t="shared" si="3"/>
        <v>-117676789.59</v>
      </c>
      <c r="M40" s="29">
        <f t="shared" si="4"/>
        <v>77</v>
      </c>
    </row>
    <row r="41" spans="1:13" x14ac:dyDescent="0.3">
      <c r="A41" s="4" t="s">
        <v>109</v>
      </c>
      <c r="B41" s="16" t="s">
        <v>23</v>
      </c>
      <c r="C41" s="17" t="s">
        <v>91</v>
      </c>
      <c r="D41" s="17" t="s">
        <v>93</v>
      </c>
      <c r="E41" s="7">
        <v>537005397.33000004</v>
      </c>
      <c r="F41" s="23">
        <v>562180885.57000005</v>
      </c>
      <c r="G41" s="7">
        <v>789534821.80999994</v>
      </c>
      <c r="H41" s="7">
        <v>792518382.38999999</v>
      </c>
      <c r="I41" s="7">
        <v>789274221.13</v>
      </c>
      <c r="J41" s="7">
        <f t="shared" si="1"/>
        <v>252529424.47999999</v>
      </c>
      <c r="K41" s="29">
        <f t="shared" si="2"/>
        <v>147</v>
      </c>
      <c r="L41" s="7">
        <f t="shared" si="3"/>
        <v>227353936.24000001</v>
      </c>
      <c r="M41" s="29">
        <f t="shared" si="4"/>
        <v>140.4</v>
      </c>
    </row>
    <row r="42" spans="1:13" x14ac:dyDescent="0.3">
      <c r="A42" s="14" t="s">
        <v>70</v>
      </c>
      <c r="B42" s="15" t="s">
        <v>120</v>
      </c>
      <c r="C42" s="14" t="s">
        <v>92</v>
      </c>
      <c r="D42" s="14" t="s">
        <v>98</v>
      </c>
      <c r="E42" s="6">
        <f>SUM(E43:E44)</f>
        <v>1225302608.52</v>
      </c>
      <c r="F42" s="22">
        <f>SUM(F43:F44)</f>
        <v>1302129993.3800001</v>
      </c>
      <c r="G42" s="6">
        <f>SUM(G43:G44)</f>
        <v>1262040858.95</v>
      </c>
      <c r="H42" s="6">
        <f t="shared" ref="H42:I42" si="9">SUM(H43:H44)</f>
        <v>1164651337.55</v>
      </c>
      <c r="I42" s="6">
        <f t="shared" si="9"/>
        <v>985377589.05999994</v>
      </c>
      <c r="J42" s="6">
        <f t="shared" si="1"/>
        <v>36738250.43</v>
      </c>
      <c r="K42" s="28">
        <f t="shared" si="2"/>
        <v>103</v>
      </c>
      <c r="L42" s="6">
        <f t="shared" si="3"/>
        <v>-40089134.43</v>
      </c>
      <c r="M42" s="28">
        <f t="shared" si="4"/>
        <v>96.9</v>
      </c>
    </row>
    <row r="43" spans="1:13" x14ac:dyDescent="0.3">
      <c r="A43" s="4" t="s">
        <v>71</v>
      </c>
      <c r="B43" s="16" t="s">
        <v>24</v>
      </c>
      <c r="C43" s="17" t="s">
        <v>92</v>
      </c>
      <c r="D43" s="17" t="s">
        <v>86</v>
      </c>
      <c r="E43" s="7">
        <v>1160074237.04</v>
      </c>
      <c r="F43" s="23">
        <v>1225575778.4300001</v>
      </c>
      <c r="G43" s="7">
        <v>1181208039.22</v>
      </c>
      <c r="H43" s="7">
        <v>1088118016.24</v>
      </c>
      <c r="I43" s="7">
        <v>908518650.39999998</v>
      </c>
      <c r="J43" s="7">
        <f t="shared" si="1"/>
        <v>21133802.18</v>
      </c>
      <c r="K43" s="29">
        <f t="shared" si="2"/>
        <v>101.8</v>
      </c>
      <c r="L43" s="7">
        <f t="shared" si="3"/>
        <v>-44367739.210000001</v>
      </c>
      <c r="M43" s="29">
        <f t="shared" si="4"/>
        <v>96.4</v>
      </c>
    </row>
    <row r="44" spans="1:13" ht="26.25" customHeight="1" x14ac:dyDescent="0.3">
      <c r="A44" s="4" t="s">
        <v>72</v>
      </c>
      <c r="B44" s="16" t="s">
        <v>25</v>
      </c>
      <c r="C44" s="17" t="s">
        <v>92</v>
      </c>
      <c r="D44" s="17" t="s">
        <v>88</v>
      </c>
      <c r="E44" s="7">
        <v>65228371.479999997</v>
      </c>
      <c r="F44" s="23">
        <v>76554214.950000003</v>
      </c>
      <c r="G44" s="7">
        <v>80832819.730000004</v>
      </c>
      <c r="H44" s="7">
        <v>76533321.310000002</v>
      </c>
      <c r="I44" s="7">
        <v>76858938.659999996</v>
      </c>
      <c r="J44" s="7">
        <f t="shared" si="1"/>
        <v>15604448.25</v>
      </c>
      <c r="K44" s="29">
        <f t="shared" si="2"/>
        <v>123.9</v>
      </c>
      <c r="L44" s="7">
        <f t="shared" si="3"/>
        <v>4278604.78</v>
      </c>
      <c r="M44" s="29">
        <f t="shared" si="4"/>
        <v>105.6</v>
      </c>
    </row>
    <row r="45" spans="1:13" x14ac:dyDescent="0.3">
      <c r="A45" s="14" t="s">
        <v>73</v>
      </c>
      <c r="B45" s="15" t="s">
        <v>121</v>
      </c>
      <c r="C45" s="14" t="s">
        <v>93</v>
      </c>
      <c r="D45" s="14" t="s">
        <v>98</v>
      </c>
      <c r="E45" s="6">
        <f>E46</f>
        <v>2330100</v>
      </c>
      <c r="F45" s="22">
        <f>F46</f>
        <v>6214082.6600000001</v>
      </c>
      <c r="G45" s="6">
        <f>G46</f>
        <v>6876581.0199999996</v>
      </c>
      <c r="H45" s="6">
        <f t="shared" ref="H45:I45" si="10">H46</f>
        <v>6876581.0199999996</v>
      </c>
      <c r="I45" s="6">
        <f t="shared" si="10"/>
        <v>6876581.0199999996</v>
      </c>
      <c r="J45" s="6">
        <f t="shared" si="1"/>
        <v>4546481.0199999996</v>
      </c>
      <c r="K45" s="28">
        <f t="shared" si="2"/>
        <v>295.10000000000002</v>
      </c>
      <c r="L45" s="6">
        <f t="shared" si="3"/>
        <v>662498.36</v>
      </c>
      <c r="M45" s="28">
        <f t="shared" si="4"/>
        <v>110.7</v>
      </c>
    </row>
    <row r="46" spans="1:13" x14ac:dyDescent="0.3">
      <c r="A46" s="4" t="s">
        <v>74</v>
      </c>
      <c r="B46" s="16" t="s">
        <v>26</v>
      </c>
      <c r="C46" s="17" t="s">
        <v>93</v>
      </c>
      <c r="D46" s="17" t="s">
        <v>93</v>
      </c>
      <c r="E46" s="7">
        <v>2330100</v>
      </c>
      <c r="F46" s="23">
        <v>6214082.6600000001</v>
      </c>
      <c r="G46" s="7">
        <v>6876581.0199999996</v>
      </c>
      <c r="H46" s="7">
        <v>6876581.0199999996</v>
      </c>
      <c r="I46" s="7">
        <v>6876581.0199999996</v>
      </c>
      <c r="J46" s="7">
        <f t="shared" si="1"/>
        <v>4546481.0199999996</v>
      </c>
      <c r="K46" s="29">
        <f t="shared" si="2"/>
        <v>295.10000000000002</v>
      </c>
      <c r="L46" s="7">
        <f t="shared" si="3"/>
        <v>662498.36</v>
      </c>
      <c r="M46" s="29">
        <f t="shared" si="4"/>
        <v>110.7</v>
      </c>
    </row>
    <row r="47" spans="1:13" x14ac:dyDescent="0.3">
      <c r="A47" s="14" t="s">
        <v>75</v>
      </c>
      <c r="B47" s="15" t="s">
        <v>122</v>
      </c>
      <c r="C47" s="14" t="s">
        <v>94</v>
      </c>
      <c r="D47" s="14" t="s">
        <v>98</v>
      </c>
      <c r="E47" s="6">
        <f t="shared" ref="E47:I47" si="11">SUM(E48:E51)</f>
        <v>911764435.63999999</v>
      </c>
      <c r="F47" s="22">
        <f t="shared" si="11"/>
        <v>838955598.33000004</v>
      </c>
      <c r="G47" s="6">
        <f t="shared" si="11"/>
        <v>422841680.49000001</v>
      </c>
      <c r="H47" s="6">
        <f t="shared" si="11"/>
        <v>399630616.58999997</v>
      </c>
      <c r="I47" s="6">
        <f t="shared" si="11"/>
        <v>400548439.31</v>
      </c>
      <c r="J47" s="6">
        <f t="shared" si="1"/>
        <v>-488922755.14999998</v>
      </c>
      <c r="K47" s="28">
        <f t="shared" si="2"/>
        <v>46.4</v>
      </c>
      <c r="L47" s="6">
        <f t="shared" si="3"/>
        <v>-416113917.83999997</v>
      </c>
      <c r="M47" s="28">
        <f t="shared" si="4"/>
        <v>50.4</v>
      </c>
    </row>
    <row r="48" spans="1:13" x14ac:dyDescent="0.3">
      <c r="A48" s="4" t="s">
        <v>76</v>
      </c>
      <c r="B48" s="16" t="s">
        <v>27</v>
      </c>
      <c r="C48" s="17" t="s">
        <v>94</v>
      </c>
      <c r="D48" s="17" t="s">
        <v>86</v>
      </c>
      <c r="E48" s="7">
        <v>18024569.969999999</v>
      </c>
      <c r="F48" s="23">
        <v>23200996</v>
      </c>
      <c r="G48" s="7">
        <v>27932484</v>
      </c>
      <c r="H48" s="7">
        <v>27932484</v>
      </c>
      <c r="I48" s="7">
        <v>27932484</v>
      </c>
      <c r="J48" s="7">
        <f t="shared" si="1"/>
        <v>9907914.0299999993</v>
      </c>
      <c r="K48" s="29">
        <f t="shared" si="2"/>
        <v>155</v>
      </c>
      <c r="L48" s="7">
        <f t="shared" si="3"/>
        <v>4731488</v>
      </c>
      <c r="M48" s="29">
        <f t="shared" si="4"/>
        <v>120.4</v>
      </c>
    </row>
    <row r="49" spans="1:13" x14ac:dyDescent="0.3">
      <c r="A49" s="4" t="s">
        <v>77</v>
      </c>
      <c r="B49" s="16" t="s">
        <v>28</v>
      </c>
      <c r="C49" s="17" t="s">
        <v>94</v>
      </c>
      <c r="D49" s="17" t="s">
        <v>87</v>
      </c>
      <c r="E49" s="7">
        <v>179721973.53</v>
      </c>
      <c r="F49" s="23">
        <v>267298695.19999999</v>
      </c>
      <c r="G49" s="9">
        <v>180367296.49000001</v>
      </c>
      <c r="H49" s="9">
        <v>155075332.59</v>
      </c>
      <c r="I49" s="9">
        <v>156061755.31</v>
      </c>
      <c r="J49" s="9">
        <f t="shared" si="1"/>
        <v>645322.96</v>
      </c>
      <c r="K49" s="30">
        <f t="shared" si="2"/>
        <v>100.4</v>
      </c>
      <c r="L49" s="9">
        <f t="shared" si="3"/>
        <v>-86931398.709999993</v>
      </c>
      <c r="M49" s="30">
        <f t="shared" si="4"/>
        <v>67.5</v>
      </c>
    </row>
    <row r="50" spans="1:13" x14ac:dyDescent="0.3">
      <c r="A50" s="4" t="s">
        <v>78</v>
      </c>
      <c r="B50" s="16" t="s">
        <v>29</v>
      </c>
      <c r="C50" s="17" t="s">
        <v>94</v>
      </c>
      <c r="D50" s="17" t="s">
        <v>88</v>
      </c>
      <c r="E50" s="7">
        <v>612403212.50999999</v>
      </c>
      <c r="F50" s="23">
        <v>430082318.31</v>
      </c>
      <c r="G50" s="9">
        <v>214541900</v>
      </c>
      <c r="H50" s="9">
        <v>216622800</v>
      </c>
      <c r="I50" s="9">
        <v>216554200</v>
      </c>
      <c r="J50" s="9">
        <f t="shared" si="1"/>
        <v>-397861312.50999999</v>
      </c>
      <c r="K50" s="30">
        <f t="shared" si="2"/>
        <v>35</v>
      </c>
      <c r="L50" s="9">
        <f t="shared" si="3"/>
        <v>-215540418.31</v>
      </c>
      <c r="M50" s="30">
        <f t="shared" si="4"/>
        <v>49.9</v>
      </c>
    </row>
    <row r="51" spans="1:13" x14ac:dyDescent="0.3">
      <c r="A51" s="4" t="s">
        <v>79</v>
      </c>
      <c r="B51" s="16" t="s">
        <v>30</v>
      </c>
      <c r="C51" s="17" t="s">
        <v>94</v>
      </c>
      <c r="D51" s="17" t="s">
        <v>90</v>
      </c>
      <c r="E51" s="7">
        <v>101614679.63</v>
      </c>
      <c r="F51" s="23">
        <v>118373588.81999999</v>
      </c>
      <c r="G51" s="9"/>
      <c r="H51" s="9"/>
      <c r="I51" s="9"/>
      <c r="J51" s="9">
        <f t="shared" si="1"/>
        <v>-101614679.63</v>
      </c>
      <c r="K51" s="30"/>
      <c r="L51" s="9">
        <f t="shared" si="3"/>
        <v>-118373588.81999999</v>
      </c>
      <c r="M51" s="30"/>
    </row>
    <row r="52" spans="1:13" x14ac:dyDescent="0.3">
      <c r="A52" s="14" t="s">
        <v>80</v>
      </c>
      <c r="B52" s="15" t="s">
        <v>123</v>
      </c>
      <c r="C52" s="14" t="s">
        <v>95</v>
      </c>
      <c r="D52" s="14" t="s">
        <v>98</v>
      </c>
      <c r="E52" s="6">
        <f>E53+E54+E55+E56</f>
        <v>1261729432.29</v>
      </c>
      <c r="F52" s="22">
        <f>F53+F54+F55+F56</f>
        <v>1879691757.1700001</v>
      </c>
      <c r="G52" s="6">
        <f>SUM(G53:G56)</f>
        <v>1691908756.3199999</v>
      </c>
      <c r="H52" s="6">
        <f t="shared" ref="H52:I52" si="12">SUM(H53:H56)</f>
        <v>1636084859.21</v>
      </c>
      <c r="I52" s="6">
        <f t="shared" si="12"/>
        <v>1558357675.1700001</v>
      </c>
      <c r="J52" s="6">
        <f t="shared" si="1"/>
        <v>430179324.02999997</v>
      </c>
      <c r="K52" s="28">
        <f t="shared" si="2"/>
        <v>134.1</v>
      </c>
      <c r="L52" s="6">
        <f t="shared" si="3"/>
        <v>-187783000.84999999</v>
      </c>
      <c r="M52" s="28">
        <f t="shared" si="4"/>
        <v>90</v>
      </c>
    </row>
    <row r="53" spans="1:13" x14ac:dyDescent="0.3">
      <c r="A53" s="4" t="s">
        <v>107</v>
      </c>
      <c r="B53" s="16" t="s">
        <v>105</v>
      </c>
      <c r="C53" s="17" t="s">
        <v>95</v>
      </c>
      <c r="D53" s="17" t="s">
        <v>86</v>
      </c>
      <c r="E53" s="8">
        <v>1003846735.87</v>
      </c>
      <c r="F53" s="24">
        <v>1030319658.78</v>
      </c>
      <c r="G53" s="8">
        <v>1137836867.1600001</v>
      </c>
      <c r="H53" s="8">
        <v>1164135864.2</v>
      </c>
      <c r="I53" s="8">
        <v>1186221614.03</v>
      </c>
      <c r="J53" s="8">
        <f t="shared" si="1"/>
        <v>133990131.29000001</v>
      </c>
      <c r="K53" s="31">
        <f t="shared" si="2"/>
        <v>113.3</v>
      </c>
      <c r="L53" s="8">
        <f t="shared" si="3"/>
        <v>107517208.38</v>
      </c>
      <c r="M53" s="31">
        <f t="shared" si="4"/>
        <v>110.4</v>
      </c>
    </row>
    <row r="54" spans="1:13" x14ac:dyDescent="0.3">
      <c r="A54" s="4" t="s">
        <v>108</v>
      </c>
      <c r="B54" s="16" t="s">
        <v>31</v>
      </c>
      <c r="C54" s="17" t="s">
        <v>95</v>
      </c>
      <c r="D54" s="17" t="s">
        <v>99</v>
      </c>
      <c r="E54" s="7">
        <v>178893890.31999999</v>
      </c>
      <c r="F54" s="23">
        <v>753281114.04999995</v>
      </c>
      <c r="G54" s="7">
        <v>463566688.60000002</v>
      </c>
      <c r="H54" s="7">
        <v>381409529.94999999</v>
      </c>
      <c r="I54" s="7">
        <v>284715098.18000001</v>
      </c>
      <c r="J54" s="7">
        <f t="shared" si="1"/>
        <v>284672798.27999997</v>
      </c>
      <c r="K54" s="29">
        <f t="shared" si="2"/>
        <v>259.10000000000002</v>
      </c>
      <c r="L54" s="7">
        <f t="shared" si="3"/>
        <v>-289714425.44999999</v>
      </c>
      <c r="M54" s="29">
        <f t="shared" si="4"/>
        <v>61.5</v>
      </c>
    </row>
    <row r="55" spans="1:13" x14ac:dyDescent="0.3">
      <c r="A55" s="4" t="s">
        <v>106</v>
      </c>
      <c r="B55" s="16" t="s">
        <v>112</v>
      </c>
      <c r="C55" s="17" t="s">
        <v>95</v>
      </c>
      <c r="D55" s="17" t="s">
        <v>87</v>
      </c>
      <c r="E55" s="7">
        <v>52418112.439999998</v>
      </c>
      <c r="F55" s="23">
        <v>66485993.479999997</v>
      </c>
      <c r="G55" s="7">
        <v>61133383.299999997</v>
      </c>
      <c r="H55" s="7">
        <v>61131582.960000001</v>
      </c>
      <c r="I55" s="7">
        <v>58141960.719999999</v>
      </c>
      <c r="J55" s="7">
        <f t="shared" si="1"/>
        <v>8715270.8599999994</v>
      </c>
      <c r="K55" s="29">
        <f t="shared" si="2"/>
        <v>116.6</v>
      </c>
      <c r="L55" s="7">
        <f t="shared" si="3"/>
        <v>-5352610.18</v>
      </c>
      <c r="M55" s="29">
        <f t="shared" si="4"/>
        <v>91.9</v>
      </c>
    </row>
    <row r="56" spans="1:13" ht="37.5" x14ac:dyDescent="0.3">
      <c r="A56" s="4" t="s">
        <v>113</v>
      </c>
      <c r="B56" s="16" t="s">
        <v>32</v>
      </c>
      <c r="C56" s="17" t="s">
        <v>95</v>
      </c>
      <c r="D56" s="17" t="s">
        <v>89</v>
      </c>
      <c r="E56" s="7">
        <v>26570693.66</v>
      </c>
      <c r="F56" s="23">
        <v>29604990.859999999</v>
      </c>
      <c r="G56" s="7">
        <v>29371817.260000002</v>
      </c>
      <c r="H56" s="7">
        <v>29407882.100000001</v>
      </c>
      <c r="I56" s="7">
        <v>29279002.239999998</v>
      </c>
      <c r="J56" s="7">
        <f t="shared" si="1"/>
        <v>2801123.6</v>
      </c>
      <c r="K56" s="29">
        <f t="shared" si="2"/>
        <v>110.5</v>
      </c>
      <c r="L56" s="7">
        <f t="shared" si="3"/>
        <v>-233173.6</v>
      </c>
      <c r="M56" s="29">
        <f t="shared" si="4"/>
        <v>99.2</v>
      </c>
    </row>
    <row r="57" spans="1:13" x14ac:dyDescent="0.3">
      <c r="A57" s="14" t="s">
        <v>81</v>
      </c>
      <c r="B57" s="15" t="s">
        <v>124</v>
      </c>
      <c r="C57" s="14" t="s">
        <v>96</v>
      </c>
      <c r="D57" s="14" t="s">
        <v>98</v>
      </c>
      <c r="E57" s="6">
        <f>SUM(E58)</f>
        <v>3971727.96</v>
      </c>
      <c r="F57" s="22">
        <f>F58</f>
        <v>3384139.4</v>
      </c>
      <c r="G57" s="6">
        <f>SUM(G58)</f>
        <v>3558010</v>
      </c>
      <c r="H57" s="6">
        <f t="shared" ref="H57:I57" si="13">SUM(H58)</f>
        <v>3537754.29</v>
      </c>
      <c r="I57" s="6">
        <f t="shared" si="13"/>
        <v>3572595</v>
      </c>
      <c r="J57" s="6">
        <f t="shared" si="1"/>
        <v>-413717.96</v>
      </c>
      <c r="K57" s="28">
        <f t="shared" si="2"/>
        <v>89.6</v>
      </c>
      <c r="L57" s="6">
        <f t="shared" si="3"/>
        <v>173870.6</v>
      </c>
      <c r="M57" s="28">
        <f t="shared" si="4"/>
        <v>105.1</v>
      </c>
    </row>
    <row r="58" spans="1:13" x14ac:dyDescent="0.3">
      <c r="A58" s="4" t="s">
        <v>82</v>
      </c>
      <c r="B58" s="16" t="s">
        <v>33</v>
      </c>
      <c r="C58" s="17" t="s">
        <v>96</v>
      </c>
      <c r="D58" s="17" t="s">
        <v>99</v>
      </c>
      <c r="E58" s="7">
        <v>3971727.96</v>
      </c>
      <c r="F58" s="23">
        <v>3384139.4</v>
      </c>
      <c r="G58" s="7">
        <v>3558010</v>
      </c>
      <c r="H58" s="7">
        <v>3537754.29</v>
      </c>
      <c r="I58" s="7">
        <v>3572595</v>
      </c>
      <c r="J58" s="7">
        <f t="shared" si="1"/>
        <v>-413717.96</v>
      </c>
      <c r="K58" s="29">
        <f t="shared" si="2"/>
        <v>89.6</v>
      </c>
      <c r="L58" s="7">
        <f t="shared" si="3"/>
        <v>173870.6</v>
      </c>
      <c r="M58" s="29">
        <f t="shared" si="4"/>
        <v>105.1</v>
      </c>
    </row>
    <row r="59" spans="1:13" ht="40.5" customHeight="1" x14ac:dyDescent="0.3">
      <c r="A59" s="14" t="s">
        <v>83</v>
      </c>
      <c r="B59" s="15" t="s">
        <v>128</v>
      </c>
      <c r="C59" s="14" t="s">
        <v>97</v>
      </c>
      <c r="D59" s="14" t="s">
        <v>98</v>
      </c>
      <c r="E59" s="6">
        <f>E60</f>
        <v>71532570.5</v>
      </c>
      <c r="F59" s="22">
        <f>F60</f>
        <v>122907681.14</v>
      </c>
      <c r="G59" s="6">
        <f>G60</f>
        <v>222285334.13999999</v>
      </c>
      <c r="H59" s="6">
        <f t="shared" ref="H59:I59" si="14">H60</f>
        <v>336514780.45999998</v>
      </c>
      <c r="I59" s="6">
        <f t="shared" si="14"/>
        <v>282382100.31</v>
      </c>
      <c r="J59" s="6">
        <f t="shared" si="1"/>
        <v>150752763.63999999</v>
      </c>
      <c r="K59" s="28">
        <f t="shared" si="2"/>
        <v>310.7</v>
      </c>
      <c r="L59" s="6">
        <f t="shared" si="3"/>
        <v>99377653</v>
      </c>
      <c r="M59" s="28">
        <f t="shared" si="4"/>
        <v>180.9</v>
      </c>
    </row>
    <row r="60" spans="1:13" ht="37.5" x14ac:dyDescent="0.3">
      <c r="A60" s="4" t="s">
        <v>84</v>
      </c>
      <c r="B60" s="16" t="s">
        <v>127</v>
      </c>
      <c r="C60" s="17" t="s">
        <v>97</v>
      </c>
      <c r="D60" s="17" t="s">
        <v>86</v>
      </c>
      <c r="E60" s="7">
        <v>71532570.5</v>
      </c>
      <c r="F60" s="23">
        <f>122907681.14</f>
        <v>122907681.14</v>
      </c>
      <c r="G60" s="7">
        <v>222285334.13999999</v>
      </c>
      <c r="H60" s="7">
        <v>336514780.45999998</v>
      </c>
      <c r="I60" s="7">
        <v>282382100.31</v>
      </c>
      <c r="J60" s="7">
        <f t="shared" si="1"/>
        <v>150752763.63999999</v>
      </c>
      <c r="K60" s="29">
        <f t="shared" si="2"/>
        <v>310.7</v>
      </c>
      <c r="L60" s="7">
        <f t="shared" si="3"/>
        <v>99377653</v>
      </c>
      <c r="M60" s="29">
        <f t="shared" si="4"/>
        <v>180.9</v>
      </c>
    </row>
  </sheetData>
  <customSheetViews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2">
    <mergeCell ref="A1:M1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9370078740157483" right="0.39370078740157483" top="0.59055118110236227" bottom="0.15748031496062992" header="0.51181102362204722" footer="0.15748031496062992"/>
  <pageSetup paperSize="9" scale="48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Леконцева Оксана Юрьевна</cp:lastModifiedBy>
  <cp:lastPrinted>2021-11-09T11:17:25Z</cp:lastPrinted>
  <dcterms:created xsi:type="dcterms:W3CDTF">2002-03-11T10:22:12Z</dcterms:created>
  <dcterms:modified xsi:type="dcterms:W3CDTF">2022-12-27T11:50:29Z</dcterms:modified>
</cp:coreProperties>
</file>