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45" windowHeight="5835" tabRatio="991" activeTab="0"/>
  </bookViews>
  <sheets>
    <sheet name="исполнение " sheetId="1" r:id="rId1"/>
  </sheets>
  <definedNames>
    <definedName name="_xlnm.Print_Area" localSheetId="0">'исполнение '!$A$1:$E$92</definedName>
  </definedNames>
  <calcPr fullCalcOnLoad="1"/>
</workbook>
</file>

<file path=xl/sharedStrings.xml><?xml version="1.0" encoding="utf-8"?>
<sst xmlns="http://schemas.openxmlformats.org/spreadsheetml/2006/main" count="78" uniqueCount="78">
  <si>
    <t>тыс.руб.</t>
  </si>
  <si>
    <t>Наименование дохода</t>
  </si>
  <si>
    <t>НАЛОГОВЫЕ ДОХОДЫ</t>
  </si>
  <si>
    <t>1.Налог на прибыль предприятий (по ставке 19%)</t>
  </si>
  <si>
    <t>2.Налог на прибыль  предприятий (по ставке 5 %)</t>
  </si>
  <si>
    <t>3.Подоходный налог с физических лиц</t>
  </si>
  <si>
    <t>4.Налоги на товары, услуги, лицензионные и</t>
  </si>
  <si>
    <t>регистрационные сборы</t>
  </si>
  <si>
    <t>4.1. Акцизы</t>
  </si>
  <si>
    <t>4.2.Сбор за розничную торговлю алкогольной продукцией</t>
  </si>
  <si>
    <t>4.3.Сбор за регистрацию предприятий</t>
  </si>
  <si>
    <t>4.4.Лицензирование отдельных видов деятельности</t>
  </si>
  <si>
    <t>4.5.Регистрационный сбор с физических лиц, зани-</t>
  </si>
  <si>
    <t>мающихся предпринимательской деятельностью</t>
  </si>
  <si>
    <t>4.6.Налог на покупку валюты</t>
  </si>
  <si>
    <t>5.Налоги на совокупный доход</t>
  </si>
  <si>
    <t>5.1.Единый налог на совокупный доход</t>
  </si>
  <si>
    <t xml:space="preserve">5.2.Единый налог на вмененный доход </t>
  </si>
  <si>
    <t>6.Налоги на имущество</t>
  </si>
  <si>
    <t>6.1.Налог на имущество физических лиц</t>
  </si>
  <si>
    <t>6.2.Налог на имущество предприятий</t>
  </si>
  <si>
    <t>7.Платежи за пользование природными ресурсами</t>
  </si>
  <si>
    <t>7.1.Платежи за недра</t>
  </si>
  <si>
    <t>7.2.Лесная подать</t>
  </si>
  <si>
    <t>7.3.Плата за пользование водными объектами</t>
  </si>
  <si>
    <t>7.4.Земельный налог</t>
  </si>
  <si>
    <t>8.Прочие налоги, пошлины и сборы</t>
  </si>
  <si>
    <t>8.1.Государственная пошлина</t>
  </si>
  <si>
    <t>8.2.Сбор на нужды образовательных учреждений</t>
  </si>
  <si>
    <t>8.3.Целевые сборы на содержание муниципальной милиции</t>
  </si>
  <si>
    <t>8.4.Налог на рекламу</t>
  </si>
  <si>
    <t>8.5.Налог на содержание  жилфонда и объектов соцсферы</t>
  </si>
  <si>
    <t>8.6. Лицензионный сбор за право торговли винно-водочными изделиями</t>
  </si>
  <si>
    <t>8.7.Сбор за право торговли</t>
  </si>
  <si>
    <t>8.8.Налог на перепродажу автомобилей</t>
  </si>
  <si>
    <t>8.9. Сбор за регистрацию игорного бизнеса</t>
  </si>
  <si>
    <t>НЕНАЛОГОВЫЕ ДОХОДЫ</t>
  </si>
  <si>
    <t>9.1.Дивиденды по акциям, принадлежащим государству</t>
  </si>
  <si>
    <t>9.3.Доходы от сдачи в аренду имущества</t>
  </si>
  <si>
    <t>9.4.Плата за наем жилья</t>
  </si>
  <si>
    <t>бесхозного имущества</t>
  </si>
  <si>
    <t>10.Доходы от продажи земли и нематериальных активов</t>
  </si>
  <si>
    <t>по доходам за 2001 год</t>
  </si>
  <si>
    <t>Утвержденный бюджет на 2001 год</t>
  </si>
  <si>
    <t>Уточненный бюджет на 2001 год</t>
  </si>
  <si>
    <t>Исполнено за 2001 год</t>
  </si>
  <si>
    <t>% исполнения к уточненному бюджету 2001 года</t>
  </si>
  <si>
    <t>8.10. Прочие налоговые платежи и сборы</t>
  </si>
  <si>
    <t>к решению городской Думы</t>
  </si>
  <si>
    <t>13.Штрафные санкции, возмещение ущерба</t>
  </si>
  <si>
    <t>13.1.Санкции за нарушение порядка применения цен</t>
  </si>
  <si>
    <t>13.2.Административные штрафы</t>
  </si>
  <si>
    <t>13.3.Штрафы по налоговому законодательству</t>
  </si>
  <si>
    <t>13.4.Штрафы за нарушение правил работы на контрольно-кассовых машинах</t>
  </si>
  <si>
    <t>14.Прочие неналоговые доходы</t>
  </si>
  <si>
    <t>15.Субвенции</t>
  </si>
  <si>
    <t>16.Взаимные расчеты с бюджетом ХМАО на выполнение целевых программ</t>
  </si>
  <si>
    <t>17.Поступления из округа сверхплановых назначений</t>
  </si>
  <si>
    <t>18.1.Поступления от приватизации</t>
  </si>
  <si>
    <t>18.2.Доходы за счет переноса остатка средств</t>
  </si>
  <si>
    <t>9.4.Проценты, полученные от предоставления бюджетных ссуд</t>
  </si>
  <si>
    <t>9.8.Доходы от продажи производственных фондов</t>
  </si>
  <si>
    <t>9.9.Доходы от реализации конфискованного,</t>
  </si>
  <si>
    <t>Приложение 1</t>
  </si>
  <si>
    <t>от "____"_________2002 №____</t>
  </si>
  <si>
    <t>9. Доходы от имущества, находящегося в муниципальной собственности, или от деятельности муниципальных организаций</t>
  </si>
  <si>
    <t>9.6.Возмещение потерь за сельскохозяйственные угодья</t>
  </si>
  <si>
    <t>11.Плата за вахтовый метод работы</t>
  </si>
  <si>
    <t>12.Плата за выдачу разрешения на привлечение иностранной рабочей силы</t>
  </si>
  <si>
    <t>Итого доходов</t>
  </si>
  <si>
    <t>Всего доходов</t>
  </si>
  <si>
    <t xml:space="preserve">бюджета города на 01.01.2001 </t>
  </si>
  <si>
    <t>ВСЕГО доходов с учетом источников внутреннего финансирования дефицита бюджета</t>
  </si>
  <si>
    <t xml:space="preserve">Исполнение бюджета города </t>
  </si>
  <si>
    <t>9.5.Проценты, полученные от предоставления инвестиционных кредитов</t>
  </si>
  <si>
    <t>18.Источники внутреннего финансирования дефицита бюджета</t>
  </si>
  <si>
    <t>9.7.Доходы от продажи квартир</t>
  </si>
  <si>
    <t>9.2.Арендная плата за земли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</si>
</sst>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8">
    <font>
      <sz val="10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20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b/>
      <u val="single"/>
      <sz val="16"/>
      <name val="Times New Roman Cyr"/>
      <family val="1"/>
    </font>
    <font>
      <sz val="16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u val="single"/>
      <sz val="15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3" fontId="6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3" fontId="1" fillId="0" borderId="7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5" xfId="0" applyFont="1" applyFill="1" applyBorder="1" applyAlignment="1">
      <alignment horizontal="left"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5" xfId="0" applyFont="1" applyFill="1" applyBorder="1" applyAlignment="1">
      <alignment horizontal="left"/>
    </xf>
    <xf numFmtId="3" fontId="12" fillId="0" borderId="4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5" xfId="0" applyFont="1" applyFill="1" applyBorder="1" applyAlignment="1">
      <alignment/>
    </xf>
    <xf numFmtId="3" fontId="13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3" fontId="8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justify"/>
    </xf>
    <xf numFmtId="0" fontId="12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3" fontId="8" fillId="0" borderId="3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/>
    </xf>
    <xf numFmtId="3" fontId="14" fillId="0" borderId="7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3" fontId="16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16" fontId="8" fillId="0" borderId="5" xfId="0" applyNumberFormat="1" applyFont="1" applyFill="1" applyBorder="1" applyAlignment="1">
      <alignment/>
    </xf>
    <xf numFmtId="0" fontId="13" fillId="0" borderId="5" xfId="0" applyFont="1" applyFill="1" applyBorder="1" applyAlignment="1">
      <alignment/>
    </xf>
    <xf numFmtId="16" fontId="12" fillId="0" borderId="5" xfId="0" applyNumberFormat="1" applyFont="1" applyFill="1" applyBorder="1" applyAlignment="1">
      <alignment/>
    </xf>
    <xf numFmtId="0" fontId="12" fillId="0" borderId="6" xfId="0" applyFont="1" applyFill="1" applyBorder="1" applyAlignment="1">
      <alignment/>
    </xf>
    <xf numFmtId="3" fontId="12" fillId="0" borderId="2" xfId="0" applyNumberFormat="1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3" fontId="17" fillId="0" borderId="4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5" xfId="0" applyFont="1" applyFill="1" applyBorder="1" applyAlignment="1">
      <alignment horizontal="justify"/>
    </xf>
    <xf numFmtId="0" fontId="12" fillId="0" borderId="5" xfId="0" applyFont="1" applyFill="1" applyBorder="1" applyAlignment="1">
      <alignment horizontal="justify"/>
    </xf>
    <xf numFmtId="0" fontId="8" fillId="0" borderId="4" xfId="0" applyFont="1" applyFill="1" applyBorder="1" applyAlignment="1">
      <alignment/>
    </xf>
    <xf numFmtId="0" fontId="12" fillId="0" borderId="6" xfId="0" applyFont="1" applyFill="1" applyBorder="1" applyAlignment="1">
      <alignment horizontal="justify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3" fontId="12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3"/>
  <sheetViews>
    <sheetView tabSelected="1" view="pageBreakPreview" zoomScale="60" zoomScaleNormal="60" workbookViewId="0" topLeftCell="A1">
      <selection activeCell="A51" sqref="A51"/>
    </sheetView>
  </sheetViews>
  <sheetFormatPr defaultColWidth="9.00390625" defaultRowHeight="12.75"/>
  <cols>
    <col min="1" max="1" width="67.25390625" style="1" customWidth="1"/>
    <col min="2" max="2" width="18.25390625" style="1" customWidth="1"/>
    <col min="3" max="3" width="19.375" style="1" customWidth="1"/>
    <col min="4" max="4" width="17.25390625" style="1" customWidth="1"/>
    <col min="5" max="5" width="13.75390625" style="1" customWidth="1"/>
    <col min="6" max="6" width="9.125" style="1" customWidth="1"/>
    <col min="7" max="7" width="10.875" style="1" bestFit="1" customWidth="1"/>
    <col min="8" max="16384" width="9.125" style="1" customWidth="1"/>
  </cols>
  <sheetData>
    <row r="1" ht="18.75" customHeight="1"/>
    <row r="2" ht="18.75">
      <c r="C2" s="51" t="s">
        <v>63</v>
      </c>
    </row>
    <row r="3" ht="18" customHeight="1">
      <c r="C3" s="51" t="s">
        <v>48</v>
      </c>
    </row>
    <row r="4" ht="18" customHeight="1">
      <c r="C4" s="51" t="s">
        <v>64</v>
      </c>
    </row>
    <row r="5" ht="18.75">
      <c r="C5" s="19"/>
    </row>
    <row r="6" spans="1:5" ht="25.5">
      <c r="A6" s="56" t="s">
        <v>73</v>
      </c>
      <c r="B6" s="56"/>
      <c r="C6" s="56"/>
      <c r="D6" s="56"/>
      <c r="E6" s="56"/>
    </row>
    <row r="7" spans="1:5" ht="25.5">
      <c r="A7" s="57" t="s">
        <v>42</v>
      </c>
      <c r="B7" s="57"/>
      <c r="C7" s="57"/>
      <c r="D7" s="57"/>
      <c r="E7" s="57"/>
    </row>
    <row r="8" spans="1:5" ht="25.5">
      <c r="A8" s="18"/>
      <c r="B8" s="18"/>
      <c r="C8" s="18"/>
      <c r="D8" s="18"/>
      <c r="E8" s="18"/>
    </row>
    <row r="9" spans="1:5" ht="18.75">
      <c r="A9" s="2"/>
      <c r="B9" s="4"/>
      <c r="C9" s="3"/>
      <c r="D9" s="3"/>
      <c r="E9" s="20" t="s">
        <v>0</v>
      </c>
    </row>
    <row r="10" spans="1:5" s="5" customFormat="1" ht="15.75" customHeight="1">
      <c r="A10" s="58" t="s">
        <v>1</v>
      </c>
      <c r="B10" s="61" t="s">
        <v>43</v>
      </c>
      <c r="C10" s="64" t="s">
        <v>44</v>
      </c>
      <c r="D10" s="64" t="s">
        <v>45</v>
      </c>
      <c r="E10" s="61" t="s">
        <v>46</v>
      </c>
    </row>
    <row r="11" spans="1:5" s="5" customFormat="1" ht="15.75">
      <c r="A11" s="59"/>
      <c r="B11" s="62"/>
      <c r="C11" s="65"/>
      <c r="D11" s="65"/>
      <c r="E11" s="62"/>
    </row>
    <row r="12" spans="1:5" s="5" customFormat="1" ht="69.75" customHeight="1">
      <c r="A12" s="60"/>
      <c r="B12" s="63"/>
      <c r="C12" s="66"/>
      <c r="D12" s="66"/>
      <c r="E12" s="63"/>
    </row>
    <row r="13" spans="1:5" ht="12.75" customHeight="1">
      <c r="A13" s="6">
        <v>1</v>
      </c>
      <c r="B13" s="7">
        <v>2</v>
      </c>
      <c r="C13" s="8">
        <v>3</v>
      </c>
      <c r="D13" s="6">
        <v>4</v>
      </c>
      <c r="E13" s="6">
        <v>5</v>
      </c>
    </row>
    <row r="14" spans="1:5" s="24" customFormat="1" ht="20.25">
      <c r="A14" s="21" t="s">
        <v>2</v>
      </c>
      <c r="B14" s="22">
        <f>B15+B16+B17+B20+B29+B33+B37+B43</f>
        <v>10377487</v>
      </c>
      <c r="C14" s="22">
        <f>C15+C16+C17+C20+C29+C33+C37+C43</f>
        <v>11830112</v>
      </c>
      <c r="D14" s="23">
        <f>D15+D16+D17+D20+D29+D33+D37+D43</f>
        <v>10564675</v>
      </c>
      <c r="E14" s="22">
        <f>D14/C14*100</f>
        <v>89.30325427181079</v>
      </c>
    </row>
    <row r="15" spans="1:5" s="27" customFormat="1" ht="19.5">
      <c r="A15" s="25" t="s">
        <v>3</v>
      </c>
      <c r="B15" s="26">
        <v>5564267</v>
      </c>
      <c r="C15" s="26">
        <v>4840111</v>
      </c>
      <c r="D15" s="26">
        <v>3648879</v>
      </c>
      <c r="E15" s="26">
        <f>D15/C15*100</f>
        <v>75.38833303616383</v>
      </c>
    </row>
    <row r="16" spans="1:5" s="27" customFormat="1" ht="19.5">
      <c r="A16" s="25" t="s">
        <v>4</v>
      </c>
      <c r="B16" s="26">
        <v>1945515</v>
      </c>
      <c r="C16" s="26">
        <v>1945515</v>
      </c>
      <c r="D16" s="26">
        <v>1795405</v>
      </c>
      <c r="E16" s="26">
        <f>D16/C16*100</f>
        <v>92.28430518397442</v>
      </c>
    </row>
    <row r="17" spans="1:5" s="27" customFormat="1" ht="19.5">
      <c r="A17" s="28" t="s">
        <v>5</v>
      </c>
      <c r="B17" s="26">
        <v>1043781</v>
      </c>
      <c r="C17" s="26">
        <v>2326508</v>
      </c>
      <c r="D17" s="26">
        <v>2377556</v>
      </c>
      <c r="E17" s="26">
        <f>D17/C17*100</f>
        <v>102.1941897470372</v>
      </c>
    </row>
    <row r="18" spans="1:5" ht="15">
      <c r="A18" s="10"/>
      <c r="B18" s="11"/>
      <c r="C18" s="11"/>
      <c r="D18" s="9"/>
      <c r="E18" s="9"/>
    </row>
    <row r="19" spans="1:5" s="27" customFormat="1" ht="19.5">
      <c r="A19" s="28" t="s">
        <v>6</v>
      </c>
      <c r="B19" s="29"/>
      <c r="C19" s="29"/>
      <c r="D19" s="26"/>
      <c r="E19" s="26"/>
    </row>
    <row r="20" spans="1:5" s="27" customFormat="1" ht="19.5">
      <c r="A20" s="28" t="s">
        <v>7</v>
      </c>
      <c r="B20" s="26">
        <f>B21+B22+B23+B24+B26+B27</f>
        <v>11769</v>
      </c>
      <c r="C20" s="26">
        <f>SUM(C21:C27)</f>
        <v>12257</v>
      </c>
      <c r="D20" s="26">
        <f>SUM(D21:D27)</f>
        <v>14603</v>
      </c>
      <c r="E20" s="26">
        <f>D20/C20*100</f>
        <v>119.14008321775312</v>
      </c>
    </row>
    <row r="21" spans="1:5" s="19" customFormat="1" ht="18.75">
      <c r="A21" s="30" t="s">
        <v>8</v>
      </c>
      <c r="B21" s="31">
        <v>1369</v>
      </c>
      <c r="C21" s="31">
        <v>1369</v>
      </c>
      <c r="D21" s="31">
        <v>2859</v>
      </c>
      <c r="E21" s="31">
        <f>D21/C21*100</f>
        <v>208.83856829802772</v>
      </c>
    </row>
    <row r="22" spans="1:5" s="19" customFormat="1" ht="18.75" customHeight="1">
      <c r="A22" s="32" t="s">
        <v>9</v>
      </c>
      <c r="B22" s="31"/>
      <c r="C22" s="31">
        <v>170</v>
      </c>
      <c r="D22" s="31">
        <v>207</v>
      </c>
      <c r="E22" s="31"/>
    </row>
    <row r="23" spans="1:5" s="19" customFormat="1" ht="18.75">
      <c r="A23" s="30" t="s">
        <v>10</v>
      </c>
      <c r="B23" s="31">
        <v>1750</v>
      </c>
      <c r="C23" s="31">
        <v>2275</v>
      </c>
      <c r="D23" s="31">
        <v>2585</v>
      </c>
      <c r="E23" s="31">
        <f>D23/C23*100</f>
        <v>113.62637362637362</v>
      </c>
    </row>
    <row r="24" spans="1:5" s="19" customFormat="1" ht="18" customHeight="1">
      <c r="A24" s="32" t="s">
        <v>11</v>
      </c>
      <c r="B24" s="31">
        <v>2300</v>
      </c>
      <c r="C24" s="31"/>
      <c r="D24" s="31">
        <v>1</v>
      </c>
      <c r="E24" s="31"/>
    </row>
    <row r="25" spans="1:5" s="19" customFormat="1" ht="21" customHeight="1">
      <c r="A25" s="30" t="s">
        <v>12</v>
      </c>
      <c r="B25" s="31"/>
      <c r="C25" s="31"/>
      <c r="D25" s="31"/>
      <c r="E25" s="31"/>
    </row>
    <row r="26" spans="1:5" s="19" customFormat="1" ht="18.75">
      <c r="A26" s="30" t="s">
        <v>13</v>
      </c>
      <c r="B26" s="31">
        <v>300</v>
      </c>
      <c r="C26" s="31">
        <v>300</v>
      </c>
      <c r="D26" s="31">
        <v>289</v>
      </c>
      <c r="E26" s="31">
        <f>D26/C26*100</f>
        <v>96.33333333333334</v>
      </c>
    </row>
    <row r="27" spans="1:5" s="19" customFormat="1" ht="18.75">
      <c r="A27" s="30" t="s">
        <v>14</v>
      </c>
      <c r="B27" s="31">
        <v>6050</v>
      </c>
      <c r="C27" s="31">
        <v>8143</v>
      </c>
      <c r="D27" s="31">
        <v>8662</v>
      </c>
      <c r="E27" s="31">
        <f>D27/C27*100</f>
        <v>106.37357239346679</v>
      </c>
    </row>
    <row r="28" spans="1:5" ht="15">
      <c r="A28" s="12"/>
      <c r="B28" s="11"/>
      <c r="C28" s="11"/>
      <c r="D28" s="11"/>
      <c r="E28" s="11"/>
    </row>
    <row r="29" spans="1:5" s="33" customFormat="1" ht="19.5">
      <c r="A29" s="28" t="s">
        <v>15</v>
      </c>
      <c r="B29" s="26">
        <f>B30+B31</f>
        <v>84892</v>
      </c>
      <c r="C29" s="26">
        <f>C30+C31</f>
        <v>103852</v>
      </c>
      <c r="D29" s="26">
        <f>SUM(D30:D31)</f>
        <v>111235</v>
      </c>
      <c r="E29" s="26">
        <f>D29/C29*100</f>
        <v>107.10915533644032</v>
      </c>
    </row>
    <row r="30" spans="1:5" s="19" customFormat="1" ht="18.75">
      <c r="A30" s="30" t="s">
        <v>16</v>
      </c>
      <c r="B30" s="31">
        <v>6505</v>
      </c>
      <c r="C30" s="31">
        <v>13426</v>
      </c>
      <c r="D30" s="31">
        <v>12782</v>
      </c>
      <c r="E30" s="31">
        <f>D30/C30*100</f>
        <v>95.20333680917622</v>
      </c>
    </row>
    <row r="31" spans="1:5" s="19" customFormat="1" ht="18.75">
      <c r="A31" s="30" t="s">
        <v>17</v>
      </c>
      <c r="B31" s="31">
        <v>78387</v>
      </c>
      <c r="C31" s="31">
        <v>90426</v>
      </c>
      <c r="D31" s="31">
        <v>98453</v>
      </c>
      <c r="E31" s="31">
        <f>D31/C31*100</f>
        <v>108.87687169619358</v>
      </c>
    </row>
    <row r="32" spans="1:5" ht="15">
      <c r="A32" s="12"/>
      <c r="B32" s="11"/>
      <c r="C32" s="11"/>
      <c r="D32" s="11"/>
      <c r="E32" s="11"/>
    </row>
    <row r="33" spans="1:5" s="33" customFormat="1" ht="19.5">
      <c r="A33" s="28" t="s">
        <v>18</v>
      </c>
      <c r="B33" s="26">
        <f>SUM(B34:B35)</f>
        <v>190351</v>
      </c>
      <c r="C33" s="26">
        <f>SUM(C34:C35)</f>
        <v>290141</v>
      </c>
      <c r="D33" s="26">
        <f>SUM(D34:D35)</f>
        <v>302466</v>
      </c>
      <c r="E33" s="26">
        <f>D33/C33*100</f>
        <v>104.24793462488928</v>
      </c>
    </row>
    <row r="34" spans="1:5" s="19" customFormat="1" ht="18.75">
      <c r="A34" s="30" t="s">
        <v>19</v>
      </c>
      <c r="B34" s="31">
        <v>12187</v>
      </c>
      <c r="C34" s="31">
        <v>12441</v>
      </c>
      <c r="D34" s="31">
        <v>7183</v>
      </c>
      <c r="E34" s="31">
        <f>D34/C34*100</f>
        <v>57.736516357206014</v>
      </c>
    </row>
    <row r="35" spans="1:5" s="19" customFormat="1" ht="18.75">
      <c r="A35" s="30" t="s">
        <v>20</v>
      </c>
      <c r="B35" s="31">
        <v>178164</v>
      </c>
      <c r="C35" s="31">
        <v>277700</v>
      </c>
      <c r="D35" s="31">
        <v>295283</v>
      </c>
      <c r="E35" s="31">
        <f>D35/C35*100</f>
        <v>106.33165286280158</v>
      </c>
    </row>
    <row r="36" spans="1:5" ht="15">
      <c r="A36" s="10"/>
      <c r="B36" s="11"/>
      <c r="C36" s="11"/>
      <c r="D36" s="11"/>
      <c r="E36" s="11"/>
    </row>
    <row r="37" spans="1:5" s="27" customFormat="1" ht="19.5">
      <c r="A37" s="28" t="s">
        <v>21</v>
      </c>
      <c r="B37" s="26">
        <f>B38+B39+B40+B41</f>
        <v>1054595</v>
      </c>
      <c r="C37" s="26">
        <f>C38+C39+C40+C41</f>
        <v>1531190</v>
      </c>
      <c r="D37" s="26">
        <f>SUM(D38:D41)</f>
        <v>1564952</v>
      </c>
      <c r="E37" s="26">
        <f>D37/C37*100</f>
        <v>102.20495170423006</v>
      </c>
    </row>
    <row r="38" spans="1:5" s="19" customFormat="1" ht="16.5" customHeight="1">
      <c r="A38" s="30" t="s">
        <v>22</v>
      </c>
      <c r="B38" s="31">
        <v>1040792</v>
      </c>
      <c r="C38" s="31">
        <v>1518837</v>
      </c>
      <c r="D38" s="31">
        <v>1551967</v>
      </c>
      <c r="E38" s="31">
        <f>D38/C38*100</f>
        <v>102.18127422494976</v>
      </c>
    </row>
    <row r="39" spans="1:5" s="19" customFormat="1" ht="18.75">
      <c r="A39" s="30" t="s">
        <v>23</v>
      </c>
      <c r="B39" s="31"/>
      <c r="C39" s="31">
        <v>50</v>
      </c>
      <c r="D39" s="31">
        <v>69</v>
      </c>
      <c r="E39" s="31">
        <f>D39/C39*100</f>
        <v>138</v>
      </c>
    </row>
    <row r="40" spans="1:5" s="19" customFormat="1" ht="18.75">
      <c r="A40" s="30" t="s">
        <v>24</v>
      </c>
      <c r="B40" s="31">
        <v>828</v>
      </c>
      <c r="C40" s="31">
        <v>828</v>
      </c>
      <c r="D40" s="31">
        <v>557</v>
      </c>
      <c r="E40" s="31">
        <f>D40/C40*100</f>
        <v>67.27053140096618</v>
      </c>
    </row>
    <row r="41" spans="1:5" s="19" customFormat="1" ht="18.75">
      <c r="A41" s="30" t="s">
        <v>25</v>
      </c>
      <c r="B41" s="31">
        <v>12975</v>
      </c>
      <c r="C41" s="31">
        <v>11475</v>
      </c>
      <c r="D41" s="31">
        <v>12359</v>
      </c>
      <c r="E41" s="31">
        <f>D41/C41*100</f>
        <v>107.7037037037037</v>
      </c>
    </row>
    <row r="42" spans="1:5" ht="9.75" customHeight="1">
      <c r="A42" s="12"/>
      <c r="B42" s="11"/>
      <c r="C42" s="11"/>
      <c r="D42" s="11"/>
      <c r="E42" s="11"/>
    </row>
    <row r="43" spans="1:5" s="27" customFormat="1" ht="19.5">
      <c r="A43" s="28" t="s">
        <v>26</v>
      </c>
      <c r="B43" s="26">
        <f>B44+B45+B46+B47+B48+B49+B50+B51+B53</f>
        <v>482317</v>
      </c>
      <c r="C43" s="26">
        <f>C44+C45+C46+C47+C48+C49+C50+C51+C53</f>
        <v>780538</v>
      </c>
      <c r="D43" s="26">
        <f>SUM(D44:D53)</f>
        <v>749579</v>
      </c>
      <c r="E43" s="26">
        <f aca="true" t="shared" si="0" ref="E43:E53">D43/C43*100</f>
        <v>96.03363321196406</v>
      </c>
    </row>
    <row r="44" spans="1:5" s="19" customFormat="1" ht="18.75">
      <c r="A44" s="30" t="s">
        <v>27</v>
      </c>
      <c r="B44" s="31">
        <v>8037</v>
      </c>
      <c r="C44" s="31">
        <v>10440</v>
      </c>
      <c r="D44" s="31">
        <v>9453</v>
      </c>
      <c r="E44" s="31">
        <f t="shared" si="0"/>
        <v>90.54597701149424</v>
      </c>
    </row>
    <row r="45" spans="1:5" s="19" customFormat="1" ht="18.75">
      <c r="A45" s="30" t="s">
        <v>28</v>
      </c>
      <c r="B45" s="31">
        <v>126119</v>
      </c>
      <c r="C45" s="31">
        <v>212965</v>
      </c>
      <c r="D45" s="31">
        <v>193659</v>
      </c>
      <c r="E45" s="31">
        <f t="shared" si="0"/>
        <v>90.93466062498533</v>
      </c>
    </row>
    <row r="46" spans="1:5" s="19" customFormat="1" ht="20.25" customHeight="1">
      <c r="A46" s="32" t="s">
        <v>29</v>
      </c>
      <c r="B46" s="31">
        <v>4354</v>
      </c>
      <c r="C46" s="31">
        <v>4926</v>
      </c>
      <c r="D46" s="31">
        <v>4423</v>
      </c>
      <c r="E46" s="31">
        <f t="shared" si="0"/>
        <v>89.78887535525782</v>
      </c>
    </row>
    <row r="47" spans="1:5" s="19" customFormat="1" ht="18.75">
      <c r="A47" s="30" t="s">
        <v>30</v>
      </c>
      <c r="B47" s="31">
        <v>1154</v>
      </c>
      <c r="C47" s="31">
        <v>1864</v>
      </c>
      <c r="D47" s="31">
        <v>3036</v>
      </c>
      <c r="E47" s="31">
        <f t="shared" si="0"/>
        <v>162.8755364806867</v>
      </c>
    </row>
    <row r="48" spans="1:5" s="19" customFormat="1" ht="18" customHeight="1">
      <c r="A48" s="32" t="s">
        <v>31</v>
      </c>
      <c r="B48" s="31">
        <v>332728</v>
      </c>
      <c r="C48" s="31">
        <v>535752</v>
      </c>
      <c r="D48" s="31">
        <v>523419</v>
      </c>
      <c r="E48" s="31">
        <f t="shared" si="0"/>
        <v>97.69800206065493</v>
      </c>
    </row>
    <row r="49" spans="1:5" s="19" customFormat="1" ht="37.5">
      <c r="A49" s="32" t="s">
        <v>32</v>
      </c>
      <c r="B49" s="31">
        <v>1358</v>
      </c>
      <c r="C49" s="31">
        <v>1358</v>
      </c>
      <c r="D49" s="31">
        <v>991</v>
      </c>
      <c r="E49" s="31">
        <f t="shared" si="0"/>
        <v>72.97496318114874</v>
      </c>
    </row>
    <row r="50" spans="1:5" s="19" customFormat="1" ht="18.75">
      <c r="A50" s="30" t="s">
        <v>33</v>
      </c>
      <c r="B50" s="31">
        <v>8556</v>
      </c>
      <c r="C50" s="31">
        <v>9852</v>
      </c>
      <c r="D50" s="31">
        <v>12310</v>
      </c>
      <c r="E50" s="31">
        <f t="shared" si="0"/>
        <v>124.94924888347543</v>
      </c>
    </row>
    <row r="51" spans="1:5" s="19" customFormat="1" ht="18.75">
      <c r="A51" s="30" t="s">
        <v>34</v>
      </c>
      <c r="B51" s="31">
        <v>11</v>
      </c>
      <c r="C51" s="31">
        <v>95</v>
      </c>
      <c r="D51" s="31">
        <v>123</v>
      </c>
      <c r="E51" s="31">
        <f t="shared" si="0"/>
        <v>129.47368421052633</v>
      </c>
    </row>
    <row r="52" spans="1:5" s="19" customFormat="1" ht="18.75">
      <c r="A52" s="30" t="s">
        <v>35</v>
      </c>
      <c r="B52" s="31"/>
      <c r="C52" s="31"/>
      <c r="D52" s="31">
        <v>8</v>
      </c>
      <c r="E52" s="31"/>
    </row>
    <row r="53" spans="1:5" s="19" customFormat="1" ht="18.75" customHeight="1">
      <c r="A53" s="34" t="s">
        <v>47</v>
      </c>
      <c r="B53" s="35"/>
      <c r="C53" s="35">
        <v>3286</v>
      </c>
      <c r="D53" s="35">
        <v>2157</v>
      </c>
      <c r="E53" s="35">
        <f t="shared" si="0"/>
        <v>65.64211807668899</v>
      </c>
    </row>
    <row r="54" spans="1:5" ht="12.75" customHeight="1">
      <c r="A54" s="13">
        <v>1</v>
      </c>
      <c r="B54" s="7">
        <v>2</v>
      </c>
      <c r="C54" s="7">
        <v>3</v>
      </c>
      <c r="D54" s="13">
        <v>4</v>
      </c>
      <c r="E54" s="13">
        <v>5</v>
      </c>
    </row>
    <row r="55" spans="1:5" s="40" customFormat="1" ht="26.25">
      <c r="A55" s="36" t="s">
        <v>36</v>
      </c>
      <c r="B55" s="37">
        <f>B56+B72+B74</f>
        <v>107535</v>
      </c>
      <c r="C55" s="37">
        <f>C57+C70+C71+C72+C74+C80</f>
        <v>294257</v>
      </c>
      <c r="D55" s="38">
        <f>D56+D70+D71+D72+D74+D80</f>
        <v>301649</v>
      </c>
      <c r="E55" s="39">
        <f>D55/C55*100</f>
        <v>102.5120897718661</v>
      </c>
    </row>
    <row r="56" spans="1:5" s="27" customFormat="1" ht="19.5">
      <c r="A56" s="67" t="s">
        <v>65</v>
      </c>
      <c r="B56" s="69">
        <f>SUM(B58:B68)</f>
        <v>100696</v>
      </c>
      <c r="C56" s="41"/>
      <c r="D56" s="69">
        <f>SUM(D58:D68)</f>
        <v>217027</v>
      </c>
      <c r="E56" s="69">
        <f>D56/C57*100</f>
        <v>95.54094983183363</v>
      </c>
    </row>
    <row r="57" spans="1:5" s="27" customFormat="1" ht="40.5" customHeight="1">
      <c r="A57" s="68"/>
      <c r="B57" s="70"/>
      <c r="C57" s="26">
        <f>SUM(C58:C68)</f>
        <v>227156</v>
      </c>
      <c r="D57" s="71"/>
      <c r="E57" s="71"/>
    </row>
    <row r="58" spans="1:5" s="19" customFormat="1" ht="37.5">
      <c r="A58" s="32" t="s">
        <v>37</v>
      </c>
      <c r="B58" s="31"/>
      <c r="C58" s="31">
        <v>6566</v>
      </c>
      <c r="D58" s="31">
        <v>7060</v>
      </c>
      <c r="E58" s="31">
        <f aca="true" t="shared" si="1" ref="E58:E63">D58/C58*100</f>
        <v>107.52360645750838</v>
      </c>
    </row>
    <row r="59" spans="1:5" s="19" customFormat="1" ht="18.75">
      <c r="A59" s="42" t="s">
        <v>77</v>
      </c>
      <c r="B59" s="31">
        <v>48674</v>
      </c>
      <c r="C59" s="31">
        <v>142425</v>
      </c>
      <c r="D59" s="31">
        <v>104886</v>
      </c>
      <c r="E59" s="31">
        <f t="shared" si="1"/>
        <v>73.64296998420221</v>
      </c>
    </row>
    <row r="60" spans="1:5" s="19" customFormat="1" ht="18.75">
      <c r="A60" s="42" t="s">
        <v>38</v>
      </c>
      <c r="B60" s="31">
        <f>34100+17782</f>
        <v>51882</v>
      </c>
      <c r="C60" s="31">
        <f>53400+17782</f>
        <v>71182</v>
      </c>
      <c r="D60" s="31">
        <f>54477+20186</f>
        <v>74663</v>
      </c>
      <c r="E60" s="31">
        <f t="shared" si="1"/>
        <v>104.89028125087802</v>
      </c>
    </row>
    <row r="61" spans="1:5" s="19" customFormat="1" ht="18.75" hidden="1">
      <c r="A61" s="43" t="s">
        <v>39</v>
      </c>
      <c r="B61" s="31"/>
      <c r="C61" s="31"/>
      <c r="D61" s="31"/>
      <c r="E61" s="31" t="e">
        <f t="shared" si="1"/>
        <v>#DIV/0!</v>
      </c>
    </row>
    <row r="62" spans="1:5" s="19" customFormat="1" ht="37.5">
      <c r="A62" s="32" t="s">
        <v>60</v>
      </c>
      <c r="B62" s="31">
        <v>140</v>
      </c>
      <c r="C62" s="31">
        <v>362</v>
      </c>
      <c r="D62" s="31">
        <v>249</v>
      </c>
      <c r="E62" s="31">
        <f t="shared" si="1"/>
        <v>68.78453038674033</v>
      </c>
    </row>
    <row r="63" spans="1:5" s="19" customFormat="1" ht="37.5">
      <c r="A63" s="32" t="s">
        <v>74</v>
      </c>
      <c r="B63" s="31"/>
      <c r="C63" s="31">
        <v>6252</v>
      </c>
      <c r="D63" s="31">
        <v>6510</v>
      </c>
      <c r="E63" s="31">
        <f t="shared" si="1"/>
        <v>104.12667946257197</v>
      </c>
    </row>
    <row r="64" spans="1:5" s="19" customFormat="1" ht="21" customHeight="1">
      <c r="A64" s="32" t="s">
        <v>66</v>
      </c>
      <c r="B64" s="31"/>
      <c r="C64" s="31"/>
      <c r="D64" s="31">
        <v>1425</v>
      </c>
      <c r="E64" s="31"/>
    </row>
    <row r="65" spans="1:5" s="19" customFormat="1" ht="18.75">
      <c r="A65" s="42" t="s">
        <v>76</v>
      </c>
      <c r="B65" s="31"/>
      <c r="C65" s="31"/>
      <c r="D65" s="31">
        <v>21300</v>
      </c>
      <c r="E65" s="31"/>
    </row>
    <row r="66" spans="1:5" s="19" customFormat="1" ht="18.75">
      <c r="A66" s="42" t="s">
        <v>61</v>
      </c>
      <c r="B66" s="31"/>
      <c r="C66" s="31">
        <v>25</v>
      </c>
      <c r="D66" s="31">
        <v>589</v>
      </c>
      <c r="E66" s="31">
        <f>D66/C66*100</f>
        <v>2356</v>
      </c>
    </row>
    <row r="67" spans="1:5" s="19" customFormat="1" ht="18.75">
      <c r="A67" s="42" t="s">
        <v>62</v>
      </c>
      <c r="B67" s="31"/>
      <c r="C67" s="31">
        <v>344</v>
      </c>
      <c r="D67" s="31">
        <v>345</v>
      </c>
      <c r="E67" s="31">
        <f>D67/C67*100</f>
        <v>100.29069767441861</v>
      </c>
    </row>
    <row r="68" spans="1:5" s="19" customFormat="1" ht="18.75">
      <c r="A68" s="42" t="s">
        <v>40</v>
      </c>
      <c r="B68" s="31"/>
      <c r="C68" s="31"/>
      <c r="D68" s="31"/>
      <c r="E68" s="31"/>
    </row>
    <row r="69" spans="1:5" ht="15">
      <c r="A69" s="14"/>
      <c r="B69" s="11"/>
      <c r="C69" s="11"/>
      <c r="D69" s="11"/>
      <c r="E69" s="11"/>
    </row>
    <row r="70" spans="1:5" s="33" customFormat="1" ht="39">
      <c r="A70" s="53" t="s">
        <v>41</v>
      </c>
      <c r="B70" s="26"/>
      <c r="C70" s="26">
        <v>91</v>
      </c>
      <c r="D70" s="26">
        <v>91</v>
      </c>
      <c r="E70" s="26">
        <f>D70/C70*100</f>
        <v>100</v>
      </c>
    </row>
    <row r="71" spans="1:5" s="33" customFormat="1" ht="19.5">
      <c r="A71" s="28" t="s">
        <v>67</v>
      </c>
      <c r="B71" s="26"/>
      <c r="C71" s="26">
        <v>2213</v>
      </c>
      <c r="D71" s="26">
        <v>2696</v>
      </c>
      <c r="E71" s="26">
        <f>D71/C71*100</f>
        <v>121.82557614098508</v>
      </c>
    </row>
    <row r="72" spans="1:5" s="33" customFormat="1" ht="39">
      <c r="A72" s="53" t="s">
        <v>68</v>
      </c>
      <c r="B72" s="26"/>
      <c r="C72" s="26">
        <v>4219</v>
      </c>
      <c r="D72" s="26">
        <v>6484</v>
      </c>
      <c r="E72" s="26">
        <f>D72/C72*100</f>
        <v>153.6857075136288</v>
      </c>
    </row>
    <row r="73" spans="1:5" s="27" customFormat="1" ht="19.5">
      <c r="A73" s="44"/>
      <c r="B73" s="26"/>
      <c r="C73" s="26"/>
      <c r="D73" s="29"/>
      <c r="E73" s="29"/>
    </row>
    <row r="74" spans="1:5" s="27" customFormat="1" ht="19.5">
      <c r="A74" s="28" t="s">
        <v>49</v>
      </c>
      <c r="B74" s="26">
        <f>B75+B76+B77+B78</f>
        <v>6839</v>
      </c>
      <c r="C74" s="26">
        <f>C75+C76+C77+C78</f>
        <v>20078</v>
      </c>
      <c r="D74" s="26">
        <f>SUM(D75:D78)</f>
        <v>23794</v>
      </c>
      <c r="E74" s="26">
        <f>D74/C74*100</f>
        <v>118.50781950393466</v>
      </c>
    </row>
    <row r="75" spans="1:5" s="19" customFormat="1" ht="18.75">
      <c r="A75" s="30" t="s">
        <v>50</v>
      </c>
      <c r="B75" s="31">
        <v>100</v>
      </c>
      <c r="C75" s="31">
        <v>240</v>
      </c>
      <c r="D75" s="31">
        <v>270</v>
      </c>
      <c r="E75" s="31">
        <f>D75/C75*100</f>
        <v>112.5</v>
      </c>
    </row>
    <row r="76" spans="1:5" s="19" customFormat="1" ht="18.75">
      <c r="A76" s="30" t="s">
        <v>51</v>
      </c>
      <c r="B76" s="31">
        <v>5839</v>
      </c>
      <c r="C76" s="31">
        <v>18926</v>
      </c>
      <c r="D76" s="31">
        <v>22793</v>
      </c>
      <c r="E76" s="31">
        <f>D76/C76*100</f>
        <v>120.43220965867062</v>
      </c>
    </row>
    <row r="77" spans="1:5" s="19" customFormat="1" ht="18.75">
      <c r="A77" s="30" t="s">
        <v>52</v>
      </c>
      <c r="B77" s="31">
        <v>500</v>
      </c>
      <c r="C77" s="31">
        <v>300</v>
      </c>
      <c r="D77" s="31">
        <v>195</v>
      </c>
      <c r="E77" s="31">
        <f>D77/C77*100</f>
        <v>65</v>
      </c>
    </row>
    <row r="78" spans="1:5" s="19" customFormat="1" ht="37.5">
      <c r="A78" s="32" t="s">
        <v>53</v>
      </c>
      <c r="B78" s="31">
        <v>400</v>
      </c>
      <c r="C78" s="31">
        <v>612</v>
      </c>
      <c r="D78" s="31">
        <v>536</v>
      </c>
      <c r="E78" s="31">
        <f>D78/C78*100</f>
        <v>87.58169934640523</v>
      </c>
    </row>
    <row r="79" spans="1:5" ht="15">
      <c r="A79" s="12"/>
      <c r="B79" s="11"/>
      <c r="C79" s="11"/>
      <c r="D79" s="11"/>
      <c r="E79" s="11"/>
    </row>
    <row r="80" spans="1:5" s="33" customFormat="1" ht="19.5">
      <c r="A80" s="45" t="s">
        <v>54</v>
      </c>
      <c r="B80" s="26"/>
      <c r="C80" s="26">
        <v>40500</v>
      </c>
      <c r="D80" s="26">
        <v>51557</v>
      </c>
      <c r="E80" s="26">
        <f>D80/C80*100</f>
        <v>127.30123456790123</v>
      </c>
    </row>
    <row r="81" spans="1:5" s="27" customFormat="1" ht="19.5">
      <c r="A81" s="46" t="s">
        <v>69</v>
      </c>
      <c r="B81" s="48">
        <f>B14+B55</f>
        <v>10485022</v>
      </c>
      <c r="C81" s="48">
        <f>C14+C55</f>
        <v>12124369</v>
      </c>
      <c r="D81" s="48">
        <f>D14+D55</f>
        <v>10866324</v>
      </c>
      <c r="E81" s="48">
        <f>D81/C81*100</f>
        <v>89.62383114535693</v>
      </c>
    </row>
    <row r="82" spans="1:5" ht="15.75">
      <c r="A82" s="15"/>
      <c r="B82" s="9"/>
      <c r="C82" s="9"/>
      <c r="D82" s="16"/>
      <c r="E82" s="9"/>
    </row>
    <row r="83" spans="1:5" s="51" customFormat="1" ht="18.75">
      <c r="A83" s="49" t="s">
        <v>55</v>
      </c>
      <c r="B83" s="50"/>
      <c r="C83" s="50">
        <f>191843+25191</f>
        <v>217034</v>
      </c>
      <c r="D83" s="50">
        <f>148415+15919</f>
        <v>164334</v>
      </c>
      <c r="E83" s="50">
        <f>D83/C83*100</f>
        <v>75.71809025314006</v>
      </c>
    </row>
    <row r="84" spans="1:5" s="51" customFormat="1" ht="37.5">
      <c r="A84" s="52" t="s">
        <v>56</v>
      </c>
      <c r="B84" s="50"/>
      <c r="C84" s="50">
        <v>228920</v>
      </c>
      <c r="D84" s="50">
        <f>236565-7645</f>
        <v>228920</v>
      </c>
      <c r="E84" s="50">
        <f>D84/C84*100</f>
        <v>100</v>
      </c>
    </row>
    <row r="85" spans="1:5" s="51" customFormat="1" ht="17.25" customHeight="1">
      <c r="A85" s="52" t="s">
        <v>57</v>
      </c>
      <c r="B85" s="50"/>
      <c r="C85" s="50">
        <v>195485</v>
      </c>
      <c r="D85" s="50">
        <v>158268</v>
      </c>
      <c r="E85" s="50">
        <f>D85/C85*100</f>
        <v>80.9617106171829</v>
      </c>
    </row>
    <row r="86" spans="1:5" s="27" customFormat="1" ht="19.5">
      <c r="A86" s="46" t="s">
        <v>70</v>
      </c>
      <c r="B86" s="47">
        <f>SUM(B81:B84)</f>
        <v>10485022</v>
      </c>
      <c r="C86" s="47">
        <f>SUM(C81:C85)</f>
        <v>12765808</v>
      </c>
      <c r="D86" s="48">
        <f>SUM(D81:D85)</f>
        <v>11417846</v>
      </c>
      <c r="E86" s="48">
        <f>D86/C86*100</f>
        <v>89.44084072077537</v>
      </c>
    </row>
    <row r="87" spans="1:5" ht="14.25">
      <c r="A87" s="10"/>
      <c r="B87" s="9"/>
      <c r="C87" s="9"/>
      <c r="D87" s="9"/>
      <c r="E87" s="9"/>
    </row>
    <row r="88" spans="1:5" s="27" customFormat="1" ht="39">
      <c r="A88" s="53" t="s">
        <v>75</v>
      </c>
      <c r="B88" s="26">
        <f>SUM(B89:B91)</f>
        <v>4700000</v>
      </c>
      <c r="C88" s="26">
        <f>SUM(C89:C91)</f>
        <v>3851162</v>
      </c>
      <c r="D88" s="26">
        <f>SUM(D89:D91)</f>
        <v>3851986</v>
      </c>
      <c r="E88" s="26"/>
    </row>
    <row r="89" spans="1:5" s="19" customFormat="1" ht="18.75">
      <c r="A89" s="30" t="s">
        <v>58</v>
      </c>
      <c r="B89" s="31"/>
      <c r="C89" s="31">
        <v>8602</v>
      </c>
      <c r="D89" s="31">
        <v>9426</v>
      </c>
      <c r="E89" s="31"/>
    </row>
    <row r="90" spans="1:5" s="19" customFormat="1" ht="18.75">
      <c r="A90" s="30" t="s">
        <v>59</v>
      </c>
      <c r="B90" s="31"/>
      <c r="C90" s="31"/>
      <c r="D90" s="54"/>
      <c r="E90" s="31"/>
    </row>
    <row r="91" spans="1:5" s="19" customFormat="1" ht="18.75">
      <c r="A91" s="30" t="s">
        <v>71</v>
      </c>
      <c r="B91" s="31">
        <v>4700000</v>
      </c>
      <c r="C91" s="31">
        <v>3842560</v>
      </c>
      <c r="D91" s="31">
        <v>3842560</v>
      </c>
      <c r="E91" s="31"/>
    </row>
    <row r="92" spans="1:5" s="27" customFormat="1" ht="58.5">
      <c r="A92" s="55" t="s">
        <v>72</v>
      </c>
      <c r="B92" s="47">
        <f>SUM(B86:B88)</f>
        <v>15185022</v>
      </c>
      <c r="C92" s="47">
        <f>SUM(C86:C88)</f>
        <v>16616970</v>
      </c>
      <c r="D92" s="48">
        <f>SUM(D86:D88)</f>
        <v>15269832</v>
      </c>
      <c r="E92" s="48">
        <f>D92/C92*100</f>
        <v>91.89299854305568</v>
      </c>
    </row>
    <row r="93" ht="12.75">
      <c r="D93" s="17"/>
    </row>
  </sheetData>
  <mergeCells count="11">
    <mergeCell ref="A56:A57"/>
    <mergeCell ref="B56:B57"/>
    <mergeCell ref="D56:D57"/>
    <mergeCell ref="E56:E57"/>
    <mergeCell ref="A6:E6"/>
    <mergeCell ref="A7:E7"/>
    <mergeCell ref="A10:A12"/>
    <mergeCell ref="B10:B12"/>
    <mergeCell ref="C10:C12"/>
    <mergeCell ref="D10:D12"/>
    <mergeCell ref="E10:E12"/>
  </mergeCells>
  <printOptions horizontalCentered="1"/>
  <pageMargins left="0.59" right="0.15748031496062992" top="0.36" bottom="0.4" header="0.5118110236220472" footer="0.5118110236220472"/>
  <pageSetup horizontalDpi="1200" verticalDpi="1200" orientation="portrait" paperSize="9" scale="68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Мамурина</dc:creator>
  <cp:keywords/>
  <dc:description/>
  <cp:lastModifiedBy>Taliya</cp:lastModifiedBy>
  <cp:lastPrinted>2002-05-21T09:35:44Z</cp:lastPrinted>
  <dcterms:created xsi:type="dcterms:W3CDTF">2002-02-12T10:20:43Z</dcterms:created>
  <dcterms:modified xsi:type="dcterms:W3CDTF">2005-06-02T08:58:40Z</dcterms:modified>
  <cp:category/>
  <cp:version/>
  <cp:contentType/>
  <cp:contentStatus/>
</cp:coreProperties>
</file>