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9.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22.205\df\Documents\Размещение информации на портале АГ (ЗАНОСИМ СЮДА)\к размещению на портале\ОСС\"/>
    </mc:Choice>
  </mc:AlternateContent>
  <bookViews>
    <workbookView xWindow="0" yWindow="0" windowWidth="28800" windowHeight="12000" tabRatio="440"/>
  </bookViews>
  <sheets>
    <sheet name="на 01.06.2019" sheetId="1" r:id="rId1"/>
  </sheets>
  <definedNames>
    <definedName name="_xlnm._FilterDatabase" localSheetId="0" hidden="1">'на 01.06.2019'!$A$7:$J$399</definedName>
    <definedName name="Z_0005951B_56A8_4F75_9731_3C8A24CD1AB5_.wvu.FilterData" localSheetId="0" hidden="1">'на 01.06.2019'!$A$7:$J$399</definedName>
    <definedName name="Z_00EBC834_CC04_4600_ADF0_5EC4AEDA5595_.wvu.FilterData" localSheetId="0" hidden="1">'на 01.06.2019'!$A$7:$J$399</definedName>
    <definedName name="Z_01D4DC8C_5FD8_4E22_9898_A6D2EE840F42_.wvu.FilterData" localSheetId="0" hidden="1">'на 01.06.2019'!$A$7:$J$399</definedName>
    <definedName name="Z_0217F586_7BE2_4803_B88F_1646729DF76E_.wvu.FilterData" localSheetId="0" hidden="1">'на 01.06.2019'!$A$7:$J$399</definedName>
    <definedName name="Z_02D2F435_66DA_468E_987B_F2AECDDD4E3B_.wvu.FilterData" localSheetId="0" hidden="1">'на 01.06.2019'!$A$7:$J$399</definedName>
    <definedName name="Z_036F0B1A_A4C3_4ACE_90F0_C92FA4824CCC_.wvu.FilterData" localSheetId="0" hidden="1">'на 01.06.2019'!$A$7:$J$399</definedName>
    <definedName name="Z_040F7A53_882C_426B_A971_3BA4E7F819F6_.wvu.FilterData" localSheetId="0" hidden="1">'на 01.06.2019'!$A$7:$H$146</definedName>
    <definedName name="Z_056CFCF2_1D67_47C0_BE8C_D1F7ABB1120B_.wvu.FilterData" localSheetId="0" hidden="1">'на 01.06.2019'!$A$7:$J$399</definedName>
    <definedName name="Z_05716ABD_418C_4DA4_AC8A_C2D9BFCD057A_.wvu.FilterData" localSheetId="0" hidden="1">'на 01.06.2019'!$A$7:$J$399</definedName>
    <definedName name="Z_05917B93_2768_415F_AFD9_F6B5D0EF275E_.wvu.FilterData" localSheetId="0" hidden="1">'на 01.06.2019'!$A$7:$J$399</definedName>
    <definedName name="Z_05C1E2BB_B583_44DD_A8AC_FBF87A053735_.wvu.FilterData" localSheetId="0" hidden="1">'на 01.06.2019'!$A$7:$H$146</definedName>
    <definedName name="Z_05C9DD0B_EBEE_40E7_A642_8B2CDCC810BA_.wvu.FilterData" localSheetId="0" hidden="1">'на 01.06.2019'!$A$7:$H$146</definedName>
    <definedName name="Z_0623BA59_06E0_47C4_A9E0_EFF8949456C2_.wvu.FilterData" localSheetId="0" hidden="1">'на 01.06.2019'!$A$7:$H$146</definedName>
    <definedName name="Z_0644E522_2545_474C_824A_2ED6C2798897_.wvu.FilterData" localSheetId="0" hidden="1">'на 01.06.2019'!$A$7:$J$399</definedName>
    <definedName name="Z_06CAE47A_6EDD_4FE2_8E3A_333266247E42_.wvu.FilterData" localSheetId="0" hidden="1">'на 01.06.2019'!$A$7:$J$399</definedName>
    <definedName name="Z_06E8A760_77DE_44B7_B51E_7A5411604938_.wvu.FilterData" localSheetId="0" hidden="1">'на 01.06.2019'!$A$7:$J$399</definedName>
    <definedName name="Z_06ECB70F_782C_4925_AAED_43BDE49D6216_.wvu.FilterData" localSheetId="0" hidden="1">'на 01.06.2019'!$A$7:$J$399</definedName>
    <definedName name="Z_071188D9_4773_41E2_8227_482316F94E22_.wvu.FilterData" localSheetId="0" hidden="1">'на 01.06.2019'!$A$7:$J$399</definedName>
    <definedName name="Z_076157D9_97A7_4D47_8780_D3B408E54324_.wvu.FilterData" localSheetId="0" hidden="1">'на 01.06.2019'!$A$7:$J$399</definedName>
    <definedName name="Z_079216EF_F396_45DE_93AA_DF26C49F532F_.wvu.FilterData" localSheetId="0" hidden="1">'на 01.06.2019'!$A$7:$H$146</definedName>
    <definedName name="Z_0796BB39_B763_4CFE_9C89_197614BDD8D2_.wvu.FilterData" localSheetId="0" hidden="1">'на 01.06.2019'!$A$7:$J$399</definedName>
    <definedName name="Z_081D092E_BCFD_434D_99DD_F262EBF81A7D_.wvu.FilterData" localSheetId="0" hidden="1">'на 01.06.2019'!$A$7:$H$146</definedName>
    <definedName name="Z_081D1E71_FAB1_490F_8347_4363E467A6B8_.wvu.FilterData" localSheetId="0" hidden="1">'на 01.06.2019'!$A$7:$J$399</definedName>
    <definedName name="Z_094B4134_1EAA_4AE3_8904_2CA55A37A0CD_.wvu.FilterData" localSheetId="0" hidden="1">'на 01.06.2019'!$A$7:$J$399</definedName>
    <definedName name="Z_09665491_2447_4ACE_847B_4452B60F2DF2_.wvu.FilterData" localSheetId="0" hidden="1">'на 01.06.2019'!$A$7:$J$399</definedName>
    <definedName name="Z_09EDEF91_2CA5_4F56_B67B_9D290C461670_.wvu.FilterData" localSheetId="0" hidden="1">'на 01.06.2019'!$A$7:$H$146</definedName>
    <definedName name="Z_09F9F792_37D5_476B_BEEE_67E9106F48F0_.wvu.FilterData" localSheetId="0" hidden="1">'на 01.06.2019'!$A$7:$J$399</definedName>
    <definedName name="Z_0A10B2C2_8811_4514_A02D_EDC7436B6D07_.wvu.FilterData" localSheetId="0" hidden="1">'на 01.06.2019'!$A$7:$J$399</definedName>
    <definedName name="Z_0AA70BDA_573F_4BEC_A548_CA5C4475BFE7_.wvu.FilterData" localSheetId="0" hidden="1">'на 01.06.2019'!$A$7:$J$399</definedName>
    <definedName name="Z_0AC3FA68_E0C8_4657_AD81_AF6345EA501C_.wvu.FilterData" localSheetId="0" hidden="1">'на 01.06.2019'!$A$7:$H$146</definedName>
    <definedName name="Z_0B579593_C56D_4394_91C1_F024BBE56EB1_.wvu.FilterData" localSheetId="0" hidden="1">'на 01.06.2019'!$A$7:$H$146</definedName>
    <definedName name="Z_0BC55D76_817D_4871_ADFD_780685E85798_.wvu.FilterData" localSheetId="0" hidden="1">'на 01.06.2019'!$A$7:$J$399</definedName>
    <definedName name="Z_0C6B39CB_8BE2_4437_B7EF_2B863FB64A7A_.wvu.FilterData" localSheetId="0" hidden="1">'на 01.06.2019'!$A$7:$H$146</definedName>
    <definedName name="Z_0C80C604_218C_428E_8C68_64D1AFDB22E0_.wvu.FilterData" localSheetId="0" hidden="1">'на 01.06.2019'!$A$7:$J$399</definedName>
    <definedName name="Z_0C81132D_0EFB_424B_A2C0_D694846C9416_.wvu.FilterData" localSheetId="0" hidden="1">'на 01.06.2019'!$A$7:$J$399</definedName>
    <definedName name="Z_0C8C20D3_1DCE_4FE1_95B1_F35D8D398254_.wvu.FilterData" localSheetId="0" hidden="1">'на 01.06.2019'!$A$7:$H$146</definedName>
    <definedName name="Z_0CC48B05_D738_4589_9F69_B44D9887E2C7_.wvu.FilterData" localSheetId="0" hidden="1">'на 01.06.2019'!$A$7:$J$399</definedName>
    <definedName name="Z_0CC9441C_88E9_46D0_951D_A49C84EDA8CE_.wvu.FilterData" localSheetId="0" hidden="1">'на 01.06.2019'!$A$7:$J$399</definedName>
    <definedName name="Z_0CCCFAED_79CE_4449_BC23_D60C794B65C2_.wvu.FilterData" localSheetId="0" hidden="1">'на 01.06.2019'!$A$7:$J$399</definedName>
    <definedName name="Z_0CCCFAED_79CE_4449_BC23_D60C794B65C2_.wvu.PrintArea" localSheetId="0" hidden="1">'на 01.06.2019'!$A$1:$J$183</definedName>
    <definedName name="Z_0CCCFAED_79CE_4449_BC23_D60C794B65C2_.wvu.PrintTitles" localSheetId="0" hidden="1">'на 01.06.2019'!$5:$8</definedName>
    <definedName name="Z_0CF3E93E_60F6_45C8_AD33_C2CE08831546_.wvu.FilterData" localSheetId="0" hidden="1">'на 01.06.2019'!$A$7:$H$146</definedName>
    <definedName name="Z_0D69C398_7947_4D78_B1FE_A2A25AB79E10_.wvu.FilterData" localSheetId="0" hidden="1">'на 01.06.2019'!$A$7:$J$399</definedName>
    <definedName name="Z_0D7F5190_D20E_42FD_AD77_53CB309C7272_.wvu.FilterData" localSheetId="0" hidden="1">'на 01.06.2019'!$A$7:$H$146</definedName>
    <definedName name="Z_0DBB7EB7_A885_4D4A_A4F3_1AB3A0FE5EB1_.wvu.FilterData" localSheetId="0" hidden="1">'на 01.06.2019'!$A$7:$J$399</definedName>
    <definedName name="Z_0E67843B_6B59_48DA_8F29_8BAD133298E1_.wvu.FilterData" localSheetId="0" hidden="1">'на 01.06.2019'!$A$7:$J$399</definedName>
    <definedName name="Z_0E6786D8_AC3A_48D5_9AD7_4E7485DB6D9C_.wvu.FilterData" localSheetId="0" hidden="1">'на 01.06.2019'!$A$7:$H$146</definedName>
    <definedName name="Z_0EBE1707_975C_4649_91D3_2E9B46A60B44_.wvu.FilterData" localSheetId="0" hidden="1">'на 01.06.2019'!$A$7:$J$399</definedName>
    <definedName name="Z_101FC8DD_6A10_4029_AD34_21DB4CDC5FDB_.wvu.FilterData" localSheetId="0" hidden="1">'на 01.06.2019'!$A$7:$J$399</definedName>
    <definedName name="Z_105D23B5_3830_4B2C_A4D4_FBFBD3BEFB9C_.wvu.FilterData" localSheetId="0" hidden="1">'на 01.06.2019'!$A$7:$H$146</definedName>
    <definedName name="Z_113A0779_204C_451B_8401_73E507046130_.wvu.FilterData" localSheetId="0" hidden="1">'на 01.06.2019'!$A$7:$J$399</definedName>
    <definedName name="Z_119EECA6_2DA1_40F6_BD98_65D18CFC0359_.wvu.FilterData" localSheetId="0" hidden="1">'на 01.06.2019'!$A$7:$J$399</definedName>
    <definedName name="Z_11B0FA8E_E0BF_44A4_A141_D0892BF4BA78_.wvu.FilterData" localSheetId="0" hidden="1">'на 01.06.2019'!$A$7:$J$399</definedName>
    <definedName name="Z_11EBBD1F_0821_4763_A781_80F95B559C64_.wvu.FilterData" localSheetId="0" hidden="1">'на 01.06.2019'!$A$7:$J$399</definedName>
    <definedName name="Z_12397037_6208_4B36_BC95_11438284A9DE_.wvu.FilterData" localSheetId="0" hidden="1">'на 01.06.2019'!$A$7:$H$146</definedName>
    <definedName name="Z_12C2408D_275D_4295_8823_146036CCAF72_.wvu.FilterData" localSheetId="0" hidden="1">'на 01.06.2019'!$A$7:$J$399</definedName>
    <definedName name="Z_130C16AD_E930_4810_BDF0_A6DD3A87B8D5_.wvu.FilterData" localSheetId="0" hidden="1">'на 01.06.2019'!$A$7:$J$399</definedName>
    <definedName name="Z_1315266B_953C_4E7F_B538_74B6DF400647_.wvu.FilterData" localSheetId="0" hidden="1">'на 01.06.2019'!$A$7:$H$146</definedName>
    <definedName name="Z_132984D2_035C_4C6F_8087_28C1188A76E6_.wvu.FilterData" localSheetId="0" hidden="1">'на 01.06.2019'!$A$7:$J$399</definedName>
    <definedName name="Z_13A75724_7658_4A80_9239_F37E0BC75B64_.wvu.FilterData" localSheetId="0" hidden="1">'на 01.06.2019'!$A$7:$J$399</definedName>
    <definedName name="Z_13BE7114_35DF_4699_8779_61985C68F6C3_.wvu.FilterData" localSheetId="0" hidden="1">'на 01.06.2019'!$A$7:$J$399</definedName>
    <definedName name="Z_13BE7114_35DF_4699_8779_61985C68F6C3_.wvu.PrintArea" localSheetId="0" hidden="1">'на 01.06.2019'!$A$1:$J$199</definedName>
    <definedName name="Z_13BE7114_35DF_4699_8779_61985C68F6C3_.wvu.PrintTitles" localSheetId="0" hidden="1">'на 01.06.2019'!$5:$8</definedName>
    <definedName name="Z_13E7ADA2_058C_4412_9AEA_31547694DD5C_.wvu.FilterData" localSheetId="0" hidden="1">'на 01.06.2019'!$A$7:$H$146</definedName>
    <definedName name="Z_1474826F_81A7_45CE_9E32_539008BC6006_.wvu.FilterData" localSheetId="0" hidden="1">'на 01.06.2019'!$A$7:$J$399</definedName>
    <definedName name="Z_148D8FAA_3DC1_4430_9D42_1AFD9B8B331B_.wvu.FilterData" localSheetId="0" hidden="1">'на 01.06.2019'!$A$7:$J$399</definedName>
    <definedName name="Z_14901D06_6751_467D_A640_08BD51FC6A24_.wvu.FilterData" localSheetId="0" hidden="1">'на 01.06.2019'!$A$7:$J$399</definedName>
    <definedName name="Z_1539101F_31E9_4994_A34D_436B2BB1B73C_.wvu.FilterData" localSheetId="0" hidden="1">'на 01.06.2019'!$A$7:$J$399</definedName>
    <definedName name="Z_158130B9_9537_4E7D_AC4C_ED389C9B13A6_.wvu.FilterData" localSheetId="0" hidden="1">'на 01.06.2019'!$A$7:$J$399</definedName>
    <definedName name="Z_15AF9AFF_36E4_41C3_A9EA_A83C0A87FA00_.wvu.FilterData" localSheetId="0" hidden="1">'на 01.06.2019'!$A$7:$J$399</definedName>
    <definedName name="Z_1611C1BA_C4E2_40AE_8F45_3BEDE164E518_.wvu.FilterData" localSheetId="0" hidden="1">'на 01.06.2019'!$A$7:$J$399</definedName>
    <definedName name="Z_16533C21_4A9A_450C_8A94_553B88C3A9CF_.wvu.FilterData" localSheetId="0" hidden="1">'на 01.06.2019'!$A$7:$H$146</definedName>
    <definedName name="Z_1682CF4C_6BE2_4E45_A613_382D117E51BF_.wvu.FilterData" localSheetId="0" hidden="1">'на 01.06.2019'!$A$7:$J$399</definedName>
    <definedName name="Z_168FD5D4_D13B_47B9_8E56_61C627E3620F_.wvu.FilterData" localSheetId="0" hidden="1">'на 01.06.2019'!$A$7:$H$146</definedName>
    <definedName name="Z_169B516E_654F_469D_A8A0_69AB59FA498D_.wvu.FilterData" localSheetId="0" hidden="1">'на 01.06.2019'!$A$7:$J$399</definedName>
    <definedName name="Z_176FBEC7_B2AF_4702_A894_382F81F9ECF6_.wvu.FilterData" localSheetId="0" hidden="1">'на 01.06.2019'!$A$7:$H$146</definedName>
    <definedName name="Z_17AC66D0_E8BD_44BA_92AB_131AEC3E5A62_.wvu.FilterData" localSheetId="0" hidden="1">'на 01.06.2019'!$A$7:$J$399</definedName>
    <definedName name="Z_17AEC02B_67B1_483A_97D2_C1C6DFD21518_.wvu.FilterData" localSheetId="0" hidden="1">'на 01.06.2019'!$A$7:$J$399</definedName>
    <definedName name="Z_1902C2E4_C521_44EB_B934_0EBD6E871DD8_.wvu.FilterData" localSheetId="0" hidden="1">'на 01.06.2019'!$A$7:$J$399</definedName>
    <definedName name="Z_191D2631_8F19_4FC0_96A1_F397D331A068_.wvu.FilterData" localSheetId="0" hidden="1">'на 01.06.2019'!$A$7:$J$399</definedName>
    <definedName name="Z_1922598D_45C0_4DFB_A9E9_4D22AFD5603E_.wvu.FilterData" localSheetId="0" hidden="1">'на 01.06.2019'!$A$7:$J$399</definedName>
    <definedName name="Z_19497421_00C1_4657_A11B_18FB2BAAE62A_.wvu.FilterData" localSheetId="0" hidden="1">'на 01.06.2019'!$A$7:$J$399</definedName>
    <definedName name="Z_19510E6E_7565_4AC2_BCB4_A345501456B6_.wvu.FilterData" localSheetId="0" hidden="1">'на 01.06.2019'!$A$7:$H$146</definedName>
    <definedName name="Z_197DC433_2311_4239_A28E_8D90CD4AEB73_.wvu.FilterData" localSheetId="0" hidden="1">'на 01.06.2019'!$A$7:$J$399</definedName>
    <definedName name="Z_19944AB6_3B70_4B1C_8696_B2E3AC2ED125_.wvu.FilterData" localSheetId="0" hidden="1">'на 01.06.2019'!$A$7:$J$399</definedName>
    <definedName name="Z_19A4AADC_FDEE_45BB_8FEE_0F5508EFB8E2_.wvu.FilterData" localSheetId="0" hidden="1">'на 01.06.2019'!$A$7:$J$399</definedName>
    <definedName name="Z_19B34FC3_E683_4280_90EE_7791220AE682_.wvu.FilterData" localSheetId="0" hidden="1">'на 01.06.2019'!$A$7:$J$399</definedName>
    <definedName name="Z_19E5B318_3123_4687_A10B_72F3BDA9A599_.wvu.FilterData" localSheetId="0" hidden="1">'на 01.06.2019'!$A$7:$J$399</definedName>
    <definedName name="Z_1ADD4354_436F_41C7_AFD6_B73FA2D9BC20_.wvu.FilterData" localSheetId="0" hidden="1">'на 01.06.2019'!$A$7:$J$399</definedName>
    <definedName name="Z_1B413C41_F5DB_4793_803B_D278F6A0BE2C_.wvu.FilterData" localSheetId="0" hidden="1">'на 01.06.2019'!$A$7:$J$399</definedName>
    <definedName name="Z_1B943BCB_9609_428B_963E_E25F01748D7C_.wvu.FilterData" localSheetId="0" hidden="1">'на 01.06.2019'!$A$7:$J$399</definedName>
    <definedName name="Z_1BA0A829_1467_4894_A294_9BFD1EA8F94D_.wvu.FilterData" localSheetId="0" hidden="1">'на 01.06.2019'!$A$7:$J$399</definedName>
    <definedName name="Z_1C384A54_E3F0_4C1E_862E_6CD9154B364F_.wvu.FilterData" localSheetId="0" hidden="1">'на 01.06.2019'!$A$7:$J$399</definedName>
    <definedName name="Z_1C3DA4EF_3676_4683_84F0_1C41D26FFC16_.wvu.FilterData" localSheetId="0" hidden="1">'на 01.06.2019'!$A$7:$J$399</definedName>
    <definedName name="Z_1C3DF549_BEC3_47F7_8F0B_A96D42597ECF_.wvu.FilterData" localSheetId="0" hidden="1">'на 01.06.2019'!$A$7:$H$146</definedName>
    <definedName name="Z_1C681B2A_8932_44D9_BF50_EA5DBCC10436_.wvu.FilterData" localSheetId="0" hidden="1">'на 01.06.2019'!$A$7:$H$146</definedName>
    <definedName name="Z_1CB0764B_554D_4C09_98DC_8DED9FC27F03_.wvu.FilterData" localSheetId="0" hidden="1">'на 01.06.2019'!$A$7:$J$399</definedName>
    <definedName name="Z_1CB0CE3F_75F2_462B_8FE5_E94B0D7D6C1F_.wvu.FilterData" localSheetId="0" hidden="1">'на 01.06.2019'!$A$7:$J$399</definedName>
    <definedName name="Z_1CB5C523_AFA5_43A8_9C28_9F12CFE5BE65_.wvu.FilterData" localSheetId="0" hidden="1">'на 01.06.2019'!$A$7:$J$399</definedName>
    <definedName name="Z_1CEF9102_6C60_416B_8820_19DA6CA2FF8F_.wvu.FilterData" localSheetId="0" hidden="1">'на 01.06.2019'!$A$7:$J$399</definedName>
    <definedName name="Z_1D2C2901_70D8_494F_B885_AA5F7F9A1D2E_.wvu.FilterData" localSheetId="0" hidden="1">'на 01.06.2019'!$A$7:$J$399</definedName>
    <definedName name="Z_1D546444_6D70_47F2_86F2_EDA85896BE29_.wvu.FilterData" localSheetId="0" hidden="1">'на 01.06.2019'!$A$7:$J$399</definedName>
    <definedName name="Z_1D797472_1425_44E0_B821_543CF555289A_.wvu.FilterData" localSheetId="0" hidden="1">'на 01.06.2019'!$A$7:$J$399</definedName>
    <definedName name="Z_1E88DC95_DDEB_4EE8_8544_5724B1E6FA94_.wvu.FilterData" localSheetId="0" hidden="1">'на 01.06.2019'!$A$7:$J$399</definedName>
    <definedName name="Z_1F274A4D_4DCC_44CA_A1BD_90B7EE180486_.wvu.FilterData" localSheetId="0" hidden="1">'на 01.06.2019'!$A$7:$H$146</definedName>
    <definedName name="Z_1F6B5B08_FAE9_43CF_A27B_EE7ACD6D4DF6_.wvu.FilterData" localSheetId="0" hidden="1">'на 01.06.2019'!$A$7:$J$399</definedName>
    <definedName name="Z_1F6FF066_5CAF_4FE9_9ABD_85517853573D_.wvu.FilterData" localSheetId="0" hidden="1">'на 01.06.2019'!$A$7:$J$399</definedName>
    <definedName name="Z_1F885BC0_FA2D_45E9_BC66_C7BA68F6529B_.wvu.FilterData" localSheetId="0" hidden="1">'на 01.06.2019'!$A$7:$J$399</definedName>
    <definedName name="Z_1FD02FF0_4DBF_48AF_BE48_54893718170B_.wvu.FilterData" localSheetId="0" hidden="1">'на 01.06.2019'!$A$7:$J$399</definedName>
    <definedName name="Z_1FF678B1_7F2B_4362_81E7_D3C79ED64B95_.wvu.FilterData" localSheetId="0" hidden="1">'на 01.06.2019'!$A$7:$H$146</definedName>
    <definedName name="Z_202A973C_D681_42B4_9905_A37D128193B3_.wvu.FilterData" localSheetId="0" hidden="1">'на 01.06.2019'!$A$7:$J$399</definedName>
    <definedName name="Z_20461DED_BCEE_4284_A6DA_6F07C40C8239_.wvu.FilterData" localSheetId="0" hidden="1">'на 01.06.2019'!$A$7:$J$399</definedName>
    <definedName name="Z_20A3EB12_07C5_4317_9D11_7C0131FF1F02_.wvu.FilterData" localSheetId="0" hidden="1">'на 01.06.2019'!$A$7:$J$399</definedName>
    <definedName name="Z_215E0AF3_2FB9_4AD2_85EB_5BB3A76EA017_.wvu.FilterData" localSheetId="0" hidden="1">'на 01.06.2019'!$A$7:$J$399</definedName>
    <definedName name="Z_216AEA56_C079_4104_83C7_B22F3C2C4895_.wvu.FilterData" localSheetId="0" hidden="1">'на 01.06.2019'!$A$7:$H$146</definedName>
    <definedName name="Z_2181C7D4_AA52_40AC_A808_5D532F9A4DB9_.wvu.FilterData" localSheetId="0" hidden="1">'на 01.06.2019'!$A$7:$H$146</definedName>
    <definedName name="Z_222CB208_6EE7_4ACF_9056_A80606B8DEAE_.wvu.FilterData" localSheetId="0" hidden="1">'на 01.06.2019'!$A$7:$J$399</definedName>
    <definedName name="Z_22A3361C_6866_4206_B8FA_E848438D95B8_.wvu.FilterData" localSheetId="0" hidden="1">'на 01.06.2019'!$A$7:$H$146</definedName>
    <definedName name="Z_23D71F5A_A534_4F07_942A_44ED3D76C570_.wvu.FilterData" localSheetId="0" hidden="1">'на 01.06.2019'!$A$7:$J$399</definedName>
    <definedName name="Z_246D425F_E7DE_4F74_93E1_1CA6487BB7AF_.wvu.FilterData" localSheetId="0" hidden="1">'на 01.06.2019'!$A$7:$J$399</definedName>
    <definedName name="Z_24860D1B_9CB0_4DBB_9F9A_A7B23A9FBD9E_.wvu.FilterData" localSheetId="0" hidden="1">'на 01.06.2019'!$A$7:$J$399</definedName>
    <definedName name="Z_24D1D1DF_90B3_41D1_82E1_05DE887CC58D_.wvu.FilterData" localSheetId="0" hidden="1">'на 01.06.2019'!$A$7:$H$146</definedName>
    <definedName name="Z_24E5C1BC_322C_4FEF_B964_F0DCC04482C1_.wvu.Cols" localSheetId="0" hidden="1">'на 01.06.2019'!#REF!,'на 01.06.2019'!#REF!</definedName>
    <definedName name="Z_24E5C1BC_322C_4FEF_B964_F0DCC04482C1_.wvu.FilterData" localSheetId="0" hidden="1">'на 01.06.2019'!$A$7:$H$146</definedName>
    <definedName name="Z_24E5C1BC_322C_4FEF_B964_F0DCC04482C1_.wvu.Rows" localSheetId="0" hidden="1">'на 01.06.2019'!#REF!</definedName>
    <definedName name="Z_25997FFA_90F9_4B4A_8C73_3E119DFE9BDB_.wvu.FilterData" localSheetId="0" hidden="1">'на 01.06.2019'!$A$7:$J$399</definedName>
    <definedName name="Z_25DD804F_4FCB_49C0_B290_F226E6C8FC4D_.wvu.FilterData" localSheetId="0" hidden="1">'на 01.06.2019'!$A$7:$J$399</definedName>
    <definedName name="Z_25F305AA_6420_44FE_A658_6597DFDEDA7F_.wvu.FilterData" localSheetId="0" hidden="1">'на 01.06.2019'!$A$7:$J$399</definedName>
    <definedName name="Z_26390C63_E690_4CD6_B911_4F7F9CCE06AD_.wvu.FilterData" localSheetId="0" hidden="1">'на 01.06.2019'!$A$7:$J$399</definedName>
    <definedName name="Z_2647282E_5B25_4148_AAD9_72AB0A3F24C4_.wvu.FilterData" localSheetId="0" hidden="1">'на 01.06.2019'!$A$3:$K$183</definedName>
    <definedName name="Z_26E7CD7D_71FD_4075_B268_E6444384CE7D_.wvu.FilterData" localSheetId="0" hidden="1">'на 01.06.2019'!$A$7:$H$146</definedName>
    <definedName name="Z_271A6422_0558_45A4_90D0_4FBBFA0C466A_.wvu.FilterData" localSheetId="0" hidden="1">'на 01.06.2019'!$A$7:$J$399</definedName>
    <definedName name="Z_2751B79E_F60F_449F_9B1A_ED01F0EE4A3F_.wvu.FilterData" localSheetId="0" hidden="1">'на 01.06.2019'!$A$7:$J$399</definedName>
    <definedName name="Z_28008BE5_0693_468D_890E_2AE562EDDFCA_.wvu.FilterData" localSheetId="0" hidden="1">'на 01.06.2019'!$A$7:$H$146</definedName>
    <definedName name="Z_282F013D_E5B1_4C17_8727_7949891CEFC8_.wvu.FilterData" localSheetId="0" hidden="1">'на 01.06.2019'!$A$7:$J$399</definedName>
    <definedName name="Z_28E41E88_388C_4DFB_9AF5_1D40B3E9E104_.wvu.FilterData" localSheetId="0" hidden="1">'на 01.06.2019'!$A$7:$J$399</definedName>
    <definedName name="Z_28E4EEA1_2ECD_4F92_886B_4623628382D4_.wvu.FilterData" localSheetId="0" hidden="1">'на 01.06.2019'!$A$7:$J$399</definedName>
    <definedName name="Z_2932A736_9A81_4C2B_931E_457899534006_.wvu.FilterData" localSheetId="0" hidden="1">'на 01.06.2019'!$A$7:$J$399</definedName>
    <definedName name="Z_29A3F31E_AA0E_4520_83F3_6EDE69E47FB4_.wvu.FilterData" localSheetId="0" hidden="1">'на 01.06.2019'!$A$7:$J$399</definedName>
    <definedName name="Z_29D1C55E_0AE0_4CA9_A4C9_F358DEE7E9AD_.wvu.FilterData" localSheetId="0" hidden="1">'на 01.06.2019'!$A$7:$J$399</definedName>
    <definedName name="Z_29D71C82_2577_4FF3_9305_7EF7756DC376_.wvu.FilterData" localSheetId="0" hidden="1">'на 01.06.2019'!$A$7:$J$399</definedName>
    <definedName name="Z_2A075779_EE89_4995_9517_DAD5135FF513_.wvu.FilterData" localSheetId="0" hidden="1">'на 01.06.2019'!$A$7:$J$399</definedName>
    <definedName name="Z_2A1C394E_EC37_4AB7_9E3A_0759931D8CFD_.wvu.FilterData" localSheetId="0" hidden="1">'на 01.06.2019'!$A$7:$J$399</definedName>
    <definedName name="Z_2A567982_7892_4F86_A16D_3A26E4C78607_.wvu.FilterData" localSheetId="0" hidden="1">'на 01.06.2019'!$A$7:$J$399</definedName>
    <definedName name="Z_2A9D3288_FE38_46DD_A0BD_6FD4437B54BF_.wvu.FilterData" localSheetId="0" hidden="1">'на 01.06.2019'!$A$7:$J$399</definedName>
    <definedName name="Z_2B4EF399_1F78_4650_9196_70339D27DB54_.wvu.FilterData" localSheetId="0" hidden="1">'на 01.06.2019'!$A$7:$J$399</definedName>
    <definedName name="Z_2B67E997_66AF_4883_9EE5_9876648FDDE9_.wvu.FilterData" localSheetId="0" hidden="1">'на 01.06.2019'!$A$7:$J$399</definedName>
    <definedName name="Z_2B6BAC9D_8ECF_4B5C_AEA7_CCE1C0524E55_.wvu.FilterData" localSheetId="0" hidden="1">'на 01.06.2019'!$A$7:$J$399</definedName>
    <definedName name="Z_2C029299_5EEC_4151_A9E2_241D31E08692_.wvu.FilterData" localSheetId="0" hidden="1">'на 01.06.2019'!$A$7:$J$399</definedName>
    <definedName name="Z_2C43A648_766E_499E_95B2_EA6F7EA791D4_.wvu.FilterData" localSheetId="0" hidden="1">'на 01.06.2019'!$A$7:$J$399</definedName>
    <definedName name="Z_2C47EAD7_6B0B_40AB_9599_0BF3302E35F1_.wvu.FilterData" localSheetId="0" hidden="1">'на 01.06.2019'!$A$7:$H$146</definedName>
    <definedName name="Z_2C83C5CF_2113_4A26_AC8F_B29994F8C20B_.wvu.FilterData" localSheetId="0" hidden="1">'на 01.06.2019'!$A$7:$J$399</definedName>
    <definedName name="Z_2CA13149_FCDD_4675_859E_83B5251A0804_.wvu.FilterData" localSheetId="0" hidden="1">'на 01.06.2019'!$A$7:$J$399</definedName>
    <definedName name="Z_2CD18B03_71F5_4B8A_8C6C_592F5A66335B_.wvu.FilterData" localSheetId="0" hidden="1">'на 01.06.2019'!$A$7:$J$399</definedName>
    <definedName name="Z_2D011736_53B8_48A8_8C2E_71DD995F6546_.wvu.FilterData" localSheetId="0" hidden="1">'на 01.06.2019'!$A$7:$J$399</definedName>
    <definedName name="Z_2D540280_F40F_4530_A32A_1FF2E78E7147_.wvu.FilterData" localSheetId="0" hidden="1">'на 01.06.2019'!$A$7:$J$399</definedName>
    <definedName name="Z_2D918A37_6905_4BEF_BC3A_DA45E968DAC3_.wvu.FilterData" localSheetId="0" hidden="1">'на 01.06.2019'!$A$7:$H$146</definedName>
    <definedName name="Z_2D97755C_B099_4001_9C5F_12A88788A461_.wvu.FilterData" localSheetId="0" hidden="1">'на 01.06.2019'!$A$7:$J$399</definedName>
    <definedName name="Z_2DCF6207_B24B_43F5_B844_6C1E92F9CADA_.wvu.FilterData" localSheetId="0" hidden="1">'на 01.06.2019'!$A$7:$J$399</definedName>
    <definedName name="Z_2DF88C31_E5A0_4DFE_877D_5A31D3992603_.wvu.Rows" localSheetId="0" hidden="1">'на 01.06.2019'!#REF!,'на 01.06.2019'!#REF!,'на 01.06.2019'!#REF!,'на 01.06.2019'!#REF!,'на 01.06.2019'!#REF!,'на 01.06.2019'!#REF!,'на 01.06.2019'!#REF!,'на 01.06.2019'!#REF!,'на 01.06.2019'!#REF!,'на 01.06.2019'!#REF!,'на 01.06.2019'!#REF!</definedName>
    <definedName name="Z_2F3BAFC5_8792_4BC0_833F_5CB9ACB14A14_.wvu.FilterData" localSheetId="0" hidden="1">'на 01.06.2019'!$A$7:$H$146</definedName>
    <definedName name="Z_2F3DE7DB_1DEA_4A0C_88EC_B05C9EEC768F_.wvu.FilterData" localSheetId="0" hidden="1">'на 01.06.2019'!$A$7:$J$399</definedName>
    <definedName name="Z_2F72C4E3_E946_4870_A59B_C47D17A3E8B0_.wvu.FilterData" localSheetId="0" hidden="1">'на 01.06.2019'!$A$7:$J$399</definedName>
    <definedName name="Z_2F7AC811_CA37_46E3_866E_6E10DF43054A_.wvu.FilterData" localSheetId="0" hidden="1">'на 01.06.2019'!$A$7:$J$399</definedName>
    <definedName name="Z_2FAB8F10_5F5A_4B70_9158_E79B14A6565A_.wvu.FilterData" localSheetId="0" hidden="1">'на 01.06.2019'!$A$7:$J$399</definedName>
    <definedName name="Z_300D3722_BC5B_4EFC_A306_CB3461E96075_.wvu.FilterData" localSheetId="0" hidden="1">'на 01.06.2019'!$A$7:$J$399</definedName>
    <definedName name="Z_30325303_BF31_42D5_AC1B_F6902B32CA33_.wvu.FilterData" localSheetId="0" hidden="1">'на 01.06.2019'!$A$7:$J$399</definedName>
    <definedName name="Z_308AF0B3_EE19_4841_BBC0_915C9A7203E9_.wvu.FilterData" localSheetId="0" hidden="1">'на 01.06.2019'!$A$7:$J$399</definedName>
    <definedName name="Z_30F94082_E7C8_4DE7_AE26_19B3A4317363_.wvu.FilterData" localSheetId="0" hidden="1">'на 01.06.2019'!$A$7:$J$399</definedName>
    <definedName name="Z_315B3829_E75D_48BB_A407_88A96C0D6A4B_.wvu.FilterData" localSheetId="0" hidden="1">'на 01.06.2019'!$A$7:$J$399</definedName>
    <definedName name="Z_3169E1B8_6971_4325_933B_3FDE2BEB6DA0_.wvu.FilterData" localSheetId="0" hidden="1">'на 01.06.2019'!$A$7:$J$399</definedName>
    <definedName name="Z_316B9C14_7546_49E5_A384_4190EC7682DE_.wvu.FilterData" localSheetId="0" hidden="1">'на 01.06.2019'!$A$7:$J$399</definedName>
    <definedName name="Z_31985263_3556_4B71_A26F_62706F49B320_.wvu.FilterData" localSheetId="0" hidden="1">'на 01.06.2019'!$A$7:$H$146</definedName>
    <definedName name="Z_31C5283F_7633_4B8A_ADD5_7EB245AE899F_.wvu.FilterData" localSheetId="0" hidden="1">'на 01.06.2019'!$A$7:$J$399</definedName>
    <definedName name="Z_31EABA3C_DD8D_46BF_85B1_09527EF8E816_.wvu.FilterData" localSheetId="0" hidden="1">'на 01.06.2019'!$A$7:$H$146</definedName>
    <definedName name="Z_320B1B6B_1198_44A6_8D72_260589D02390_.wvu.FilterData" localSheetId="0" hidden="1">'на 01.06.2019'!$A$7:$J$399</definedName>
    <definedName name="Z_328B1FBD_B9E0_4F8C_AA1F_438ED0F19823_.wvu.FilterData" localSheetId="0" hidden="1">'на 01.06.2019'!$A$7:$J$399</definedName>
    <definedName name="Z_32F81156_0F3B_49A8_B56D_9A01AA7C97FE_.wvu.FilterData" localSheetId="0" hidden="1">'на 01.06.2019'!$A$7:$J$399</definedName>
    <definedName name="Z_33081AFE_875F_4448_8DBB_C2288E582829_.wvu.FilterData" localSheetId="0" hidden="1">'на 01.06.2019'!$A$7:$J$399</definedName>
    <definedName name="Z_33725023_9491_4856_AC32_391D3DCA1E13_.wvu.FilterData" localSheetId="0" hidden="1">'на 01.06.2019'!$A$7:$J$399</definedName>
    <definedName name="Z_33995DBE_E7D5_4BC5_96C4_CB599185238D_.wvu.FilterData" localSheetId="0" hidden="1">'на 01.06.2019'!$A$7:$J$399</definedName>
    <definedName name="Z_33F06620_89E2_4BA8_BAB0_6A7070FEBD8A_.wvu.FilterData" localSheetId="0" hidden="1">'на 01.06.2019'!$A$7:$J$399</definedName>
    <definedName name="Z_34587A22_A707_48EC_A6D8_8CA0D443CB5A_.wvu.FilterData" localSheetId="0" hidden="1">'на 01.06.2019'!$A$7:$J$399</definedName>
    <definedName name="Z_349EEACA_C7A1_441E_BFE3_096E57329F7C_.wvu.FilterData" localSheetId="0" hidden="1">'на 01.06.2019'!$A$7:$J$399</definedName>
    <definedName name="Z_34E97F8E_B808_4C29_AFA8_24160BA8B576_.wvu.FilterData" localSheetId="0" hidden="1">'на 01.06.2019'!$A$7:$H$146</definedName>
    <definedName name="Z_354643EC_374D_4252_A3BA_624B9338CCF6_.wvu.FilterData" localSheetId="0" hidden="1">'на 01.06.2019'!$A$7:$J$399</definedName>
    <definedName name="Z_356902C5_CBA1_407E_849C_39B6CAAFCD34_.wvu.FilterData" localSheetId="0" hidden="1">'на 01.06.2019'!$A$7:$J$399</definedName>
    <definedName name="Z_356FBDD5_3775_4781_9E0A_901095CE6157_.wvu.FilterData" localSheetId="0" hidden="1">'на 01.06.2019'!$A$7:$J$399</definedName>
    <definedName name="Z_3597F15D_13FB_47E4_B2D7_0713796F1B32_.wvu.FilterData" localSheetId="0" hidden="1">'на 01.06.2019'!$A$7:$H$146</definedName>
    <definedName name="Z_35A82584_BCCD_413D_BF58_739C849379E3_.wvu.FilterData" localSheetId="0" hidden="1">'на 01.06.2019'!$A$7:$J$399</definedName>
    <definedName name="Z_36279478_DEDD_46A7_8B6D_9500CB65A35C_.wvu.FilterData" localSheetId="0" hidden="1">'на 01.06.2019'!$A$7:$H$146</definedName>
    <definedName name="Z_36282042_958F_4D98_9515_9E9271F26AA2_.wvu.FilterData" localSheetId="0" hidden="1">'на 01.06.2019'!$A$7:$H$146</definedName>
    <definedName name="Z_36483E9A_03E9_431F_B24B_73C77EA6547E_.wvu.FilterData" localSheetId="0" hidden="1">'на 01.06.2019'!$A$7:$J$399</definedName>
    <definedName name="Z_368728BB_F981_4DE3_8F4E_C77C2580C6B3_.wvu.FilterData" localSheetId="0" hidden="1">'на 01.06.2019'!$A$7:$J$399</definedName>
    <definedName name="Z_36AEB3FF_FCBC_4E21_8EFE_F20781816ED3_.wvu.FilterData" localSheetId="0" hidden="1">'на 01.06.2019'!$A$7:$H$146</definedName>
    <definedName name="Z_371CA4AD_891B_4B1D_9403_45AB26546607_.wvu.FilterData" localSheetId="0" hidden="1">'на 01.06.2019'!$A$7:$J$399</definedName>
    <definedName name="Z_375FD1ED_0F0C_4C78_AE3D_1D583BC74E47_.wvu.FilterData" localSheetId="0" hidden="1">'на 01.06.2019'!$A$7:$J$399</definedName>
    <definedName name="Z_3780FC5F_184E_406C_B40E_6BE29406408E_.wvu.FilterData" localSheetId="0" hidden="1">'на 01.06.2019'!$A$7:$J$399</definedName>
    <definedName name="Z_3789C719_2C4D_4FFB_B9EF_5AA095975824_.wvu.FilterData" localSheetId="0" hidden="1">'на 01.06.2019'!$A$7:$J$399</definedName>
    <definedName name="Z_37F8CE32_8CE8_4D95_9C0E_63112E6EFFE9_.wvu.Cols" localSheetId="0" hidden="1">'на 01.06.2019'!#REF!</definedName>
    <definedName name="Z_37F8CE32_8CE8_4D95_9C0E_63112E6EFFE9_.wvu.FilterData" localSheetId="0" hidden="1">'на 01.06.2019'!$A$7:$H$146</definedName>
    <definedName name="Z_37F8CE32_8CE8_4D95_9C0E_63112E6EFFE9_.wvu.PrintArea" localSheetId="0" hidden="1">'на 01.06.2019'!$A$1:$J$146</definedName>
    <definedName name="Z_37F8CE32_8CE8_4D95_9C0E_63112E6EFFE9_.wvu.PrintTitles" localSheetId="0" hidden="1">'на 01.06.2019'!$5:$8</definedName>
    <definedName name="Z_37F8CE32_8CE8_4D95_9C0E_63112E6EFFE9_.wvu.Rows" localSheetId="0" hidden="1">'на 01.06.2019'!#REF!,'на 01.06.2019'!#REF!,'на 01.06.2019'!#REF!,'на 01.06.2019'!#REF!,'на 01.06.2019'!#REF!,'на 01.06.2019'!#REF!,'на 01.06.2019'!#REF!,'на 01.06.2019'!#REF!,'на 01.06.2019'!#REF!,'на 01.06.2019'!#REF!,'на 01.06.2019'!#REF!,'на 01.06.2019'!#REF!,'на 01.06.2019'!#REF!,'на 01.06.2019'!#REF!,'на 01.06.2019'!#REF!,'на 01.06.2019'!#REF!,'на 01.06.2019'!#REF!</definedName>
    <definedName name="Z_386EE007_6994_4AA6_8824_D461BF01F1EA_.wvu.FilterData" localSheetId="0" hidden="1">'на 01.06.2019'!$A$7:$J$399</definedName>
    <definedName name="Z_394FB935_0201_44F8_9182_26C511D48F51_.wvu.FilterData" localSheetId="0" hidden="1">'на 01.06.2019'!$A$7:$J$399</definedName>
    <definedName name="Z_39897EE2_53F6_432A_9A7F_7DBB2FBB08E4_.wvu.FilterData" localSheetId="0" hidden="1">'на 01.06.2019'!$A$7:$J$399</definedName>
    <definedName name="Z_39BDB0EB_9BA4_409E_B505_137EC009426F_.wvu.FilterData" localSheetId="0" hidden="1">'на 01.06.2019'!$A$7:$J$399</definedName>
    <definedName name="Z_39C96D4E_1C4D_4F18_8517_A4E3C24B1712_.wvu.FilterData" localSheetId="0" hidden="1">'на 01.06.2019'!$A$7:$J$399</definedName>
    <definedName name="Z_3A08D49D_7322_4FD5_90D4_F8436B9BCFE3_.wvu.FilterData" localSheetId="0" hidden="1">'на 01.06.2019'!$A$7:$J$399</definedName>
    <definedName name="Z_3A152827_EFCD_4FCD_A4F0_81C604FF3F88_.wvu.FilterData" localSheetId="0" hidden="1">'на 01.06.2019'!$A$7:$J$399</definedName>
    <definedName name="Z_3A3C36BB_10E7_4C1E_B0B9_7B6ED7A3EB3A_.wvu.FilterData" localSheetId="0" hidden="1">'на 01.06.2019'!$A$7:$J$399</definedName>
    <definedName name="Z_3A3DB971_386F_40FA_8DD4_4A74AFE3B4C9_.wvu.FilterData" localSheetId="0" hidden="1">'на 01.06.2019'!$A$7:$J$399</definedName>
    <definedName name="Z_3AAEA08B_779A_471D_BFA0_0D98BF9A4FAD_.wvu.FilterData" localSheetId="0" hidden="1">'на 01.06.2019'!$A$7:$H$146</definedName>
    <definedName name="Z_3ABBA6B1_F69F_4AC7_8A6D_97A73D7030DF_.wvu.FilterData" localSheetId="0" hidden="1">'на 01.06.2019'!$A$7:$J$399</definedName>
    <definedName name="Z_3B9A8A09_51D3_4E7C_A285_7AC18DD1651A_.wvu.FilterData" localSheetId="0" hidden="1">'на 01.06.2019'!$A$7:$J$399</definedName>
    <definedName name="Z_3C664174_3E98_4762_A560_3810A313981F_.wvu.FilterData" localSheetId="0" hidden="1">'на 01.06.2019'!$A$7:$J$399</definedName>
    <definedName name="Z_3C9F72CF_10C2_48CF_BBB6_A2B9A1393F37_.wvu.FilterData" localSheetId="0" hidden="1">'на 01.06.2019'!$A$7:$H$146</definedName>
    <definedName name="Z_3CBCA6B7_5D7C_44A4_844A_26E2A61FDE86_.wvu.FilterData" localSheetId="0" hidden="1">'на 01.06.2019'!$A$7:$J$399</definedName>
    <definedName name="Z_3CF5067B_C0BF_4885_AAB9_F758BBB164A0_.wvu.FilterData" localSheetId="0" hidden="1">'на 01.06.2019'!$A$7:$J$399</definedName>
    <definedName name="Z_3D1280C8_646B_4BB2_862F_8A8207220C6A_.wvu.FilterData" localSheetId="0" hidden="1">'на 01.06.2019'!$A$7:$H$146</definedName>
    <definedName name="Z_3D221415_9606_4173_A756_975B19400305_.wvu.FilterData" localSheetId="0" hidden="1">'на 01.06.2019'!$A$7:$J$399</definedName>
    <definedName name="Z_3D4245D9_9AB3_43FE_97D0_205A6EA7E6E4_.wvu.FilterData" localSheetId="0" hidden="1">'на 01.06.2019'!$A$7:$J$399</definedName>
    <definedName name="Z_3D5A28D4_CB7B_405C_9FFF_EB22C14AB77F_.wvu.FilterData" localSheetId="0" hidden="1">'на 01.06.2019'!$A$7:$J$399</definedName>
    <definedName name="Z_3D6E136A_63AE_4912_A965_BD438229D989_.wvu.FilterData" localSheetId="0" hidden="1">'на 01.06.2019'!$A$7:$J$399</definedName>
    <definedName name="Z_3DB4F6FC_CE58_4083_A6ED_88DCB901BB99_.wvu.FilterData" localSheetId="0" hidden="1">'на 01.06.2019'!$A$7:$H$146</definedName>
    <definedName name="Z_3E14FD86_95B1_4D0E_A8F6_A4FFDE0E3FF0_.wvu.FilterData" localSheetId="0" hidden="1">'на 01.06.2019'!$A$7:$J$399</definedName>
    <definedName name="Z_3E7BBA27_FCB5_4D66_864C_8656009B9E88_.wvu.FilterData" localSheetId="0" hidden="1">'на 01.06.2019'!$A$3:$K$183</definedName>
    <definedName name="Z_3EEA7E1A_5F2B_4408_A34C_1F0223B5B245_.wvu.FilterData" localSheetId="0" hidden="1">'на 01.06.2019'!$A$7:$J$399</definedName>
    <definedName name="Z_3F0F098D_D998_48FD_BB26_7A5537CB4DC9_.wvu.FilterData" localSheetId="0" hidden="1">'на 01.06.2019'!$A$7:$J$399</definedName>
    <definedName name="Z_3F4E18FA_E0CE_43C2_A7F4_5CAE036892ED_.wvu.FilterData" localSheetId="0" hidden="1">'на 01.06.2019'!$A$7:$J$399</definedName>
    <definedName name="Z_3F7954D6_04C1_4B23_AE36_0FF9609A2280_.wvu.FilterData" localSheetId="0" hidden="1">'на 01.06.2019'!$A$7:$J$399</definedName>
    <definedName name="Z_3F839701_87D5_496C_AD9C_2B5AE5742513_.wvu.FilterData" localSheetId="0" hidden="1">'на 01.06.2019'!$A$7:$J$399</definedName>
    <definedName name="Z_3FE8ACF3_2097_4BA9_8230_2DBD30F09632_.wvu.FilterData" localSheetId="0" hidden="1">'на 01.06.2019'!$A$7:$J$399</definedName>
    <definedName name="Z_3FEA0B99_83A0_4934_91F1_66BC8E596ABB_.wvu.FilterData" localSheetId="0" hidden="1">'на 01.06.2019'!$A$7:$J$399</definedName>
    <definedName name="Z_3FEDCFF8_5450_469D_9A9E_38AB8819A083_.wvu.FilterData" localSheetId="0" hidden="1">'на 01.06.2019'!$A$7:$J$399</definedName>
    <definedName name="Z_402DFE3F_A5E1_41E8_BB4F_E3062FAE22D8_.wvu.FilterData" localSheetId="0" hidden="1">'на 01.06.2019'!$A$7:$J$399</definedName>
    <definedName name="Z_403313B7_B74E_4D03_8AB9_B2A52A5BA330_.wvu.FilterData" localSheetId="0" hidden="1">'на 01.06.2019'!$A$7:$H$146</definedName>
    <definedName name="Z_4055661A_C391_44E3_B71B_DF824D593415_.wvu.FilterData" localSheetId="0" hidden="1">'на 01.06.2019'!$A$7:$H$146</definedName>
    <definedName name="Z_413E8ADC_60FE_4AEB_A365_51405ED7DAEF_.wvu.FilterData" localSheetId="0" hidden="1">'на 01.06.2019'!$A$7:$J$399</definedName>
    <definedName name="Z_415B8653_FE9C_472E_85AE_9CFA9B00FD5E_.wvu.FilterData" localSheetId="0" hidden="1">'на 01.06.2019'!$A$7:$H$146</definedName>
    <definedName name="Z_418F9F46_9018_4AFC_A504_8CA60A905B83_.wvu.FilterData" localSheetId="0" hidden="1">'на 01.06.2019'!$A$7:$J$399</definedName>
    <definedName name="Z_41A2847A_411A_4D8D_8669_7A8FD6A7F9E8_.wvu.FilterData" localSheetId="0" hidden="1">'на 01.06.2019'!$A$7:$J$399</definedName>
    <definedName name="Z_41C6EAF5_F389_4A73_A5DF_3E2ABACB9DC1_.wvu.FilterData" localSheetId="0" hidden="1">'на 01.06.2019'!$A$7:$J$399</definedName>
    <definedName name="Z_422AF1DB_ADD9_4056_90D1_EF57FA0619FA_.wvu.FilterData" localSheetId="0" hidden="1">'на 01.06.2019'!$A$7:$J$399</definedName>
    <definedName name="Z_423AE2BD_6FE7_4E39_8400_BD8A00496896_.wvu.FilterData" localSheetId="0" hidden="1">'на 01.06.2019'!$A$7:$J$399</definedName>
    <definedName name="Z_42BF13A9_20A4_4030_912B_F63923E11DBF_.wvu.FilterData" localSheetId="0" hidden="1">'на 01.06.2019'!$A$7:$J$399</definedName>
    <definedName name="Z_4388DD05_A74C_4C1C_A344_6EEDB2F4B1B0_.wvu.FilterData" localSheetId="0" hidden="1">'на 01.06.2019'!$A$7:$H$146</definedName>
    <definedName name="Z_43F7D742_5383_4CCE_A058_3A12F3676DF6_.wvu.FilterData" localSheetId="0" hidden="1">'на 01.06.2019'!$A$7:$J$399</definedName>
    <definedName name="Z_445590C0_7350_4A17_AB85_F8DCF9494ECC_.wvu.FilterData" localSheetId="0" hidden="1">'на 01.06.2019'!$A$7:$H$146</definedName>
    <definedName name="Z_448249C8_AE56_4244_9A71_332B9BB563B1_.wvu.FilterData" localSheetId="0" hidden="1">'на 01.06.2019'!$A$7:$J$399</definedName>
    <definedName name="Z_4500807F_0E0F_40C0_A6A6_F5F607F7BCF2_.wvu.FilterData" localSheetId="0" hidden="1">'на 01.06.2019'!$A$7:$J$399</definedName>
    <definedName name="Z_4518508D_B738_485B_8F09_2B48028E59D4_.wvu.FilterData" localSheetId="0" hidden="1">'на 01.06.2019'!$A$7:$J$399</definedName>
    <definedName name="Z_45D27932_FD3D_46DE_B431_4E5606457D7F_.wvu.FilterData" localSheetId="0" hidden="1">'на 01.06.2019'!$A$7:$H$146</definedName>
    <definedName name="Z_45DE1976_7F07_4EB4_8A9C_FB72D060BEFA_.wvu.FilterData" localSheetId="0" hidden="1">'на 01.06.2019'!$A$7:$J$399</definedName>
    <definedName name="Z_45DE1976_7F07_4EB4_8A9C_FB72D060BEFA_.wvu.PrintArea" localSheetId="0" hidden="1">'на 01.06.2019'!$A$1:$J$184</definedName>
    <definedName name="Z_45DE1976_7F07_4EB4_8A9C_FB72D060BEFA_.wvu.PrintTitles" localSheetId="0" hidden="1">'на 01.06.2019'!$5:$8</definedName>
    <definedName name="Z_463F3E4B_81D6_4261_A251_5FB4227E67B1_.wvu.FilterData" localSheetId="0" hidden="1">'на 01.06.2019'!$A$7:$J$399</definedName>
    <definedName name="Z_4646AC6A_1AED_414D_9F5A_8C20F4393FAC_.wvu.FilterData" localSheetId="0" hidden="1">'на 01.06.2019'!$A$7:$J$399</definedName>
    <definedName name="Z_464A6675_A54C_47A6_87B3_7B4DF2961434_.wvu.FilterData" localSheetId="0" hidden="1">'на 01.06.2019'!$A$7:$J$399</definedName>
    <definedName name="Z_46710F25_253B_4E24_937C_29641ECA4F50_.wvu.FilterData" localSheetId="0" hidden="1">'на 01.06.2019'!$A$7:$J$399</definedName>
    <definedName name="Z_46EDADFA_EC35_46D3_9137_2B694BF910BA_.wvu.FilterData" localSheetId="0" hidden="1">'на 01.06.2019'!$A$7:$J$399</definedName>
    <definedName name="Z_474B57ED_4959_4C17_9ED5_42840CC1EF1F_.wvu.FilterData" localSheetId="0" hidden="1">'на 01.06.2019'!$A$7:$J$399</definedName>
    <definedName name="Z_4765959C_9F0B_44DF_B00A_10C6BB8CF204_.wvu.FilterData" localSheetId="0" hidden="1">'на 01.06.2019'!$A$7:$J$399</definedName>
    <definedName name="Z_476DBA6E_91D1_4913_8987_DE65424E41FC_.wvu.FilterData" localSheetId="0" hidden="1">'на 01.06.2019'!$A$7:$J$399</definedName>
    <definedName name="Z_477D6B5D_325A_45EE_9C5E_7F9C11D6E1EF_.wvu.FilterData" localSheetId="0" hidden="1">'на 01.06.2019'!$A$7:$J$399</definedName>
    <definedName name="Z_47A8A680_8C4D_4709_925D_1B1D9945DCD8_.wvu.FilterData" localSheetId="0" hidden="1">'на 01.06.2019'!$A$7:$J$399</definedName>
    <definedName name="Z_47BCB1EA_366A_4F56_B866_A7D2D6FB6413_.wvu.FilterData" localSheetId="0" hidden="1">'на 01.06.2019'!$A$7:$J$399</definedName>
    <definedName name="Z_47CE02E9_7BC4_47FC_9B44_1B5CC8466C98_.wvu.FilterData" localSheetId="0" hidden="1">'на 01.06.2019'!$A$7:$J$399</definedName>
    <definedName name="Z_47DE35B6_B347_4C65_8E49_C2008CA773EB_.wvu.FilterData" localSheetId="0" hidden="1">'на 01.06.2019'!$A$7:$H$146</definedName>
    <definedName name="Z_47E54F1A_929E_4350_846F_D427E0D466DD_.wvu.FilterData" localSheetId="0" hidden="1">'на 01.06.2019'!$A$7:$J$399</definedName>
    <definedName name="Z_486156AC_4370_4C02_BA8A_CB9B49D1A8EC_.wvu.FilterData" localSheetId="0" hidden="1">'на 01.06.2019'!$A$7:$J$399</definedName>
    <definedName name="Z_4861CA5D_AAF5_4F79_B1FC_28136A948C67_.wvu.FilterData" localSheetId="0" hidden="1">'на 01.06.2019'!$A$7:$J$399</definedName>
    <definedName name="Z_490A2F1C_31D3_46A4_90C2_4FE00A2A3110_.wvu.FilterData" localSheetId="0" hidden="1">'на 01.06.2019'!$A$7:$J$399</definedName>
    <definedName name="Z_494248FA_238D_478D_A4F9_307A931FFEE2_.wvu.FilterData" localSheetId="0" hidden="1">'на 01.06.2019'!$A$7:$J$399</definedName>
    <definedName name="Z_495CB41C_9D74_45FB_9A3C_30411D304A3A_.wvu.FilterData" localSheetId="0" hidden="1">'на 01.06.2019'!$A$7:$J$399</definedName>
    <definedName name="Z_49C7329D_3247_4713_BC9A_64F0EE2B0B3C_.wvu.FilterData" localSheetId="0" hidden="1">'на 01.06.2019'!$A$7:$J$399</definedName>
    <definedName name="Z_49E10B09_97E3_41C9_892E_7D9C5DFF5740_.wvu.FilterData" localSheetId="0" hidden="1">'на 01.06.2019'!$A$7:$J$399</definedName>
    <definedName name="Z_49F2D403_965E_4EAD_9917_761D5083F09E_.wvu.FilterData" localSheetId="0" hidden="1">'на 01.06.2019'!$A$7:$J$399</definedName>
    <definedName name="Z_4A659025_264B_4535_9CC0_B58EAC1CFB45_.wvu.FilterData" localSheetId="0" hidden="1">'на 01.06.2019'!$A$7:$J$399</definedName>
    <definedName name="Z_4A8D74AF_6B6C_4239_9EC3_301119213646_.wvu.FilterData" localSheetId="0" hidden="1">'на 01.06.2019'!$A$7:$J$399</definedName>
    <definedName name="Z_4AE61192_90D6_4C2B_9424_00320246C826_.wvu.FilterData" localSheetId="0" hidden="1">'на 01.06.2019'!$A$7:$J$399</definedName>
    <definedName name="Z_4AF0FF7E_D940_4246_AB71_AC8FEDA2EF24_.wvu.FilterData" localSheetId="0" hidden="1">'на 01.06.2019'!$A$7:$J$399</definedName>
    <definedName name="Z_4BB7905C_0E11_42F1_848D_90186131796A_.wvu.FilterData" localSheetId="0" hidden="1">'на 01.06.2019'!$A$7:$H$146</definedName>
    <definedName name="Z_4BE15B2D_077F_41A8_A21C_AB77D19D57D3_.wvu.FilterData" localSheetId="0" hidden="1">'на 01.06.2019'!$A$7:$J$399</definedName>
    <definedName name="Z_4C1FE39D_945F_4F14_94DF_F69B283DCD9F_.wvu.FilterData" localSheetId="0" hidden="1">'на 01.06.2019'!$A$7:$H$146</definedName>
    <definedName name="Z_4CA010EE_9FB5_4C7E_A14E_34EFE4C7E4F1_.wvu.FilterData" localSheetId="0" hidden="1">'на 01.06.2019'!$A$7:$J$399</definedName>
    <definedName name="Z_4CEB490B_58FB_4CA0_AAF2_63178FECD849_.wvu.FilterData" localSheetId="0" hidden="1">'на 01.06.2019'!$A$7:$J$399</definedName>
    <definedName name="Z_4DBA5214_E42E_4E7C_B43C_190A2BF79ACC_.wvu.FilterData" localSheetId="0" hidden="1">'на 01.06.2019'!$A$7:$J$399</definedName>
    <definedName name="Z_4DC9D79A_8761_4284_BFE5_DFE7738AB4F8_.wvu.FilterData" localSheetId="0" hidden="1">'на 01.06.2019'!$A$7:$J$399</definedName>
    <definedName name="Z_4DF21929_63B0_45D6_9063_EE3D75E46DF0_.wvu.FilterData" localSheetId="0" hidden="1">'на 01.06.2019'!$A$7:$J$399</definedName>
    <definedName name="Z_4E70B456_53A6_4A9B_B0D8_E54D21A50BAA_.wvu.FilterData" localSheetId="0" hidden="1">'на 01.06.2019'!$A$7:$J$399</definedName>
    <definedName name="Z_4EB9A2EB_6EC6_4AFE_AFFA_537868B4F130_.wvu.FilterData" localSheetId="0" hidden="1">'на 01.06.2019'!$A$7:$J$399</definedName>
    <definedName name="Z_4EF3C623_C372_46C1_AA60_4AC85C37C9F2_.wvu.FilterData" localSheetId="0" hidden="1">'на 01.06.2019'!$A$7:$J$399</definedName>
    <definedName name="Z_4F08029A_B8F0_4DA4_87B0_16FDC76C4FA3_.wvu.FilterData" localSheetId="0" hidden="1">'на 01.06.2019'!$A$7:$J$399</definedName>
    <definedName name="Z_4FA4A69A_6589_44A8_8710_9041295BCBA3_.wvu.FilterData" localSheetId="0" hidden="1">'на 01.06.2019'!$A$7:$J$399</definedName>
    <definedName name="Z_4FE18469_4F1B_4C4F_94F8_2337C288BBDA_.wvu.FilterData" localSheetId="0" hidden="1">'на 01.06.2019'!$A$7:$J$399</definedName>
    <definedName name="Z_5039ACE2_215B_49F3_AC23_F5E171EB2E04_.wvu.FilterData" localSheetId="0" hidden="1">'на 01.06.2019'!$A$7:$J$399</definedName>
    <definedName name="Z_50C7EE06_D3E5_466A_B02E_784815AC69C9_.wvu.FilterData" localSheetId="0" hidden="1">'на 01.06.2019'!$A$7:$J$399</definedName>
    <definedName name="Z_50F270BE_8CE5_4CA8_ACB0_0FE221C0502F_.wvu.FilterData" localSheetId="0" hidden="1">'на 01.06.2019'!$A$7:$J$399</definedName>
    <definedName name="Z_512708F0_FC6D_4404_BE68_DA23201791B7_.wvu.FilterData" localSheetId="0" hidden="1">'на 01.06.2019'!$A$7:$J$399</definedName>
    <definedName name="Z_51637613_0EB8_43CA_A073_E9BDD29429FF_.wvu.FilterData" localSheetId="0" hidden="1">'на 01.06.2019'!$A$7:$J$399</definedName>
    <definedName name="Z_51BD5A76_12FD_4D74_BB88_134070337907_.wvu.FilterData" localSheetId="0" hidden="1">'на 01.06.2019'!$A$7:$J$399</definedName>
    <definedName name="Z_5211D146_D07B_4B5D_8712_916865134037_.wvu.FilterData" localSheetId="0" hidden="1">'на 01.06.2019'!$A$7:$J$399</definedName>
    <definedName name="Z_5253E1E1_F351_4BC1_B2DF_DE6F6B57B558_.wvu.FilterData" localSheetId="0" hidden="1">'на 01.06.2019'!$A$7:$J$399</definedName>
    <definedName name="Z_529A9D10_2BB0_46A7_944D_8ECDFA0395B8_.wvu.FilterData" localSheetId="0" hidden="1">'на 01.06.2019'!$A$7:$J$399</definedName>
    <definedName name="Z_52ACD1DE_5C8C_419B_897D_A938C2151D22_.wvu.FilterData" localSheetId="0" hidden="1">'на 01.06.2019'!$A$7:$J$399</definedName>
    <definedName name="Z_52C40832_4D48_45A4_B802_95C62DCB5A61_.wvu.FilterData" localSheetId="0" hidden="1">'на 01.06.2019'!$A$7:$H$146</definedName>
    <definedName name="Z_53011515_95F3_4C88_88B6_C1D6475FC303_.wvu.FilterData" localSheetId="0" hidden="1">'на 01.06.2019'!$A$7:$J$399</definedName>
    <definedName name="Z_539CB3DF_9B66_4BE7_9074_8CE0405EB8A6_.wvu.Cols" localSheetId="0" hidden="1">'на 01.06.2019'!#REF!,'на 01.06.2019'!#REF!</definedName>
    <definedName name="Z_539CB3DF_9B66_4BE7_9074_8CE0405EB8A6_.wvu.FilterData" localSheetId="0" hidden="1">'на 01.06.2019'!$A$7:$J$399</definedName>
    <definedName name="Z_539CB3DF_9B66_4BE7_9074_8CE0405EB8A6_.wvu.PrintArea" localSheetId="0" hidden="1">'на 01.06.2019'!$A$1:$J$178</definedName>
    <definedName name="Z_539CB3DF_9B66_4BE7_9074_8CE0405EB8A6_.wvu.PrintTitles" localSheetId="0" hidden="1">'на 01.06.2019'!$5:$8</definedName>
    <definedName name="Z_543FDC9E_DC95_4C7A_84E4_76AA766A82EF_.wvu.FilterData" localSheetId="0" hidden="1">'на 01.06.2019'!$A$7:$J$399</definedName>
    <definedName name="Z_54703B32_BADE_4A70_9C97_888CD74744A0_.wvu.FilterData" localSheetId="0" hidden="1">'на 01.06.2019'!$A$7:$J$399</definedName>
    <definedName name="Z_54998E4E_243D_4810_826F_6D61E2FD7B80_.wvu.FilterData" localSheetId="0" hidden="1">'на 01.06.2019'!$A$7:$J$399</definedName>
    <definedName name="Z_54BA7F95_777A_45AD_95C4_BDBF7D83E6C8_.wvu.FilterData" localSheetId="0" hidden="1">'на 01.06.2019'!$A$7:$J$399</definedName>
    <definedName name="Z_55266A36_B6A9_42E1_8467_17D14F12BABD_.wvu.FilterData" localSheetId="0" hidden="1">'на 01.06.2019'!$A$7:$H$146</definedName>
    <definedName name="Z_55F24CBB_212F_42F4_BB98_92561BDA95C3_.wvu.FilterData" localSheetId="0" hidden="1">'на 01.06.2019'!$A$7:$J$399</definedName>
    <definedName name="Z_564F82E8_8306_4799_B1F9_06B1FD1FB16E_.wvu.FilterData" localSheetId="0" hidden="1">'на 01.06.2019'!$A$3:$K$183</definedName>
    <definedName name="Z_565A1A16_6A4F_4794_B3C1_1808DC7E86C0_.wvu.FilterData" localSheetId="0" hidden="1">'на 01.06.2019'!$A$7:$H$146</definedName>
    <definedName name="Z_568C3823_FEE7_49C8_B4CF_3D48541DA65C_.wvu.FilterData" localSheetId="0" hidden="1">'на 01.06.2019'!$A$7:$H$146</definedName>
    <definedName name="Z_5696C387_34DF_4BED_BB60_2D85436D9DA8_.wvu.FilterData" localSheetId="0" hidden="1">'на 01.06.2019'!$A$7:$J$399</definedName>
    <definedName name="Z_56C18D87_C587_43F7_9147_D7827AADF66D_.wvu.FilterData" localSheetId="0" hidden="1">'на 01.06.2019'!$A$7:$H$146</definedName>
    <definedName name="Z_5729DC83_8713_4B21_9D2C_8A74D021747E_.wvu.FilterData" localSheetId="0" hidden="1">'на 01.06.2019'!$A$7:$H$146</definedName>
    <definedName name="Z_5730431A_42FA_4886_8F76_DA9C1179F65B_.wvu.FilterData" localSheetId="0" hidden="1">'на 01.06.2019'!$A$7:$J$399</definedName>
    <definedName name="Z_58270B81_2C5A_44D4_84D8_B29B6BA03243_.wvu.FilterData" localSheetId="0" hidden="1">'на 01.06.2019'!$A$7:$H$146</definedName>
    <definedName name="Z_5834E280_FA37_4F43_B5D8_B8D5A97A4524_.wvu.FilterData" localSheetId="0" hidden="1">'на 01.06.2019'!$A$7:$J$399</definedName>
    <definedName name="Z_58A2BFA9_7803_4AA8_99E8_85AF5847A611_.wvu.FilterData" localSheetId="0" hidden="1">'на 01.06.2019'!$A$7:$J$399</definedName>
    <definedName name="Z_58BFA8D4_CF88_4C84_B35F_981C21093C49_.wvu.FilterData" localSheetId="0" hidden="1">'на 01.06.2019'!$A$7:$J$399</definedName>
    <definedName name="Z_58EAD7A7_C312_4E53_9D90_6DB268F00AAE_.wvu.FilterData" localSheetId="0" hidden="1">'на 01.06.2019'!$A$7:$J$399</definedName>
    <definedName name="Z_59074C03_1A19_4344_8FE1_916D5A98CD29_.wvu.FilterData" localSheetId="0" hidden="1">'на 01.06.2019'!$A$7:$J$399</definedName>
    <definedName name="Z_593FC661_D3C9_4D5B_9F7F_4FD8BB281A5E_.wvu.FilterData" localSheetId="0" hidden="1">'на 01.06.2019'!$A$7:$J$399</definedName>
    <definedName name="Z_59F91900_CAE9_4608_97BE_FBC0993C389F_.wvu.FilterData" localSheetId="0" hidden="1">'на 01.06.2019'!$A$7:$H$146</definedName>
    <definedName name="Z_5A0826D2_48E8_4049_87EB_8011A792B32A_.wvu.FilterData" localSheetId="0" hidden="1">'на 01.06.2019'!$A$7:$J$399</definedName>
    <definedName name="Z_5AC843E8_BE7D_4B69_82E5_622B40389D76_.wvu.FilterData" localSheetId="0" hidden="1">'на 01.06.2019'!$A$7:$J$399</definedName>
    <definedName name="Z_5AED1EEB_F2BD_4EA8_B85A_ECC7CA9EB0BB_.wvu.FilterData" localSheetId="0" hidden="1">'на 01.06.2019'!$A$7:$J$399</definedName>
    <definedName name="Z_5B201F9D_0EC3_499C_A33C_1C4C3BFDAC63_.wvu.FilterData" localSheetId="0" hidden="1">'на 01.06.2019'!$A$7:$J$399</definedName>
    <definedName name="Z_5B530939_3820_4F41_B6AF_D342046937E2_.wvu.FilterData" localSheetId="0" hidden="1">'на 01.06.2019'!$A$7:$J$399</definedName>
    <definedName name="Z_5B6D98E6_8929_4747_9889_173EDC254AC0_.wvu.FilterData" localSheetId="0" hidden="1">'на 01.06.2019'!$A$7:$J$399</definedName>
    <definedName name="Z_5B8F35C7_BACE_46B7_A289_D37993E37EE6_.wvu.FilterData" localSheetId="0" hidden="1">'на 01.06.2019'!$A$7:$J$399</definedName>
    <definedName name="Z_5C13A1A0_C535_4639_90BE_9B5D72B8AEDB_.wvu.FilterData" localSheetId="0" hidden="1">'на 01.06.2019'!$A$7:$H$146</definedName>
    <definedName name="Z_5C253E80_F3BD_4FE4_AB93_2FEE92134E33_.wvu.FilterData" localSheetId="0" hidden="1">'на 01.06.2019'!$A$7:$J$399</definedName>
    <definedName name="Z_5C519772_2A20_4B5B_841B_37C4DE3DF25F_.wvu.FilterData" localSheetId="0" hidden="1">'на 01.06.2019'!$A$7:$J$399</definedName>
    <definedName name="Z_5CDE7466_9008_4EE8_8F19_E26D937B15F6_.wvu.FilterData" localSheetId="0" hidden="1">'на 01.06.2019'!$A$7:$H$146</definedName>
    <definedName name="Z_5D02AC07_9DDA_4DED_8BC0_7F56C2780A3D_.wvu.FilterData" localSheetId="0" hidden="1">'на 01.06.2019'!$A$7:$J$399</definedName>
    <definedName name="Z_5D1A8E24_0858_4B4C_9A88_78819F5A1F0E_.wvu.FilterData" localSheetId="0" hidden="1">'на 01.06.2019'!$A$7:$J$399</definedName>
    <definedName name="Z_5E8319AA_70BE_4A15_908D_5BB7BC61D3F7_.wvu.FilterData" localSheetId="0" hidden="1">'на 01.06.2019'!$A$7:$J$399</definedName>
    <definedName name="Z_5EB104F4_627D_44E7_960F_6C67063C7D09_.wvu.FilterData" localSheetId="0" hidden="1">'на 01.06.2019'!$A$7:$J$399</definedName>
    <definedName name="Z_5EB1B5BB_79BE_4318_9140_3FA31802D519_.wvu.FilterData" localSheetId="0" hidden="1">'на 01.06.2019'!$A$7:$J$399</definedName>
    <definedName name="Z_5EB1B5BB_79BE_4318_9140_3FA31802D519_.wvu.PrintArea" localSheetId="0" hidden="1">'на 01.06.2019'!$A$1:$J$178</definedName>
    <definedName name="Z_5EB1B5BB_79BE_4318_9140_3FA31802D519_.wvu.PrintTitles" localSheetId="0" hidden="1">'на 01.06.2019'!$5:$8</definedName>
    <definedName name="Z_5FB953A5_71FF_4056_AF98_C9D06FF0EDF3_.wvu.Cols" localSheetId="0" hidden="1">'на 01.06.2019'!#REF!,'на 01.06.2019'!#REF!</definedName>
    <definedName name="Z_5FB953A5_71FF_4056_AF98_C9D06FF0EDF3_.wvu.FilterData" localSheetId="0" hidden="1">'на 01.06.2019'!$A$7:$J$399</definedName>
    <definedName name="Z_5FB953A5_71FF_4056_AF98_C9D06FF0EDF3_.wvu.PrintArea" localSheetId="0" hidden="1">'на 01.06.2019'!$A$1:$J$178</definedName>
    <definedName name="Z_5FB953A5_71FF_4056_AF98_C9D06FF0EDF3_.wvu.PrintTitles" localSheetId="0" hidden="1">'на 01.06.2019'!$5:$8</definedName>
    <definedName name="Z_6011A554_E1A4_465F_9A01_E0469A86D44D_.wvu.FilterData" localSheetId="0" hidden="1">'на 01.06.2019'!$A$7:$J$399</definedName>
    <definedName name="Z_60155C64_695E_458C_BBFE_B89C53118803_.wvu.FilterData" localSheetId="0" hidden="1">'на 01.06.2019'!$A$7:$J$399</definedName>
    <definedName name="Z_60657231_C99E_4191_A90E_C546FB588843_.wvu.FilterData" localSheetId="0" hidden="1">'на 01.06.2019'!$A$7:$H$146</definedName>
    <definedName name="Z_6068C3FF_17AA_48A5_A88B_2523CBAC39AE_.wvu.FilterData" localSheetId="0" hidden="1">'на 01.06.2019'!$A$7:$J$399</definedName>
    <definedName name="Z_6068C3FF_17AA_48A5_A88B_2523CBAC39AE_.wvu.PrintArea" localSheetId="0" hidden="1">'на 01.06.2019'!$A$1:$J$184</definedName>
    <definedName name="Z_6068C3FF_17AA_48A5_A88B_2523CBAC39AE_.wvu.PrintTitles" localSheetId="0" hidden="1">'на 01.06.2019'!$5:$8</definedName>
    <definedName name="Z_6096DF59_5639_431F_ACAA_6E74367471D4_.wvu.FilterData" localSheetId="0" hidden="1">'на 01.06.2019'!$A$7:$J$399</definedName>
    <definedName name="Z_60B33E92_3815_4061_91AA_8E38B8895054_.wvu.FilterData" localSheetId="0" hidden="1">'на 01.06.2019'!$A$7:$H$146</definedName>
    <definedName name="Z_61D3C2BE_E5C3_4670_8A8C_5EA015D7BE13_.wvu.FilterData" localSheetId="0" hidden="1">'на 01.06.2019'!$A$7:$J$399</definedName>
    <definedName name="Z_61FEE2C2_8D13_4755_8517_9B75B80FA4B1_.wvu.FilterData" localSheetId="0" hidden="1">'на 01.06.2019'!$A$7:$J$399</definedName>
    <definedName name="Z_6246324E_D224_4FAC_8C67_F9370E7D77EB_.wvu.FilterData" localSheetId="0" hidden="1">'на 01.06.2019'!$A$7:$J$399</definedName>
    <definedName name="Z_62534477_13C5_437C_87A9_3525FC60CE4D_.wvu.FilterData" localSheetId="0" hidden="1">'на 01.06.2019'!$A$7:$J$399</definedName>
    <definedName name="Z_62691467_BD46_47AE_A6DF_52CBD0D9817B_.wvu.FilterData" localSheetId="0" hidden="1">'на 01.06.2019'!$A$7:$H$146</definedName>
    <definedName name="Z_62C4D5B7_88F6_4885_99F7_CBFA0AACC2D9_.wvu.FilterData" localSheetId="0" hidden="1">'на 01.06.2019'!$A$7:$J$399</definedName>
    <definedName name="Z_62E7809F_D5DF_4BC1_AEFF_718779E2F7F6_.wvu.FilterData" localSheetId="0" hidden="1">'на 01.06.2019'!$A$7:$J$399</definedName>
    <definedName name="Z_62F28655_B8A8_45AE_A142_E93FF8C032BD_.wvu.FilterData" localSheetId="0" hidden="1">'на 01.06.2019'!$A$7:$J$399</definedName>
    <definedName name="Z_62F2B5AA_C3D1_4669_A4A0_184285923B8F_.wvu.FilterData" localSheetId="0" hidden="1">'на 01.06.2019'!$A$7:$J$399</definedName>
    <definedName name="Z_63720CAA_47FE_4977_B082_29E1534276C7_.wvu.FilterData" localSheetId="0" hidden="1">'на 01.06.2019'!$A$7:$J$399</definedName>
    <definedName name="Z_638AAAE8_8FF2_44D0_A160_BB2A9AEB5B72_.wvu.FilterData" localSheetId="0" hidden="1">'на 01.06.2019'!$A$7:$H$146</definedName>
    <definedName name="Z_63D45DC6_0D62_438A_9069_0A4378090381_.wvu.FilterData" localSheetId="0" hidden="1">'на 01.06.2019'!$A$7:$H$146</definedName>
    <definedName name="Z_647EE6A0_6C8D_4FBF_BCF1_907D60975A5A_.wvu.FilterData" localSheetId="0" hidden="1">'на 01.06.2019'!$A$7:$J$399</definedName>
    <definedName name="Z_648AB040_BD0E_49A1_BA40_87D3D9C0BA55_.wvu.FilterData" localSheetId="0" hidden="1">'на 01.06.2019'!$A$7:$J$399</definedName>
    <definedName name="Z_649E5CE3_4976_49D9_83DA_4E57FFC714BF_.wvu.Cols" localSheetId="0" hidden="1">'на 01.06.2019'!#REF!</definedName>
    <definedName name="Z_649E5CE3_4976_49D9_83DA_4E57FFC714BF_.wvu.FilterData" localSheetId="0" hidden="1">'на 01.06.2019'!$A$7:$J$399</definedName>
    <definedName name="Z_649E5CE3_4976_49D9_83DA_4E57FFC714BF_.wvu.PrintArea" localSheetId="0" hidden="1">'на 01.06.2019'!$A$1:$J$182</definedName>
    <definedName name="Z_649E5CE3_4976_49D9_83DA_4E57FFC714BF_.wvu.PrintTitles" localSheetId="0" hidden="1">'на 01.06.2019'!$5:$8</definedName>
    <definedName name="Z_64C01F03_E840_4B6E_960F_5E13E0981676_.wvu.FilterData" localSheetId="0" hidden="1">'на 01.06.2019'!$A$7:$J$399</definedName>
    <definedName name="Z_65F8B16B_220F_4FC8_86A4_6BDB56CB5C59_.wvu.FilterData" localSheetId="0" hidden="1">'на 01.06.2019'!$A$3:$K$183</definedName>
    <definedName name="Z_6654CD2E_14AE_4299_8801_306919BA9D32_.wvu.FilterData" localSheetId="0" hidden="1">'на 01.06.2019'!$A$7:$J$399</definedName>
    <definedName name="Z_66550ABE_0FE4_4071_B1FA_6163FA599414_.wvu.FilterData" localSheetId="0" hidden="1">'на 01.06.2019'!$A$7:$J$399</definedName>
    <definedName name="Z_6656F77C_55F8_4E1C_A222_2E884838D2F2_.wvu.FilterData" localSheetId="0" hidden="1">'на 01.06.2019'!$A$7:$J$399</definedName>
    <definedName name="Z_66EE8E68_84F1_44B5_B60B_7ED67214A421_.wvu.FilterData" localSheetId="0" hidden="1">'на 01.06.2019'!$A$7:$J$399</definedName>
    <definedName name="Z_67A1158E_8E10_4053_B044_B8AB7C784C01_.wvu.FilterData" localSheetId="0" hidden="1">'на 01.06.2019'!$A$7:$J$399</definedName>
    <definedName name="Z_67ADFAE6_A9AF_44D7_8539_93CD0F6B7849_.wvu.FilterData" localSheetId="0" hidden="1">'на 01.06.2019'!$A$7:$J$399</definedName>
    <definedName name="Z_67ADFAE6_A9AF_44D7_8539_93CD0F6B7849_.wvu.PrintArea" localSheetId="0" hidden="1">'на 01.06.2019'!$A$1:$J$198</definedName>
    <definedName name="Z_67ADFAE6_A9AF_44D7_8539_93CD0F6B7849_.wvu.PrintTitles" localSheetId="0" hidden="1">'на 01.06.2019'!$5:$8</definedName>
    <definedName name="Z_67ADFAE6_A9AF_44D7_8539_93CD0F6B7849_.wvu.Rows" localSheetId="0" hidden="1">'на 01.06.2019'!$92:$92</definedName>
    <definedName name="Z_68543727_5837_47F3_A17E_A06AE03143F0_.wvu.FilterData" localSheetId="0" hidden="1">'на 01.06.2019'!$A$7:$J$399</definedName>
    <definedName name="Z_6901CD30_42B7_4EC1_AF54_8AB710BFE495_.wvu.FilterData" localSheetId="0" hidden="1">'на 01.06.2019'!$A$7:$J$399</definedName>
    <definedName name="Z_69321B6F_CF2A_4DAB_82CF_8CAAD629F257_.wvu.FilterData" localSheetId="0" hidden="1">'на 01.06.2019'!$A$7:$J$399</definedName>
    <definedName name="Z_6A19F32A_B160_4483_91DD_03217B777DF3_.wvu.FilterData" localSheetId="0" hidden="1">'на 01.06.2019'!$A$7:$J$399</definedName>
    <definedName name="Z_6A3BD144_0140_4ADD_AD88_B274AA069B37_.wvu.FilterData" localSheetId="0" hidden="1">'на 01.06.2019'!$A$7:$J$399</definedName>
    <definedName name="Z_6B30174D_06F6_400C_8FE4_A489A229C982_.wvu.FilterData" localSheetId="0" hidden="1">'на 01.06.2019'!$A$7:$J$399</definedName>
    <definedName name="Z_6B9F1A4E_485B_421D_A44C_0AAE5901E28D_.wvu.FilterData" localSheetId="0" hidden="1">'на 01.06.2019'!$A$7:$J$399</definedName>
    <definedName name="Z_6BE4E62B_4F97_4F96_9638_8ADCE8F932B1_.wvu.FilterData" localSheetId="0" hidden="1">'на 01.06.2019'!$A$7:$H$146</definedName>
    <definedName name="Z_6BE735CC_AF2E_4F67_B22D_A8AB001D3353_.wvu.FilterData" localSheetId="0" hidden="1">'на 01.06.2019'!$A$7:$H$146</definedName>
    <definedName name="Z_6C574B3A_CBDC_4063_B039_06E2BE768645_.wvu.FilterData" localSheetId="0" hidden="1">'на 01.06.2019'!$A$7:$J$399</definedName>
    <definedName name="Z_6CF84B0C_144A_4CF4_A34E_B9147B738037_.wvu.FilterData" localSheetId="0" hidden="1">'на 01.06.2019'!$A$7:$H$146</definedName>
    <definedName name="Z_6D091BF8_3118_4C66_BFCF_A396B92963B0_.wvu.FilterData" localSheetId="0" hidden="1">'на 01.06.2019'!$A$7:$J$399</definedName>
    <definedName name="Z_6D692D1F_2186_4B62_878B_AABF13F25116_.wvu.FilterData" localSheetId="0" hidden="1">'на 01.06.2019'!$A$7:$J$399</definedName>
    <definedName name="Z_6D7CFBF1_75D3_41F3_8694_AE4E45FE6F72_.wvu.FilterData" localSheetId="0" hidden="1">'на 01.06.2019'!$A$7:$J$399</definedName>
    <definedName name="Z_6DC5357A_CB08_43BF_90C5_44CA067A2BB4_.wvu.FilterData" localSheetId="0" hidden="1">'на 01.06.2019'!$A$7:$J$399</definedName>
    <definedName name="Z_6E1926CF_4906_4A55_811C_617ED8BB98BA_.wvu.FilterData" localSheetId="0" hidden="1">'на 01.06.2019'!$A$7:$J$399</definedName>
    <definedName name="Z_6E2D6686_B9FD_4BBA_8CD4_95C6386F5509_.wvu.FilterData" localSheetId="0" hidden="1">'на 01.06.2019'!$A$7:$H$146</definedName>
    <definedName name="Z_6E4A7295_8CE0_4D28_ABEF_D38EBAE7C204_.wvu.FilterData" localSheetId="0" hidden="1">'на 01.06.2019'!$A$7:$J$399</definedName>
    <definedName name="Z_6E4A7295_8CE0_4D28_ABEF_D38EBAE7C204_.wvu.PrintArea" localSheetId="0" hidden="1">'на 01.06.2019'!$A$1:$J$199</definedName>
    <definedName name="Z_6E4A7295_8CE0_4D28_ABEF_D38EBAE7C204_.wvu.PrintTitles" localSheetId="0" hidden="1">'на 01.06.2019'!$5:$8</definedName>
    <definedName name="Z_6ECBF068_1C02_4E6C_B4E6_EB2B6EC464BD_.wvu.FilterData" localSheetId="0" hidden="1">'на 01.06.2019'!$A$7:$J$399</definedName>
    <definedName name="Z_6F1223ED_6D7E_4BDC_97BD_57C6B16DF50B_.wvu.FilterData" localSheetId="0" hidden="1">'на 01.06.2019'!$A$7:$J$399</definedName>
    <definedName name="Z_6F188E27_E72B_48C9_888E_3A4AAF082D5A_.wvu.FilterData" localSheetId="0" hidden="1">'на 01.06.2019'!$A$7:$J$399</definedName>
    <definedName name="Z_6F60BF81_D1A9_4E04_93E7_3EE7124B8D23_.wvu.FilterData" localSheetId="0" hidden="1">'на 01.06.2019'!$A$7:$H$146</definedName>
    <definedName name="Z_6FA95ECB_A72C_44B0_B29D_BED71D2AC5FA_.wvu.FilterData" localSheetId="0" hidden="1">'на 01.06.2019'!$A$7:$J$399</definedName>
    <definedName name="Z_701E5EC3_E633_4389_A70E_4DD82E713CE4_.wvu.FilterData" localSheetId="0" hidden="1">'на 01.06.2019'!$A$7:$J$399</definedName>
    <definedName name="Z_70563E19_BB5A_4FAB_8E42_6308F4D97788_.wvu.FilterData" localSheetId="0" hidden="1">'на 01.06.2019'!$A$7:$J$399</definedName>
    <definedName name="Z_70567FCD_AD22_4F19_9380_E5332B152F74_.wvu.FilterData" localSheetId="0" hidden="1">'на 01.06.2019'!$A$7:$J$399</definedName>
    <definedName name="Z_706D67E7_3361_40B2_829D_8844AB8060E2_.wvu.FilterData" localSheetId="0" hidden="1">'на 01.06.2019'!$A$7:$H$146</definedName>
    <definedName name="Z_70E4543C_ADDB_4019_BDB2_F36D27861FA5_.wvu.FilterData" localSheetId="0" hidden="1">'на 01.06.2019'!$A$7:$J$399</definedName>
    <definedName name="Z_70F1B7E8_7988_4C81_9922_ABE1AE06A197_.wvu.FilterData" localSheetId="0" hidden="1">'на 01.06.2019'!$A$7:$J$399</definedName>
    <definedName name="Z_71392A7E_0652_42FB_9A5C_35A0D8CFF7F9_.wvu.FilterData" localSheetId="0" hidden="1">'на 01.06.2019'!$A$7:$J$399</definedName>
    <definedName name="Z_7246383F_5A7C_4469_ABE5_F3DE99D7B98C_.wvu.FilterData" localSheetId="0" hidden="1">'на 01.06.2019'!$A$7:$H$146</definedName>
    <definedName name="Z_727CF329_C3C3_4900_8882_0105D9B87052_.wvu.FilterData" localSheetId="0" hidden="1">'на 01.06.2019'!$A$7:$J$399</definedName>
    <definedName name="Z_728B417D_5E48_46CF_86FE_9C0FFD136F19_.wvu.FilterData" localSheetId="0" hidden="1">'на 01.06.2019'!$A$7:$J$399</definedName>
    <definedName name="Z_72971C39_5C91_4008_BD77_2DC24FDFDCB6_.wvu.FilterData" localSheetId="0" hidden="1">'на 01.06.2019'!$A$7:$J$399</definedName>
    <definedName name="Z_72BCCF18_7B1D_4731_977C_FF5C187A4C82_.wvu.FilterData" localSheetId="0" hidden="1">'на 01.06.2019'!$A$7:$J$399</definedName>
    <definedName name="Z_72C0943B_A5D5_4B80_AD54_166C5CDC74DE_.wvu.FilterData" localSheetId="0" hidden="1">'на 01.06.2019'!$A$3:$K$183</definedName>
    <definedName name="Z_72C0943B_A5D5_4B80_AD54_166C5CDC74DE_.wvu.PrintArea" localSheetId="0" hidden="1">'на 01.06.2019'!$A$1:$J$198</definedName>
    <definedName name="Z_72C0943B_A5D5_4B80_AD54_166C5CDC74DE_.wvu.PrintTitles" localSheetId="0" hidden="1">'на 01.06.2019'!$5:$8</definedName>
    <definedName name="Z_7351B774_7780_442A_903E_647131A150ED_.wvu.FilterData" localSheetId="0" hidden="1">'на 01.06.2019'!$A$7:$J$399</definedName>
    <definedName name="Z_7376FA42_13A1_4710_BABC_A35C9B40426F_.wvu.FilterData" localSheetId="0" hidden="1">'на 01.06.2019'!$A$7:$J$399</definedName>
    <definedName name="Z_73DD0BF4_420B_48CB_9B9B_8A8636EFB6F5_.wvu.FilterData" localSheetId="0" hidden="1">'на 01.06.2019'!$A$7:$J$399</definedName>
    <definedName name="Z_741C3AAD_37E5_4231_B8F1_6F6ABAB5BA70_.wvu.FilterData" localSheetId="0" hidden="1">'на 01.06.2019'!$A$3:$K$183</definedName>
    <definedName name="Z_742C8CE1_B323_4B6C_901C_E2B713ADDB04_.wvu.FilterData" localSheetId="0" hidden="1">'на 01.06.2019'!$A$7:$H$146</definedName>
    <definedName name="Z_748F9DE0_4D4D_45B7_B0A6_8E38A8FAC9E9_.wvu.FilterData" localSheetId="0" hidden="1">'на 01.06.2019'!$A$7:$J$399</definedName>
    <definedName name="Z_74E76C1B_437A_4F95_A676_022F5E1C8D67_.wvu.FilterData" localSheetId="0" hidden="1">'на 01.06.2019'!$A$7:$J$399</definedName>
    <definedName name="Z_74F25527_9FBE_45D8_B38D_2B215FE8DD1E_.wvu.FilterData" localSheetId="0" hidden="1">'на 01.06.2019'!$A$7:$J$399</definedName>
    <definedName name="Z_762066AC_D656_4392_845D_8C6157B76764_.wvu.FilterData" localSheetId="0" hidden="1">'на 01.06.2019'!$A$7:$H$146</definedName>
    <definedName name="Z_7654DBDC_86A8_4903_B5DC_30516E94F2C0_.wvu.FilterData" localSheetId="0" hidden="1">'на 01.06.2019'!$A$7:$J$399</definedName>
    <definedName name="Z_77081AB2_288F_4D22_9FAD_2429DAF1E510_.wvu.FilterData" localSheetId="0" hidden="1">'на 01.06.2019'!$A$7:$J$399</definedName>
    <definedName name="Z_777611BF_FE54_48A9_A8A8_0C82A3AE3A94_.wvu.FilterData" localSheetId="0" hidden="1">'на 01.06.2019'!$A$7:$J$399</definedName>
    <definedName name="Z_784E79C4_44EE_4A5F_B5EE_E1C5DC2A73F5_.wvu.FilterData" localSheetId="0" hidden="1">'на 01.06.2019'!$A$7:$J$399</definedName>
    <definedName name="Z_793C7B2D_7F2B_48EC_8A47_D2709381137D_.wvu.FilterData" localSheetId="0" hidden="1">'на 01.06.2019'!$A$7:$J$399</definedName>
    <definedName name="Z_799DB00F_141C_483B_A462_359C05A36D93_.wvu.FilterData" localSheetId="0" hidden="1">'на 01.06.2019'!$A$7:$H$146</definedName>
    <definedName name="Z_79E4D554_5B2C_41A7_B934_B430838AA03E_.wvu.FilterData" localSheetId="0" hidden="1">'на 01.06.2019'!$A$7:$J$399</definedName>
    <definedName name="Z_7A01CF94_90AE_4821_93EE_D3FE8D12D8D5_.wvu.FilterData" localSheetId="0" hidden="1">'на 01.06.2019'!$A$7:$J$399</definedName>
    <definedName name="Z_7A09065A_45D5_4C53_B9DD_121DF6719D64_.wvu.FilterData" localSheetId="0" hidden="1">'на 01.06.2019'!$A$7:$H$146</definedName>
    <definedName name="Z_7A71A7FF_8800_4D00_AEC1_1B599D526CDE_.wvu.FilterData" localSheetId="0" hidden="1">'на 01.06.2019'!$A$7:$J$399</definedName>
    <definedName name="Z_7AE14342_BF53_4FA2_8C85_1038D8BA9596_.wvu.FilterData" localSheetId="0" hidden="1">'на 01.06.2019'!$A$7:$H$146</definedName>
    <definedName name="Z_7B245AB0_C2AF_4822_BFC4_2399F85856C1_.wvu.Cols" localSheetId="0" hidden="1">'на 01.06.2019'!#REF!,'на 01.06.2019'!#REF!</definedName>
    <definedName name="Z_7B245AB0_C2AF_4822_BFC4_2399F85856C1_.wvu.FilterData" localSheetId="0" hidden="1">'на 01.06.2019'!$A$7:$J$399</definedName>
    <definedName name="Z_7B245AB0_C2AF_4822_BFC4_2399F85856C1_.wvu.PrintArea" localSheetId="0" hidden="1">'на 01.06.2019'!$A$1:$J$178</definedName>
    <definedName name="Z_7B245AB0_C2AF_4822_BFC4_2399F85856C1_.wvu.PrintTitles" localSheetId="0" hidden="1">'на 01.06.2019'!$5:$8</definedName>
    <definedName name="Z_7B77AEA7_9EB0_430F_94C7_6393A69B0369_.wvu.FilterData" localSheetId="0" hidden="1">'на 01.06.2019'!$A$7:$J$399</definedName>
    <definedName name="Z_7BA445E6_50A0_4F67_81F2_B2945A5BFD3F_.wvu.FilterData" localSheetId="0" hidden="1">'на 01.06.2019'!$A$7:$J$399</definedName>
    <definedName name="Z_7BC27702_AD83_4B6E_860E_D694439F877D_.wvu.FilterData" localSheetId="0" hidden="1">'на 01.06.2019'!$A$7:$H$146</definedName>
    <definedName name="Z_7C23B52F_243B_4908_ACCE_2C6A732F4CE2_.wvu.FilterData" localSheetId="0" hidden="1">'на 01.06.2019'!$A$7:$J$399</definedName>
    <definedName name="Z_7C5735B6_B983_4E14_B7E4_71C183F79239_.wvu.FilterData" localSheetId="0" hidden="1">'на 01.06.2019'!$A$7:$J$399</definedName>
    <definedName name="Z_7CB2D520_A8A5_4D6C_BE39_64C505DBAE2C_.wvu.FilterData" localSheetId="0" hidden="1">'на 01.06.2019'!$A$7:$J$399</definedName>
    <definedName name="Z_7CB9D1CB_80BA_40B4_9A94_7ED38A1B10BF_.wvu.FilterData" localSheetId="0" hidden="1">'на 01.06.2019'!$A$7:$J$399</definedName>
    <definedName name="Z_7D3CF40D_731A_458F_92D4_5239AC179A47_.wvu.FilterData" localSheetId="0" hidden="1">'на 01.06.2019'!$A$7:$J$399</definedName>
    <definedName name="Z_7D748AFA_A668_4029_AD67_E233DAE0B748_.wvu.FilterData" localSheetId="0" hidden="1">'на 01.06.2019'!$A$7:$J$399</definedName>
    <definedName name="Z_7DB24378_D193_4D04_9739_831C8625EEAE_.wvu.FilterData" localSheetId="0" hidden="1">'на 01.06.2019'!$A$7:$J$60</definedName>
    <definedName name="Z_7DE2C6BB_5F23_4345_9D0D_B5B4BA992A74_.wvu.FilterData" localSheetId="0" hidden="1">'на 01.06.2019'!$A$7:$J$399</definedName>
    <definedName name="Z_7E10B4A2_86C5_49FE_B735_A2A4A6EBA352_.wvu.FilterData" localSheetId="0" hidden="1">'на 01.06.2019'!$A$7:$J$399</definedName>
    <definedName name="Z_7E77AE50_A8E9_48E1_BD6F_0651484E1DB4_.wvu.FilterData" localSheetId="0" hidden="1">'на 01.06.2019'!$A$7:$J$399</definedName>
    <definedName name="Z_7EA33A1B_0947_4DD9_ACB5_FE84B029B96C_.wvu.FilterData" localSheetId="0" hidden="1">'на 01.06.2019'!$A$7:$J$399</definedName>
    <definedName name="Z_8007FFF7_F225_4D07_B648_0021B9FE9E8A_.wvu.FilterData" localSheetId="0" hidden="1">'на 01.06.2019'!$A$7:$J$399</definedName>
    <definedName name="Z_80140D8B_E635_4A57_8CFB_A0D49EB42D6A_.wvu.FilterData" localSheetId="0" hidden="1">'на 01.06.2019'!$A$7:$J$399</definedName>
    <definedName name="Z_8031C64D_1C21_4159_B071_D2328195B6C4_.wvu.FilterData" localSheetId="0" hidden="1">'на 01.06.2019'!$A$7:$J$399</definedName>
    <definedName name="Z_80D84490_9B2F_4196_9FDE_6B9221814592_.wvu.FilterData" localSheetId="0" hidden="1">'на 01.06.2019'!$A$7:$J$399</definedName>
    <definedName name="Z_81403331_C5EB_4760_B273_D3D9C8D43951_.wvu.FilterData" localSheetId="0" hidden="1">'на 01.06.2019'!$A$7:$H$146</definedName>
    <definedName name="Z_81649847_CB5B_4966_A3DA_C8770A46509B_.wvu.FilterData" localSheetId="0" hidden="1">'на 01.06.2019'!$A$7:$J$399</definedName>
    <definedName name="Z_81BE03B7_DE2F_4E82_8496_CAF917D1CC3F_.wvu.FilterData" localSheetId="0" hidden="1">'на 01.06.2019'!$A$7:$J$399</definedName>
    <definedName name="Z_8220CA38_66F1_4F9F_A7AE_CF3DF89B0B66_.wvu.FilterData" localSheetId="0" hidden="1">'на 01.06.2019'!$A$7:$J$399</definedName>
    <definedName name="Z_8280D1E0_5055_49CD_A383_D6B2F2EBD512_.wvu.FilterData" localSheetId="0" hidden="1">'на 01.06.2019'!$A$7:$H$146</definedName>
    <definedName name="Z_829F5F3F_AACC_4AF4_A7EF_0FD75747C358_.wvu.FilterData" localSheetId="0" hidden="1">'на 01.06.2019'!$A$7:$J$399</definedName>
    <definedName name="Z_82EF6439_1F2C_48B0_83F0_00AD9D43623A_.wvu.FilterData" localSheetId="0" hidden="1">'на 01.06.2019'!$A$7:$J$399</definedName>
    <definedName name="Z_837CFD4A_C906_4267_9AF6_CD5874FBB89E_.wvu.FilterData" localSheetId="0" hidden="1">'на 01.06.2019'!$A$7:$J$399</definedName>
    <definedName name="Z_83894FAF_831A_4268_8B2F_EACBEA69E5F1_.wvu.FilterData" localSheetId="0" hidden="1">'на 01.06.2019'!$A$7:$J$399</definedName>
    <definedName name="Z_840133FA_9546_4ED0_AA3E_E87F8F80931F_.wvu.FilterData" localSheetId="0" hidden="1">'на 01.06.2019'!$A$7:$J$399</definedName>
    <definedName name="Z_8462E4B7_FF49_4401_9CB1_027D70C3D86B_.wvu.FilterData" localSheetId="0" hidden="1">'на 01.06.2019'!$A$7:$H$146</definedName>
    <definedName name="Z_8518C130_335F_4917_99A5_712FA6AC79A6_.wvu.FilterData" localSheetId="0" hidden="1">'на 01.06.2019'!$A$7:$J$399</definedName>
    <definedName name="Z_8518EF96_21CF_4CEA_B17C_8AA8E48B82CF_.wvu.FilterData" localSheetId="0" hidden="1">'на 01.06.2019'!$A$7:$J$399</definedName>
    <definedName name="Z_85336449_1C25_4AF7_89BA_281D7385CDF9_.wvu.FilterData" localSheetId="0" hidden="1">'на 01.06.2019'!$A$7:$J$399</definedName>
    <definedName name="Z_85610BEE_6BD4_4AC9_9284_0AD9E6A15466_.wvu.FilterData" localSheetId="0" hidden="1">'на 01.06.2019'!$A$7:$J$399</definedName>
    <definedName name="Z_85621B9F_ABEF_4928_B406_5F6003CD3FC1_.wvu.FilterData" localSheetId="0" hidden="1">'на 01.06.2019'!$A$7:$J$399</definedName>
    <definedName name="Z_856E1644_43B0_4A35_AD05_C3FB0553F633_.wvu.FilterData" localSheetId="0" hidden="1">'на 01.06.2019'!$A$7:$J$399</definedName>
    <definedName name="Z_85941411_C589_4588_ABE6_705DAC8DCC3D_.wvu.FilterData" localSheetId="0" hidden="1">'на 01.06.2019'!$A$7:$J$399</definedName>
    <definedName name="Z_85EC44C9_3155_42D3_A129_8E0E8C37A7B0_.wvu.FilterData" localSheetId="0" hidden="1">'на 01.06.2019'!$A$7:$J$399</definedName>
    <definedName name="Z_8608FEAB_BF57_4E40_9AFB_AA087E242421_.wvu.FilterData" localSheetId="0" hidden="1">'на 01.06.2019'!$A$7:$J$399</definedName>
    <definedName name="Z_8649CC96_F63A_4F83_8C89_AA8F47AC05F3_.wvu.FilterData" localSheetId="0" hidden="1">'на 01.06.2019'!$A$7:$H$146</definedName>
    <definedName name="Z_865E39A3_4E09_45FF_A763_447E1E4F2C56_.wvu.FilterData" localSheetId="0" hidden="1">'на 01.06.2019'!$A$7:$J$399</definedName>
    <definedName name="Z_866666B3_A778_4059_8EF6_136684A0F698_.wvu.FilterData" localSheetId="0" hidden="1">'на 01.06.2019'!$A$7:$J$399</definedName>
    <definedName name="Z_868403B4_F60C_4700_B312_EDA79B4B2FC0_.wvu.FilterData" localSheetId="0" hidden="1">'на 01.06.2019'!$A$7:$J$399</definedName>
    <definedName name="Z_871DCBA4_4473_4C58_85F8_F17781E7BAB8_.wvu.FilterData" localSheetId="0" hidden="1">'на 01.06.2019'!$A$7:$J$399</definedName>
    <definedName name="Z_8789C1A0_51C5_46EF_B1F1_B319BE008AC1_.wvu.FilterData" localSheetId="0" hidden="1">'на 01.06.2019'!$A$7:$J$399</definedName>
    <definedName name="Z_87AE545F_036F_4E8B_9D04_AE59AB8BAC14_.wvu.FilterData" localSheetId="0" hidden="1">'на 01.06.2019'!$A$7:$H$146</definedName>
    <definedName name="Z_87D86486_B5EF_4463_9350_9D1E042A42DF_.wvu.FilterData" localSheetId="0" hidden="1">'на 01.06.2019'!$A$7:$J$399</definedName>
    <definedName name="Z_883D51B0_0A2B_40BD_A4BD_D3780EBDA8D9_.wvu.FilterData" localSheetId="0" hidden="1">'на 01.06.2019'!$A$7:$J$399</definedName>
    <definedName name="Z_8878B53B_0E8A_4A11_8A26_C2AC9BB8A4A9_.wvu.FilterData" localSheetId="0" hidden="1">'на 01.06.2019'!$A$7:$H$146</definedName>
    <definedName name="Z_888B8943_9277_42CB_A862_699801009D7B_.wvu.FilterData" localSheetId="0" hidden="1">'на 01.06.2019'!$A$7:$J$399</definedName>
    <definedName name="Z_88A0F5C8_F1C4_4816_99C8_59CB44BCE491_.wvu.FilterData" localSheetId="0" hidden="1">'на 01.06.2019'!$A$7:$J$399</definedName>
    <definedName name="Z_895608B2_F053_445E_BD6A_E885E9D4FE51_.wvu.FilterData" localSheetId="0" hidden="1">'на 01.06.2019'!$A$7:$J$399</definedName>
    <definedName name="Z_898FFEFC_C4FC_44BB_BE63_00FC13DD2042_.wvu.FilterData" localSheetId="0" hidden="1">'на 01.06.2019'!$A$7:$J$399</definedName>
    <definedName name="Z_89C6A5BF_E8A5_4A6F_A481_15B2F7A6D4E2_.wvu.FilterData" localSheetId="0" hidden="1">'на 01.06.2019'!$A$7:$J$399</definedName>
    <definedName name="Z_89F2DB1B_0F19_4230_A501_8A6666788E86_.wvu.FilterData" localSheetId="0" hidden="1">'на 01.06.2019'!$A$7:$J$399</definedName>
    <definedName name="Z_8A4ABF0A_262D_4454_86FE_CA0ADCDF3E94_.wvu.FilterData" localSheetId="0" hidden="1">'на 01.06.2019'!$A$7:$J$399</definedName>
    <definedName name="Z_8AEDF337_2CA8_4768_B777_87BA785EB7CF_.wvu.FilterData" localSheetId="0" hidden="1">'на 01.06.2019'!$A$7:$J$399</definedName>
    <definedName name="Z_8BA7C340_DD6D_4BDE_939B_41C98A02B423_.wvu.FilterData" localSheetId="0" hidden="1">'на 01.06.2019'!$A$7:$J$399</definedName>
    <definedName name="Z_8BB118EA_41BC_4E46_8EA1_4268AA5B6DB1_.wvu.FilterData" localSheetId="0" hidden="1">'на 01.06.2019'!$A$7:$J$399</definedName>
    <definedName name="Z_8C04CD6E_A1CC_4EF8_8DD5_B859F52073A0_.wvu.FilterData" localSheetId="0" hidden="1">'на 01.06.2019'!$A$7:$J$399</definedName>
    <definedName name="Z_8C654415_86D2_479D_A511_8A4B3774E375_.wvu.FilterData" localSheetId="0" hidden="1">'на 01.06.2019'!$A$7:$H$146</definedName>
    <definedName name="Z_8CAD663B_CD5E_4846_B4FD_69BCB6D1EB12_.wvu.FilterData" localSheetId="0" hidden="1">'на 01.06.2019'!$A$7:$H$146</definedName>
    <definedName name="Z_8CB267BE_E783_4914_8FFF_50D79F1D75CF_.wvu.FilterData" localSheetId="0" hidden="1">'на 01.06.2019'!$A$7:$H$146</definedName>
    <definedName name="Z_8D0153EB_A3EC_4213_A12B_74D6D827770F_.wvu.FilterData" localSheetId="0" hidden="1">'на 01.06.2019'!$A$7:$J$399</definedName>
    <definedName name="Z_8D165CA5_5C34_4274_A8CC_4FBD8A8EE6D4_.wvu.FilterData" localSheetId="0" hidden="1">'на 01.06.2019'!$A$7:$J$399</definedName>
    <definedName name="Z_8D7BE686_9FAF_4C26_8FD5_5395E55E0797_.wvu.FilterData" localSheetId="0" hidden="1">'на 01.06.2019'!$A$7:$H$146</definedName>
    <definedName name="Z_8D7C2311_E9FE_48F6_9665_BB17829B147C_.wvu.FilterData" localSheetId="0" hidden="1">'на 01.06.2019'!$A$7:$J$399</definedName>
    <definedName name="Z_8D8D2F4C_3B7E_4C1F_A367_4BA418733E1A_.wvu.FilterData" localSheetId="0" hidden="1">'на 01.06.2019'!$A$7:$H$146</definedName>
    <definedName name="Z_8DFDD887_4859_4275_91A7_634544543F21_.wvu.FilterData" localSheetId="0" hidden="1">'на 01.06.2019'!$A$7:$J$399</definedName>
    <definedName name="Z_8E62A2BE_7CE7_496E_AC79_F133ABDC98BF_.wvu.FilterData" localSheetId="0" hidden="1">'на 01.06.2019'!$A$7:$H$146</definedName>
    <definedName name="Z_8EEB3EFB_2D0D_474D_A904_853356F13984_.wvu.FilterData" localSheetId="0" hidden="1">'на 01.06.2019'!$A$7:$J$399</definedName>
    <definedName name="Z_8F2A8A22_72A2_4B00_8248_255CA52D5828_.wvu.FilterData" localSheetId="0" hidden="1">'на 01.06.2019'!$A$7:$J$399</definedName>
    <definedName name="Z_8F77D1FA_0A19_42EE_8A6C_A8B882128C49_.wvu.FilterData" localSheetId="0" hidden="1">'на 01.06.2019'!$A$7:$J$399</definedName>
    <definedName name="Z_90067115_7038_486C_B585_B48F5820801A_.wvu.FilterData" localSheetId="0" hidden="1">'на 01.06.2019'!$A$7:$J$399</definedName>
    <definedName name="Z_9044C5A5_1D21_4DB7_B551_B82CFEBFBFBE_.wvu.FilterData" localSheetId="0" hidden="1">'на 01.06.2019'!$A$7:$J$399</definedName>
    <definedName name="Z_9089CAE7_C9D5_4B44_BF40_622C1D4BEC1A_.wvu.FilterData" localSheetId="0" hidden="1">'на 01.06.2019'!$A$7:$J$399</definedName>
    <definedName name="Z_90B62036_E8E2_47F2_BA67_9490969E5E89_.wvu.FilterData" localSheetId="0" hidden="1">'на 01.06.2019'!$A$7:$J$399</definedName>
    <definedName name="Z_91482E4A_EB85_41D6_AA9F_21521D0F577E_.wvu.FilterData" localSheetId="0" hidden="1">'на 01.06.2019'!$A$7:$J$399</definedName>
    <definedName name="Z_91A44DD7_EFA1_45BC_BF8A_C6EBAED142C3_.wvu.FilterData" localSheetId="0" hidden="1">'на 01.06.2019'!$A$7:$J$399</definedName>
    <definedName name="Z_920FBB9C_08EB_4E34_86D0_F557F6CFABB8_.wvu.FilterData" localSheetId="0" hidden="1">'на 01.06.2019'!$A$7:$J$399</definedName>
    <definedName name="Z_92A69ACC_08E1_4049_9A4E_909BE09E8D3F_.wvu.FilterData" localSheetId="0" hidden="1">'на 01.06.2019'!$A$7:$J$399</definedName>
    <definedName name="Z_92A7494D_B642_4D2E_8A98_FA3ADD190BCE_.wvu.FilterData" localSheetId="0" hidden="1">'на 01.06.2019'!$A$7:$J$399</definedName>
    <definedName name="Z_92A89EF4_8A4E_4790_B0CC_01892B6039EB_.wvu.FilterData" localSheetId="0" hidden="1">'на 01.06.2019'!$A$7:$J$399</definedName>
    <definedName name="Z_92B14807_1A18_49A7_BCF6_3D45DEFE0E47_.wvu.FilterData" localSheetId="0" hidden="1">'на 01.06.2019'!$A$7:$J$399</definedName>
    <definedName name="Z_92E38377_38CC_496E_BBD8_5394F7550FE3_.wvu.FilterData" localSheetId="0" hidden="1">'на 01.06.2019'!$A$7:$J$399</definedName>
    <definedName name="Z_93030161_EBD2_4C55_BB01_67290B2149A7_.wvu.FilterData" localSheetId="0" hidden="1">'на 01.06.2019'!$A$7:$J$399</definedName>
    <definedName name="Z_935DFEC4_8817_4BB5_A846_9674D5A05EE9_.wvu.FilterData" localSheetId="0" hidden="1">'на 01.06.2019'!$A$7:$H$146</definedName>
    <definedName name="Z_938F43B0_CEED_4632_948B_C835F76DFE4A_.wvu.FilterData" localSheetId="0" hidden="1">'на 01.06.2019'!$A$7:$J$399</definedName>
    <definedName name="Z_93997AAE_3E78_48E8_AE0E_38B78085663A_.wvu.FilterData" localSheetId="0" hidden="1">'на 01.06.2019'!$A$7:$J$399</definedName>
    <definedName name="Z_944D1186_FA84_48E6_9A44_19022D55084A_.wvu.FilterData" localSheetId="0" hidden="1">'на 01.06.2019'!$A$7:$J$399</definedName>
    <definedName name="Z_94851B80_49A7_4207_A790_443843F85060_.wvu.FilterData" localSheetId="0" hidden="1">'на 01.06.2019'!$A$7:$J$399</definedName>
    <definedName name="Z_94E3B816_367C_44F4_94FC_13D42F694C13_.wvu.FilterData" localSheetId="0" hidden="1">'на 01.06.2019'!$A$7:$J$399</definedName>
    <definedName name="Z_95B26847_5719_44C4_809A_1AA433F7B4DC_.wvu.FilterData" localSheetId="0" hidden="1">'на 01.06.2019'!$A$7:$J$399</definedName>
    <definedName name="Z_95B5A563_A81C_425C_AC80_18232E0FA0F2_.wvu.FilterData" localSheetId="0" hidden="1">'на 01.06.2019'!$A$7:$H$146</definedName>
    <definedName name="Z_95DCDA71_E71C_4701_B168_34A55CC7547D_.wvu.FilterData" localSheetId="0" hidden="1">'на 01.06.2019'!$A$7:$J$399</definedName>
    <definedName name="Z_95E04D27_058D_4765_8CB6_B789CC5A15B9_.wvu.FilterData" localSheetId="0" hidden="1">'на 01.06.2019'!$A$7:$J$399</definedName>
    <definedName name="Z_96167660_EA8B_4F7D_87A1_785E97B459B3_.wvu.FilterData" localSheetId="0" hidden="1">'на 01.06.2019'!$A$7:$H$146</definedName>
    <definedName name="Z_96879477_4713_4ABC_982A_7EB1C07B4DED_.wvu.FilterData" localSheetId="0" hidden="1">'на 01.06.2019'!$A$7:$H$146</definedName>
    <definedName name="Z_969E164A_AA47_4A3D_AECC_F3C5A8BBA40A_.wvu.FilterData" localSheetId="0" hidden="1">'на 01.06.2019'!$A$7:$J$399</definedName>
    <definedName name="Z_96C46F49_6CFA_47C5_9713_424D77847057_.wvu.FilterData" localSheetId="0" hidden="1">'на 01.06.2019'!$A$7:$J$399</definedName>
    <definedName name="Z_9780079B_2369_4362_9878_DE63286783A8_.wvu.FilterData" localSheetId="0" hidden="1">'на 01.06.2019'!$A$7:$J$399</definedName>
    <definedName name="Z_97B55429_A18E_43B5_9AF8_FE73FCDE4BBB_.wvu.FilterData" localSheetId="0" hidden="1">'на 01.06.2019'!$A$7:$J$399</definedName>
    <definedName name="Z_97E2C09C_6040_4BDA_B6A0_AF60F993AC48_.wvu.FilterData" localSheetId="0" hidden="1">'на 01.06.2019'!$A$7:$J$399</definedName>
    <definedName name="Z_97F74FDF_2C27_4D85_A3A7_1EF51A8A2DFF_.wvu.FilterData" localSheetId="0" hidden="1">'на 01.06.2019'!$A$7:$H$146</definedName>
    <definedName name="Z_98620FAB_A12D_44CF_95E4_17A962FCE777_.wvu.FilterData" localSheetId="0" hidden="1">'на 01.06.2019'!$A$7:$J$399</definedName>
    <definedName name="Z_987C1B6D_28A7_49CB_BBF0_6C3FFB9FC1C5_.wvu.FilterData" localSheetId="0" hidden="1">'на 01.06.2019'!$A$7:$J$399</definedName>
    <definedName name="Z_98AE7DDA_90CE_4E15_AD8D_6630EEDB042C_.wvu.FilterData" localSheetId="0" hidden="1">'на 01.06.2019'!$A$7:$J$399</definedName>
    <definedName name="Z_98BF881C_EB9C_4397_B787_F3FB50ED2890_.wvu.FilterData" localSheetId="0" hidden="1">'на 01.06.2019'!$A$7:$J$399</definedName>
    <definedName name="Z_98E168F2_55D9_4CA5_BFC7_4762AF11FD48_.wvu.FilterData" localSheetId="0" hidden="1">'на 01.06.2019'!$A$7:$J$399</definedName>
    <definedName name="Z_998B8119_4FF3_4A16_838D_539C6AE34D55_.wvu.Cols" localSheetId="0" hidden="1">'на 01.06.2019'!#REF!,'на 01.06.2019'!#REF!</definedName>
    <definedName name="Z_998B8119_4FF3_4A16_838D_539C6AE34D55_.wvu.FilterData" localSheetId="0" hidden="1">'на 01.06.2019'!$A$7:$J$399</definedName>
    <definedName name="Z_998B8119_4FF3_4A16_838D_539C6AE34D55_.wvu.PrintArea" localSheetId="0" hidden="1">'на 01.06.2019'!$A$1:$J$178</definedName>
    <definedName name="Z_998B8119_4FF3_4A16_838D_539C6AE34D55_.wvu.PrintTitles" localSheetId="0" hidden="1">'на 01.06.2019'!$5:$8</definedName>
    <definedName name="Z_998B8119_4FF3_4A16_838D_539C6AE34D55_.wvu.Rows" localSheetId="0" hidden="1">'на 01.06.2019'!#REF!</definedName>
    <definedName name="Z_99950613_28E7_4EC2_B918_559A2757B0A9_.wvu.FilterData" localSheetId="0" hidden="1">'на 01.06.2019'!$A$7:$J$399</definedName>
    <definedName name="Z_99950613_28E7_4EC2_B918_559A2757B0A9_.wvu.PrintArea" localSheetId="0" hidden="1">'на 01.06.2019'!$A$1:$J$184</definedName>
    <definedName name="Z_99950613_28E7_4EC2_B918_559A2757B0A9_.wvu.PrintTitles" localSheetId="0" hidden="1">'на 01.06.2019'!$5:$8</definedName>
    <definedName name="Z_9A28E7E9_55CD_40D9_9E29_E07B8DD3C238_.wvu.FilterData" localSheetId="0" hidden="1">'на 01.06.2019'!$A$7:$J$399</definedName>
    <definedName name="Z_9A769443_7DFA_43D5_AB26_6F2EEF53DAF1_.wvu.FilterData" localSheetId="0" hidden="1">'на 01.06.2019'!$A$7:$H$146</definedName>
    <definedName name="Z_9A8CADCF_85D0_4D32_80F2_6CE3DE83CA66_.wvu.FilterData" localSheetId="0" hidden="1">'на 01.06.2019'!$A$7:$J$399</definedName>
    <definedName name="Z_9B640DD4_FBFD_444A_B4D5_4A34ED79B9BC_.wvu.FilterData" localSheetId="0" hidden="1">'на 01.06.2019'!$A$7:$J$399</definedName>
    <definedName name="Z_9C310551_EC8B_4B87_B5AF_39FC532C6FE3_.wvu.FilterData" localSheetId="0" hidden="1">'на 01.06.2019'!$A$7:$H$146</definedName>
    <definedName name="Z_9C38FBC7_6E93_40A5_BD30_7720FC92D0D4_.wvu.FilterData" localSheetId="0" hidden="1">'на 01.06.2019'!$A$7:$J$399</definedName>
    <definedName name="Z_9CB26755_9CF3_42C9_A567_6FF9CCE0F397_.wvu.FilterData" localSheetId="0" hidden="1">'на 01.06.2019'!$A$7:$J$399</definedName>
    <definedName name="Z_9CE1F91A_5326_41A6_9CA7_C24ACCBE2F48_.wvu.FilterData" localSheetId="0" hidden="1">'на 01.06.2019'!$A$7:$J$399</definedName>
    <definedName name="Z_9D24C81C_5B18_4B40_BF88_7236C9CAE366_.wvu.FilterData" localSheetId="0" hidden="1">'на 01.06.2019'!$A$7:$H$146</definedName>
    <definedName name="Z_9DE7839B_6B77_48C9_B008_4D6E417DD85D_.wvu.FilterData" localSheetId="0" hidden="1">'на 01.06.2019'!$A$7:$J$399</definedName>
    <definedName name="Z_9E1D944D_E62F_4660_B928_F956F86CCB3D_.wvu.FilterData" localSheetId="0" hidden="1">'на 01.06.2019'!$A$7:$J$399</definedName>
    <definedName name="Z_9E720D93_31F0_4636_BA00_6CE6F83F3651_.wvu.FilterData" localSheetId="0" hidden="1">'на 01.06.2019'!$A$7:$J$399</definedName>
    <definedName name="Z_9E943B7D_D4C7_443F_BC4C_8AB90546D8A5_.wvu.Cols" localSheetId="0" hidden="1">'на 01.06.2019'!#REF!,'на 01.06.2019'!#REF!</definedName>
    <definedName name="Z_9E943B7D_D4C7_443F_BC4C_8AB90546D8A5_.wvu.FilterData" localSheetId="0" hidden="1">'на 01.06.2019'!$A$3:$J$60</definedName>
    <definedName name="Z_9E943B7D_D4C7_443F_BC4C_8AB90546D8A5_.wvu.PrintTitles" localSheetId="0" hidden="1">'на 01.06.2019'!$5:$8</definedName>
    <definedName name="Z_9E943B7D_D4C7_443F_BC4C_8AB90546D8A5_.wvu.Rows" localSheetId="0" hidden="1">'на 01.06.2019'!#REF!,'на 01.06.2019'!#REF!,'на 01.06.2019'!#REF!,'на 01.06.2019'!#REF!,'на 01.06.2019'!#REF!,'на 01.06.2019'!#REF!,'на 01.06.2019'!#REF!,'на 01.06.2019'!#REF!,'на 01.06.2019'!#REF!,'на 01.06.2019'!#REF!,'на 01.06.2019'!#REF!,'на 01.06.2019'!#REF!,'на 01.06.2019'!#REF!,'на 01.06.2019'!#REF!,'на 01.06.2019'!#REF!,'на 01.06.2019'!#REF!,'на 01.06.2019'!#REF!,'на 01.06.2019'!#REF!,'на 01.06.2019'!#REF!,'на 01.06.2019'!#REF!</definedName>
    <definedName name="Z_9EC99D85_9CBB_4D41_A0AC_5A782960B43C_.wvu.FilterData" localSheetId="0" hidden="1">'на 01.06.2019'!$A$7:$H$146</definedName>
    <definedName name="Z_9F469FEB_94D1_4BA9_BDF6_0A94C53541EA_.wvu.FilterData" localSheetId="0" hidden="1">'на 01.06.2019'!$A$7:$J$399</definedName>
    <definedName name="Z_9FA29541_62F4_4CED_BF33_19F6BA57578F_.wvu.Cols" localSheetId="0" hidden="1">'на 01.06.2019'!#REF!,'на 01.06.2019'!#REF!</definedName>
    <definedName name="Z_9FA29541_62F4_4CED_BF33_19F6BA57578F_.wvu.FilterData" localSheetId="0" hidden="1">'на 01.06.2019'!$A$7:$J$399</definedName>
    <definedName name="Z_9FA29541_62F4_4CED_BF33_19F6BA57578F_.wvu.PrintArea" localSheetId="0" hidden="1">'на 01.06.2019'!$A$1:$J$178</definedName>
    <definedName name="Z_9FA29541_62F4_4CED_BF33_19F6BA57578F_.wvu.PrintTitles" localSheetId="0" hidden="1">'на 01.06.2019'!$5:$8</definedName>
    <definedName name="Z_9FDAEEB9_7434_4701_B9D3_AEFADA35D37B_.wvu.FilterData" localSheetId="0" hidden="1">'на 01.06.2019'!$A$7:$J$399</definedName>
    <definedName name="Z_A076AA26_B89C_401B_BFC1_DBB6CC9D6D95_.wvu.FilterData" localSheetId="0" hidden="1">'на 01.06.2019'!$A$7:$J$399</definedName>
    <definedName name="Z_A08B7B60_BE09_484D_B75E_15D9DE206B17_.wvu.FilterData" localSheetId="0" hidden="1">'на 01.06.2019'!$A$7:$J$399</definedName>
    <definedName name="Z_A0963EEC_5578_46DF_B7B0_2B9F8CADC5B9_.wvu.FilterData" localSheetId="0" hidden="1">'на 01.06.2019'!$A$7:$J$399</definedName>
    <definedName name="Z_A0A3CD9B_2436_40D7_91DB_589A95FBBF00_.wvu.FilterData" localSheetId="0" hidden="1">'на 01.06.2019'!$A$7:$J$399</definedName>
    <definedName name="Z_A0A3CD9B_2436_40D7_91DB_589A95FBBF00_.wvu.PrintArea" localSheetId="0" hidden="1">'на 01.06.2019'!$A$1:$J$198</definedName>
    <definedName name="Z_A0A3CD9B_2436_40D7_91DB_589A95FBBF00_.wvu.PrintTitles" localSheetId="0" hidden="1">'на 01.06.2019'!$5:$8</definedName>
    <definedName name="Z_A0EB0A04_1124_498B_8C4B_C1E25B53C1A8_.wvu.FilterData" localSheetId="0" hidden="1">'на 01.06.2019'!$A$7:$H$146</definedName>
    <definedName name="Z_A0F76A4B_6862_4C98_8A93_2EBAEE1B6BB0_.wvu.FilterData" localSheetId="0" hidden="1">'на 01.06.2019'!$A$7:$J$399</definedName>
    <definedName name="Z_A113B19A_DB2C_4585_AED7_B7EF9F05E57E_.wvu.FilterData" localSheetId="0" hidden="1">'на 01.06.2019'!$A$7:$J$399</definedName>
    <definedName name="Z_A1252AD3_62A9_4B5D_B0FA_98A0DCCDEFC0_.wvu.FilterData" localSheetId="0" hidden="1">'на 01.06.2019'!$A$7:$J$399</definedName>
    <definedName name="Z_A21CB1BD_5236_485F_8FCB_D43C0EB079B8_.wvu.FilterData" localSheetId="0" hidden="1">'на 01.06.2019'!$A$7:$J$399</definedName>
    <definedName name="Z_A2611F3A_C06C_4662_B39E_6F08BA7C9B14_.wvu.FilterData" localSheetId="0" hidden="1">'на 01.06.2019'!$A$7:$H$146</definedName>
    <definedName name="Z_A28DA500_33FC_4913_B21A_3E2D7ED7A130_.wvu.FilterData" localSheetId="0" hidden="1">'на 01.06.2019'!$A$7:$H$146</definedName>
    <definedName name="Z_A38250FB_559C_49CE_918A_6673F9586B86_.wvu.FilterData" localSheetId="0" hidden="1">'на 01.06.2019'!$A$7:$J$399</definedName>
    <definedName name="Z_A5169FE8_9D26_44E6_A6EA_F78B40E1DE01_.wvu.FilterData" localSheetId="0" hidden="1">'на 01.06.2019'!$A$7:$J$399</definedName>
    <definedName name="Z_A57C42F9_18B1_4AA0_97AE_4F8F0C3D5B4A_.wvu.FilterData" localSheetId="0" hidden="1">'на 01.06.2019'!$A$7:$J$399</definedName>
    <definedName name="Z_A62258B9_7768_4C4F_AFFC_537782E81CFF_.wvu.FilterData" localSheetId="0" hidden="1">'на 01.06.2019'!$A$7:$H$146</definedName>
    <definedName name="Z_A65D4FF6_26A1_47FE_AF98_41E05002FB1E_.wvu.FilterData" localSheetId="0" hidden="1">'на 01.06.2019'!$A$7:$H$146</definedName>
    <definedName name="Z_A6816A2A_A381_4629_A196_A2D2CBED046E_.wvu.FilterData" localSheetId="0" hidden="1">'на 01.06.2019'!$A$7:$J$399</definedName>
    <definedName name="Z_A6B98527_7CBF_4E4D_BDEA_9334A3EB779F_.wvu.Cols" localSheetId="0" hidden="1">'на 01.06.2019'!#REF!,'на 01.06.2019'!#REF!,'на 01.06.2019'!$K:$BN</definedName>
    <definedName name="Z_A6B98527_7CBF_4E4D_BDEA_9334A3EB779F_.wvu.FilterData" localSheetId="0" hidden="1">'на 01.06.2019'!$A$7:$J$399</definedName>
    <definedName name="Z_A6B98527_7CBF_4E4D_BDEA_9334A3EB779F_.wvu.PrintArea" localSheetId="0" hidden="1">'на 01.06.2019'!$A$1:$BN$178</definedName>
    <definedName name="Z_A6B98527_7CBF_4E4D_BDEA_9334A3EB779F_.wvu.PrintTitles" localSheetId="0" hidden="1">'на 01.06.2019'!$5:$7</definedName>
    <definedName name="Z_A80309A3_DC3C_4005_B42B_D4917A972961_.wvu.FilterData" localSheetId="0" hidden="1">'на 01.06.2019'!$A$7:$J$399</definedName>
    <definedName name="Z_A8EFE8CB_4B40_4A53_8B7A_29439E2B50D7_.wvu.FilterData" localSheetId="0" hidden="1">'на 01.06.2019'!$A$7:$J$399</definedName>
    <definedName name="Z_A98C96B5_CE3A_4FF9_B3E5_0DBB66ADC5BB_.wvu.FilterData" localSheetId="0" hidden="1">'на 01.06.2019'!$A$7:$H$146</definedName>
    <definedName name="Z_A9BB2943_E4B1_4809_A926_69F8C50E1CF2_.wvu.FilterData" localSheetId="0" hidden="1">'на 01.06.2019'!$A$7:$J$399</definedName>
    <definedName name="Z_AA4C7BF5_07E0_4095_B165_D2AF600190FA_.wvu.FilterData" localSheetId="0" hidden="1">'на 01.06.2019'!$A$7:$H$146</definedName>
    <definedName name="Z_AAC4B5AB_1913_4D9C_A1FF_BD9345E009EB_.wvu.FilterData" localSheetId="0" hidden="1">'на 01.06.2019'!$A$7:$H$146</definedName>
    <definedName name="Z_AB20AEF7_931C_411F_91E6_F461408B5AE6_.wvu.FilterData" localSheetId="0" hidden="1">'на 01.06.2019'!$A$7:$J$399</definedName>
    <definedName name="Z_ABA75302_0F6D_4886_9D81_1818E8870CAA_.wvu.FilterData" localSheetId="0" hidden="1">'на 01.06.2019'!$A$3:$K$183</definedName>
    <definedName name="Z_ABAF42E6_6CD6_46B1_A0C6_0099C207BC1C_.wvu.FilterData" localSheetId="0" hidden="1">'на 01.06.2019'!$A$7:$J$399</definedName>
    <definedName name="Z_ABF07E15_3FB5_46FA_8B18_72FA32E3F1DA_.wvu.FilterData" localSheetId="0" hidden="1">'на 01.06.2019'!$A$7:$J$399</definedName>
    <definedName name="Z_ACFE2E5A_B4BC_4793_B103_05F97C227772_.wvu.FilterData" localSheetId="0" hidden="1">'на 01.06.2019'!$A$7:$J$399</definedName>
    <definedName name="Z_AD079EA2_4E18_46EE_8E20_0C7923C917D2_.wvu.FilterData" localSheetId="0" hidden="1">'на 01.06.2019'!$A$7:$J$399</definedName>
    <definedName name="Z_AD5FD28B_B163_4E28_9CF1_4D777A9C7F23_.wvu.FilterData" localSheetId="0" hidden="1">'на 01.06.2019'!$A$7:$J$399</definedName>
    <definedName name="Z_ADE318A0_9CB5_431A_AF2B_D561B19631D9_.wvu.FilterData" localSheetId="0" hidden="1">'на 01.06.2019'!$A$7:$J$399</definedName>
    <definedName name="Z_ADF53E9B_9172_4E3F_AC45_4FF59160C1DB_.wvu.FilterData" localSheetId="0" hidden="1">'на 01.06.2019'!$A$7:$J$399</definedName>
    <definedName name="Z_AF01D870_77CB_46A2_A95B_3A27FF42EAA8_.wvu.FilterData" localSheetId="0" hidden="1">'на 01.06.2019'!$A$7:$H$146</definedName>
    <definedName name="Z_AF1AEFF5_9892_4FCB_BD3E_6CF1CEE1B71B_.wvu.FilterData" localSheetId="0" hidden="1">'на 01.06.2019'!$A$7:$J$399</definedName>
    <definedName name="Z_AF578863_5150_4761_94CC_531A4DF22DCE_.wvu.FilterData" localSheetId="0" hidden="1">'на 01.06.2019'!$A$7:$J$399</definedName>
    <definedName name="Z_AFABF6AA_2F6E_48B0_98F8_213EA30990B1_.wvu.FilterData" localSheetId="0" hidden="1">'на 01.06.2019'!$A$7:$J$399</definedName>
    <definedName name="Z_AFC26506_1EE1_430F_B247_3257CE41958A_.wvu.FilterData" localSheetId="0" hidden="1">'на 01.06.2019'!$A$7:$J$399</definedName>
    <definedName name="Z_B00B4D71_156E_4DD9_93CC_1F392CBA035F_.wvu.FilterData" localSheetId="0" hidden="1">'на 01.06.2019'!$A$7:$J$399</definedName>
    <definedName name="Z_B0B61858_D248_4F0B_95EB_A53482FBF19B_.wvu.FilterData" localSheetId="0" hidden="1">'на 01.06.2019'!$A$7:$J$399</definedName>
    <definedName name="Z_B0BB7BD4_E507_4D19_A9BF_6595068A89B5_.wvu.FilterData" localSheetId="0" hidden="1">'на 01.06.2019'!$A$7:$J$399</definedName>
    <definedName name="Z_B180D137_9F25_4AD4_9057_37928F1867A8_.wvu.FilterData" localSheetId="0" hidden="1">'на 01.06.2019'!$A$7:$H$146</definedName>
    <definedName name="Z_B1FA2CF0_321B_4787_93E8_EB6D5C78D6B5_.wvu.FilterData" localSheetId="0" hidden="1">'на 01.06.2019'!$A$7:$J$399</definedName>
    <definedName name="Z_B246A3A0_6AE0_4610_AE7A_F7490C26DBCA_.wvu.FilterData" localSheetId="0" hidden="1">'на 01.06.2019'!$A$7:$J$399</definedName>
    <definedName name="Z_B2D38EAC_E767_43A7_B7A2_621639FE347D_.wvu.FilterData" localSheetId="0" hidden="1">'на 01.06.2019'!$A$7:$H$146</definedName>
    <definedName name="Z_B2E9D1B9_C3FE_4F75_89F4_46F3E34C24E4_.wvu.FilterData" localSheetId="0" hidden="1">'на 01.06.2019'!$A$7:$J$399</definedName>
    <definedName name="Z_B30FEF93_CDBE_4AC5_9298_7B65E13C3F79_.wvu.FilterData" localSheetId="0" hidden="1">'на 01.06.2019'!$A$7:$J$399</definedName>
    <definedName name="Z_B3114865_FFF9_40B7_B9E6_C3642102DCF9_.wvu.FilterData" localSheetId="0" hidden="1">'на 01.06.2019'!$A$7:$J$399</definedName>
    <definedName name="Z_B3339176_D3D0_4D7A_8AAB_C0B71F942A93_.wvu.FilterData" localSheetId="0" hidden="1">'на 01.06.2019'!$A$7:$H$146</definedName>
    <definedName name="Z_B350A9CC_C225_45B2_AEE1_E6A61C6949F5_.wvu.FilterData" localSheetId="0" hidden="1">'на 01.06.2019'!$A$7:$J$399</definedName>
    <definedName name="Z_B3655F0F_A78B_43E5_BFD5_814C66A7690F_.wvu.FilterData" localSheetId="0" hidden="1">'на 01.06.2019'!$A$7:$J$399</definedName>
    <definedName name="Z_B45FAC42_679D_43AB_B511_9E5492CAC2DB_.wvu.FilterData" localSheetId="0" hidden="1">'на 01.06.2019'!$A$7:$H$146</definedName>
    <definedName name="Z_B47A0A9E_665F_4B62_A9A6_650B391D5D49_.wvu.FilterData" localSheetId="0" hidden="1">'на 01.06.2019'!$A$7:$J$399</definedName>
    <definedName name="Z_B499C08D_A2E7_417F_A9B7_BFCE2B66534F_.wvu.FilterData" localSheetId="0" hidden="1">'на 01.06.2019'!$A$7:$J$399</definedName>
    <definedName name="Z_B4E448FF_1059_48E0_93CC_976057024FF4_.wvu.FilterData" localSheetId="0" hidden="1">'на 01.06.2019'!$A$7:$J$399</definedName>
    <definedName name="Z_B509A51A_98E0_4D86_A1E4_A5AB9AE9E52F_.wvu.FilterData" localSheetId="0" hidden="1">'на 01.06.2019'!$A$7:$J$399</definedName>
    <definedName name="Z_B543C7D0_E350_4DA4_A835_ADCB64A4D66D_.wvu.FilterData" localSheetId="0" hidden="1">'на 01.06.2019'!$A$7:$J$399</definedName>
    <definedName name="Z_B5533D56_E1AE_4DE7_8436_EF9CA55A4943_.wvu.FilterData" localSheetId="0" hidden="1">'на 01.06.2019'!$A$7:$J$399</definedName>
    <definedName name="Z_B56BEF44_39DC_4F5B_A5E5_157C237832AF_.wvu.FilterData" localSheetId="0" hidden="1">'на 01.06.2019'!$A$7:$H$146</definedName>
    <definedName name="Z_B5A6FE62_B66C_45B1_AF17_B7686B0B3A3F_.wvu.FilterData" localSheetId="0" hidden="1">'на 01.06.2019'!$A$7:$J$399</definedName>
    <definedName name="Z_B603D180_E09A_4B9C_810F_9423EBA4A0EA_.wvu.FilterData" localSheetId="0" hidden="1">'на 01.06.2019'!$A$7:$J$399</definedName>
    <definedName name="Z_B666AFF1_6658_457A_A768_4BF1349F009A_.wvu.FilterData" localSheetId="0" hidden="1">'на 01.06.2019'!$A$7:$J$399</definedName>
    <definedName name="Z_B698776A_6A96_445D_9813_F5440DD90495_.wvu.FilterData" localSheetId="0" hidden="1">'на 01.06.2019'!$A$7:$J$399</definedName>
    <definedName name="Z_B6D72401_10F2_4D08_9A2D_EC1E2043D946_.wvu.FilterData" localSheetId="0" hidden="1">'на 01.06.2019'!$A$7:$J$399</definedName>
    <definedName name="Z_B6F11AB1_40C8_4880_BE42_1C35664CF325_.wvu.FilterData" localSheetId="0" hidden="1">'на 01.06.2019'!$A$7:$J$399</definedName>
    <definedName name="Z_B736B334_F8CF_4A1D_A747_B2B8CF3F3731_.wvu.FilterData" localSheetId="0" hidden="1">'на 01.06.2019'!$A$7:$J$399</definedName>
    <definedName name="Z_B7A22467_168B_475A_AC6B_F744F4990F6A_.wvu.FilterData" localSheetId="0" hidden="1">'на 01.06.2019'!$A$7:$J$399</definedName>
    <definedName name="Z_B7A4DC29_6CA3_48BD_BD2B_5EA61D250392_.wvu.FilterData" localSheetId="0" hidden="1">'на 01.06.2019'!$A$7:$H$146</definedName>
    <definedName name="Z_B7D9DE91_6329_4AB9_BB45_131E306E53B9_.wvu.FilterData" localSheetId="0" hidden="1">'на 01.06.2019'!$A$7:$J$399</definedName>
    <definedName name="Z_B7F67755_3086_43A6_86E7_370F80E61BD0_.wvu.FilterData" localSheetId="0" hidden="1">'на 01.06.2019'!$A$7:$H$146</definedName>
    <definedName name="Z_B8283716_285A_45D5_8283_DCA7A3C9CFC7_.wvu.FilterData" localSheetId="0" hidden="1">'на 01.06.2019'!$A$7:$J$399</definedName>
    <definedName name="Z_B858041A_E0C9_4C5A_A736_A0DA4684B712_.wvu.FilterData" localSheetId="0" hidden="1">'на 01.06.2019'!$A$7:$J$399</definedName>
    <definedName name="Z_B8EDA240_D337_4165_927F_4408D011F4B1_.wvu.FilterData" localSheetId="0" hidden="1">'на 01.06.2019'!$A$7:$J$399</definedName>
    <definedName name="Z_B94999B0_3597_431C_9F36_97A338C842BB_.wvu.FilterData" localSheetId="0" hidden="1">'на 01.06.2019'!$A$7:$J$399</definedName>
    <definedName name="Z_B9A29D57_1D84_4BB4_A72C_EF14D2D8DD4E_.wvu.FilterData" localSheetId="0" hidden="1">'на 01.06.2019'!$A$7:$J$399</definedName>
    <definedName name="Z_B9FDB936_DEDC_405B_AC55_3262523808BE_.wvu.FilterData" localSheetId="0" hidden="1">'на 01.06.2019'!$A$7:$J$399</definedName>
    <definedName name="Z_BAB4825B_2E54_4A6C_A72D_1F8E7B4FEFFB_.wvu.FilterData" localSheetId="0" hidden="1">'на 01.06.2019'!$A$7:$J$399</definedName>
    <definedName name="Z_BAFB3A8F_5ACD_4C4A_A33C_831C754D88C0_.wvu.FilterData" localSheetId="0" hidden="1">'на 01.06.2019'!$A$7:$J$399</definedName>
    <definedName name="Z_BBED0997_5705_4C3C_95F1_5444E893BE19_.wvu.FilterData" localSheetId="0" hidden="1">'на 01.06.2019'!$A$7:$J$399</definedName>
    <definedName name="Z_BC09D690_D177_4FC8_AE1F_8F0F0D5C6ECD_.wvu.FilterData" localSheetId="0" hidden="1">'на 01.06.2019'!$A$7:$J$399</definedName>
    <definedName name="Z_BC202F3F_4E55_462F_AFE4_24E3BB6517B3_.wvu.FilterData" localSheetId="0" hidden="1">'на 01.06.2019'!$A$7:$J$399</definedName>
    <definedName name="Z_BC6910FC_42F8_457B_8F8D_9BC0111CE283_.wvu.FilterData" localSheetId="0" hidden="1">'на 01.06.2019'!$A$7:$J$399</definedName>
    <definedName name="Z_BD690439_1CC5_4E37_A0E9_1B65A930CD21_.wvu.FilterData" localSheetId="0" hidden="1">'на 01.06.2019'!$A$7:$J$399</definedName>
    <definedName name="Z_BD707806_8F10_492F_81AE_A7900A187828_.wvu.FilterData" localSheetId="0" hidden="1">'на 01.06.2019'!$A$3:$K$183</definedName>
    <definedName name="Z_BD822A95_4AA3_4CF6_94E8_04D2B9283308_.wvu.FilterData" localSheetId="0" hidden="1">'на 01.06.2019'!$A$7:$J$399</definedName>
    <definedName name="Z_BDD573CF_BFE0_4002_B5F7_E438A5DAD635_.wvu.FilterData" localSheetId="0" hidden="1">'на 01.06.2019'!$A$7:$J$399</definedName>
    <definedName name="Z_BE3F7214_4B0C_40FA_B4F7_B0F38416BCEF_.wvu.FilterData" localSheetId="0" hidden="1">'на 01.06.2019'!$A$7:$J$399</definedName>
    <definedName name="Z_BE442298_736F_47F5_9592_76FFCCDA59DB_.wvu.FilterData" localSheetId="0" hidden="1">'на 01.06.2019'!$A$7:$H$146</definedName>
    <definedName name="Z_BE842559_6B14_41AC_A92A_4E50A6CE8B79_.wvu.FilterData" localSheetId="0" hidden="1">'на 01.06.2019'!$A$7:$J$399</definedName>
    <definedName name="Z_BE97AC31_BFEB_4520_BC44_68B0C987C70A_.wvu.FilterData" localSheetId="0" hidden="1">'на 01.06.2019'!$A$7:$J$399</definedName>
    <definedName name="Z_BEA0FDBA_BB07_4C19_8BBD_5E57EE395C09_.wvu.FilterData" localSheetId="0" hidden="1">'на 01.06.2019'!$A$7:$J$399</definedName>
    <definedName name="Z_BEA0FDBA_BB07_4C19_8BBD_5E57EE395C09_.wvu.PrintArea" localSheetId="0" hidden="1">'на 01.06.2019'!$A$1:$J$198</definedName>
    <definedName name="Z_BEA0FDBA_BB07_4C19_8BBD_5E57EE395C09_.wvu.PrintTitles" localSheetId="0" hidden="1">'на 01.06.2019'!$5:$8</definedName>
    <definedName name="Z_BF22223F_B516_45E8_9C4B_DD4CB4CE2C48_.wvu.FilterData" localSheetId="0" hidden="1">'на 01.06.2019'!$A$7:$J$399</definedName>
    <definedName name="Z_BF65F093_304D_44F0_BF26_E5F8F9093CF5_.wvu.FilterData" localSheetId="0" hidden="1">'на 01.06.2019'!$A$7:$J$60</definedName>
    <definedName name="Z_C02D2AC3_00AB_4B4C_8299_349FC338B994_.wvu.FilterData" localSheetId="0" hidden="1">'на 01.06.2019'!$A$7:$J$399</definedName>
    <definedName name="Z_C0E14968_138D_48A2_9D67_80D62DD131B4_.wvu.FilterData" localSheetId="0" hidden="1">'на 01.06.2019'!$A$7:$J$399</definedName>
    <definedName name="Z_C0ED18A2_48B4_4C82_979B_4B80DB79BC08_.wvu.FilterData" localSheetId="0" hidden="1">'на 01.06.2019'!$A$7:$J$399</definedName>
    <definedName name="Z_C106F923_AD55_472E_86A3_2C4C13F084E8_.wvu.FilterData" localSheetId="0" hidden="1">'на 01.06.2019'!$A$7:$J$399</definedName>
    <definedName name="Z_C140C6EF_B272_4886_8555_3A3DB8A6C4A0_.wvu.FilterData" localSheetId="0" hidden="1">'на 01.06.2019'!$A$7:$J$399</definedName>
    <definedName name="Z_C14C28B9_3A8B_4F55_AC1E_B6D3DA6398D5_.wvu.FilterData" localSheetId="0" hidden="1">'на 01.06.2019'!$A$7:$J$399</definedName>
    <definedName name="Z_C276A679_E43E_444B_B0E9_B307A301A03A_.wvu.FilterData" localSheetId="0" hidden="1">'на 01.06.2019'!$A$7:$J$399</definedName>
    <definedName name="Z_C27BA0A8_746D_45AD_B889_823A6BAE07E3_.wvu.FilterData" localSheetId="0" hidden="1">'на 01.06.2019'!$A$7:$J$399</definedName>
    <definedName name="Z_C2E7FF11_4F7B_4EA9_AD45_A8385AC4BC24_.wvu.FilterData" localSheetId="0" hidden="1">'на 01.06.2019'!$A$7:$H$146</definedName>
    <definedName name="Z_C35C56D1_B129_4866_84BA_2C2957BC8254_.wvu.FilterData" localSheetId="0" hidden="1">'на 01.06.2019'!$A$7:$J$399</definedName>
    <definedName name="Z_C3E7B974_7E68_49C9_8A66_DEBBC3D71CB8_.wvu.FilterData" localSheetId="0" hidden="1">'на 01.06.2019'!$A$7:$H$146</definedName>
    <definedName name="Z_C3E97E4D_03A9_422E_8E65_116E90E7DE0A_.wvu.FilterData" localSheetId="0" hidden="1">'на 01.06.2019'!$A$7:$J$399</definedName>
    <definedName name="Z_C47D5376_4107_461D_B353_0F0CCA5A27B8_.wvu.FilterData" localSheetId="0" hidden="1">'на 01.06.2019'!$A$7:$H$146</definedName>
    <definedName name="Z_C4A81194_E272_4927_9E06_D47C43E50753_.wvu.FilterData" localSheetId="0" hidden="1">'на 01.06.2019'!$A$7:$J$399</definedName>
    <definedName name="Z_C4E388F3_F33E_45AF_8E75_3BD450853C20_.wvu.FilterData" localSheetId="0" hidden="1">'на 01.06.2019'!$A$7:$J$399</definedName>
    <definedName name="Z_C55D9313_9108_41CA_AD0E_FE2F7292C638_.wvu.FilterData" localSheetId="0" hidden="1">'на 01.06.2019'!$A$7:$H$146</definedName>
    <definedName name="Z_C5A38A18_427F_40C3_A14B_55DA8E81FB09_.wvu.FilterData" localSheetId="0" hidden="1">'на 01.06.2019'!$A$7:$J$399</definedName>
    <definedName name="Z_C5D84F85_3611_4C2A_903D_ECFF3A3DA3D9_.wvu.FilterData" localSheetId="0" hidden="1">'на 01.06.2019'!$A$7:$H$146</definedName>
    <definedName name="Z_C636DE0B_BC5D_45AA_89BD_B628CA1FE119_.wvu.FilterData" localSheetId="0" hidden="1">'на 01.06.2019'!$A$7:$J$399</definedName>
    <definedName name="Z_C70C85CF_5ADB_4631_87C7_BA23E9BE3196_.wvu.FilterData" localSheetId="0" hidden="1">'на 01.06.2019'!$A$7:$J$399</definedName>
    <definedName name="Z_C74598AC_1D4B_466D_8455_294C1A2E69BB_.wvu.FilterData" localSheetId="0" hidden="1">'на 01.06.2019'!$A$7:$H$146</definedName>
    <definedName name="Z_C745CD1F_9AA3_43D8_A7DA_ABDAF8508B62_.wvu.FilterData" localSheetId="0" hidden="1">'на 01.06.2019'!$A$7:$J$399</definedName>
    <definedName name="Z_C77795A2_6414_4CC8_AA0C_59805D660811_.wvu.FilterData" localSheetId="0" hidden="1">'на 01.06.2019'!$A$7:$J$399</definedName>
    <definedName name="Z_C7B45388_19BF_40B6_BABC_45E74244A2D0_.wvu.FilterData" localSheetId="0" hidden="1">'на 01.06.2019'!$A$7:$J$399</definedName>
    <definedName name="Z_C7DB809B_EB90_4CA8_929B_8A5AA3E83B84_.wvu.FilterData" localSheetId="0" hidden="1">'на 01.06.2019'!$A$7:$J$399</definedName>
    <definedName name="Z_C8579552_11B1_4140_9659_E1DA02EF9DD1_.wvu.FilterData" localSheetId="0" hidden="1">'на 01.06.2019'!$A$7:$J$399</definedName>
    <definedName name="Z_C8C7D91A_0101_429D_A7C4_25C2A366909A_.wvu.Cols" localSheetId="0" hidden="1">'на 01.06.2019'!#REF!,'на 01.06.2019'!#REF!</definedName>
    <definedName name="Z_C8C7D91A_0101_429D_A7C4_25C2A366909A_.wvu.FilterData" localSheetId="0" hidden="1">'на 01.06.2019'!$A$7:$J$60</definedName>
    <definedName name="Z_C8C7D91A_0101_429D_A7C4_25C2A366909A_.wvu.Rows" localSheetId="0" hidden="1">'на 01.06.2019'!#REF!,'на 01.06.2019'!#REF!,'на 01.06.2019'!#REF!,'на 01.06.2019'!#REF!,'на 01.06.2019'!#REF!,'на 01.06.2019'!#REF!,'на 01.06.2019'!#REF!,'на 01.06.2019'!#REF!,'на 01.06.2019'!#REF!,'на 01.06.2019'!#REF!</definedName>
    <definedName name="Z_C9081176_529C_43E8_8E20_8AC24E7C2D35_.wvu.FilterData" localSheetId="0" hidden="1">'на 01.06.2019'!$A$7:$J$399</definedName>
    <definedName name="Z_C94FB5D5_E515_4327_B4DC_AC3D7C1A6363_.wvu.FilterData" localSheetId="0" hidden="1">'на 01.06.2019'!$A$7:$J$399</definedName>
    <definedName name="Z_C97ACF3E_ACD3_4C9D_94FA_EA6F3D46505E_.wvu.FilterData" localSheetId="0" hidden="1">'на 01.06.2019'!$A$7:$J$399</definedName>
    <definedName name="Z_C98B4A4E_FC1F_45B3_ABB0_7DC9BD4B8057_.wvu.FilterData" localSheetId="0" hidden="1">'на 01.06.2019'!$A$7:$H$146</definedName>
    <definedName name="Z_C9A5AE8B_0A38_4D54_B36F_AFD2A577F3EF_.wvu.FilterData" localSheetId="0" hidden="1">'на 01.06.2019'!$A$7:$J$399</definedName>
    <definedName name="Z_CA384592_0CFD_4322_A4EB_34EC04693944_.wvu.FilterData" localSheetId="0" hidden="1">'на 01.06.2019'!$A$7:$J$399</definedName>
    <definedName name="Z_CA384592_0CFD_4322_A4EB_34EC04693944_.wvu.PrintArea" localSheetId="0" hidden="1">'на 01.06.2019'!$A$1:$J$198</definedName>
    <definedName name="Z_CA384592_0CFD_4322_A4EB_34EC04693944_.wvu.PrintTitles" localSheetId="0" hidden="1">'на 01.06.2019'!$5:$8</definedName>
    <definedName name="Z_CAABA8F8_73A9_4D5F_A949_7D5636830179_.wvu.FilterData" localSheetId="0" hidden="1">'на 01.06.2019'!$A$7:$J$399</definedName>
    <definedName name="Z_CAAD7F8A_A328_4C0A_9ECF_2AD83A08D699_.wvu.FilterData" localSheetId="0" hidden="1">'на 01.06.2019'!$A$7:$H$146</definedName>
    <definedName name="Z_CB1A56DC_A135_41E6_8A02_AE4E518C879F_.wvu.FilterData" localSheetId="0" hidden="1">'на 01.06.2019'!$A$7:$J$399</definedName>
    <definedName name="Z_CB37E750_1F35_4C0A_B3BA_F688CA9C8186_.wvu.FilterData" localSheetId="0" hidden="1">'на 01.06.2019'!$A$7:$J$399</definedName>
    <definedName name="Z_CB4880DD_CE83_4DFC_BBA7_70687256D5A4_.wvu.FilterData" localSheetId="0" hidden="1">'на 01.06.2019'!$A$7:$H$146</definedName>
    <definedName name="Z_CBDBA949_FA00_4560_8001_BD00E63FCCA4_.wvu.FilterData" localSheetId="0" hidden="1">'на 01.06.2019'!$A$7:$J$399</definedName>
    <definedName name="Z_CBE0F0AD_DD6D_4940_A07E_F4A48D085109_.wvu.FilterData" localSheetId="0" hidden="1">'на 01.06.2019'!$A$7:$J$399</definedName>
    <definedName name="Z_CBF12BD1_A071_4448_8003_32E74F40E3E3_.wvu.FilterData" localSheetId="0" hidden="1">'на 01.06.2019'!$A$7:$H$146</definedName>
    <definedName name="Z_CBF9D894_3FD2_4B68_BAC8_643DB23851C0_.wvu.FilterData" localSheetId="0" hidden="1">'на 01.06.2019'!$A$7:$H$146</definedName>
    <definedName name="Z_CBF9D894_3FD2_4B68_BAC8_643DB23851C0_.wvu.Rows" localSheetId="0" hidden="1">'на 01.06.2019'!#REF!,'на 01.06.2019'!#REF!,'на 01.06.2019'!#REF!,'на 01.06.2019'!#REF!</definedName>
    <definedName name="Z_CCC17219_B1A3_4C6B_B903_0E4550432FD0_.wvu.FilterData" localSheetId="0" hidden="1">'на 01.06.2019'!$A$7:$H$146</definedName>
    <definedName name="Z_CCF533A2_322B_40E2_88B2_065E6D1D35B4_.wvu.FilterData" localSheetId="0" hidden="1">'на 01.06.2019'!$A$7:$J$399</definedName>
    <definedName name="Z_CCF533A2_322B_40E2_88B2_065E6D1D35B4_.wvu.PrintArea" localSheetId="0" hidden="1">'на 01.06.2019'!$A$1:$J$198</definedName>
    <definedName name="Z_CCF533A2_322B_40E2_88B2_065E6D1D35B4_.wvu.PrintTitles" localSheetId="0" hidden="1">'на 01.06.2019'!$5:$8</definedName>
    <definedName name="Z_CD10AFE5_EACD_43E3_B0AD_1FCFF7EEADC3_.wvu.FilterData" localSheetId="0" hidden="1">'на 01.06.2019'!$A$7:$J$399</definedName>
    <definedName name="Z_CDABDA6A_CEAA_4779_9390_A07E787E5F1B_.wvu.FilterData" localSheetId="0" hidden="1">'на 01.06.2019'!$A$7:$J$399</definedName>
    <definedName name="Z_CDBBEB40_4DC8_4F8A_B0B0_EE0E987A2098_.wvu.FilterData" localSheetId="0" hidden="1">'на 01.06.2019'!$A$7:$J$399</definedName>
    <definedName name="Z_CDFBC319_A453_4828_B4DA_A1FF8333C207_.wvu.FilterData" localSheetId="0" hidden="1">'на 01.06.2019'!$A$7:$J$399</definedName>
    <definedName name="Z_CEF22FD3_C3E9_4C31_B864_568CAC74A486_.wvu.FilterData" localSheetId="0" hidden="1">'на 01.06.2019'!$A$7:$J$399</definedName>
    <definedName name="Z_CFEB7053_3C1D_451D_9A86_5940DFCF964A_.wvu.FilterData" localSheetId="0" hidden="1">'на 01.06.2019'!$A$7:$J$399</definedName>
    <definedName name="Z_D165341F_496A_48CE_829A_555B16787041_.wvu.FilterData" localSheetId="0" hidden="1">'на 01.06.2019'!$A$7:$J$399</definedName>
    <definedName name="Z_D20DFCFE_63F9_4265_B37B_4F36C46DF159_.wvu.Cols" localSheetId="0" hidden="1">'на 01.06.2019'!#REF!,'на 01.06.2019'!#REF!</definedName>
    <definedName name="Z_D20DFCFE_63F9_4265_B37B_4F36C46DF159_.wvu.FilterData" localSheetId="0" hidden="1">'на 01.06.2019'!$A$7:$J$399</definedName>
    <definedName name="Z_D20DFCFE_63F9_4265_B37B_4F36C46DF159_.wvu.PrintArea" localSheetId="0" hidden="1">'на 01.06.2019'!$A$1:$J$178</definedName>
    <definedName name="Z_D20DFCFE_63F9_4265_B37B_4F36C46DF159_.wvu.PrintTitles" localSheetId="0" hidden="1">'на 01.06.2019'!$5:$8</definedName>
    <definedName name="Z_D20DFCFE_63F9_4265_B37B_4F36C46DF159_.wvu.Rows" localSheetId="0" hidden="1">'на 01.06.2019'!#REF!,'на 01.06.2019'!#REF!,'на 01.06.2019'!#REF!,'на 01.06.2019'!#REF!,'на 01.06.2019'!#REF!</definedName>
    <definedName name="Z_D2422493_0DF6_4923_AFF9_1CE532FC9E0E_.wvu.FilterData" localSheetId="0" hidden="1">'на 01.06.2019'!$A$7:$J$399</definedName>
    <definedName name="Z_D26EAC32_42CC_46AF_8D27_8094727B2B8E_.wvu.FilterData" localSheetId="0" hidden="1">'на 01.06.2019'!$A$7:$J$399</definedName>
    <definedName name="Z_D298563F_7459_410D_A6E1_6B1CDFA6DAA7_.wvu.FilterData" localSheetId="0" hidden="1">'на 01.06.2019'!$A$7:$J$399</definedName>
    <definedName name="Z_D2D627FD_8F1D_4B0C_A4A1_1A515A2831A8_.wvu.FilterData" localSheetId="0" hidden="1">'на 01.06.2019'!$A$7:$J$399</definedName>
    <definedName name="Z_D343F548_3DE6_4716_9B8B_0FF1DF1B1DE3_.wvu.FilterData" localSheetId="0" hidden="1">'на 01.06.2019'!$A$7:$H$146</definedName>
    <definedName name="Z_D3607008_88A4_4735_BF9B_0D60A732D98C_.wvu.FilterData" localSheetId="0" hidden="1">'на 01.06.2019'!$A$7:$J$399</definedName>
    <definedName name="Z_D3C3EFC2_493C_4B9B_BC16_8147B08F8F65_.wvu.FilterData" localSheetId="0" hidden="1">'на 01.06.2019'!$A$7:$H$146</definedName>
    <definedName name="Z_D3D848E7_EB88_4E73_985E_C45B9AE68145_.wvu.FilterData" localSheetId="0" hidden="1">'на 01.06.2019'!$A$7:$J$399</definedName>
    <definedName name="Z_D3E86F4B_12A8_47CC_AEBE_74534991E315_.wvu.FilterData" localSheetId="0" hidden="1">'на 01.06.2019'!$A$7:$J$399</definedName>
    <definedName name="Z_D3F31BC4_4CDA_431B_BA5F_ADE76A923760_.wvu.FilterData" localSheetId="0" hidden="1">'на 01.06.2019'!$A$7:$H$146</definedName>
    <definedName name="Z_D41FF341_5913_4A9E_9CE5_B058CA00C0C7_.wvu.FilterData" localSheetId="0" hidden="1">'на 01.06.2019'!$A$7:$J$399</definedName>
    <definedName name="Z_D45ABB34_16CC_462D_8459_2034D47F465D_.wvu.FilterData" localSheetId="0" hidden="1">'на 01.06.2019'!$A$7:$H$146</definedName>
    <definedName name="Z_D479007E_A9E8_4307_A3E8_18A2BB5C55F2_.wvu.FilterData" localSheetId="0" hidden="1">'на 01.06.2019'!$A$7:$J$399</definedName>
    <definedName name="Z_D489BEDD_3BCD_49DF_9648_48FD6162F1E7_.wvu.FilterData" localSheetId="0" hidden="1">'на 01.06.2019'!$A$7:$J$399</definedName>
    <definedName name="Z_D48CEF89_B01B_4E1D_92B4_235EA4A40F11_.wvu.FilterData" localSheetId="0" hidden="1">'на 01.06.2019'!$A$7:$J$399</definedName>
    <definedName name="Z_D4B24D18_8D1D_47A1_AE9B_21E3F9EF98EE_.wvu.FilterData" localSheetId="0" hidden="1">'на 01.06.2019'!$A$7:$J$399</definedName>
    <definedName name="Z_D4C26987_0F4D_4A17_91A3_C1C154DC81B2_.wvu.FilterData" localSheetId="0" hidden="1">'на 01.06.2019'!$A$7:$J$399</definedName>
    <definedName name="Z_D4D3E883_F6A4_4364_94CA_00BA6BEEBB0B_.wvu.FilterData" localSheetId="0" hidden="1">'на 01.06.2019'!$A$7:$J$399</definedName>
    <definedName name="Z_D4E20E73_FD07_4BE4_B8FA_FE6B214643C4_.wvu.FilterData" localSheetId="0" hidden="1">'на 01.06.2019'!$A$7:$J$399</definedName>
    <definedName name="Z_D5317C3A_3EDA_404B_818D_EAF558810951_.wvu.FilterData" localSheetId="0" hidden="1">'на 01.06.2019'!$A$7:$H$146</definedName>
    <definedName name="Z_D537FB3B_712D_486A_BA32_4F73BEB2AA19_.wvu.FilterData" localSheetId="0" hidden="1">'на 01.06.2019'!$A$7:$H$146</definedName>
    <definedName name="Z_D6730C21_0555_4F4D_B589_9DE5CFF9C442_.wvu.FilterData" localSheetId="0" hidden="1">'на 01.06.2019'!$A$7:$H$146</definedName>
    <definedName name="Z_D692A203_B3F4_405F_AE1A_37385B86A714_.wvu.FilterData" localSheetId="0" hidden="1">'на 01.06.2019'!$A$7:$J$399</definedName>
    <definedName name="Z_D6D7FE80_F340_4943_9CA8_381604446690_.wvu.FilterData" localSheetId="0" hidden="1">'на 01.06.2019'!$A$7:$J$399</definedName>
    <definedName name="Z_D7104B72_13BA_47A2_BD7D_6C7C814EB74F_.wvu.FilterData" localSheetId="0" hidden="1">'на 01.06.2019'!$A$7:$J$399</definedName>
    <definedName name="Z_D74587C8_09B2_428F_ACC0_4DEF87F264B1_.wvu.FilterData" localSheetId="0" hidden="1">'на 01.06.2019'!$A$7:$J$399</definedName>
    <definedName name="Z_D7BC8E82_4392_4806_9DAE_D94253790B9C_.wvu.Cols" localSheetId="0" hidden="1">'на 01.06.2019'!#REF!,'на 01.06.2019'!#REF!,'на 01.06.2019'!$K:$BN</definedName>
    <definedName name="Z_D7BC8E82_4392_4806_9DAE_D94253790B9C_.wvu.FilterData" localSheetId="0" hidden="1">'на 01.06.2019'!$A$7:$J$399</definedName>
    <definedName name="Z_D7BC8E82_4392_4806_9DAE_D94253790B9C_.wvu.PrintArea" localSheetId="0" hidden="1">'на 01.06.2019'!$A$1:$BN$178</definedName>
    <definedName name="Z_D7BC8E82_4392_4806_9DAE_D94253790B9C_.wvu.PrintTitles" localSheetId="0" hidden="1">'на 01.06.2019'!$5:$7</definedName>
    <definedName name="Z_D7DA24ED_ABB7_4D6E_ACD6_4B88F5184AF8_.wvu.FilterData" localSheetId="0" hidden="1">'на 01.06.2019'!$A$7:$J$399</definedName>
    <definedName name="Z_D8418465_ECB6_40A4_8538_9D6D02B4E5CE_.wvu.FilterData" localSheetId="0" hidden="1">'на 01.06.2019'!$A$7:$H$146</definedName>
    <definedName name="Z_D84FBB24_1F53_4A51_B9A3_672EE24CBBBB_.wvu.FilterData" localSheetId="0" hidden="1">'на 01.06.2019'!$A$7:$J$399</definedName>
    <definedName name="Z_D8836A46_4276_4875_86A1_BB0E2B53006C_.wvu.FilterData" localSheetId="0" hidden="1">'на 01.06.2019'!$A$7:$H$146</definedName>
    <definedName name="Z_D8EBE17E_7A1A_4392_901C_A4C8DD4BAF28_.wvu.FilterData" localSheetId="0" hidden="1">'на 01.06.2019'!$A$7:$H$146</definedName>
    <definedName name="Z_D917D9C8_DA24_43F6_B702_2D065DC4F3EA_.wvu.FilterData" localSheetId="0" hidden="1">'на 01.06.2019'!$A$7:$J$399</definedName>
    <definedName name="Z_D921BCFE_106A_48C3_8051_F877509D5A90_.wvu.FilterData" localSheetId="0" hidden="1">'на 01.06.2019'!$A$7:$J$399</definedName>
    <definedName name="Z_D930048B_C8C6_498D_B7FD_C4CFAF447C25_.wvu.FilterData" localSheetId="0" hidden="1">'на 01.06.2019'!$A$7:$J$399</definedName>
    <definedName name="Z_D93C7415_B321_4E66_84AD_0490D011FDE7_.wvu.FilterData" localSheetId="0" hidden="1">'на 01.06.2019'!$A$7:$J$399</definedName>
    <definedName name="Z_D952F92C_16FA_49C0_ACE1_EEFE2012130A_.wvu.FilterData" localSheetId="0" hidden="1">'на 01.06.2019'!$A$7:$J$399</definedName>
    <definedName name="Z_D954D534_B88D_4A21_85D6_C0757B597D1E_.wvu.FilterData" localSheetId="0" hidden="1">'на 01.06.2019'!$A$7:$J$399</definedName>
    <definedName name="Z_D95852A1_B0FC_4AC5_B62B_5CCBE05B0D15_.wvu.FilterData" localSheetId="0" hidden="1">'на 01.06.2019'!$A$7:$J$399</definedName>
    <definedName name="Z_D97BC9A1_860C_45CB_8FAD_B69CEE39193C_.wvu.FilterData" localSheetId="0" hidden="1">'на 01.06.2019'!$A$7:$H$146</definedName>
    <definedName name="Z_D981844C_3450_4227_997A_DB8016618FC0_.wvu.FilterData" localSheetId="0" hidden="1">'на 01.06.2019'!$A$7:$J$399</definedName>
    <definedName name="Z_D9E7CF58_1888_4559_99D1_C71D21E76828_.wvu.FilterData" localSheetId="0" hidden="1">'на 01.06.2019'!$A$7:$J$399</definedName>
    <definedName name="Z_DA244080_1388_426A_A939_BCE866427DCE_.wvu.FilterData" localSheetId="0" hidden="1">'на 01.06.2019'!$A$7:$J$399</definedName>
    <definedName name="Z_DA3033F1_502F_4BCA_B468_CBA3E20E7254_.wvu.FilterData" localSheetId="0" hidden="1">'на 01.06.2019'!$A$7:$J$399</definedName>
    <definedName name="Z_DA5DFA2D_C1AA_42F5_8828_D1905F1C9BD0_.wvu.FilterData" localSheetId="0" hidden="1">'на 01.06.2019'!$A$7:$J$399</definedName>
    <definedName name="Z_DAB9487C_F291_4A20_8CE8_A04CF6419B39_.wvu.FilterData" localSheetId="0" hidden="1">'на 01.06.2019'!$A$7:$J$399</definedName>
    <definedName name="Z_DB55315D_56C8_4F2C_9317_AA25AA5EAC9E_.wvu.FilterData" localSheetId="0" hidden="1">'на 01.06.2019'!$A$7:$J$399</definedName>
    <definedName name="Z_DBB88EE7_5C30_443C_A427_07BA2C7C58DA_.wvu.FilterData" localSheetId="0" hidden="1">'на 01.06.2019'!$A$7:$J$399</definedName>
    <definedName name="Z_DBF40914_927D_466F_8B6B_F333D1AFC9B0_.wvu.FilterData" localSheetId="0" hidden="1">'на 01.06.2019'!$A$7:$J$399</definedName>
    <definedName name="Z_DC263B7F_7E05_4E66_AE9F_05D6DDE635B1_.wvu.FilterData" localSheetId="0" hidden="1">'на 01.06.2019'!$A$7:$H$146</definedName>
    <definedName name="Z_DC796824_ECED_4590_A3E8_8D5A3534C637_.wvu.FilterData" localSheetId="0" hidden="1">'на 01.06.2019'!$A$7:$H$146</definedName>
    <definedName name="Z_DCC1B134_1BA2_418E_B1D0_0938D8743370_.wvu.FilterData" localSheetId="0" hidden="1">'на 01.06.2019'!$A$7:$H$146</definedName>
    <definedName name="Z_DCC98630_5CE8_4EB8_B53F_29063CBFDB7B_.wvu.FilterData" localSheetId="0" hidden="1">'на 01.06.2019'!$A$7:$J$399</definedName>
    <definedName name="Z_DCF0AAEF_DCCD_45D0_96BB_43A3455DEADB_.wvu.FilterData" localSheetId="0" hidden="1">'на 01.06.2019'!$A$7:$J$399</definedName>
    <definedName name="Z_DD479BCC_48E3_497E_81BC_9A58CD7AC8EF_.wvu.FilterData" localSheetId="0" hidden="1">'на 01.06.2019'!$A$7:$J$399</definedName>
    <definedName name="Z_DDA68DE5_EF86_4A52_97CD_589088C5FE7A_.wvu.FilterData" localSheetId="0" hidden="1">'на 01.06.2019'!$A$7:$H$146</definedName>
    <definedName name="Z_DE210091_3D77_4964_B6B2_443A728CBE9E_.wvu.FilterData" localSheetId="0" hidden="1">'на 01.06.2019'!$A$7:$J$399</definedName>
    <definedName name="Z_DE2C3999_6F3E_4D24_86CF_8803BF5FAA48_.wvu.FilterData" localSheetId="0" hidden="1">'на 01.06.2019'!$A$7:$J$60</definedName>
    <definedName name="Z_DEA6EDB2_F27D_4C8F_B061_FD80BEC5543F_.wvu.FilterData" localSheetId="0" hidden="1">'на 01.06.2019'!$A$7:$H$146</definedName>
    <definedName name="Z_DEC0916C_F395_445D_ABBE_41FCE4F7A20B_.wvu.FilterData" localSheetId="0" hidden="1">'на 01.06.2019'!$A$7:$J$399</definedName>
    <definedName name="Z_DECE3245_1BE4_4A3F_B644_E8DE80612C1E_.wvu.FilterData" localSheetId="0" hidden="1">'на 01.06.2019'!$A$7:$J$399</definedName>
    <definedName name="Z_DF6B7D46_D8DB_447A_83A4_53EE18358CF2_.wvu.FilterData" localSheetId="0" hidden="1">'на 01.06.2019'!$A$7:$J$399</definedName>
    <definedName name="Z_DFB08918_D5A4_4224_AEA5_63620C0D53DD_.wvu.FilterData" localSheetId="0" hidden="1">'на 01.06.2019'!$A$7:$J$399</definedName>
    <definedName name="Z_DFFC57A9_AC13_44A1_9304_B04C6A69A49C_.wvu.FilterData" localSheetId="0" hidden="1">'на 01.06.2019'!$A$7:$J$399</definedName>
    <definedName name="Z_E0178566_B0D6_4A04_941F_723DE4642B4A_.wvu.FilterData" localSheetId="0" hidden="1">'на 01.06.2019'!$A$7:$J$399</definedName>
    <definedName name="Z_E0415026_A3A4_4408_93D6_8180A1256A98_.wvu.FilterData" localSheetId="0" hidden="1">'на 01.06.2019'!$A$7:$J$399</definedName>
    <definedName name="Z_E06FEE19_D4C1_4288_ADA7_5CB65BBBB4B6_.wvu.FilterData" localSheetId="0" hidden="1">'на 01.06.2019'!$A$7:$J$399</definedName>
    <definedName name="Z_E08AFE05_9FC9_4440_8CA6_890648C8FE48_.wvu.FilterData" localSheetId="0" hidden="1">'на 01.06.2019'!$A$7:$J$399</definedName>
    <definedName name="Z_E0B34E03_0754_4713_9A98_5ACEE69C9E71_.wvu.FilterData" localSheetId="0" hidden="1">'на 01.06.2019'!$A$7:$H$146</definedName>
    <definedName name="Z_E1E7843B_3EC3_4FFF_9B1C_53E7DE6A4004_.wvu.FilterData" localSheetId="0" hidden="1">'на 01.06.2019'!$A$7:$H$146</definedName>
    <definedName name="Z_E25FE844_1AD8_4E16_B2DB_9033A702F13A_.wvu.FilterData" localSheetId="0" hidden="1">'на 01.06.2019'!$A$7:$H$146</definedName>
    <definedName name="Z_E2861A4E_263A_4BE6_9223_2DA352B0AD2D_.wvu.FilterData" localSheetId="0" hidden="1">'на 01.06.2019'!$A$7:$H$146</definedName>
    <definedName name="Z_E2FB76DF_1C94_4620_8087_FEE12FDAA3D2_.wvu.FilterData" localSheetId="0" hidden="1">'на 01.06.2019'!$A$7:$H$146</definedName>
    <definedName name="Z_E32A8700_E851_4315_A889_932E30063272_.wvu.FilterData" localSheetId="0" hidden="1">'на 01.06.2019'!$A$7:$J$399</definedName>
    <definedName name="Z_E3C6ECC1_0F12_435D_9B36_B23F6133337F_.wvu.FilterData" localSheetId="0" hidden="1">'на 01.06.2019'!$A$7:$H$146</definedName>
    <definedName name="Z_E437F2F2_3B79_49F0_9901_D31498A163D7_.wvu.FilterData" localSheetId="0" hidden="1">'на 01.06.2019'!$A$7:$J$399</definedName>
    <definedName name="Z_E531BAEE_E556_4AEF_B35B_C675BD99939C_.wvu.FilterData" localSheetId="0" hidden="1">'на 01.06.2019'!$A$7:$J$399</definedName>
    <definedName name="Z_E563A17B_3B3B_4B28_89D6_A5FC82DB33C2_.wvu.FilterData" localSheetId="0" hidden="1">'на 01.06.2019'!$A$7:$J$399</definedName>
    <definedName name="Z_E5EC7523_F88D_4AD4_9A8D_84C16AB7BFC1_.wvu.FilterData" localSheetId="0" hidden="1">'на 01.06.2019'!$A$7:$J$399</definedName>
    <definedName name="Z_E6B0F607_AC37_4539_B427_EA5DBDA71490_.wvu.FilterData" localSheetId="0" hidden="1">'на 01.06.2019'!$A$7:$J$399</definedName>
    <definedName name="Z_E6BEB68E_1813_43FA_83CB_AD563380E01C_.wvu.FilterData" localSheetId="0" hidden="1">'на 01.06.2019'!$A$7:$J$399</definedName>
    <definedName name="Z_E6F2229B_648C_45EB_AFDD_48E1933E9057_.wvu.FilterData" localSheetId="0" hidden="1">'на 01.06.2019'!$A$7:$J$399</definedName>
    <definedName name="Z_E79ABD49_719F_4887_A43D_3DE66BF8AD95_.wvu.FilterData" localSheetId="0" hidden="1">'на 01.06.2019'!$A$7:$J$399</definedName>
    <definedName name="Z_E7E34260_E3FF_494E_BB4E_1D372EA1276B_.wvu.FilterData" localSheetId="0" hidden="1">'на 01.06.2019'!$A$7:$J$399</definedName>
    <definedName name="Z_E818C85D_F563_4BCC_9747_0856B0207D9A_.wvu.FilterData" localSheetId="0" hidden="1">'на 01.06.2019'!$A$7:$J$399</definedName>
    <definedName name="Z_E85A9955_A3DD_46D7_A4A3_9B67A0E2B00C_.wvu.FilterData" localSheetId="0" hidden="1">'на 01.06.2019'!$A$7:$J$399</definedName>
    <definedName name="Z_E85CF805_B7EC_4B8E_BF6B_2D35F453C813_.wvu.FilterData" localSheetId="0" hidden="1">'на 01.06.2019'!$A$7:$J$399</definedName>
    <definedName name="Z_E8619C4F_9D0C_40CF_8636_CF30BDB53D78_.wvu.FilterData" localSheetId="0" hidden="1">'на 01.06.2019'!$A$7:$J$399</definedName>
    <definedName name="Z_E86B59AB_8419_4B63_BADC_4C4DB9795CAA_.wvu.FilterData" localSheetId="0" hidden="1">'на 01.06.2019'!$A$7:$J$399</definedName>
    <definedName name="Z_E88E1D11_18C0_4724_9D4F_2C85DDF57564_.wvu.FilterData" localSheetId="0" hidden="1">'на 01.06.2019'!$A$7:$H$146</definedName>
    <definedName name="Z_E8E447B7_386A_4449_A267_EA8A8ED2E9DF_.wvu.FilterData" localSheetId="0" hidden="1">'на 01.06.2019'!$A$7:$J$399</definedName>
    <definedName name="Z_E952215A_EF2B_4724_A091_1F77A330F7A6_.wvu.FilterData" localSheetId="0" hidden="1">'на 01.06.2019'!$A$7:$J$399</definedName>
    <definedName name="Z_E9A4F66F_BB40_4C19_8750_6E61AF1D74A1_.wvu.FilterData" localSheetId="0" hidden="1">'на 01.06.2019'!$A$7:$J$399</definedName>
    <definedName name="Z_EA16B1A6_A575_4BB9_B51E_98E088646246_.wvu.FilterData" localSheetId="0" hidden="1">'на 01.06.2019'!$A$7:$J$399</definedName>
    <definedName name="Z_EA234825_5817_4C50_AC45_83D70F061045_.wvu.FilterData" localSheetId="0" hidden="1">'на 01.06.2019'!$A$7:$J$399</definedName>
    <definedName name="Z_EA26BD39_D295_43F0_9554_645E38E73803_.wvu.FilterData" localSheetId="0" hidden="1">'на 01.06.2019'!$A$7:$J$399</definedName>
    <definedName name="Z_EA769D6D_3269_481D_9974_BC10C6C55FF6_.wvu.FilterData" localSheetId="0" hidden="1">'на 01.06.2019'!$A$7:$H$146</definedName>
    <definedName name="Z_EA7BB06C_40E6_4375_9BE4_353C118D0D8A_.wvu.FilterData" localSheetId="0" hidden="1">'на 01.06.2019'!$A$7:$J$399</definedName>
    <definedName name="Z_EAEC0497_D454_492F_A78A_948CBC8B7349_.wvu.FilterData" localSheetId="0" hidden="1">'на 01.06.2019'!$A$7:$J$399</definedName>
    <definedName name="Z_EB2D8BE6_72BC_4D23_BEC7_DBF109493B0C_.wvu.FilterData" localSheetId="0" hidden="1">'на 01.06.2019'!$A$7:$J$399</definedName>
    <definedName name="Z_EBCDBD63_50FE_4D52_B280_2A723FA77236_.wvu.FilterData" localSheetId="0" hidden="1">'на 01.06.2019'!$A$7:$H$146</definedName>
    <definedName name="Z_EBE6EB5A_28BA_42FD_8E13_84A84E5CEFFA_.wvu.FilterData" localSheetId="0" hidden="1">'на 01.06.2019'!$A$7:$J$399</definedName>
    <definedName name="Z_EC6B58CC_C695_4EAF_B026_DA7CE6279D7A_.wvu.FilterData" localSheetId="0" hidden="1">'на 01.06.2019'!$A$7:$J$399</definedName>
    <definedName name="Z_EC741CE0_C720_481D_9CFE_596247B0CF36_.wvu.FilterData" localSheetId="0" hidden="1">'на 01.06.2019'!$A$7:$J$399</definedName>
    <definedName name="Z_EC7DFC56_670B_4634_9C36_1A0E9779A8AB_.wvu.FilterData" localSheetId="0" hidden="1">'на 01.06.2019'!$A$7:$J$399</definedName>
    <definedName name="Z_EC7EDFF4_8717_443E_A482_A625A9C4247F_.wvu.FilterData" localSheetId="0" hidden="1">'на 01.06.2019'!$A$7:$J$399</definedName>
    <definedName name="Z_ECDB9DF1_6EBE_4872_A4EA_C132DB4F17D1_.wvu.FilterData" localSheetId="0" hidden="1">'на 01.06.2019'!$A$7:$J$399</definedName>
    <definedName name="Z_ED74FBD3_DF35_4798_8C2A_7ADA46D140AA_.wvu.FilterData" localSheetId="0" hidden="1">'на 01.06.2019'!$A$7:$H$146</definedName>
    <definedName name="Z_EF1610FE_843B_4864_9DAD_05F697DD47DC_.wvu.FilterData" localSheetId="0" hidden="1">'на 01.06.2019'!$A$7:$J$399</definedName>
    <definedName name="Z_EFFADE78_6F23_4B5D_AE74_3E82BA29B398_.wvu.FilterData" localSheetId="0" hidden="1">'на 01.06.2019'!$A$7:$H$146</definedName>
    <definedName name="Z_F05EFB87_3BE7_41AF_8465_1EA73F5E8818_.wvu.FilterData" localSheetId="0" hidden="1">'на 01.06.2019'!$A$7:$J$399</definedName>
    <definedName name="Z_F0EB967D_F079_4FD4_AD5F_5BA84E405B49_.wvu.FilterData" localSheetId="0" hidden="1">'на 01.06.2019'!$A$7:$J$399</definedName>
    <definedName name="Z_F140A98E_30AA_4FD0_8B93_08F8951EDE5E_.wvu.FilterData" localSheetId="0" hidden="1">'на 01.06.2019'!$A$7:$H$146</definedName>
    <definedName name="Z_F1D58EA3_233E_4B2C_907F_20FB7B32BCEB_.wvu.FilterData" localSheetId="0" hidden="1">'на 01.06.2019'!$A$7:$J$399</definedName>
    <definedName name="Z_F2110B0B_AAE7_42F0_B553_C360E9249AD4_.wvu.Cols" localSheetId="0" hidden="1">'на 01.06.2019'!#REF!,'на 01.06.2019'!#REF!,'на 01.06.2019'!$K:$BN</definedName>
    <definedName name="Z_F2110B0B_AAE7_42F0_B553_C360E9249AD4_.wvu.FilterData" localSheetId="0" hidden="1">'на 01.06.2019'!$A$7:$J$399</definedName>
    <definedName name="Z_F2110B0B_AAE7_42F0_B553_C360E9249AD4_.wvu.PrintArea" localSheetId="0" hidden="1">'на 01.06.2019'!$A$1:$BN$178</definedName>
    <definedName name="Z_F2110B0B_AAE7_42F0_B553_C360E9249AD4_.wvu.PrintTitles" localSheetId="0" hidden="1">'на 01.06.2019'!$5:$7</definedName>
    <definedName name="Z_F24FF7CE_BEE9_4D69_9CC9_1D573409219A_.wvu.FilterData" localSheetId="0" hidden="1">'на 01.06.2019'!$A$7:$J$399</definedName>
    <definedName name="Z_F2B210B3_A608_46A5_94E1_E525F8F6A2C4_.wvu.FilterData" localSheetId="0" hidden="1">'на 01.06.2019'!$A$7:$J$399</definedName>
    <definedName name="Z_F30FADD4_07E9_4B4F_B53A_86E542EF0570_.wvu.FilterData" localSheetId="0" hidden="1">'на 01.06.2019'!$A$7:$J$399</definedName>
    <definedName name="Z_F31E06D7_BB46_4306_AC80_7D867336978C_.wvu.FilterData" localSheetId="0" hidden="1">'на 01.06.2019'!$A$7:$J$399</definedName>
    <definedName name="Z_F338BCFF_FE37_4512_82DE_8C10862CD583_.wvu.FilterData" localSheetId="0" hidden="1">'на 01.06.2019'!$A$7:$J$399</definedName>
    <definedName name="Z_F34EC6B1_390D_4B75_852C_F8775ACC3B29_.wvu.FilterData" localSheetId="0" hidden="1">'на 01.06.2019'!$A$7:$J$399</definedName>
    <definedName name="Z_F3E148B1_ED1B_4330_84E7_EFC4722C807A_.wvu.FilterData" localSheetId="0" hidden="1">'на 01.06.2019'!$A$7:$J$399</definedName>
    <definedName name="Z_F3EB4276_07ED_4C3D_8305_EFD9881E26ED_.wvu.FilterData" localSheetId="0" hidden="1">'на 01.06.2019'!$A$7:$J$399</definedName>
    <definedName name="Z_F3F1BB49_52AF_48BB_95BC_060170851629_.wvu.FilterData" localSheetId="0" hidden="1">'на 01.06.2019'!$A$7:$J$399</definedName>
    <definedName name="Z_F413BB5D_EA53_42FB_84EF_A630DFA6E3CE_.wvu.FilterData" localSheetId="0" hidden="1">'на 01.06.2019'!$A$7:$J$399</definedName>
    <definedName name="Z_F424C8EB_1FD1_4B7C_BB16_C87F07FB1A66_.wvu.FilterData" localSheetId="0" hidden="1">'на 01.06.2019'!$A$7:$J$399</definedName>
    <definedName name="Z_F48552A9_1F3B_415E_B25A_3A35D2E6EB46_.wvu.FilterData" localSheetId="0" hidden="1">'на 01.06.2019'!$A$7:$J$399</definedName>
    <definedName name="Z_F4D51502_0CCD_4E1C_8387_D94D30666E39_.wvu.FilterData" localSheetId="0" hidden="1">'на 01.06.2019'!$A$7:$J$399</definedName>
    <definedName name="Z_F52002B9_A233_461F_9C02_2195A969869E_.wvu.FilterData" localSheetId="0" hidden="1">'на 01.06.2019'!$A$7:$J$399</definedName>
    <definedName name="Z_F5904F57_BE1E_4C1A_B9F2_3334C6090028_.wvu.FilterData" localSheetId="0" hidden="1">'на 01.06.2019'!$A$7:$J$399</definedName>
    <definedName name="Z_F5F50589_1DF0_4A91_A5AE_A081904AF6B0_.wvu.FilterData" localSheetId="0" hidden="1">'на 01.06.2019'!$A$7:$J$399</definedName>
    <definedName name="Z_F66AFAC6_2D91_47B3_B144_43AE4E90F02F_.wvu.FilterData" localSheetId="0" hidden="1">'на 01.06.2019'!$A$7:$J$399</definedName>
    <definedName name="Z_F675BEC0_5D51_42CD_8359_31DF2F226166_.wvu.FilterData" localSheetId="0" hidden="1">'на 01.06.2019'!$A$7:$J$399</definedName>
    <definedName name="Z_F6F4D1CA_4991_462D_A51D_FD0D91822706_.wvu.FilterData" localSheetId="0" hidden="1">'на 01.06.2019'!$A$7:$J$399</definedName>
    <definedName name="Z_F7FC106B_79FE_40D3_AA43_206A7284AC4B_.wvu.FilterData" localSheetId="0" hidden="1">'на 01.06.2019'!$A$7:$J$399</definedName>
    <definedName name="Z_F8CD48ED_A67F_492E_A417_09D352E93E12_.wvu.FilterData" localSheetId="0" hidden="1">'на 01.06.2019'!$A$7:$H$146</definedName>
    <definedName name="Z_F8E4304E_2CC4_4F73_A08A_BA6FE8EB77EF_.wvu.FilterData" localSheetId="0" hidden="1">'на 01.06.2019'!$A$7:$J$399</definedName>
    <definedName name="Z_F9AF50D2_05C8_4D13_9F15_43FAA7F1CB7A_.wvu.FilterData" localSheetId="0" hidden="1">'на 01.06.2019'!$A$7:$J$399</definedName>
    <definedName name="Z_F9F96D65_7E5D_4EDB_B47B_CD800EE8793F_.wvu.FilterData" localSheetId="0" hidden="1">'на 01.06.2019'!$A$7:$H$146</definedName>
    <definedName name="Z_FA263ADC_F7F9_4F21_8D0A_B162CFE58321_.wvu.FilterData" localSheetId="0" hidden="1">'на 01.06.2019'!$A$7:$J$399</definedName>
    <definedName name="Z_FA270880_5E39_4EAA_BE02_BDB906770A67_.wvu.FilterData" localSheetId="0" hidden="1">'на 01.06.2019'!$A$7:$J$399</definedName>
    <definedName name="Z_FA47CA05_CCF1_4EDC_AAF6_26967695B1D8_.wvu.FilterData" localSheetId="0" hidden="1">'на 01.06.2019'!$A$7:$J$399</definedName>
    <definedName name="Z_FA687933_7694_4C0F_8982_34C11239740C_.wvu.FilterData" localSheetId="0" hidden="1">'на 01.06.2019'!$A$7:$J$399</definedName>
    <definedName name="Z_FA9FECB8_BA16_47CC_97A5_FF0276B7BA2A_.wvu.FilterData" localSheetId="0" hidden="1">'на 01.06.2019'!$A$7:$J$399</definedName>
    <definedName name="Z_FADBBBF4_A5FD_47EA_87AF_F3DC2DF00CA8_.wvu.FilterData" localSheetId="0" hidden="1">'на 01.06.2019'!$A$7:$J$399</definedName>
    <definedName name="Z_FAEA1540_FB92_4A7F_8E18_381E2C6FAF74_.wvu.FilterData" localSheetId="0" hidden="1">'на 01.06.2019'!$A$7:$H$146</definedName>
    <definedName name="Z_FB2B2898_07E8_4F64_9660_A5CFE0C3B2A1_.wvu.FilterData" localSheetId="0" hidden="1">'на 01.06.2019'!$A$7:$J$399</definedName>
    <definedName name="Z_FB35B37B_2F7F_4D23_B40F_380D683C704C_.wvu.FilterData" localSheetId="0" hidden="1">'на 01.06.2019'!$A$7:$J$399</definedName>
    <definedName name="Z_FBEEEF36_B47B_4551_8D8A_904E9E1222D4_.wvu.FilterData" localSheetId="0" hidden="1">'на 01.06.2019'!$A$7:$H$146</definedName>
    <definedName name="Z_FC5D3D29_E6B6_4724_B01C_EFC5C58D36F7_.wvu.FilterData" localSheetId="0" hidden="1">'на 01.06.2019'!$A$7:$J$399</definedName>
    <definedName name="Z_FC921717_EFFF_4C5F_AE15_5DB48A6B2DDC_.wvu.FilterData" localSheetId="0" hidden="1">'на 01.06.2019'!$A$7:$J$399</definedName>
    <definedName name="Z_FCFEE462_86B3_4D22_A291_C53135F468F2_.wvu.FilterData" localSheetId="0" hidden="1">'на 01.06.2019'!$A$7:$J$399</definedName>
    <definedName name="Z_FD01F790_1BBF_4238_916B_FA56833C331E_.wvu.FilterData" localSheetId="0" hidden="1">'на 01.06.2019'!$A$7:$J$399</definedName>
    <definedName name="Z_FD0E1B66_1ED2_4768_AEAA_4813773FCD1B_.wvu.FilterData" localSheetId="0" hidden="1">'на 01.06.2019'!$A$7:$H$146</definedName>
    <definedName name="Z_FD3BE8C9_37F8_4B3C_B2C7_E77CF8E04BFB_.wvu.FilterData" localSheetId="0" hidden="1">'на 01.06.2019'!$A$7:$J$399</definedName>
    <definedName name="Z_FD5CEF9A_4499_4018_A32D_B5C5AF11D935_.wvu.FilterData" localSheetId="0" hidden="1">'на 01.06.2019'!$A$7:$J$399</definedName>
    <definedName name="Z_FD66CF31_1A62_4649_ABF8_67009C9EEFA8_.wvu.FilterData" localSheetId="0" hidden="1">'на 01.06.2019'!$A$7:$J$399</definedName>
    <definedName name="Z_FDDB310B_7AE0_49CB_BE16_F49E6EF78E5F_.wvu.FilterData" localSheetId="0" hidden="1">'на 01.06.2019'!$A$7:$J$399</definedName>
    <definedName name="Z_FDE37E7A_0D62_48F6_B80B_D6356ECC791B_.wvu.FilterData" localSheetId="0" hidden="1">'на 01.06.2019'!$A$7:$J$399</definedName>
    <definedName name="Z_FE9D531A_F987_4486_AC6F_37568587E0CC_.wvu.FilterData" localSheetId="0" hidden="1">'на 01.06.2019'!$A$7:$J$399</definedName>
    <definedName name="Z_FEE18FC2_E5D2_4C59_B7D0_FDF82F2008D4_.wvu.FilterData" localSheetId="0" hidden="1">'на 01.06.2019'!$A$7:$J$399</definedName>
    <definedName name="Z_FEF0FD9C_0AF1_4157_A391_071CD507BEBA_.wvu.FilterData" localSheetId="0" hidden="1">'на 01.06.2019'!$A$7:$J$399</definedName>
    <definedName name="Z_FEFFCD5F_F237_4316_B50A_6C71D0FF3363_.wvu.FilterData" localSheetId="0" hidden="1">'на 01.06.2019'!$A$7:$J$399</definedName>
    <definedName name="Z_FF7CC20D_CA9E_46D2_A113_9EB09E8A7DF6_.wvu.FilterData" localSheetId="0" hidden="1">'на 01.06.2019'!$A$7:$H$146</definedName>
    <definedName name="Z_FF7F531F_28CE_4C28_BA81_DE242DB82E03_.wvu.FilterData" localSheetId="0" hidden="1">'на 01.06.2019'!$A$7:$J$399</definedName>
    <definedName name="Z_FF9EFDBE_F5FD_432E_96BA_C22D4E9B91D4_.wvu.FilterData" localSheetId="0" hidden="1">'на 01.06.2019'!$A$7:$J$399</definedName>
    <definedName name="Z_FFBF84C0_8EC1_41E5_A130_1EB26E22D86E_.wvu.FilterData" localSheetId="0" hidden="1">'на 01.06.2019'!$A$7:$J$399</definedName>
    <definedName name="_xlnm.Print_Titles" localSheetId="0">'на 01.06.2019'!$5:$8</definedName>
    <definedName name="_xlnm.Print_Area" localSheetId="0">'на 01.06.2019'!$A$1:$J$199</definedName>
  </definedNames>
  <calcPr calcId="162913" fullPrecision="0"/>
  <customWorkbookViews>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Перевощикова Анна Васильевна - Личное представление" guid="{CCF533A2-322B-40E2-88B2-065E6D1D35B4}" mergeInterval="0" personalView="1" maximized="1" xWindow="-8" yWindow="-8" windowWidth="1936" windowHeight="1056" tabRatio="518" activeSheetId="1"/>
    <customWorkbookView name="Астахова Анна Владимировна - Личное представление" guid="{13BE7114-35DF-4699-8779-61985C68F6C3}" mergeInterval="0" personalView="1" maximized="1" xWindow="-8" yWindow="-8" windowWidth="1296" windowHeight="1000" tabRatio="440" activeSheetId="1" showComments="commIndAndComment"/>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Вершинина Мария Игоревна - Личное представление" guid="{A0A3CD9B-2436-40D7-91DB-589A95FBBF00}" mergeInterval="0" personalView="1" maximized="1" windowWidth="1276" windowHeight="799" tabRatio="522"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Козлова Анастасия Сергеевна - Личное представление" guid="{0CCCFAED-79CE-4449-BC23-D60C794B65C2}" mergeInterval="0" personalView="1" maximized="1" windowWidth="1276" windowHeight="719" tabRatio="518"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Рогожина Ольга Сергеевна - Личное представление" guid="{BEA0FDBA-BB07-4C19-8BBD-5E57EE395C09}" mergeInterval="0" personalView="1" maximized="1" windowWidth="1276" windowHeight="823" tabRatio="518" activeSheetId="1"/>
  </customWorkbookViews>
  <fileRecoveryPr autoRecover="0"/>
</workbook>
</file>

<file path=xl/calcChain.xml><?xml version="1.0" encoding="utf-8"?>
<calcChain xmlns="http://schemas.openxmlformats.org/spreadsheetml/2006/main">
  <c r="I26" i="1" l="1"/>
  <c r="C136" i="1" l="1"/>
  <c r="E119" i="1" l="1"/>
  <c r="D170" i="1" l="1"/>
  <c r="I170" i="1" s="1"/>
  <c r="I169" i="1"/>
  <c r="I171" i="1"/>
  <c r="I137" i="1"/>
  <c r="E171" i="1"/>
  <c r="E151" i="1"/>
  <c r="I32" i="1" l="1"/>
  <c r="D32" i="1"/>
  <c r="E26" i="1"/>
  <c r="H137" i="1"/>
  <c r="F137" i="1"/>
  <c r="I57" i="1" l="1"/>
  <c r="E147" i="1" l="1"/>
  <c r="G84" i="1" l="1"/>
  <c r="G78" i="1" s="1"/>
  <c r="G83" i="1"/>
  <c r="G77" i="1" s="1"/>
  <c r="I78" i="1"/>
  <c r="I77" i="1"/>
  <c r="E77" i="1"/>
  <c r="E78" i="1"/>
  <c r="H96" i="1"/>
  <c r="F96" i="1"/>
  <c r="I93" i="1"/>
  <c r="H95" i="1"/>
  <c r="F95" i="1"/>
  <c r="G93" i="1"/>
  <c r="E93" i="1"/>
  <c r="D93" i="1"/>
  <c r="D101" i="1"/>
  <c r="C101" i="1"/>
  <c r="D102" i="1"/>
  <c r="C102" i="1"/>
  <c r="D84" i="1"/>
  <c r="C84" i="1"/>
  <c r="C78" i="1" s="1"/>
  <c r="C83" i="1"/>
  <c r="C77" i="1" s="1"/>
  <c r="I75" i="1" l="1"/>
  <c r="G75" i="1"/>
  <c r="E75" i="1"/>
  <c r="D78" i="1"/>
  <c r="H93" i="1"/>
  <c r="F93" i="1"/>
  <c r="E190" i="1"/>
  <c r="E164" i="1"/>
  <c r="D136" i="1" l="1"/>
  <c r="I136" i="1" s="1"/>
  <c r="D135" i="1" l="1"/>
  <c r="I149" i="1" l="1"/>
  <c r="I51" i="1" l="1"/>
  <c r="I50" i="1"/>
  <c r="I25" i="1" l="1"/>
  <c r="I21" i="1" l="1"/>
  <c r="D83" i="1" l="1"/>
  <c r="D77" i="1" l="1"/>
  <c r="G14" i="1"/>
  <c r="G13" i="1"/>
  <c r="I46" i="1" l="1"/>
  <c r="I45" i="1"/>
  <c r="I44" i="1"/>
  <c r="I40" i="1"/>
  <c r="I39" i="1"/>
  <c r="I38" i="1"/>
  <c r="I196" i="1"/>
  <c r="I195" i="1"/>
  <c r="I122" i="1" l="1"/>
  <c r="I121" i="1"/>
  <c r="G122" i="1"/>
  <c r="G121" i="1"/>
  <c r="G120" i="1"/>
  <c r="G119" i="1"/>
  <c r="G118" i="1"/>
  <c r="E118" i="1"/>
  <c r="E120" i="1"/>
  <c r="E121" i="1"/>
  <c r="E122" i="1"/>
  <c r="D119" i="1"/>
  <c r="D120" i="1"/>
  <c r="D121" i="1"/>
  <c r="D122" i="1"/>
  <c r="C119" i="1"/>
  <c r="C120" i="1"/>
  <c r="C121" i="1"/>
  <c r="C122" i="1"/>
  <c r="G117" i="1" l="1"/>
  <c r="D118" i="1" l="1"/>
  <c r="C118" i="1"/>
  <c r="I114" i="1"/>
  <c r="H114" i="1"/>
  <c r="F114" i="1"/>
  <c r="I113" i="1"/>
  <c r="H113" i="1"/>
  <c r="F113" i="1"/>
  <c r="G111" i="1"/>
  <c r="E111" i="1"/>
  <c r="D111" i="1"/>
  <c r="C111" i="1"/>
  <c r="I102" i="1" l="1"/>
  <c r="I101" i="1"/>
  <c r="F111" i="1"/>
  <c r="I111" i="1"/>
  <c r="H111" i="1"/>
  <c r="I180" i="1"/>
  <c r="I181" i="1"/>
  <c r="I179" i="1"/>
  <c r="I164" i="1"/>
  <c r="I165" i="1"/>
  <c r="I163" i="1"/>
  <c r="I197" i="1"/>
  <c r="H196" i="1"/>
  <c r="H195" i="1"/>
  <c r="F195" i="1"/>
  <c r="G193" i="1"/>
  <c r="D193" i="1"/>
  <c r="C193" i="1"/>
  <c r="I190" i="1"/>
  <c r="I191" i="1"/>
  <c r="I188" i="1"/>
  <c r="I189" i="1"/>
  <c r="F189" i="1"/>
  <c r="F196" i="1" l="1"/>
  <c r="E193" i="1"/>
  <c r="I193" i="1"/>
  <c r="H193" i="1"/>
  <c r="F193" i="1" l="1"/>
  <c r="I17" i="1"/>
  <c r="H170" i="1" l="1"/>
  <c r="I126" i="1" l="1"/>
  <c r="I125" i="1"/>
  <c r="I120" i="1" l="1"/>
  <c r="G147" i="1"/>
  <c r="D147" i="1"/>
  <c r="C147" i="1"/>
  <c r="G168" i="1"/>
  <c r="F170" i="1"/>
  <c r="C168" i="1"/>
  <c r="I157" i="1"/>
  <c r="G55" i="1"/>
  <c r="D55" i="1"/>
  <c r="C55" i="1"/>
  <c r="I55" i="1"/>
  <c r="D168" i="1" l="1"/>
  <c r="H171" i="1"/>
  <c r="H55" i="1"/>
  <c r="I168" i="1"/>
  <c r="H147" i="1"/>
  <c r="F171" i="1"/>
  <c r="E168" i="1"/>
  <c r="H168" i="1" l="1"/>
  <c r="F168" i="1"/>
  <c r="I131" i="1"/>
  <c r="I124" i="1"/>
  <c r="C29" i="1"/>
  <c r="I119" i="1" l="1"/>
  <c r="I161" i="1"/>
  <c r="I123" i="1"/>
  <c r="I47" i="1"/>
  <c r="I135" i="1" l="1"/>
  <c r="I118" i="1"/>
  <c r="H78" i="1"/>
  <c r="H77" i="1"/>
  <c r="F78" i="1"/>
  <c r="F77" i="1"/>
  <c r="F107" i="1"/>
  <c r="I117" i="1" l="1"/>
  <c r="H89" i="1"/>
  <c r="H90" i="1"/>
  <c r="F90" i="1"/>
  <c r="E46" i="1" l="1"/>
  <c r="E43" i="1" l="1"/>
  <c r="F26" i="1" l="1"/>
  <c r="E165" i="1"/>
  <c r="E191" i="1" l="1"/>
  <c r="I81" i="1" l="1"/>
  <c r="G129" i="1" l="1"/>
  <c r="H151" i="1" l="1"/>
  <c r="G21" i="1" l="1"/>
  <c r="F131" i="1" l="1"/>
  <c r="E40" i="1" l="1"/>
  <c r="D72" i="1" l="1"/>
  <c r="H157" i="1" l="1"/>
  <c r="C49" i="1" l="1"/>
  <c r="E181" i="1"/>
  <c r="H84" i="1" l="1"/>
  <c r="F84" i="1"/>
  <c r="H83" i="1"/>
  <c r="F83" i="1"/>
  <c r="G81" i="1"/>
  <c r="E81" i="1"/>
  <c r="D81" i="1"/>
  <c r="C81" i="1"/>
  <c r="F81" i="1" l="1"/>
  <c r="H81" i="1"/>
  <c r="D87" i="1" l="1"/>
  <c r="F89" i="1"/>
  <c r="I87" i="1"/>
  <c r="G87" i="1"/>
  <c r="E87" i="1"/>
  <c r="H87" i="1" l="1"/>
  <c r="F87" i="1"/>
  <c r="I185" i="1" l="1"/>
  <c r="H164" i="1"/>
  <c r="H188" i="1" l="1"/>
  <c r="F188" i="1"/>
  <c r="E178" i="1" l="1"/>
  <c r="G102" i="1" l="1"/>
  <c r="E102" i="1"/>
  <c r="I71" i="1"/>
  <c r="G101" i="1"/>
  <c r="E101" i="1"/>
  <c r="D71" i="1" l="1"/>
  <c r="C178" i="1" l="1"/>
  <c r="D178" i="1" l="1"/>
  <c r="H32" i="1" l="1"/>
  <c r="F40" i="1" l="1"/>
  <c r="C21" i="1" l="1"/>
  <c r="I70" i="1" l="1"/>
  <c r="H70" i="1"/>
  <c r="G70" i="1"/>
  <c r="F70" i="1"/>
  <c r="I74" i="1"/>
  <c r="H74" i="1"/>
  <c r="G74" i="1"/>
  <c r="F74" i="1"/>
  <c r="H40" i="1"/>
  <c r="G37" i="1" l="1"/>
  <c r="H38" i="1" l="1"/>
  <c r="F38" i="1"/>
  <c r="E37" i="1"/>
  <c r="D75" i="1" l="1"/>
  <c r="C75" i="1"/>
  <c r="F75" i="1" l="1"/>
  <c r="H75" i="1"/>
  <c r="F149" i="1" l="1"/>
  <c r="E33" i="1" l="1"/>
  <c r="F125" i="1" l="1"/>
  <c r="F124" i="1"/>
  <c r="H125" i="1"/>
  <c r="H124" i="1"/>
  <c r="F157" i="1" l="1"/>
  <c r="H149" i="1" l="1"/>
  <c r="H150" i="1"/>
  <c r="C37" i="1" l="1"/>
  <c r="F151" i="1" l="1"/>
  <c r="D37" i="1"/>
  <c r="F147" i="1" l="1"/>
  <c r="I147" i="1"/>
  <c r="C43" i="1"/>
  <c r="H180" i="1" l="1"/>
  <c r="H179" i="1"/>
  <c r="F179" i="1"/>
  <c r="F45" i="1" l="1"/>
  <c r="I65" i="1" l="1"/>
  <c r="I11" i="1" s="1"/>
  <c r="D161" i="1" l="1"/>
  <c r="I141" i="1" l="1"/>
  <c r="I178" i="1" l="1"/>
  <c r="G178" i="1"/>
  <c r="F180" i="1"/>
  <c r="H178" i="1" l="1"/>
  <c r="F178" i="1"/>
  <c r="H126" i="1" l="1"/>
  <c r="I37" i="1" l="1"/>
  <c r="H45" i="1"/>
  <c r="H46" i="1"/>
  <c r="E34" i="1" l="1"/>
  <c r="D155" i="1"/>
  <c r="E155" i="1"/>
  <c r="G155" i="1"/>
  <c r="I155" i="1"/>
  <c r="C155" i="1"/>
  <c r="H155" i="1" l="1"/>
  <c r="E29" i="1"/>
  <c r="F155" i="1"/>
  <c r="D43" i="1" l="1"/>
  <c r="G135" i="1"/>
  <c r="C135" i="1"/>
  <c r="H108" i="1" l="1"/>
  <c r="F108" i="1"/>
  <c r="H107" i="1"/>
  <c r="I105" i="1"/>
  <c r="G105" i="1"/>
  <c r="E105" i="1"/>
  <c r="D105" i="1"/>
  <c r="C105" i="1"/>
  <c r="E104" i="1"/>
  <c r="D104" i="1"/>
  <c r="C104" i="1"/>
  <c r="C74" i="1" s="1"/>
  <c r="I103" i="1"/>
  <c r="G103" i="1"/>
  <c r="E103" i="1"/>
  <c r="D103" i="1"/>
  <c r="C103" i="1"/>
  <c r="I72" i="1"/>
  <c r="G72" i="1"/>
  <c r="E72" i="1"/>
  <c r="C72" i="1"/>
  <c r="E71" i="1"/>
  <c r="E65" i="1" s="1"/>
  <c r="E100" i="1"/>
  <c r="D100" i="1"/>
  <c r="C100" i="1"/>
  <c r="C70" i="1" s="1"/>
  <c r="I68" i="1"/>
  <c r="I14" i="1" s="1"/>
  <c r="I69" i="1" l="1"/>
  <c r="E74" i="1"/>
  <c r="E70" i="1"/>
  <c r="C71" i="1"/>
  <c r="C65" i="1" s="1"/>
  <c r="C11" i="1" s="1"/>
  <c r="D70" i="1"/>
  <c r="D74" i="1"/>
  <c r="H26" i="1"/>
  <c r="I99" i="1"/>
  <c r="D99" i="1"/>
  <c r="E99" i="1"/>
  <c r="C99" i="1"/>
  <c r="F101" i="1"/>
  <c r="F71" i="1" s="1"/>
  <c r="F102" i="1"/>
  <c r="F72" i="1" s="1"/>
  <c r="H102" i="1"/>
  <c r="H72" i="1" s="1"/>
  <c r="G71" i="1"/>
  <c r="F105" i="1"/>
  <c r="H105" i="1"/>
  <c r="E69" i="1" l="1"/>
  <c r="C64" i="1"/>
  <c r="C10" i="1" s="1"/>
  <c r="C69" i="1"/>
  <c r="E66" i="1"/>
  <c r="I67" i="1"/>
  <c r="I13" i="1" s="1"/>
  <c r="D69" i="1"/>
  <c r="F99" i="1"/>
  <c r="H101" i="1"/>
  <c r="H71" i="1" s="1"/>
  <c r="G99" i="1"/>
  <c r="H99" i="1" s="1"/>
  <c r="F69" i="1" l="1"/>
  <c r="G69" i="1"/>
  <c r="H69" i="1" s="1"/>
  <c r="F32" i="1" l="1"/>
  <c r="G64" i="1"/>
  <c r="G10" i="1" s="1"/>
  <c r="G123" i="1" l="1"/>
  <c r="I43" i="1" l="1"/>
  <c r="D21" i="1" l="1"/>
  <c r="H163" i="1"/>
  <c r="F163" i="1"/>
  <c r="H21" i="1" l="1"/>
  <c r="F164" i="1" l="1"/>
  <c r="C185" i="1" l="1"/>
  <c r="G43" i="1" l="1"/>
  <c r="F46" i="1"/>
  <c r="E58" i="1" l="1"/>
  <c r="E12" i="1" l="1"/>
  <c r="E55" i="1"/>
  <c r="E21" i="1"/>
  <c r="F21" i="1" l="1"/>
  <c r="F55" i="1"/>
  <c r="I49" i="1"/>
  <c r="G161" i="1" l="1"/>
  <c r="I66" i="1" l="1"/>
  <c r="I12" i="1" s="1"/>
  <c r="I64" i="1"/>
  <c r="I10" i="1" s="1"/>
  <c r="I9" i="1" s="1"/>
  <c r="I62" i="1" l="1"/>
  <c r="H39" i="1" l="1"/>
  <c r="F39" i="1"/>
  <c r="I129" i="1"/>
  <c r="H51" i="1"/>
  <c r="G49" i="1"/>
  <c r="D49" i="1"/>
  <c r="F51" i="1"/>
  <c r="E49" i="1" l="1"/>
  <c r="F37" i="1"/>
  <c r="H37" i="1"/>
  <c r="H49" i="1"/>
  <c r="F49" i="1" l="1"/>
  <c r="F43" i="1"/>
  <c r="H43" i="1"/>
  <c r="H25" i="1"/>
  <c r="H153" i="1"/>
  <c r="F153" i="1"/>
  <c r="F190" i="1"/>
  <c r="H190" i="1"/>
  <c r="H189" i="1"/>
  <c r="G185" i="1"/>
  <c r="E185" i="1"/>
  <c r="D185" i="1"/>
  <c r="F25" i="1"/>
  <c r="H185" i="1" l="1"/>
  <c r="F185" i="1"/>
  <c r="D29" i="1"/>
  <c r="I29" i="1" l="1"/>
  <c r="H29" i="1"/>
  <c r="F29" i="1"/>
  <c r="E161" i="1" l="1"/>
  <c r="C161" i="1"/>
  <c r="H161" i="1" l="1"/>
  <c r="F161" i="1"/>
  <c r="F150" i="1" l="1"/>
  <c r="G141" i="1"/>
  <c r="E141" i="1"/>
  <c r="D141" i="1"/>
  <c r="C141" i="1"/>
  <c r="H136" i="1"/>
  <c r="F136" i="1"/>
  <c r="E135" i="1"/>
  <c r="H131" i="1"/>
  <c r="D129" i="1"/>
  <c r="C129" i="1"/>
  <c r="F126" i="1"/>
  <c r="E123" i="1"/>
  <c r="D123" i="1"/>
  <c r="C123" i="1"/>
  <c r="C68" i="1"/>
  <c r="C14" i="1" s="1"/>
  <c r="C67" i="1"/>
  <c r="C13" i="1" s="1"/>
  <c r="G66" i="1"/>
  <c r="C66" i="1"/>
  <c r="C12" i="1" s="1"/>
  <c r="G65" i="1"/>
  <c r="G11" i="1" s="1"/>
  <c r="G12" i="1" l="1"/>
  <c r="C9" i="1"/>
  <c r="D65" i="1"/>
  <c r="D66" i="1"/>
  <c r="D64" i="1"/>
  <c r="E68" i="1"/>
  <c r="E67" i="1"/>
  <c r="F118" i="1"/>
  <c r="D68" i="1"/>
  <c r="D67" i="1"/>
  <c r="C62" i="1"/>
  <c r="C117" i="1"/>
  <c r="F123" i="1"/>
  <c r="F135" i="1"/>
  <c r="H120" i="1"/>
  <c r="D117" i="1"/>
  <c r="H119" i="1"/>
  <c r="F120" i="1"/>
  <c r="H123" i="1"/>
  <c r="H118" i="1"/>
  <c r="H129" i="1"/>
  <c r="H135" i="1"/>
  <c r="E14" i="1" l="1"/>
  <c r="E13" i="1"/>
  <c r="D12" i="1"/>
  <c r="D10" i="1"/>
  <c r="D11" i="1"/>
  <c r="D14" i="1"/>
  <c r="D13" i="1"/>
  <c r="D62" i="1"/>
  <c r="E117" i="1"/>
  <c r="E64" i="1"/>
  <c r="F119" i="1"/>
  <c r="H117" i="1"/>
  <c r="E10" i="1" l="1"/>
  <c r="F10" i="1" s="1"/>
  <c r="F117" i="1"/>
  <c r="E11" i="1"/>
  <c r="F11" i="1" s="1"/>
  <c r="H10" i="1"/>
  <c r="H11" i="1"/>
  <c r="H14" i="1"/>
  <c r="F14" i="1"/>
  <c r="H12" i="1"/>
  <c r="F12" i="1"/>
  <c r="D9" i="1"/>
  <c r="E62" i="1"/>
  <c r="F65" i="1"/>
  <c r="F64" i="1"/>
  <c r="H64" i="1"/>
  <c r="G62" i="1"/>
  <c r="H62" i="1" s="1"/>
  <c r="H65" i="1"/>
  <c r="G9" i="1"/>
  <c r="H66" i="1"/>
  <c r="F66" i="1"/>
  <c r="F62" i="1" l="1"/>
  <c r="H9" i="1"/>
  <c r="E9" i="1"/>
  <c r="F9" i="1" s="1"/>
  <c r="H57" i="1" l="1"/>
  <c r="F57" i="1"/>
  <c r="H17" i="1"/>
  <c r="I15" i="1"/>
  <c r="G15" i="1"/>
  <c r="D15" i="1"/>
  <c r="E15" i="1"/>
  <c r="C15" i="1"/>
  <c r="F17" i="1"/>
  <c r="H15" i="1" l="1"/>
  <c r="F15" i="1"/>
</calcChain>
</file>

<file path=xl/sharedStrings.xml><?xml version="1.0" encoding="utf-8"?>
<sst xmlns="http://schemas.openxmlformats.org/spreadsheetml/2006/main" count="272" uniqueCount="129">
  <si>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</si>
  <si>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</si>
  <si>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</si>
  <si>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</si>
  <si>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</si>
  <si>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</si>
  <si>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</si>
  <si>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</si>
  <si>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</si>
  <si>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</si>
  <si>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</si>
  <si>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</si>
  <si>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</si>
  <si>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</si>
  <si>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</si>
  <si>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</si>
  <si>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</si>
  <si>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</si>
  <si>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</si>
  <si>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</si>
  <si>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</si>
  <si>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</si>
  <si>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</si>
  <si>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</si>
  <si>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</si>
  <si>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</si>
  <si>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</si>
  <si>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</si>
  <si>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</si>
  <si>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</si>
  <si>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</si>
  <si>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</si>
  <si>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</si>
  <si>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</si>
  <si>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</si>
  <si>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</si>
  <si>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</si>
  <si>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</si>
  <si>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</si>
  <si>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</si>
  <si>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</si>
  <si>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</si>
  <si>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</si>
  <si>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</si>
  <si>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</si>
  <si>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</si>
  <si>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</si>
  <si>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</si>
  <si>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</si>
  <si>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</si>
  <si>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Улица Киртбая от  ул. 1 "З" до ул. 3 "З"(ДАиГ)</t>
  </si>
  <si>
    <t>26.</t>
  </si>
  <si>
    <t>11.1.2.</t>
  </si>
  <si>
    <t>11.1.2.1.</t>
  </si>
  <si>
    <t>27.</t>
  </si>
  <si>
    <t>28.</t>
  </si>
  <si>
    <t>11.1.1.1</t>
  </si>
  <si>
    <t>11.1.1.2</t>
  </si>
  <si>
    <t xml:space="preserve"> </t>
  </si>
  <si>
    <r>
      <t xml:space="preserve">Финансовые затраты на реализацию программы в </t>
    </r>
    <r>
      <rPr>
        <u/>
        <sz val="18"/>
        <rFont val="Times New Roman"/>
        <family val="2"/>
        <charset val="204"/>
      </rPr>
      <t>2019</t>
    </r>
    <r>
      <rPr>
        <sz val="18"/>
        <rFont val="Times New Roman"/>
        <family val="2"/>
        <charset val="204"/>
      </rPr>
      <t xml:space="preserve"> году  </t>
    </r>
  </si>
  <si>
    <t xml:space="preserve">Утвержденный план 
на 2019 год </t>
  </si>
  <si>
    <t xml:space="preserve">Уточненный план 
на 2019 год </t>
  </si>
  <si>
    <t>Ожидаемое исполнение на 01.01.2020</t>
  </si>
  <si>
    <t>29.</t>
  </si>
  <si>
    <t>11.1.2.2.</t>
  </si>
  <si>
    <t>Улица Маяковского на участке от  ул. 30 лет Победы до ул. Университетской (ДАиГ)</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</si>
  <si>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</si>
  <si>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</si>
  <si>
    <t>Обеспечение жильем граждан, уволенных с военной службы, и приравненных к ним лиц (УУиРЖ)</t>
  </si>
  <si>
    <t>Предоставление субсидий из бюджета автономного округа бюджетам муниципальных образований автономного округа для реализации полномочий на переселение граждан из непригодного для проживания жилищного фонда и создание наемных домов социального использования (ДАиГ)</t>
  </si>
  <si>
    <t xml:space="preserve">В связи с отсутствием на 01.01.2019 участников подпрограммы, средства федерального бюджета до муниципального образования не доводились. </t>
  </si>
  <si>
    <t>Приобретение жилья в целях реализации полномочий в области жилищных отношений, установленных законодательством Российской Федерации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</si>
  <si>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(ДАиГ)
</t>
  </si>
  <si>
    <t xml:space="preserve">Подпрограмма  4 "Обеспечение мерами государственной поддержки по улучшению жилищных условий отдельных категорий граждан"
</t>
  </si>
  <si>
    <t>Подпрограмма 2 "Содействие развитию жилищного строительства"</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</si>
  <si>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</si>
  <si>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t>В 2019 году из средств окружного бюджета предусмотрены расходы на приобретение конвертов и бумаги. Закупки проводятся в соответствии с планом-графиком.</t>
  </si>
  <si>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</si>
  <si>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</si>
  <si>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</si>
  <si>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</si>
  <si>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</si>
  <si>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"Создание условий для эффективного управления муниципальными финансами"</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</si>
  <si>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</si>
  <si>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</si>
  <si>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</si>
  <si>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</si>
  <si>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</si>
  <si>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t>Выполнение работ по определению границ зон затопления, подтопления на территории муниципального образования (ДАиГ)</t>
  </si>
  <si>
    <t>11.1.1.3</t>
  </si>
  <si>
    <t>Проект планировки и проект межевания территории ЗПЛ2 (Северный жилой район), предусматривающей индивидуальное жилое строительство в городе Сургуте (ДАиГ)</t>
  </si>
  <si>
    <t>Размещение закупки на выполнение проектно-изыскательских работ по разработке проекта планировки и проект межевания территории 3ПЛ2, предусматривающий индивидуальное жилое строительство в городе Сургуте, запланировано на май 2019 года</t>
  </si>
  <si>
    <t>Размещение закупок на приобретение жилых помещений для участников программы запланировано на июнь 2019 года. Произведена оплата по муниципальному контракту №166/2018 от 21.12.2018 на приобретение жилых помещений, заключенному в 2018 году.</t>
  </si>
  <si>
    <t>Извещение на выполнение работ по завершению строительства объекта было размещено 13.11.2018 года. Однако  закупка отменена 25.12.2018 на основании жалобы, поданной в ФАС ХМАО-Югры. При повторном размещение закупки в марте 2019 года, электронный аукцион был признан несостоявшимся по причине отсутствия заявок. Очередное размещение закупки состоялось 30.04.2019 года. В настоящее время ведется работа по заключению муниципального контракта со сроком выполнения работ 31.10.2019 года</t>
  </si>
  <si>
    <t>Заключен муниципальный контракт №26/2018  на выполнение проектно-изыскательских работ по определению границ зон затопления, подтопления на территории муниципального образования городской округ город Сургут от 29.10.2018  со сроком выполнения работ 31.12.2019. Сумма по контракту 43 100 тыс.руб., в т.ч. 12 139,1 тыс.руб. на 2018 год</t>
  </si>
  <si>
    <t>Заключен  МК № 08/2017 от 25.10.2017 с ООО СК "ЮВиС"  на выполнение работ по строительству объекта "Улица Киртбая от  ул. 1 "З" до ул. 3 "З". Цена контракта - 678 069,2 тыс.руб., в т.ч. стоимость строительства сетей - 324 341,5 тыс.руб. Срок выполнения работ - 30 июня 2019 года. Ориентировочный срок ввода объекта в эксплуатацию - июль 2019 года. Общая готовность  по объекту - 83%, по сетям  - 94,2%.
Остаток средств в размере 7 866 тыс. руб. - экономия по результатам проведенной закупки и заключения муниципального контракта</t>
  </si>
  <si>
    <t xml:space="preserve">   На 29.05.2019 участниками мероприятия числится 52 молодые семьи.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29.05.2019:
- 4 молодым семьям выдано свидетельство о праве на получение социальной выплаты;
- 1 молодая семья приобрела жилое помещение. Перечисление будет произведено после поступления заявки из банка. 
</t>
  </si>
  <si>
    <r>
      <t xml:space="preserve">Государственная программа "Современное здравоохранение"
</t>
    </r>
    <r>
      <rPr>
        <sz val="16"/>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</si>
  <si>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t>Государственная программа "Развитие агропромышленного комплекса"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3. Субвенции на поддержку животноводства, переработку и реализацию продукции животноводства) </t>
    </r>
  </si>
  <si>
    <r>
      <t xml:space="preserve">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реализацию программ формирования современной городской среды;
3.Субсидии на реализацию полномочий в сфере жилищно-коммунального комплекса)
</t>
    </r>
  </si>
  <si>
    <r>
      <t xml:space="preserve">Государственная программа "Развитие образования"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дошкольных образовательных организаций и (или) общеобразовательных организаций;
9.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10.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</si>
  <si>
    <r>
      <rPr>
        <b/>
        <sz val="16"/>
        <rFont val="Times New Roman"/>
        <family val="2"/>
        <charset val="204"/>
      </rPr>
      <t>Государственная программа "Культурное пространство"</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государственную поддержку отрасли культуры;
4. Судсидии на поддержку творческой деятельности и техническое оснащение детских и кукольных театров.
</t>
    </r>
  </si>
  <si>
    <r>
      <t>Государственная программа "Развитие физической культуры и спорта"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2. Субсидии на государственную поддержку спортивных организаций, осуществляющих подготовку спортивного резерва для сборных команд Российской Федерации).
</t>
    </r>
  </si>
  <si>
    <r>
      <t xml:space="preserve">Государственная программа "Экологическая безопасность"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</si>
  <si>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"Поддержка занятости населения"
</t>
    </r>
    <r>
      <rPr>
        <sz val="16"/>
        <rFont val="Times New Roman"/>
        <family val="2"/>
        <charset val="204"/>
      </rPr>
      <t>1.</t>
    </r>
    <r>
      <rPr>
        <b/>
        <sz val="16"/>
        <rFont val="Times New Roman"/>
        <family val="2"/>
        <charset val="204"/>
      </rPr>
      <t xml:space="preserve"> </t>
    </r>
    <r>
      <rPr>
        <sz val="16"/>
        <rFont val="Times New Roman"/>
        <family val="2"/>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3. 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</si>
  <si>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r>
  </si>
  <si>
    <r>
      <t xml:space="preserve">Государственная программа "Реализация государственной национальной политики и профилактика экстремизма"
</t>
    </r>
    <r>
      <rPr>
        <sz val="16"/>
        <rFont val="Times New Roman"/>
        <family val="2"/>
        <charset val="204"/>
      </rPr>
      <t>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r>
  </si>
  <si>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</si>
  <si>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rPr>
        <u/>
        <sz val="16"/>
        <rFont val="Times New Roman"/>
        <family val="1"/>
        <charset val="204"/>
      </rPr>
      <t>ДАиГ:</t>
    </r>
    <r>
      <rPr>
        <sz val="16"/>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t>
    </r>
    <r>
      <rPr>
        <sz val="16"/>
        <rFont val="Times New Roman"/>
        <family val="2"/>
        <charset val="204"/>
      </rPr>
      <t xml:space="preserve">
</t>
    </r>
    <r>
      <rPr>
        <u/>
        <sz val="16"/>
        <rFont val="Times New Roman"/>
        <family val="2"/>
        <charset val="204"/>
      </rPr>
      <t xml:space="preserve">АГ: </t>
    </r>
    <r>
      <rPr>
        <sz val="16"/>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29.05.2019 на основании приказа Департамента строительства ХМАО-Югры от 18.01.2019 № 5-п в список получателей субсидии включено 22 льготополучателя.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29.05.2019: 
- 1 гражданке перечислена субсидия,
- 3 гражданам субсидия в стадии перечисления;
- проекты постановлений о перечислении субсидии 3 гражданам в стадии согласования;
- 6 гражданам выданы гарантийные письма, из них 3 граждан сдали документы на приобретенное жилье в МФЦ для государственной регистрации, 3 граждан подбирают варианты приобретения жилья; 
- в отношении 1 гражданина проводится работа по подтверждению права на получение субсидии; 
- 2 гражданам отказано в предоставлении субсидии в связи с утратой права на обеспечение жильем за счет средств федерального бюджета;
- 1 гражданин не предоставил документы для принятия решения о выдаче гарантийного письма;                                                                                                               
- 5 граждан отказались от получения субсидий на основании личного заявления.                                                                                                                  
       </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</si>
  <si>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</si>
  <si>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</si>
  <si>
    <r>
      <rPr>
        <u/>
        <sz val="16"/>
        <rFont val="Times New Roman"/>
        <family val="2"/>
        <charset val="204"/>
      </rPr>
      <t xml:space="preserve">АГ: </t>
    </r>
    <r>
      <rPr>
        <sz val="16"/>
        <rFont val="Times New Roman"/>
        <family val="2"/>
        <charset val="204"/>
      </rPr>
      <t xml:space="preserve">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производить расходы по выплате заработной платы, а также по поставке бумаги и конвертов. 
</t>
    </r>
  </si>
  <si>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29.05.2019 произведена выплата заработной платы за январь-апрель и первую половину  мая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rFont val="Times New Roman"/>
        <family val="2"/>
        <charset val="204"/>
      </rPr>
      <t xml:space="preserve">
</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</si>
  <si>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январь-апрель и первую половину мая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произведена рассылка 67505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на 29.05.2019 осуществляется в рамках государственной программы ХМАО – Югры "Профилактика правонарушений и обеспечение отдельных прав граждан".    
</t>
    </r>
    <r>
      <rPr>
        <u/>
        <sz val="16"/>
        <color rgb="FFFF0000"/>
        <rFont val="Times New Roman"/>
        <family val="2"/>
        <charset val="204"/>
      </rPr>
      <t/>
    </r>
  </si>
  <si>
    <r>
      <rPr>
        <u/>
        <sz val="16"/>
        <rFont val="Times New Roman"/>
        <family val="1"/>
        <charset val="204"/>
      </rPr>
      <t>КУИ</t>
    </r>
    <r>
      <rPr>
        <sz val="16"/>
        <rFont val="Times New Roman"/>
        <family val="1"/>
        <charset val="204"/>
      </rPr>
      <t xml:space="preserve">: В рамках реализации программы  планируется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соответсвии с поступившими заявками, выплачены  участникам в объеме 758,9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sz val="16"/>
        <color rgb="FFFF0000"/>
        <rFont val="Times New Roman"/>
        <family val="2"/>
        <charset val="204"/>
      </rPr>
      <t xml:space="preserve">
</t>
    </r>
    <r>
      <rPr>
        <u/>
        <sz val="16"/>
        <rFont val="Times New Roman"/>
        <family val="1"/>
        <charset val="204"/>
      </rPr>
      <t>ДГХ</t>
    </r>
    <r>
      <rPr>
        <sz val="16"/>
        <rFont val="Times New Roman"/>
        <family val="1"/>
        <charset val="204"/>
      </rPr>
      <t>: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3 689,8 тыс.руб. (в том числе средства окружного бюджета - 1 103,5 тыс.руб). Запланированный объем по контракту  185 голов.
По состоянию на 01.06.2019  принято выполнение на сумму 1 012,6 тыс.руб., из них средства окружного бюджета  754,3 тыс.руб., отловлено всего 185 голов.</t>
    </r>
    <r>
      <rPr>
        <sz val="16"/>
        <color rgb="FFFF0000"/>
        <rFont val="Times New Roman"/>
        <family val="2"/>
        <charset val="204"/>
      </rPr>
      <t xml:space="preserve">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r>
      <rPr>
        <sz val="16"/>
        <color rgb="FFFF0000"/>
        <rFont val="Times New Roman"/>
        <family val="2"/>
        <charset val="204"/>
      </rPr>
      <t xml:space="preserve">
</t>
    </r>
  </si>
  <si>
    <r>
      <t>Государственная программа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Субсидии на развитие многофункциональных центров предоставления государственных и муниципальных услуг).</t>
    </r>
  </si>
  <si>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договора: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t>
    </r>
    <r>
      <rPr>
        <sz val="16"/>
        <color rgb="FFFF0000"/>
        <rFont val="Times New Roman"/>
        <family val="2"/>
        <charset val="204"/>
      </rPr>
      <t xml:space="preserve">
</t>
    </r>
    <r>
      <rPr>
        <sz val="16"/>
        <rFont val="Times New Roman"/>
        <family val="1"/>
        <charset val="204"/>
      </rPr>
      <t>Оплата будет произведена после проведения всех этапов обработки (план 3 квартал 2019 года).</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</si>
  <si>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реализуются следующие мероприятия:
 1. Выполнены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заключен муниципальный контракт от 19.12.2018 на строительство объекта. Стоимость работ по контракту - 942 778,2 тыс.руб.   Срок выполнения работ - 20.11.2020. Оплата выполненных в мае работ в размере 14 866,07 тыс. рублей будет произведена в следующем отчетном периоде. Готовность объекта в целом - 3,47%. 
Подрядчиком допущено небольшое отставание от графика выполнения работ, в связи с весенним паводком осуществлялись работы по водоотведению в целях подготовки основания под объект и возможностью дальнейшего выполнения работ в соответствии с графиком производства работ.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по итогам размещения закупки на выполнение работ по строительству объекта с НМЦК 940 349,4 тыс.руб. и сроком выполнения работ 20.11.2020  аукцион признан не состоявшимся по причине отсутствия заявок на участие. При повторном размещении закупки на строительство объекта 18.03.2019 победителем по результатам торгов признан участник ООО "Стройинвестгрупп" с предложением 893 385,68 тыс.руб. В связи с поступившими в ФАС жалобами заявки участников на участие в аукционе пересмотрены и отклонены. Следующее размещение заявки - июнь 2019 года.
 2. Планируется приобретение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"Детский сад в микрорайоне 42 г.Сургута" и "Развитие застроенной территории - части квартала 23А в г.Сургуте. Х этап строительства, встроенно-пристроенный детский сад на 80 мест". Выкуп объектов будет произведен по мере строительной готовности, ориентировочно в IV квартале 2019 года.</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Планируемый показатель "Численность детей, посетивших лагерь дневного пребывания" - 700 чел.   </t>
    </r>
  </si>
  <si>
    <r>
      <rPr>
        <sz val="16"/>
        <rFont val="Times New Roman"/>
        <family val="1"/>
        <charset val="204"/>
      </rPr>
      <t>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t>
    </r>
    <r>
      <rPr>
        <sz val="16"/>
        <color rgb="FFFF0000"/>
        <rFont val="Times New Roman"/>
        <family val="2"/>
        <charset val="204"/>
      </rPr>
      <t xml:space="preserve"> </t>
    </r>
    <r>
      <rPr>
        <sz val="16"/>
        <rFont val="Times New Roman"/>
        <family val="1"/>
        <charset val="204"/>
      </rPr>
      <t xml:space="preserve">Соглашение о предоставлении субсидии на иные цели между куратором - управлением физической культуры и спорта и подведомственными учреждениями на стадии подписания. Бюджетные ассигнования будут использованы до конца 2019 года. Бюджетные ассигнования будут использованы до конца 2019 года.                  </t>
    </r>
    <r>
      <rPr>
        <sz val="16"/>
        <color rgb="FFFF0000"/>
        <rFont val="Times New Roman"/>
        <family val="2"/>
        <charset val="204"/>
      </rPr>
      <t xml:space="preserve">                                                                                                                                                                                                                                                                                                                           </t>
    </r>
    <r>
      <rPr>
        <sz val="16"/>
        <rFont val="Times New Roman"/>
        <family val="1"/>
        <charset val="204"/>
      </rPr>
      <t xml:space="preserve">2) В рамках Федерального проекта "Спорт-норма жизни" подпрограммы "Развитие спорта высших достижений и системы подготовки спортивного резерва"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Бюджетные ассигнования будут использованы до конца 2019 года.                                           </t>
    </r>
  </si>
  <si>
    <r>
      <rPr>
        <sz val="16"/>
        <rFont val="Times New Roman"/>
        <family val="1"/>
        <charset val="204"/>
      </rPr>
      <t xml:space="preserve">АГ(ДК): В рамках реализации государственной программы заключено соглашение от 04.03.2019 №44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t>
    </r>
    <r>
      <rPr>
        <sz val="16"/>
        <color rgb="FFFF0000"/>
        <rFont val="Times New Roman"/>
        <family val="2"/>
        <charset val="204"/>
      </rPr>
      <t xml:space="preserve">                                                                                        </t>
    </r>
    <r>
      <rPr>
        <sz val="16"/>
        <rFont val="Times New Roman"/>
        <family val="1"/>
        <charset val="204"/>
      </rPr>
      <t xml:space="preserve">                                                                                          Заключены и оплачены договора на сумму 291,27 руб.:</t>
    </r>
    <r>
      <rPr>
        <sz val="16"/>
        <color rgb="FFFF0000"/>
        <rFont val="Times New Roman"/>
        <family val="2"/>
        <charset val="204"/>
      </rPr>
      <t xml:space="preserve">
</t>
    </r>
    <r>
      <rPr>
        <sz val="16"/>
        <rFont val="Times New Roman"/>
        <family val="1"/>
        <charset val="204"/>
      </rPr>
      <t xml:space="preserve">- 70/44 от 30.04.2019 - поставка палаток (4шт.) - 89,62 тыс.руб.; </t>
    </r>
    <r>
      <rPr>
        <sz val="16"/>
        <color rgb="FFFF0000"/>
        <rFont val="Times New Roman"/>
        <family val="2"/>
        <charset val="204"/>
      </rPr>
      <t xml:space="preserve">
</t>
    </r>
    <r>
      <rPr>
        <sz val="16"/>
        <rFont val="Times New Roman"/>
        <family val="1"/>
        <charset val="204"/>
      </rPr>
      <t xml:space="preserve">- 69/44 от 30.04.2019 - поставка палаток (9шт.)  - 201,65 тыс.руб.                                                                                                       Оплата по договорам будет произведена после поставки товара по условиям договоров на сумму 64,13 тыс. руб.:                                                                                                                                                                                         - 66/44 от 26.04.2019 - поставка шатра -20,39 тыс. руб.; </t>
    </r>
    <r>
      <rPr>
        <sz val="16"/>
        <color rgb="FFFF0000"/>
        <rFont val="Times New Roman"/>
        <family val="2"/>
        <charset val="204"/>
      </rPr>
      <t xml:space="preserve">
</t>
    </r>
    <r>
      <rPr>
        <sz val="16"/>
        <rFont val="Times New Roman"/>
        <family val="1"/>
        <charset val="204"/>
      </rPr>
      <t xml:space="preserve">- 74/44 от 07.05.2019 - поставка директ-бокса, наушников - 16,98 тыс.руб.;
- 73/44 от 06.05.2019 - поставка радиосистемы - 26,76 тыс.руб.                                                                                                                                                                                                       </t>
    </r>
    <r>
      <rPr>
        <sz val="16"/>
        <color rgb="FFFF0000"/>
        <rFont val="Times New Roman"/>
        <family val="2"/>
        <charset val="204"/>
      </rPr>
      <t xml:space="preserve">                                                                                                                                                                                                                                                                                                  </t>
    </r>
    <r>
      <rPr>
        <sz val="16"/>
        <rFont val="Times New Roman"/>
        <family val="1"/>
        <charset val="204"/>
      </rPr>
      <t xml:space="preserve">Денежные средства планируется освоить во 2 квартале 2019 года.    </t>
    </r>
    <r>
      <rPr>
        <sz val="16"/>
        <color rgb="FFFF0000"/>
        <rFont val="Times New Roman"/>
        <family val="2"/>
        <charset val="204"/>
      </rPr>
      <t xml:space="preserve"> </t>
    </r>
  </si>
  <si>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населения"в реализации мероприятий государственной программы участвуют</t>
    </r>
    <r>
      <rPr>
        <sz val="16"/>
        <color rgb="FFFF0000"/>
        <rFont val="Times New Roman"/>
        <family val="2"/>
        <charset val="204"/>
      </rPr>
      <t xml:space="preserve"> </t>
    </r>
    <r>
      <rPr>
        <sz val="16"/>
        <rFont val="Times New Roman"/>
        <family val="1"/>
        <charset val="204"/>
      </rPr>
      <t>2 спортивных учреждения, 1 учреждение культуры и 1 учреждение молодежной политики, подведомственные Администрации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в период летних каникул.</t>
    </r>
    <r>
      <rPr>
        <sz val="16"/>
        <color rgb="FFFF0000"/>
        <rFont val="Times New Roman"/>
        <family val="2"/>
        <charset val="204"/>
      </rPr>
      <t xml:space="preserve">
</t>
    </r>
    <r>
      <rPr>
        <u/>
        <sz val="16"/>
        <color rgb="FFFF0000"/>
        <rFont val="Times New Roman"/>
        <family val="2"/>
        <charset val="204"/>
      </rPr>
      <t/>
    </r>
  </si>
  <si>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во 2-4 квартале 2019 года.                                                                                                                                                                                                                                                                                         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договора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t>
    </r>
    <r>
      <rPr>
        <sz val="16"/>
        <color rgb="FFFF0000"/>
        <rFont val="Times New Roman"/>
        <family val="2"/>
        <charset val="204"/>
      </rPr>
      <t xml:space="preserve">
</t>
    </r>
    <r>
      <rPr>
        <sz val="16"/>
        <rFont val="Times New Roman"/>
        <family val="1"/>
        <charset val="204"/>
      </rPr>
      <t xml:space="preserve">- услуги по разработке рекламным материалов - 20,0 тыс. руб.; </t>
    </r>
    <r>
      <rPr>
        <sz val="16"/>
        <color rgb="FFFF0000"/>
        <rFont val="Times New Roman"/>
        <family val="2"/>
        <charset val="204"/>
      </rPr>
      <t xml:space="preserve">
</t>
    </r>
    <r>
      <rPr>
        <sz val="16"/>
        <rFont val="Times New Roman"/>
        <family val="1"/>
        <charset val="204"/>
      </rPr>
      <t xml:space="preserve">-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Оплата по договорам будет произведена после поставки товара в соответствии с условиями заключенных договоров.         </t>
    </r>
    <r>
      <rPr>
        <sz val="16"/>
        <color rgb="FFFF0000"/>
        <rFont val="Times New Roman"/>
        <family val="2"/>
        <charset val="204"/>
      </rPr>
      <t xml:space="preserve">   </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 xml:space="preserve">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</si>
  <si>
    <r>
      <rPr>
        <u/>
        <sz val="16"/>
        <rFont val="Times New Roman"/>
        <family val="2"/>
        <charset val="204"/>
      </rPr>
      <t>АГ:</t>
    </r>
    <r>
      <rPr>
        <sz val="16"/>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2019 года.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29.05.2019 сформированы заявки на электронный аукцион по  приобретению оборудования и программного обеспечения.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запланирован на июнь 2019 года в связи с необходимостью приведения порядков предоставления субсидий субъектам малого и среднего предпринимательства в соответствие с приказом Департамента экономического развития ХМАО - Югры от 27.03.2019 № 62 "Об утверждении методических рекомендаций по реализации мероприятий муниципальных программ (подпрограмм) развития малого и среднего предпринимательства, софинансируемых их средств бюджета ХМАО-Югры".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u/>
        <sz val="16"/>
        <rFont val="Times New Roman"/>
        <family val="2"/>
        <charset val="204"/>
      </rPr>
      <t>ДГХ:</t>
    </r>
    <r>
      <rPr>
        <sz val="16"/>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Департаментом экономического развития ХМАО-Югры (письмо от 14.03.2019 № 22-Исх-2760) предложено сформировать заявку на получением субсидии муниципальным образованием город Сургута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</si>
  <si>
    <r>
      <rPr>
        <u/>
        <sz val="16"/>
        <rFont val="Times New Roman"/>
        <family val="1"/>
        <charset val="204"/>
      </rPr>
      <t>ДГХ</t>
    </r>
    <r>
      <rPr>
        <sz val="16"/>
        <rFont val="Times New Roman"/>
        <family val="1"/>
        <charset val="204"/>
      </rPr>
      <t>:  
Заключены муниципальные контракты на ремонт автомобильных дорог на сумму 207 222,57 тыс.руб., из них средства окружного бюджета 186 500,31 тыс.руб, средства городского бюджета 20 722,26 тыс.руб. Расходы запланированы на 3, 4 кварталы 2019 года.
27.05.2019 года состоялся аукцион в электронной форме на работы по ремонту автомобильных дорог в объеме 185,17 тыс.м2 на общую сумму 407 202,7 тыс.руб., из них средства федерального бюджета 276 164,0 тыс.руб., средства окружного бюджета 117 934,8 тыс.руб., средства городского бюджета 13 103,9 тыс.руб. Ведется работа комиссии.
Остаток средств подлежат распределению по дополнительным объектам на выполнение работ по ремонту автомобильных дорог в сумме 7 167,9 тыс.руб, из них средства окружного бюджета 6 451,1 тыс.руб., средства городского бюджета 716,8 тыс.руб.</t>
    </r>
    <r>
      <rPr>
        <sz val="16"/>
        <rFont val="Times New Roman"/>
        <family val="2"/>
        <charset val="204"/>
      </rPr>
      <t xml:space="preserve">
</t>
    </r>
    <r>
      <rPr>
        <sz val="16"/>
        <rFont val="Times New Roman"/>
        <family val="1"/>
        <charset val="204"/>
      </rPr>
      <t xml:space="preserve">В рамках реализации государственной программы предусмотрен ремонт 269,59 тыс.м2 автомобильных дорог.  </t>
    </r>
    <r>
      <rPr>
        <sz val="16"/>
        <rFont val="Times New Roman"/>
        <family val="2"/>
        <charset val="204"/>
      </rPr>
      <t xml:space="preserve">
</t>
    </r>
    <r>
      <rPr>
        <u/>
        <sz val="16"/>
        <rFont val="Times New Roman"/>
        <family val="1"/>
        <charset val="204"/>
      </rPr>
      <t>ДАиГ</t>
    </r>
    <r>
      <rPr>
        <sz val="16"/>
        <rFont val="Times New Roman"/>
        <family val="1"/>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Извещение о проведении закупки на строительство объекта размещено 20.05.2019 года.Аукцион запланирован на 07.06.2019 года. Согласно акционной документации срок выполнения работ - 31.08.2021 года. 
2. "Улица Маяковского от ул.30 лет Победы до ул.Университетская". Извещение на выполнение работ по завершению строительства объекта было размещено 13.11.2018 года. Однако закупка отменена 25.12.2018 на основании жалобы, поданной в ФАС ХМАО-Югры. При повторном размещении закупки в марте 2019 года электронный аукцион был признан несостоявшимся по причине отсутствия  заявок на участие. По итогам проведения аукциона 20.05.2019 года исполнителем работ определено ООО "ЮВиС". В настоящее ведется работа по заключения муниципального контракта со сроком выполнения работ 31.10.2019 года.
 3. "Улица Киртбая от  ул. 1 "З" до ул. 3 "З". Работы  по строительству объекта выполняются в соответствии с  заключенным муниципальным контрактом  № 08/2017 от 25.10.2017 . Цена контракта - 678 069,2 тыс. руб. ( в т. ч. стоимость строительства дороги - 353 727,7  тыс. руб.) Срок выполнения работ - 30.06.2019. Ориентировочный срок ввода объекта-июль 2019 г. Готовность объекта в целом -83 %, по дороге - 70,2 % 
</t>
    </r>
    <r>
      <rPr>
        <u/>
        <sz val="16"/>
        <rFont val="Times New Roman"/>
        <family val="1"/>
        <charset val="204"/>
      </rPr>
      <t>АГ:</t>
    </r>
    <r>
      <rPr>
        <sz val="16"/>
        <rFont val="Times New Roman"/>
        <family val="1"/>
        <charset val="204"/>
      </rPr>
      <t xml:space="preserve"> На 29.05.2019 соглашение между Департаментом дорожного хозяйства и транспорта ХМАО-Югры и Администрацией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не заключено.
</t>
    </r>
    <r>
      <rPr>
        <sz val="16"/>
        <rFont val="Times New Roman"/>
        <family val="2"/>
        <charset val="204"/>
      </rPr>
      <t xml:space="preserve">
</t>
    </r>
    <r>
      <rPr>
        <u/>
        <sz val="16"/>
        <color rgb="FFFF0000"/>
        <rFont val="Times New Roman"/>
        <family val="2"/>
        <charset val="204"/>
      </rPr>
      <t/>
    </r>
  </si>
  <si>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01.06.2019 </t>
  </si>
  <si>
    <t>на 01.06.2019</t>
  </si>
  <si>
    <r>
      <t>Государственная программа "Развитие жилищной сферы"
(</t>
    </r>
    <r>
      <rPr>
        <sz val="16"/>
        <color theme="1"/>
        <rFont val="Times New Roman"/>
        <family val="2"/>
        <charset val="204"/>
      </rPr>
      <t>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строительство объектов инженерной инфраструктуры на территориях, предназначенных для жилищного строительства
4.Субсидии на реализацию мероприятий по обеспечению жильем молодых семей
5. Субсидии для реализации полномочий в области жилищных отношений
6. Субсидии для реализации полномочий в области жилищного строительства
7.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8.Осуществление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9.Осуществление полномочий по обеспечению жильем отдельных категорий граждан, установленных Федеральным законом от 12 января 1995 года № 5-ФЗ "О ветеранах"
10.Субсидии на реализацию мероприятий по обеспечению жильем молодых семей)</t>
    </r>
  </si>
  <si>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На 2019 год запланирован ремонт 7 квартир детям-сиротам на общую сумму 2 196,46 тыс.руб.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01.06.2019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27.05.2019 года состоялся аукцион в электронной форме на сумму 150,2 тыс.руб., по итогам которого планируется заключить контракт на ремонт жилых помещений детям-сиротам по адресу ул. Чехова, 7, кв. 170 (39,1 м2). Ведется работа комиссии.
</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Размещенные закупки на приобретение для детей-сирот (63 жилых помещений - в марте 2019 года, 22 жилых помещенией - в апреле 2019 года) признаны несостоявшимися по причине отсутствия заявок на участие. Проведение аукционов на приобретение жилых помещений для участников программы состоится 03.06.2019 (34 кв.) и 17.06.2019 года (21 кв.).
</t>
    </r>
    <r>
      <rPr>
        <sz val="16"/>
        <color rgb="FFFF0000"/>
        <rFont val="Times New Roman"/>
        <family val="1"/>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01.06.2019 приобретено 58 путевок.</t>
    </r>
  </si>
  <si>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К75-К73-К72-К71-К70-К69-К68-до К20. Участок К34-К33-К29-К25-К20-К19-К18-К17-К13-К7";
- "Сети водоснабжения. Участок от ВВ-33 по Нефтеюганскому шоссе до вторых фланцевых соединений перед узлами учета №1, 2 в тепловом пункте по ул. Монтажная";
- "Котельная № 1 пос.Юность. Капитальный ремонт оборудования котельной";
- "Реконструкция котельной в пос. Лунный. Капитальный ремонт оборудования котельной".</t>
    </r>
    <r>
      <rPr>
        <sz val="16"/>
        <color rgb="FFFF0000"/>
        <rFont val="Times New Roman"/>
        <family val="1"/>
        <charset val="204"/>
      </rPr>
      <t xml:space="preserve">
</t>
    </r>
    <r>
      <rPr>
        <sz val="16"/>
        <rFont val="Times New Roman"/>
        <family val="1"/>
        <charset val="204"/>
      </rPr>
      <t>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По результатам поступившей заявки 13.02.2019 от АО "Сжиженный газ Север" на 2019 год заключено соглашение от 21.03.2019 № 2  на сумму 7 536,2 тыс.руб., также зарегистрированы бюджетные обязательства на погашение кредиторской задолженности за 2018 год в сумме 74,8 тыс.руб.</t>
    </r>
    <r>
      <rPr>
        <sz val="16"/>
        <color rgb="FFFF0000"/>
        <rFont val="Times New Roman"/>
        <family val="1"/>
        <charset val="204"/>
      </rPr>
      <t xml:space="preserve">
</t>
    </r>
    <r>
      <rPr>
        <sz val="16"/>
        <rFont val="Times New Roman"/>
        <family val="1"/>
        <charset val="204"/>
      </rPr>
      <t xml:space="preserve">По состоянию на 01.06.2019 предоставлена субсидия в сумме 2 045,93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01.06.2019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 руб.,
- муниципальный контракт от 10.04.2019 № 33 с ООО "ИЦ"Сургутстройцена" на оказание услуг по составлению локальных сметных расчетов на сумму 17,7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Дата проведения процедуры муниципальной закупки - 10.06.2019. </t>
    </r>
    <r>
      <rPr>
        <sz val="16"/>
        <color rgb="FFFF0000"/>
        <rFont val="Times New Roman"/>
        <family val="1"/>
        <charset val="204"/>
      </rPr>
      <t xml:space="preserve">
</t>
    </r>
    <r>
      <rPr>
        <sz val="16"/>
        <rFont val="Times New Roman"/>
        <family val="1"/>
        <charset val="204"/>
      </rPr>
      <t xml:space="preserve">2) ДАиГ: предусмотрено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Закупка на выполнение работ по строительству объекта будет размещена по итогам прохождения проверки достоверности и сметной стоимости строительства объекта;
2. "Главная площадь города Сургута". Размещение извещения на выполнение работ по благоустройству территории запланировано на июнь 2019 года.  
3.  "Исторический парк "Россия - моя история". Размещение извещения на выполнениа работ по благоустройству парка запланировано на июнь 2019 года.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</si>
</sst>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quot;$&quot;#,##0_);\(&quot;$&quot;#,##0\)"/>
    <numFmt numFmtId="167" formatCode="&quot;р.&quot;#,##0_);\(&quot;р.&quot;#,##0\)"/>
  </numFmts>
  <fonts count="52"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20"/>
      <name val="Times New Roman"/>
      <family val="2"/>
      <charset val="204"/>
    </font>
    <font>
      <sz val="18"/>
      <name val="Times New Roman"/>
      <family val="2"/>
      <charset val="204"/>
    </font>
    <font>
      <b/>
      <sz val="20"/>
      <color rgb="FFFF0000"/>
      <name val="Times New Roman"/>
      <family val="2"/>
      <charset val="204"/>
    </font>
    <font>
      <sz val="20"/>
      <color rgb="FFFF0000"/>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i/>
      <sz val="16"/>
      <color rgb="FFFF0000"/>
      <name val="Times New Roman"/>
      <family val="2"/>
      <charset val="204"/>
    </font>
    <font>
      <b/>
      <sz val="18"/>
      <color rgb="FFFF0000"/>
      <name val="Times New Roman"/>
      <family val="2"/>
      <charset val="204"/>
    </font>
    <font>
      <u/>
      <sz val="18"/>
      <name val="Times New Roman"/>
      <family val="2"/>
      <charset val="204"/>
    </font>
    <font>
      <i/>
      <sz val="16"/>
      <name val="Times New Roman"/>
      <family val="2"/>
      <charset val="204"/>
    </font>
    <font>
      <i/>
      <sz val="20"/>
      <name val="Times New Roman"/>
      <family val="2"/>
      <charset val="204"/>
    </font>
    <font>
      <sz val="24"/>
      <name val="Times New Roman"/>
      <family val="2"/>
      <charset val="204"/>
    </font>
    <font>
      <b/>
      <sz val="20"/>
      <name val="Times New Roman"/>
      <family val="2"/>
      <charset val="204"/>
    </font>
    <font>
      <sz val="16"/>
      <name val="Times New Roman"/>
      <family val="2"/>
      <charset val="204"/>
    </font>
    <font>
      <b/>
      <i/>
      <sz val="20"/>
      <name val="Times New Roman"/>
      <family val="2"/>
      <charset val="204"/>
    </font>
    <font>
      <sz val="12"/>
      <color rgb="FFFF0000"/>
      <name val="Times New Roman"/>
      <family val="2"/>
      <charset val="204"/>
    </font>
    <font>
      <sz val="16"/>
      <name val="Times New Roman"/>
      <family val="1"/>
      <charset val="204"/>
    </font>
    <font>
      <i/>
      <sz val="18"/>
      <name val="Times New Roman"/>
      <family val="2"/>
      <charset val="204"/>
    </font>
    <font>
      <u/>
      <sz val="16"/>
      <name val="Times New Roman"/>
      <family val="1"/>
      <charset val="204"/>
    </font>
    <font>
      <sz val="16"/>
      <color rgb="FFFF0000"/>
      <name val="Times New Roman"/>
      <family val="1"/>
      <charset val="204"/>
    </font>
    <font>
      <u/>
      <sz val="16"/>
      <name val="Times New Roman"/>
      <family val="2"/>
      <charset val="204"/>
    </font>
    <font>
      <b/>
      <sz val="16"/>
      <name val="Times New Roman"/>
      <family val="2"/>
      <charset val="204"/>
    </font>
    <font>
      <b/>
      <i/>
      <sz val="16"/>
      <name val="Times New Roman"/>
      <family val="2"/>
      <charset val="204"/>
    </font>
    <font>
      <b/>
      <sz val="16"/>
      <color theme="1"/>
      <name val="Times New Roman"/>
      <family val="2"/>
      <charset val="204"/>
    </font>
    <font>
      <sz val="16"/>
      <color theme="1"/>
      <name val="Times New Roman"/>
      <family val="2"/>
      <charset val="204"/>
    </font>
    <font>
      <sz val="20"/>
      <color theme="1"/>
      <name val="Times New Roman"/>
      <family val="2"/>
      <charset val="204"/>
    </font>
    <font>
      <i/>
      <sz val="20"/>
      <color theme="1"/>
      <name val="Times New Roman"/>
      <family val="2"/>
      <charset val="204"/>
    </font>
    <font>
      <i/>
      <sz val="16"/>
      <color theme="1"/>
      <name val="Times New Roman"/>
      <family val="2"/>
      <charset val="204"/>
    </font>
    <font>
      <b/>
      <i/>
      <sz val="16"/>
      <color theme="1"/>
      <name val="Times New Roman"/>
      <family val="2"/>
      <charset val="204"/>
    </font>
    <font>
      <b/>
      <i/>
      <sz val="20"/>
      <color theme="1"/>
      <name val="Times New Roman"/>
      <family val="2"/>
      <charset val="204"/>
    </font>
    <font>
      <b/>
      <sz val="20"/>
      <color theme="1"/>
      <name val="Times New Roman"/>
      <family val="2"/>
      <charset val="204"/>
    </font>
    <font>
      <i/>
      <sz val="18"/>
      <color theme="1"/>
      <name val="Times New Roman"/>
      <family val="2"/>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7">
    <xf numFmtId="0" fontId="0" fillId="0" borderId="0" xfId="0"/>
    <xf numFmtId="4"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15" fillId="2" borderId="0" xfId="0" applyFont="1" applyFill="1" applyAlignment="1">
      <alignment horizontal="left" vertical="top" wrapText="1"/>
    </xf>
    <xf numFmtId="0" fontId="14" fillId="0" borderId="1" xfId="0" applyFont="1" applyFill="1" applyBorder="1" applyAlignment="1" applyProtection="1">
      <alignment horizontal="justify" vertical="top" wrapText="1"/>
      <protection locked="0"/>
    </xf>
    <xf numFmtId="0" fontId="24" fillId="0" borderId="0" xfId="0" applyFont="1" applyFill="1" applyAlignment="1">
      <alignment horizontal="left" vertical="top" wrapText="1"/>
    </xf>
    <xf numFmtId="0" fontId="24" fillId="2" borderId="0" xfId="0" applyFont="1" applyFill="1" applyAlignment="1">
      <alignment horizontal="left" vertical="top" wrapText="1"/>
    </xf>
    <xf numFmtId="0" fontId="26" fillId="2" borderId="1" xfId="0" applyFont="1" applyFill="1" applyBorder="1" applyAlignment="1">
      <alignment horizontal="justify" vertical="top" wrapText="1"/>
    </xf>
    <xf numFmtId="2" fontId="13" fillId="0" borderId="1" xfId="0" applyNumberFormat="1" applyFont="1" applyFill="1" applyBorder="1" applyAlignment="1" applyProtection="1">
      <alignment horizontal="center" vertical="top" wrapText="1"/>
      <protection locked="0"/>
    </xf>
    <xf numFmtId="9" fontId="13" fillId="0" borderId="1" xfId="0" applyNumberFormat="1" applyFont="1" applyFill="1" applyBorder="1" applyAlignment="1" applyProtection="1">
      <alignment horizontal="center" vertical="top" wrapText="1"/>
      <protection locked="0"/>
    </xf>
    <xf numFmtId="4" fontId="13" fillId="2" borderId="1" xfId="0" applyNumberFormat="1" applyFont="1" applyFill="1" applyBorder="1" applyAlignment="1" applyProtection="1">
      <alignment horizontal="center" vertical="top" wrapText="1"/>
      <protection locked="0"/>
    </xf>
    <xf numFmtId="0" fontId="30" fillId="0" borderId="0" xfId="0" applyFont="1" applyFill="1" applyAlignment="1">
      <alignment horizontal="lef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justify" vertical="top" wrapText="1"/>
    </xf>
    <xf numFmtId="4" fontId="15" fillId="0" borderId="0" xfId="0" applyNumberFormat="1" applyFont="1" applyFill="1" applyBorder="1" applyAlignment="1">
      <alignment vertical="top" wrapText="1"/>
    </xf>
    <xf numFmtId="2" fontId="15" fillId="0" borderId="0" xfId="0" applyNumberFormat="1" applyFont="1" applyFill="1" applyBorder="1" applyAlignment="1">
      <alignment vertical="top" wrapText="1"/>
    </xf>
    <xf numFmtId="9" fontId="15" fillId="0" borderId="0" xfId="0" applyNumberFormat="1" applyFont="1" applyFill="1" applyBorder="1" applyAlignment="1">
      <alignment vertical="top" wrapText="1"/>
    </xf>
    <xf numFmtId="4" fontId="15" fillId="2" borderId="0" xfId="0" applyNumberFormat="1" applyFont="1" applyFill="1" applyBorder="1" applyAlignment="1">
      <alignment vertical="top" wrapText="1"/>
    </xf>
    <xf numFmtId="0" fontId="16" fillId="0" borderId="0" xfId="0" applyFont="1" applyFill="1" applyAlignment="1">
      <alignment horizontal="justify" vertical="top" wrapText="1"/>
    </xf>
    <xf numFmtId="0" fontId="15" fillId="0" borderId="0" xfId="0" applyFont="1" applyFill="1" applyAlignment="1">
      <alignment vertical="top" wrapText="1"/>
    </xf>
    <xf numFmtId="0" fontId="15" fillId="0" borderId="0" xfId="0" applyFont="1" applyFill="1" applyBorder="1" applyAlignment="1" applyProtection="1">
      <alignment horizontal="center" vertical="top" wrapText="1"/>
      <protection locked="0"/>
    </xf>
    <xf numFmtId="4" fontId="15" fillId="0" borderId="0" xfId="0" applyNumberFormat="1" applyFont="1" applyFill="1" applyBorder="1" applyAlignment="1" applyProtection="1">
      <alignment horizontal="justify" vertical="top" wrapText="1"/>
      <protection locked="0"/>
    </xf>
    <xf numFmtId="4" fontId="15" fillId="0" borderId="0" xfId="0" applyNumberFormat="1" applyFont="1" applyFill="1" applyBorder="1" applyAlignment="1" applyProtection="1">
      <alignment horizontal="center" vertical="top" wrapText="1"/>
      <protection locked="0"/>
    </xf>
    <xf numFmtId="4" fontId="15" fillId="2" borderId="0" xfId="0" applyNumberFormat="1" applyFont="1" applyFill="1" applyBorder="1" applyAlignment="1" applyProtection="1">
      <alignment horizontal="center" vertical="top" wrapText="1"/>
      <protection locked="0"/>
    </xf>
    <xf numFmtId="9" fontId="15" fillId="0" borderId="0" xfId="0" applyNumberFormat="1" applyFont="1" applyFill="1" applyBorder="1" applyAlignment="1" applyProtection="1">
      <alignment horizontal="right" vertical="top" wrapText="1"/>
      <protection locked="0"/>
    </xf>
    <xf numFmtId="1" fontId="15" fillId="0" borderId="0" xfId="0" applyNumberFormat="1" applyFont="1" applyFill="1" applyBorder="1" applyAlignment="1" applyProtection="1">
      <alignment horizontal="right" vertical="top" wrapText="1"/>
      <protection locked="0"/>
    </xf>
    <xf numFmtId="4" fontId="12" fillId="0" borderId="0" xfId="0" applyNumberFormat="1" applyFont="1" applyFill="1" applyBorder="1" applyAlignment="1" applyProtection="1">
      <alignment horizontal="right" vertical="top" wrapText="1"/>
      <protection locked="0"/>
    </xf>
    <xf numFmtId="0" fontId="15" fillId="0" borderId="0" xfId="0" applyFont="1" applyFill="1" applyBorder="1" applyAlignment="1">
      <alignment horizontal="left" vertical="top" wrapText="1"/>
    </xf>
    <xf numFmtId="0" fontId="15" fillId="0" borderId="0" xfId="0" applyFont="1" applyFill="1" applyBorder="1" applyAlignment="1">
      <alignment vertical="top" wrapText="1"/>
    </xf>
    <xf numFmtId="0" fontId="30" fillId="0" borderId="1" xfId="0" applyFont="1" applyFill="1" applyBorder="1" applyAlignment="1" applyProtection="1">
      <alignment horizontal="center" vertical="top" wrapText="1"/>
      <protection locked="0"/>
    </xf>
    <xf numFmtId="0" fontId="29" fillId="0" borderId="1" xfId="0" applyFont="1" applyFill="1" applyBorder="1" applyAlignment="1" applyProtection="1">
      <alignment horizontal="center" vertical="top" wrapText="1"/>
      <protection locked="0"/>
    </xf>
    <xf numFmtId="3" fontId="30" fillId="0" borderId="1" xfId="0" applyNumberFormat="1" applyFont="1" applyFill="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3" fontId="30" fillId="2" borderId="1" xfId="0" applyNumberFormat="1" applyFont="1" applyFill="1" applyBorder="1" applyAlignment="1" applyProtection="1">
      <alignment horizontal="center" vertical="top" wrapText="1"/>
      <protection locked="0"/>
    </xf>
    <xf numFmtId="4" fontId="30" fillId="0" borderId="0" xfId="0" applyNumberFormat="1" applyFont="1" applyFill="1" applyAlignment="1">
      <alignment horizontal="left" vertical="top" wrapText="1"/>
    </xf>
    <xf numFmtId="4" fontId="14" fillId="0" borderId="1" xfId="0" applyNumberFormat="1" applyFont="1" applyFill="1" applyBorder="1" applyAlignment="1" applyProtection="1">
      <alignment horizontal="center" vertical="top" wrapText="1"/>
      <protection locked="0"/>
    </xf>
    <xf numFmtId="10" fontId="14" fillId="0" borderId="1" xfId="0" applyNumberFormat="1" applyFont="1" applyFill="1" applyBorder="1" applyAlignment="1" applyProtection="1">
      <alignment horizontal="center" vertical="top" wrapText="1"/>
      <protection locked="0"/>
    </xf>
    <xf numFmtId="4" fontId="15" fillId="2" borderId="1" xfId="0" applyNumberFormat="1" applyFont="1" applyFill="1" applyBorder="1" applyAlignment="1" applyProtection="1">
      <alignment horizontal="center" vertical="top" wrapText="1"/>
      <protection locked="0"/>
    </xf>
    <xf numFmtId="10" fontId="15" fillId="2" borderId="1" xfId="0" applyNumberFormat="1" applyFont="1" applyFill="1" applyBorder="1" applyAlignment="1" applyProtection="1">
      <alignment horizontal="center" vertical="top" wrapText="1"/>
      <protection locked="0"/>
    </xf>
    <xf numFmtId="4" fontId="14" fillId="2" borderId="1" xfId="0" applyNumberFormat="1" applyFont="1" applyFill="1" applyBorder="1" applyAlignment="1" applyProtection="1">
      <alignment horizontal="center" vertical="top" wrapText="1"/>
      <protection locked="0"/>
    </xf>
    <xf numFmtId="0" fontId="15" fillId="2" borderId="0" xfId="0" applyFont="1" applyFill="1" applyAlignment="1">
      <alignment vertical="top" wrapText="1"/>
    </xf>
    <xf numFmtId="4" fontId="15" fillId="0" borderId="1" xfId="0" applyNumberFormat="1" applyFont="1" applyFill="1" applyBorder="1" applyAlignment="1" applyProtection="1">
      <alignment horizontal="center" vertical="top" wrapText="1"/>
      <protection locked="0"/>
    </xf>
    <xf numFmtId="10" fontId="15" fillId="0" borderId="1" xfId="0" applyNumberFormat="1" applyFont="1" applyFill="1" applyBorder="1" applyAlignment="1" applyProtection="1">
      <alignment horizontal="center" vertical="top" wrapText="1"/>
      <protection locked="0"/>
    </xf>
    <xf numFmtId="4" fontId="20" fillId="2" borderId="1" xfId="0" applyNumberFormat="1" applyFont="1" applyFill="1" applyBorder="1" applyAlignment="1" applyProtection="1">
      <alignment horizontal="center" vertical="top" wrapText="1"/>
      <protection locked="0"/>
    </xf>
    <xf numFmtId="10" fontId="14" fillId="2" borderId="1" xfId="0" applyNumberFormat="1" applyFont="1" applyFill="1" applyBorder="1" applyAlignment="1" applyProtection="1">
      <alignment horizontal="center" vertical="top" wrapText="1"/>
      <protection locked="0"/>
    </xf>
    <xf numFmtId="0" fontId="20" fillId="0" borderId="0" xfId="0" applyFont="1" applyFill="1" applyAlignment="1">
      <alignment horizontal="left" vertical="top" wrapText="1"/>
    </xf>
    <xf numFmtId="0" fontId="23" fillId="0" borderId="0" xfId="0" applyFont="1" applyFill="1" applyAlignment="1">
      <alignment horizontal="left" vertical="top" wrapText="1"/>
    </xf>
    <xf numFmtId="0" fontId="23" fillId="2" borderId="0" xfId="0" applyFont="1" applyFill="1" applyAlignment="1">
      <alignment horizontal="left" vertical="top" wrapText="1"/>
    </xf>
    <xf numFmtId="0" fontId="25" fillId="2" borderId="0" xfId="0" applyFont="1" applyFill="1" applyAlignment="1">
      <alignment horizontal="left" vertical="top" wrapText="1"/>
    </xf>
    <xf numFmtId="0" fontId="23" fillId="3" borderId="0" xfId="0" applyFont="1" applyFill="1" applyAlignment="1">
      <alignment horizontal="left" vertical="top" wrapText="1"/>
    </xf>
    <xf numFmtId="0" fontId="27" fillId="3" borderId="0" xfId="0" applyFont="1" applyFill="1" applyAlignment="1">
      <alignment horizontal="left" vertical="top" wrapText="1"/>
    </xf>
    <xf numFmtId="0" fontId="25" fillId="0" borderId="0" xfId="0" applyFont="1" applyFill="1" applyAlignment="1">
      <alignment horizontal="left" vertical="top" wrapText="1"/>
    </xf>
    <xf numFmtId="0" fontId="17" fillId="0" borderId="0" xfId="0" applyFont="1" applyFill="1" applyAlignment="1">
      <alignment horizontal="left" vertical="top" wrapText="1"/>
    </xf>
    <xf numFmtId="0" fontId="20" fillId="3" borderId="0" xfId="0" applyFont="1" applyFill="1" applyAlignment="1">
      <alignment horizontal="left" vertical="top" wrapText="1"/>
    </xf>
    <xf numFmtId="0" fontId="20" fillId="4" borderId="0" xfId="0" applyFont="1" applyFill="1" applyAlignment="1">
      <alignment horizontal="left" vertical="top" wrapText="1"/>
    </xf>
    <xf numFmtId="4" fontId="15" fillId="0" borderId="1" xfId="0" applyNumberFormat="1" applyFont="1" applyFill="1" applyBorder="1" applyAlignment="1" applyProtection="1">
      <alignment horizontal="left" vertical="top" wrapText="1"/>
      <protection locked="0"/>
    </xf>
    <xf numFmtId="10" fontId="15" fillId="0" borderId="1" xfId="0" applyNumberFormat="1" applyFont="1" applyFill="1" applyBorder="1" applyAlignment="1" applyProtection="1">
      <alignment horizontal="left" vertical="top" wrapText="1"/>
      <protection locked="0"/>
    </xf>
    <xf numFmtId="4" fontId="15" fillId="2" borderId="1" xfId="0" applyNumberFormat="1" applyFont="1" applyFill="1" applyBorder="1" applyAlignment="1" applyProtection="1">
      <alignment horizontal="left" vertical="top" wrapText="1"/>
      <protection locked="0"/>
    </xf>
    <xf numFmtId="4" fontId="20" fillId="2" borderId="1" xfId="0" applyNumberFormat="1" applyFont="1" applyFill="1" applyBorder="1" applyAlignment="1" applyProtection="1">
      <alignment horizontal="left" vertical="top" wrapText="1"/>
      <protection locked="0"/>
    </xf>
    <xf numFmtId="0" fontId="15" fillId="0" borderId="0" xfId="0" applyFont="1" applyFill="1" applyAlignment="1">
      <alignment horizontal="center" vertical="top" wrapText="1"/>
    </xf>
    <xf numFmtId="0" fontId="15" fillId="0" borderId="0" xfId="0" applyFont="1" applyFill="1" applyAlignment="1">
      <alignment horizontal="justify" vertical="top" wrapText="1"/>
    </xf>
    <xf numFmtId="4" fontId="15" fillId="0" borderId="0" xfId="0" applyNumberFormat="1" applyFont="1" applyFill="1" applyAlignment="1">
      <alignment vertical="top" wrapText="1"/>
    </xf>
    <xf numFmtId="2" fontId="15" fillId="0" borderId="0" xfId="0" applyNumberFormat="1" applyFont="1" applyFill="1" applyAlignment="1">
      <alignment vertical="top" wrapText="1"/>
    </xf>
    <xf numFmtId="9" fontId="15" fillId="0" borderId="0" xfId="0" applyNumberFormat="1" applyFont="1" applyFill="1" applyAlignment="1">
      <alignment vertical="top" wrapText="1"/>
    </xf>
    <xf numFmtId="4" fontId="15" fillId="2" borderId="0" xfId="0" applyNumberFormat="1" applyFont="1" applyFill="1" applyAlignment="1">
      <alignment vertical="top" wrapText="1"/>
    </xf>
    <xf numFmtId="9" fontId="15" fillId="0" borderId="1" xfId="0" applyNumberFormat="1" applyFont="1" applyFill="1" applyBorder="1" applyAlignment="1" applyProtection="1">
      <alignment horizontal="center" vertical="top" wrapText="1"/>
      <protection locked="0"/>
    </xf>
    <xf numFmtId="0" fontId="15" fillId="0" borderId="1" xfId="0" applyFont="1" applyFill="1" applyBorder="1" applyAlignment="1" applyProtection="1">
      <alignment horizontal="justify" vertical="top" wrapText="1"/>
      <protection locked="0"/>
    </xf>
    <xf numFmtId="0" fontId="18" fillId="0" borderId="2" xfId="0" applyFont="1" applyFill="1" applyBorder="1" applyAlignment="1" applyProtection="1">
      <alignment horizontal="justify" vertical="top" wrapText="1"/>
      <protection locked="0"/>
    </xf>
    <xf numFmtId="0" fontId="18" fillId="0" borderId="3" xfId="0" applyFont="1" applyFill="1" applyBorder="1" applyAlignment="1" applyProtection="1">
      <alignment horizontal="justify" vertical="top" wrapText="1"/>
      <protection locked="0"/>
    </xf>
    <xf numFmtId="4" fontId="12" fillId="2"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4" fontId="32" fillId="0" borderId="0" xfId="0" applyNumberFormat="1" applyFont="1" applyFill="1" applyAlignment="1">
      <alignment horizontal="left" vertical="top" wrapText="1"/>
    </xf>
    <xf numFmtId="0" fontId="34" fillId="0" borderId="0" xfId="0" applyFont="1" applyFill="1" applyAlignment="1">
      <alignment horizontal="left" vertical="top" wrapText="1"/>
    </xf>
    <xf numFmtId="0" fontId="30" fillId="2" borderId="0" xfId="0" applyFont="1" applyFill="1" applyAlignment="1">
      <alignment horizontal="left" vertical="top" wrapText="1"/>
    </xf>
    <xf numFmtId="0" fontId="32" fillId="0" borderId="0" xfId="0" applyFont="1" applyFill="1" applyAlignment="1">
      <alignment horizontal="left"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9" fontId="22" fillId="2" borderId="1" xfId="0" applyNumberFormat="1" applyFont="1" applyFill="1" applyBorder="1" applyAlignment="1" applyProtection="1">
      <alignment horizontal="justify" vertical="top" wrapText="1"/>
      <protection locked="0"/>
    </xf>
    <xf numFmtId="4" fontId="20" fillId="0" borderId="1" xfId="0" applyNumberFormat="1" applyFont="1" applyFill="1" applyBorder="1" applyAlignment="1" applyProtection="1">
      <alignment horizontal="center" vertical="top" wrapText="1"/>
      <protection locked="0"/>
    </xf>
    <xf numFmtId="10" fontId="20" fillId="0" borderId="1" xfId="0" applyNumberFormat="1" applyFont="1" applyFill="1" applyBorder="1" applyAlignment="1" applyProtection="1">
      <alignment horizontal="center" vertical="top" wrapText="1"/>
      <protection locked="0"/>
    </xf>
    <xf numFmtId="0" fontId="33" fillId="2" borderId="1" xfId="0" applyFont="1" applyFill="1" applyBorder="1" applyAlignment="1" applyProtection="1">
      <alignment horizontal="justify" vertical="top" wrapText="1"/>
      <protection locked="0"/>
    </xf>
    <xf numFmtId="10" fontId="12" fillId="0" borderId="1" xfId="0" applyNumberFormat="1" applyFont="1" applyFill="1" applyBorder="1" applyAlignment="1" applyProtection="1">
      <alignment horizontal="center" vertical="top" wrapText="1"/>
      <protection locked="0"/>
    </xf>
    <xf numFmtId="0" fontId="41" fillId="0" borderId="1"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41" fillId="2" borderId="1" xfId="0" applyFont="1" applyFill="1" applyBorder="1" applyAlignment="1" applyProtection="1">
      <alignment horizontal="justify" vertical="top" wrapText="1"/>
      <protection locked="0"/>
    </xf>
    <xf numFmtId="0" fontId="32" fillId="0" borderId="3" xfId="0" applyFont="1" applyFill="1" applyBorder="1" applyAlignment="1" applyProtection="1">
      <alignment horizontal="justify" vertical="top" wrapText="1"/>
      <protection locked="0"/>
    </xf>
    <xf numFmtId="0" fontId="32" fillId="0" borderId="4"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32" fillId="0" borderId="1" xfId="0" quotePrefix="1" applyFont="1" applyFill="1" applyBorder="1" applyAlignment="1" applyProtection="1">
      <alignment horizontal="justify" vertical="top" wrapText="1"/>
      <protection locked="0"/>
    </xf>
    <xf numFmtId="0" fontId="41" fillId="0"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justify" vertical="top" wrapText="1"/>
      <protection locked="0"/>
    </xf>
    <xf numFmtId="0" fontId="41" fillId="0" borderId="0" xfId="0" applyFont="1" applyAlignment="1">
      <alignment horizontal="left" vertical="top" wrapText="1"/>
    </xf>
    <xf numFmtId="49" fontId="30" fillId="0" borderId="1" xfId="0" applyNumberFormat="1"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0" fontId="41" fillId="0" borderId="1" xfId="0" applyFont="1" applyBorder="1" applyAlignment="1">
      <alignment horizontal="left" vertical="top"/>
    </xf>
    <xf numFmtId="0" fontId="41" fillId="0" borderId="1" xfId="0" applyFont="1" applyBorder="1" applyAlignment="1">
      <alignment horizontal="left" vertical="top" wrapText="1"/>
    </xf>
    <xf numFmtId="0" fontId="41" fillId="0" borderId="1" xfId="0" applyFont="1" applyBorder="1" applyAlignment="1">
      <alignment vertical="top" wrapText="1"/>
    </xf>
    <xf numFmtId="0" fontId="33" fillId="0" borderId="4" xfId="0" applyFont="1" applyFill="1" applyBorder="1" applyAlignment="1" applyProtection="1">
      <alignment horizontal="justify" vertical="top" wrapText="1"/>
      <protection locked="0"/>
    </xf>
    <xf numFmtId="0" fontId="32" fillId="2" borderId="4" xfId="0" applyFont="1" applyFill="1" applyBorder="1" applyAlignment="1" applyProtection="1">
      <alignment horizontal="justify" vertical="top" wrapText="1"/>
      <protection locked="0"/>
    </xf>
    <xf numFmtId="0" fontId="41" fillId="0" borderId="6" xfId="0" applyFont="1" applyBorder="1" applyAlignment="1">
      <alignment vertical="top" wrapText="1"/>
    </xf>
    <xf numFmtId="49" fontId="34" fillId="0" borderId="1" xfId="0" applyNumberFormat="1" applyFont="1" applyFill="1" applyBorder="1" applyAlignment="1" applyProtection="1">
      <alignment horizontal="justify" vertical="top" wrapText="1"/>
      <protection locked="0"/>
    </xf>
    <xf numFmtId="0" fontId="42" fillId="0" borderId="1" xfId="0" applyFont="1" applyFill="1" applyBorder="1" applyAlignment="1" applyProtection="1">
      <alignment horizontal="justify" vertical="top" wrapText="1"/>
      <protection locked="0"/>
    </xf>
    <xf numFmtId="0" fontId="37" fillId="0" borderId="0" xfId="0" applyFont="1" applyFill="1" applyAlignment="1">
      <alignment horizontal="left" vertical="top" wrapText="1"/>
    </xf>
    <xf numFmtId="49" fontId="32" fillId="0" borderId="1" xfId="0" applyNumberFormat="1" applyFont="1" applyFill="1" applyBorder="1" applyAlignment="1" applyProtection="1">
      <alignment horizontal="justify" vertical="top" wrapText="1"/>
      <protection locked="0"/>
    </xf>
    <xf numFmtId="0" fontId="13" fillId="0" borderId="0" xfId="0" applyFont="1" applyFill="1" applyAlignment="1">
      <alignment horizontal="left" vertical="top" wrapText="1"/>
    </xf>
    <xf numFmtId="49" fontId="42" fillId="0" borderId="1" xfId="0" applyNumberFormat="1" applyFont="1" applyFill="1" applyBorder="1" applyAlignment="1" applyProtection="1">
      <alignment horizontal="justify" vertical="top" wrapText="1"/>
      <protection locked="0"/>
    </xf>
    <xf numFmtId="49" fontId="37" fillId="0" borderId="1" xfId="0" applyNumberFormat="1" applyFont="1" applyFill="1" applyBorder="1" applyAlignment="1" applyProtection="1">
      <alignment horizontal="justify" vertical="top" wrapText="1"/>
      <protection locked="0"/>
    </xf>
    <xf numFmtId="49" fontId="29" fillId="0" borderId="1" xfId="0" applyNumberFormat="1" applyFont="1" applyFill="1" applyBorder="1" applyAlignment="1" applyProtection="1">
      <alignment horizontal="justify" vertical="top" wrapText="1"/>
      <protection locked="0"/>
    </xf>
    <xf numFmtId="0" fontId="44" fillId="0" borderId="1" xfId="0" applyFont="1" applyFill="1" applyBorder="1" applyAlignment="1" applyProtection="1">
      <alignment horizontal="justify" vertical="top" wrapText="1"/>
      <protection locked="0"/>
    </xf>
    <xf numFmtId="2" fontId="14" fillId="0" borderId="1" xfId="0" applyNumberFormat="1" applyFont="1" applyFill="1" applyBorder="1" applyAlignment="1" applyProtection="1">
      <alignment horizontal="center" vertical="top" wrapText="1"/>
      <protection locked="0"/>
    </xf>
    <xf numFmtId="9" fontId="14" fillId="0" borderId="1" xfId="0" applyNumberFormat="1" applyFont="1" applyFill="1" applyBorder="1" applyAlignment="1" applyProtection="1">
      <alignment horizontal="center" vertical="top" wrapText="1"/>
      <protection locked="0"/>
    </xf>
    <xf numFmtId="2" fontId="14" fillId="2" borderId="1" xfId="0" applyNumberFormat="1" applyFont="1" applyFill="1" applyBorder="1" applyAlignment="1" applyProtection="1">
      <alignment horizontal="center" vertical="top" wrapText="1"/>
      <protection locked="0"/>
    </xf>
    <xf numFmtId="9" fontId="14" fillId="2" borderId="1" xfId="0" applyNumberFormat="1" applyFont="1" applyFill="1" applyBorder="1" applyAlignment="1" applyProtection="1">
      <alignment horizontal="center" vertical="top" wrapText="1"/>
      <protection locked="0"/>
    </xf>
    <xf numFmtId="2" fontId="15" fillId="2" borderId="1" xfId="0" applyNumberFormat="1" applyFont="1" applyFill="1" applyBorder="1" applyAlignment="1" applyProtection="1">
      <alignment horizontal="left" vertical="top" wrapText="1"/>
      <protection locked="0"/>
    </xf>
    <xf numFmtId="10" fontId="15" fillId="2" borderId="1" xfId="0" applyNumberFormat="1" applyFont="1" applyFill="1" applyBorder="1" applyAlignment="1" applyProtection="1">
      <alignment horizontal="left" vertical="top" wrapText="1"/>
      <protection locked="0"/>
    </xf>
    <xf numFmtId="9" fontId="15" fillId="2" borderId="1" xfId="0" applyNumberFormat="1" applyFont="1" applyFill="1" applyBorder="1" applyAlignment="1" applyProtection="1">
      <alignment horizontal="left" vertical="top" wrapText="1"/>
      <protection locked="0"/>
    </xf>
    <xf numFmtId="4" fontId="14" fillId="2" borderId="4" xfId="0" applyNumberFormat="1" applyFont="1" applyFill="1" applyBorder="1" applyAlignment="1" applyProtection="1">
      <alignment horizontal="center" vertical="top" wrapText="1"/>
      <protection locked="0"/>
    </xf>
    <xf numFmtId="4" fontId="14" fillId="2" borderId="1" xfId="0" applyNumberFormat="1" applyFont="1" applyFill="1" applyBorder="1" applyAlignment="1" applyProtection="1">
      <alignment horizontal="left" vertical="top" wrapText="1"/>
      <protection locked="0"/>
    </xf>
    <xf numFmtId="10" fontId="14" fillId="2" borderId="1" xfId="0" applyNumberFormat="1" applyFont="1" applyFill="1" applyBorder="1" applyAlignment="1" applyProtection="1">
      <alignment horizontal="left" vertical="top" wrapText="1"/>
      <protection locked="0"/>
    </xf>
    <xf numFmtId="9" fontId="14" fillId="2" borderId="1" xfId="0" applyNumberFormat="1" applyFont="1" applyFill="1" applyBorder="1" applyAlignment="1" applyProtection="1">
      <alignment horizontal="left" vertical="top" wrapText="1"/>
      <protection locked="0"/>
    </xf>
    <xf numFmtId="0" fontId="33" fillId="0" borderId="1" xfId="0" applyFont="1" applyFill="1" applyBorder="1" applyAlignment="1" applyProtection="1">
      <alignment horizontal="justify" vertical="top" wrapText="1"/>
      <protection locked="0"/>
    </xf>
    <xf numFmtId="4" fontId="32" fillId="0"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4" fontId="32" fillId="2" borderId="1" xfId="0" applyNumberFormat="1" applyFont="1" applyFill="1" applyBorder="1" applyAlignment="1" applyProtection="1">
      <alignment horizontal="center" vertical="top" wrapText="1"/>
      <protection locked="0"/>
    </xf>
    <xf numFmtId="4" fontId="32" fillId="0"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4" fontId="32" fillId="2" borderId="1" xfId="0" applyNumberFormat="1" applyFont="1" applyFill="1" applyBorder="1" applyAlignment="1" applyProtection="1">
      <alignment horizontal="center" vertical="top" wrapText="1"/>
      <protection locked="0"/>
    </xf>
    <xf numFmtId="4" fontId="45" fillId="0" borderId="1" xfId="0" applyNumberFormat="1" applyFont="1" applyFill="1" applyBorder="1" applyAlignment="1" applyProtection="1">
      <alignment horizontal="center" vertical="top" wrapText="1"/>
      <protection locked="0"/>
    </xf>
    <xf numFmtId="10" fontId="46" fillId="0" borderId="1" xfId="0" applyNumberFormat="1" applyFont="1" applyFill="1" applyBorder="1" applyAlignment="1" applyProtection="1">
      <alignment horizontal="center" vertical="top" wrapText="1"/>
      <protection locked="0"/>
    </xf>
    <xf numFmtId="49" fontId="46" fillId="0" borderId="1" xfId="0" applyNumberFormat="1" applyFont="1" applyFill="1" applyBorder="1" applyAlignment="1" applyProtection="1">
      <alignment horizontal="justify" vertical="top" wrapText="1"/>
      <protection locked="0"/>
    </xf>
    <xf numFmtId="0" fontId="47" fillId="0" borderId="1" xfId="0" applyFont="1" applyFill="1" applyBorder="1" applyAlignment="1" applyProtection="1">
      <alignment horizontal="justify" vertical="top" wrapText="1"/>
      <protection locked="0"/>
    </xf>
    <xf numFmtId="4" fontId="46" fillId="0" borderId="1" xfId="0" applyNumberFormat="1" applyFont="1" applyFill="1" applyBorder="1" applyAlignment="1" applyProtection="1">
      <alignment horizontal="center" vertical="top" wrapText="1"/>
      <protection locked="0"/>
    </xf>
    <xf numFmtId="10" fontId="45" fillId="0" borderId="1" xfId="0" applyNumberFormat="1" applyFont="1" applyFill="1" applyBorder="1" applyAlignment="1" applyProtection="1">
      <alignment horizontal="center" vertical="top" wrapText="1"/>
      <protection locked="0"/>
    </xf>
    <xf numFmtId="4" fontId="30" fillId="0" borderId="1" xfId="0" applyNumberFormat="1" applyFont="1" applyFill="1" applyBorder="1" applyAlignment="1" applyProtection="1">
      <alignment horizontal="center" vertical="top" wrapText="1"/>
      <protection locked="0"/>
    </xf>
    <xf numFmtId="10" fontId="30"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10" fontId="12" fillId="2" borderId="1" xfId="0" applyNumberFormat="1" applyFont="1" applyFill="1" applyBorder="1" applyAlignment="1" applyProtection="1">
      <alignment horizontal="center" vertical="top" wrapText="1"/>
      <protection locked="0"/>
    </xf>
    <xf numFmtId="49" fontId="48" fillId="0" borderId="1" xfId="0" applyNumberFormat="1" applyFont="1" applyFill="1" applyBorder="1" applyAlignment="1" applyProtection="1">
      <alignment horizontal="justify" vertical="top" wrapText="1"/>
      <protection locked="0"/>
    </xf>
    <xf numFmtId="0" fontId="48" fillId="0" borderId="1" xfId="0" applyFont="1" applyFill="1" applyBorder="1" applyAlignment="1" applyProtection="1">
      <alignment horizontal="justify" vertical="top" wrapText="1"/>
      <protection locked="0"/>
    </xf>
    <xf numFmtId="4" fontId="49" fillId="0" borderId="1" xfId="0" applyNumberFormat="1" applyFont="1" applyFill="1" applyBorder="1" applyAlignment="1" applyProtection="1">
      <alignment horizontal="center" vertical="top" wrapText="1"/>
      <protection locked="0"/>
    </xf>
    <xf numFmtId="10" fontId="49" fillId="0" borderId="1" xfId="0" applyNumberFormat="1" applyFont="1" applyFill="1" applyBorder="1" applyAlignment="1" applyProtection="1">
      <alignment horizontal="center" vertical="top" wrapText="1"/>
      <protection locked="0"/>
    </xf>
    <xf numFmtId="49" fontId="47" fillId="0" borderId="1" xfId="0" applyNumberFormat="1" applyFont="1" applyFill="1" applyBorder="1" applyAlignment="1" applyProtection="1">
      <alignment horizontal="justify" vertical="top" wrapText="1"/>
      <protection locked="0"/>
    </xf>
    <xf numFmtId="49" fontId="47" fillId="2" borderId="1" xfId="0" applyNumberFormat="1" applyFont="1" applyFill="1" applyBorder="1" applyAlignment="1" applyProtection="1">
      <alignment horizontal="justify" vertical="top" wrapText="1"/>
      <protection locked="0"/>
    </xf>
    <xf numFmtId="0" fontId="44" fillId="2" borderId="1" xfId="0" applyFont="1" applyFill="1" applyBorder="1" applyAlignment="1" applyProtection="1">
      <alignment horizontal="justify" vertical="top" wrapText="1"/>
      <protection locked="0"/>
    </xf>
    <xf numFmtId="4" fontId="45" fillId="2" borderId="1" xfId="0" applyNumberFormat="1" applyFont="1" applyFill="1" applyBorder="1" applyAlignment="1" applyProtection="1">
      <alignment horizontal="center" vertical="top" wrapText="1"/>
      <protection locked="0"/>
    </xf>
    <xf numFmtId="0" fontId="47" fillId="2" borderId="1" xfId="0" applyFont="1" applyFill="1" applyBorder="1" applyAlignment="1" applyProtection="1">
      <alignment horizontal="justify" vertical="top" wrapText="1"/>
      <protection locked="0"/>
    </xf>
    <xf numFmtId="4" fontId="46" fillId="2" borderId="1" xfId="0" applyNumberFormat="1" applyFont="1" applyFill="1" applyBorder="1" applyAlignment="1" applyProtection="1">
      <alignment horizontal="center" vertical="top" wrapText="1"/>
      <protection locked="0"/>
    </xf>
    <xf numFmtId="4" fontId="50" fillId="0" borderId="1" xfId="0" applyNumberFormat="1" applyFont="1" applyFill="1" applyBorder="1" applyAlignment="1" applyProtection="1">
      <alignment horizontal="center" vertical="top" wrapText="1"/>
      <protection locked="0"/>
    </xf>
    <xf numFmtId="49" fontId="46" fillId="2" borderId="1" xfId="0" applyNumberFormat="1" applyFont="1" applyFill="1" applyBorder="1" applyAlignment="1" applyProtection="1">
      <alignment horizontal="justify" vertical="top" wrapText="1"/>
      <protection locked="0"/>
    </xf>
    <xf numFmtId="9" fontId="45" fillId="2" borderId="1" xfId="0" applyNumberFormat="1" applyFont="1" applyFill="1" applyBorder="1" applyAlignment="1" applyProtection="1">
      <alignment horizontal="center" vertical="top" wrapText="1"/>
      <protection locked="0"/>
    </xf>
    <xf numFmtId="2" fontId="12" fillId="0" borderId="5" xfId="0" applyNumberFormat="1" applyFont="1" applyFill="1" applyBorder="1" applyAlignment="1" applyProtection="1">
      <alignment horizontal="center" vertical="top" wrapText="1"/>
      <protection locked="0"/>
    </xf>
    <xf numFmtId="9" fontId="12" fillId="0" borderId="5" xfId="0" applyNumberFormat="1" applyFont="1" applyFill="1" applyBorder="1" applyAlignment="1" applyProtection="1">
      <alignment horizontal="center" vertical="top" wrapText="1"/>
      <protection locked="0"/>
    </xf>
    <xf numFmtId="49" fontId="51" fillId="0" borderId="1" xfId="0" applyNumberFormat="1" applyFont="1" applyFill="1" applyBorder="1" applyAlignment="1" applyProtection="1">
      <alignment horizontal="justify" vertical="top" wrapText="1"/>
      <protection locked="0"/>
    </xf>
    <xf numFmtId="0" fontId="51" fillId="0" borderId="1" xfId="0" applyFont="1" applyFill="1" applyBorder="1" applyAlignment="1" applyProtection="1">
      <alignment horizontal="justify" vertical="top" wrapText="1"/>
      <protection locked="0"/>
    </xf>
    <xf numFmtId="0" fontId="50" fillId="0" borderId="1" xfId="0" applyFont="1" applyFill="1" applyBorder="1" applyAlignment="1" applyProtection="1">
      <alignment horizontal="justify" vertical="top" wrapText="1"/>
      <protection locked="0"/>
    </xf>
    <xf numFmtId="49" fontId="50" fillId="0" borderId="1" xfId="0" applyNumberFormat="1" applyFont="1" applyFill="1" applyBorder="1" applyAlignment="1" applyProtection="1">
      <alignment horizontal="justify" vertical="top" wrapText="1"/>
      <protection locked="0"/>
    </xf>
    <xf numFmtId="10" fontId="32" fillId="2" borderId="1" xfId="0" applyNumberFormat="1" applyFont="1" applyFill="1" applyBorder="1" applyAlignment="1" applyProtection="1">
      <alignment horizontal="center" vertical="top" wrapText="1"/>
      <protection locked="0"/>
    </xf>
    <xf numFmtId="2" fontId="32" fillId="2" borderId="1" xfId="0" applyNumberFormat="1" applyFont="1" applyFill="1" applyBorder="1" applyAlignment="1" applyProtection="1">
      <alignment horizontal="center" vertical="top" wrapText="1"/>
      <protection locked="0"/>
    </xf>
    <xf numFmtId="9" fontId="32" fillId="2" borderId="1" xfId="0" applyNumberFormat="1" applyFont="1" applyFill="1" applyBorder="1" applyAlignment="1" applyProtection="1">
      <alignment horizontal="center" vertical="top" wrapText="1"/>
      <protection locked="0"/>
    </xf>
    <xf numFmtId="10" fontId="32" fillId="2"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left" vertical="top" wrapText="1"/>
      <protection locked="0"/>
    </xf>
    <xf numFmtId="0" fontId="41" fillId="0" borderId="1"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4" fontId="32" fillId="0" borderId="1" xfId="0" applyNumberFormat="1" applyFont="1" applyFill="1" applyBorder="1" applyAlignment="1" applyProtection="1">
      <alignment horizontal="center" vertical="top" wrapText="1"/>
      <protection locked="0"/>
    </xf>
    <xf numFmtId="4" fontId="32" fillId="2"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0" fontId="12" fillId="2" borderId="1" xfId="0" applyFont="1" applyFill="1" applyBorder="1" applyAlignment="1">
      <alignment horizontal="left" vertical="top" wrapText="1"/>
    </xf>
    <xf numFmtId="4" fontId="32" fillId="0" borderId="1" xfId="0" applyNumberFormat="1" applyFont="1" applyFill="1" applyBorder="1" applyAlignment="1" applyProtection="1">
      <alignment horizontal="center" vertical="top" wrapText="1"/>
      <protection locked="0"/>
    </xf>
    <xf numFmtId="0" fontId="50" fillId="0" borderId="4" xfId="0" applyFont="1" applyFill="1" applyBorder="1" applyAlignment="1" applyProtection="1">
      <alignment horizontal="left" vertical="top" wrapText="1"/>
      <protection locked="0"/>
    </xf>
    <xf numFmtId="0" fontId="50" fillId="0" borderId="3" xfId="0" applyFont="1" applyFill="1" applyBorder="1" applyAlignment="1" applyProtection="1">
      <alignment horizontal="left" vertical="top" wrapText="1"/>
      <protection locked="0"/>
    </xf>
    <xf numFmtId="4" fontId="50" fillId="0" borderId="4" xfId="0" applyNumberFormat="1" applyFont="1" applyFill="1" applyBorder="1" applyAlignment="1" applyProtection="1">
      <alignment horizontal="center" vertical="top" wrapText="1"/>
      <protection locked="0"/>
    </xf>
    <xf numFmtId="4" fontId="50" fillId="0" borderId="3" xfId="0" applyNumberFormat="1" applyFont="1" applyFill="1" applyBorder="1" applyAlignment="1" applyProtection="1">
      <alignment horizontal="center" vertical="top" wrapText="1"/>
      <protection locked="0"/>
    </xf>
    <xf numFmtId="10" fontId="50" fillId="0" borderId="4" xfId="0" applyNumberFormat="1" applyFont="1" applyFill="1" applyBorder="1" applyAlignment="1" applyProtection="1">
      <alignment horizontal="center" vertical="top" wrapText="1"/>
      <protection locked="0"/>
    </xf>
    <xf numFmtId="10" fontId="50" fillId="0" borderId="3" xfId="0" applyNumberFormat="1" applyFont="1" applyFill="1" applyBorder="1" applyAlignment="1" applyProtection="1">
      <alignment horizontal="center" vertical="top" wrapText="1"/>
      <protection locked="0"/>
    </xf>
    <xf numFmtId="4" fontId="32" fillId="2" borderId="4" xfId="0" applyNumberFormat="1" applyFont="1" applyFill="1" applyBorder="1" applyAlignment="1" applyProtection="1">
      <alignment horizontal="center" vertical="top" wrapText="1"/>
      <protection locked="0"/>
    </xf>
    <xf numFmtId="4" fontId="32" fillId="2" borderId="3" xfId="0" applyNumberFormat="1" applyFont="1" applyFill="1" applyBorder="1" applyAlignment="1" applyProtection="1">
      <alignment horizontal="center" vertical="top" wrapText="1"/>
      <protection locked="0"/>
    </xf>
    <xf numFmtId="9" fontId="33" fillId="0" borderId="4" xfId="0" applyNumberFormat="1" applyFont="1" applyFill="1" applyBorder="1" applyAlignment="1" applyProtection="1">
      <alignment horizontal="justify" vertical="top" wrapText="1"/>
      <protection locked="0"/>
    </xf>
    <xf numFmtId="9" fontId="33" fillId="0" borderId="2" xfId="0" applyNumberFormat="1" applyFont="1" applyFill="1" applyBorder="1" applyAlignment="1" applyProtection="1">
      <alignment horizontal="justify" vertical="top" wrapText="1"/>
      <protection locked="0"/>
    </xf>
    <xf numFmtId="9" fontId="33" fillId="0" borderId="3" xfId="0" applyNumberFormat="1" applyFont="1" applyFill="1" applyBorder="1" applyAlignment="1" applyProtection="1">
      <alignment horizontal="justify" vertical="top" wrapText="1"/>
      <protection locked="0"/>
    </xf>
    <xf numFmtId="0" fontId="41" fillId="0" borderId="1" xfId="0" applyFont="1" applyFill="1" applyBorder="1" applyAlignment="1" applyProtection="1">
      <alignment horizontal="justify" vertical="top" wrapText="1"/>
      <protection locked="0"/>
    </xf>
    <xf numFmtId="4" fontId="32" fillId="0" borderId="4" xfId="0" applyNumberFormat="1" applyFont="1" applyFill="1" applyBorder="1" applyAlignment="1" applyProtection="1">
      <alignment horizontal="center" vertical="top" wrapText="1"/>
      <protection locked="0"/>
    </xf>
    <xf numFmtId="4" fontId="32" fillId="0" borderId="2" xfId="0" applyNumberFormat="1" applyFont="1" applyFill="1" applyBorder="1" applyAlignment="1" applyProtection="1">
      <alignment horizontal="center" vertical="top" wrapText="1"/>
      <protection locked="0"/>
    </xf>
    <xf numFmtId="4" fontId="32" fillId="0" borderId="3" xfId="0" applyNumberFormat="1" applyFont="1" applyFill="1" applyBorder="1" applyAlignment="1" applyProtection="1">
      <alignment horizontal="center" vertical="top" wrapText="1"/>
      <protection locked="0"/>
    </xf>
    <xf numFmtId="4" fontId="50" fillId="2" borderId="1" xfId="0" applyNumberFormat="1" applyFont="1" applyFill="1" applyBorder="1" applyAlignment="1" applyProtection="1">
      <alignment horizontal="center" vertical="top" wrapText="1"/>
      <protection locked="0"/>
    </xf>
    <xf numFmtId="0" fontId="43" fillId="0" borderId="1" xfId="0" applyFont="1" applyFill="1" applyBorder="1" applyAlignment="1" applyProtection="1">
      <alignment horizontal="left" vertical="top" wrapText="1"/>
      <protection locked="0"/>
    </xf>
    <xf numFmtId="4" fontId="50" fillId="0" borderId="1" xfId="0" applyNumberFormat="1" applyFont="1" applyFill="1" applyBorder="1" applyAlignment="1" applyProtection="1">
      <alignment horizontal="center" vertical="top" wrapText="1"/>
      <protection locked="0"/>
    </xf>
    <xf numFmtId="10" fontId="50" fillId="0" borderId="1" xfId="0" applyNumberFormat="1" applyFont="1" applyFill="1" applyBorder="1" applyAlignment="1" applyProtection="1">
      <alignment horizontal="center" vertical="top" wrapText="1"/>
      <protection locked="0"/>
    </xf>
    <xf numFmtId="4" fontId="32" fillId="2" borderId="1" xfId="0" applyNumberFormat="1" applyFont="1" applyFill="1" applyBorder="1" applyAlignment="1" applyProtection="1">
      <alignment horizontal="center" vertical="top" wrapText="1"/>
      <protection locked="0"/>
    </xf>
    <xf numFmtId="10" fontId="32" fillId="2" borderId="1" xfId="0" applyNumberFormat="1" applyFont="1" applyFill="1" applyBorder="1" applyAlignment="1" applyProtection="1">
      <alignment horizontal="center" vertical="top" wrapText="1"/>
      <protection locked="0"/>
    </xf>
    <xf numFmtId="0" fontId="18" fillId="0" borderId="1"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0" fontId="39" fillId="0" borderId="1"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4" fontId="32" fillId="0" borderId="1" xfId="0" applyNumberFormat="1" applyFont="1" applyFill="1" applyBorder="1" applyAlignment="1" applyProtection="1">
      <alignment horizontal="center" vertical="top" wrapText="1"/>
      <protection locked="0"/>
    </xf>
    <xf numFmtId="0" fontId="39" fillId="0" borderId="4"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41" fillId="0" borderId="4" xfId="0" applyFont="1" applyFill="1" applyBorder="1" applyAlignment="1" applyProtection="1">
      <alignment horizontal="justify" vertical="top" wrapText="1"/>
      <protection locked="0"/>
    </xf>
    <xf numFmtId="0" fontId="41" fillId="0" borderId="2" xfId="0" applyFont="1" applyFill="1" applyBorder="1" applyAlignment="1" applyProtection="1">
      <alignment horizontal="justify" vertical="top" wrapText="1"/>
      <protection locked="0"/>
    </xf>
    <xf numFmtId="0" fontId="41" fillId="0" borderId="3"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32" fillId="0" borderId="4" xfId="0" applyFont="1" applyFill="1" applyBorder="1" applyAlignment="1" applyProtection="1">
      <alignment horizontal="justify" vertical="top" wrapText="1"/>
      <protection locked="0"/>
    </xf>
    <xf numFmtId="0" fontId="32" fillId="0" borderId="2" xfId="0" applyFont="1" applyFill="1" applyBorder="1" applyAlignment="1" applyProtection="1">
      <alignment horizontal="justify" vertical="top" wrapText="1"/>
      <protection locked="0"/>
    </xf>
    <xf numFmtId="0" fontId="32" fillId="0" borderId="3" xfId="0" applyFont="1" applyFill="1" applyBorder="1" applyAlignment="1" applyProtection="1">
      <alignment horizontal="justify" vertical="top" wrapText="1"/>
      <protection locked="0"/>
    </xf>
    <xf numFmtId="0" fontId="31" fillId="0" borderId="0" xfId="0" quotePrefix="1" applyFont="1" applyFill="1" applyBorder="1" applyAlignment="1" applyProtection="1">
      <alignment horizontal="center" vertical="top" wrapText="1"/>
      <protection locked="0"/>
    </xf>
    <xf numFmtId="165" fontId="13" fillId="0" borderId="1" xfId="0" applyNumberFormat="1" applyFont="1" applyFill="1" applyBorder="1" applyAlignment="1" applyProtection="1">
      <alignment horizontal="center" vertical="top" wrapText="1"/>
      <protection locked="0"/>
    </xf>
    <xf numFmtId="0" fontId="15" fillId="0" borderId="1"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center" vertical="top" wrapText="1"/>
      <protection locked="0"/>
    </xf>
    <xf numFmtId="4" fontId="13" fillId="0" borderId="1" xfId="0" quotePrefix="1"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center" vertical="top" wrapText="1"/>
      <protection locked="0"/>
    </xf>
    <xf numFmtId="2" fontId="13" fillId="0" borderId="1" xfId="0" applyNumberFormat="1" applyFont="1" applyFill="1" applyBorder="1" applyAlignment="1" applyProtection="1">
      <alignment horizontal="center" vertical="top" wrapText="1"/>
      <protection locked="0"/>
    </xf>
    <xf numFmtId="165" fontId="13" fillId="0" borderId="1" xfId="0" quotePrefix="1" applyNumberFormat="1" applyFont="1" applyFill="1" applyBorder="1" applyAlignment="1" applyProtection="1">
      <alignment horizontal="center" vertical="top" wrapText="1"/>
      <protection locked="0"/>
    </xf>
    <xf numFmtId="4" fontId="21" fillId="0" borderId="1" xfId="0" applyNumberFormat="1" applyFont="1" applyFill="1" applyBorder="1" applyAlignment="1" applyProtection="1">
      <alignment horizontal="justify" vertical="top" wrapText="1"/>
      <protection locked="0"/>
    </xf>
    <xf numFmtId="10" fontId="32" fillId="0" borderId="4" xfId="0" applyNumberFormat="1" applyFont="1" applyFill="1" applyBorder="1" applyAlignment="1" applyProtection="1">
      <alignment horizontal="center" vertical="top" wrapText="1"/>
      <protection locked="0"/>
    </xf>
    <xf numFmtId="10" fontId="32" fillId="0" borderId="2" xfId="0" applyNumberFormat="1" applyFont="1" applyFill="1" applyBorder="1" applyAlignment="1" applyProtection="1">
      <alignment horizontal="center" vertical="top" wrapText="1"/>
      <protection locked="0"/>
    </xf>
    <xf numFmtId="10" fontId="32" fillId="0" borderId="3"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49" fontId="18" fillId="0" borderId="1" xfId="0" applyNumberFormat="1" applyFont="1" applyFill="1" applyBorder="1" applyAlignment="1" applyProtection="1">
      <alignment horizontal="left" vertical="top" wrapText="1"/>
      <protection locked="0"/>
    </xf>
    <xf numFmtId="0" fontId="40" fillId="0" borderId="1" xfId="0" applyFont="1" applyFill="1" applyBorder="1" applyAlignment="1" applyProtection="1">
      <alignment horizontal="justify" vertical="top" wrapText="1"/>
      <protection locked="0"/>
    </xf>
    <xf numFmtId="0" fontId="18" fillId="0" borderId="4" xfId="0" applyFont="1" applyFill="1" applyBorder="1" applyAlignment="1" applyProtection="1">
      <alignment horizontal="left" vertical="top" wrapText="1"/>
      <protection locked="0"/>
    </xf>
    <xf numFmtId="0" fontId="35" fillId="0" borderId="2" xfId="0" applyFont="1" applyBorder="1" applyAlignment="1">
      <alignment horizontal="left" vertical="top" wrapText="1"/>
    </xf>
    <xf numFmtId="0" fontId="35" fillId="0" borderId="3" xfId="0" applyFont="1" applyBorder="1" applyAlignment="1">
      <alignment horizontal="left" vertical="top" wrapText="1"/>
    </xf>
    <xf numFmtId="9" fontId="33" fillId="0" borderId="1" xfId="0" applyNumberFormat="1" applyFont="1" applyFill="1" applyBorder="1" applyAlignment="1" applyProtection="1">
      <alignment horizontal="justify" vertical="top" wrapText="1"/>
      <protection locked="0"/>
    </xf>
    <xf numFmtId="9" fontId="42" fillId="0" borderId="1" xfId="0" applyNumberFormat="1" applyFont="1" applyFill="1" applyBorder="1" applyAlignment="1" applyProtection="1">
      <alignment horizontal="justify" vertical="top" wrapText="1"/>
      <protection locked="0"/>
    </xf>
    <xf numFmtId="0" fontId="33" fillId="0" borderId="4" xfId="0" applyFont="1" applyFill="1" applyBorder="1" applyAlignment="1" applyProtection="1">
      <alignment horizontal="justify" vertical="top" wrapText="1"/>
      <protection locked="0"/>
    </xf>
    <xf numFmtId="2" fontId="18" fillId="0" borderId="1" xfId="0" applyNumberFormat="1" applyFont="1" applyFill="1" applyBorder="1" applyAlignment="1" applyProtection="1">
      <alignment vertical="top" wrapText="1"/>
      <protection locked="0"/>
    </xf>
    <xf numFmtId="0" fontId="36" fillId="0" borderId="3" xfId="0" applyFont="1" applyFill="1" applyBorder="1" applyAlignment="1" applyProtection="1">
      <alignment horizontal="justify" vertical="top" wrapText="1"/>
      <protection locked="0"/>
    </xf>
    <xf numFmtId="9" fontId="18" fillId="2" borderId="1" xfId="0" applyNumberFormat="1"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justify" vertical="top" wrapText="1"/>
      <protection locked="0"/>
    </xf>
    <xf numFmtId="9" fontId="33" fillId="2" borderId="4" xfId="0" applyNumberFormat="1" applyFont="1" applyFill="1" applyBorder="1" applyAlignment="1" applyProtection="1">
      <alignment horizontal="justify" vertical="top" wrapText="1"/>
      <protection locked="0"/>
    </xf>
    <xf numFmtId="9" fontId="33" fillId="2" borderId="2" xfId="0" applyNumberFormat="1" applyFont="1" applyFill="1" applyBorder="1" applyAlignment="1" applyProtection="1">
      <alignment horizontal="justify" vertical="top" wrapText="1"/>
      <protection locked="0"/>
    </xf>
    <xf numFmtId="9" fontId="33" fillId="2" borderId="3" xfId="0" applyNumberFormat="1"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47" Type="http://schemas.openxmlformats.org/officeDocument/2006/relationships/revisionLog" Target="revisionLog47.xml"/><Relationship Id="rId50" Type="http://schemas.openxmlformats.org/officeDocument/2006/relationships/revisionLog" Target="revisionLog50.xml"/><Relationship Id="rId7" Type="http://schemas.openxmlformats.org/officeDocument/2006/relationships/revisionLog" Target="revisionLog7.xml"/><Relationship Id="rId2" Type="http://schemas.openxmlformats.org/officeDocument/2006/relationships/revisionLog" Target="revisionLog2.xml"/><Relationship Id="rId16" Type="http://schemas.openxmlformats.org/officeDocument/2006/relationships/revisionLog" Target="revisionLog16.xml"/><Relationship Id="rId29" Type="http://schemas.openxmlformats.org/officeDocument/2006/relationships/revisionLog" Target="revisionLog29.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4.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48" Type="http://schemas.openxmlformats.org/officeDocument/2006/relationships/revisionLog" Target="revisionLog48.xml"/><Relationship Id="rId8" Type="http://schemas.openxmlformats.org/officeDocument/2006/relationships/revisionLog" Target="revisionLog8.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20" Type="http://schemas.openxmlformats.org/officeDocument/2006/relationships/revisionLog" Target="revisionLog20.xml"/><Relationship Id="rId41" Type="http://schemas.openxmlformats.org/officeDocument/2006/relationships/revisionLog" Target="revisionLog41.xml"/><Relationship Id="rId1" Type="http://schemas.openxmlformats.org/officeDocument/2006/relationships/revisionLog" Target="revisionLog1.xml"/><Relationship Id="rId6"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32BD775-F84D-4B40-92AD-DEBE01D4907F}" diskRevisions="1" revisionId="255" version="50">
  <header guid="{CFE3C376-4E35-4282-BAD7-520DC51A4E4F}" dateTime="2019-06-04T15:40:41" maxSheetId="2" userName="Астахова Анна Владимировна" r:id="rId1">
    <sheetIdMap count="1">
      <sheetId val="1"/>
    </sheetIdMap>
  </header>
  <header guid="{47D883CE-2FD0-4EF2-92A6-73354CF0A3EF}" dateTime="2019-06-04T15:43:32" maxSheetId="2" userName="Залецкая Ольга Генадьевна" r:id="rId2" minRId="1" maxRId="2">
    <sheetIdMap count="1">
      <sheetId val="1"/>
    </sheetIdMap>
  </header>
  <header guid="{0D1D224F-9DB4-4776-8A74-CF2955C16D13}" dateTime="2019-06-04T15:43:35" maxSheetId="2" userName="Крыжановская Анна Александровна" r:id="rId3" minRId="3">
    <sheetIdMap count="1">
      <sheetId val="1"/>
    </sheetIdMap>
  </header>
  <header guid="{9A5345CC-9DA7-4A14-918A-DA35CF18BAF6}" dateTime="2019-06-04T15:43:50" maxSheetId="2" userName="Крыжановская Анна Александровна" r:id="rId4">
    <sheetIdMap count="1">
      <sheetId val="1"/>
    </sheetIdMap>
  </header>
  <header guid="{128B73BB-BC62-4587-99B6-E38C5311A1AF}" dateTime="2019-06-04T15:45:04" maxSheetId="2" userName="Крыжановская Анна Александровна" r:id="rId5" minRId="5">
    <sheetIdMap count="1">
      <sheetId val="1"/>
    </sheetIdMap>
  </header>
  <header guid="{BF741CE9-8993-448B-B2C8-5AD47251D2AF}" dateTime="2019-06-04T15:45:26" maxSheetId="2" userName="Астахова Анна Владимировна" r:id="rId6" minRId="6" maxRId="8">
    <sheetIdMap count="1">
      <sheetId val="1"/>
    </sheetIdMap>
  </header>
  <header guid="{5DF4A95A-0C07-4113-A7B6-34A84AF23CA0}" dateTime="2019-06-04T15:45:35" maxSheetId="2" userName="Крыжановская Анна Александровна" r:id="rId7" minRId="9">
    <sheetIdMap count="1">
      <sheetId val="1"/>
    </sheetIdMap>
  </header>
  <header guid="{55ACAD75-A4AD-4AF7-BAFD-ABC84E4C4060}" dateTime="2019-06-04T15:45:39" maxSheetId="2" userName="Маганёва Екатерина Николаевна" r:id="rId8" minRId="10">
    <sheetIdMap count="1">
      <sheetId val="1"/>
    </sheetIdMap>
  </header>
  <header guid="{CBAFB08C-3AA2-4AE0-9FFC-0438D1E6D7C6}" dateTime="2019-06-04T15:45:46" maxSheetId="2" userName="Крыжановская Анна Александровна" r:id="rId9">
    <sheetIdMap count="1">
      <sheetId val="1"/>
    </sheetIdMap>
  </header>
  <header guid="{DDB76093-8459-4392-B622-73FD4FA36FA2}" dateTime="2019-06-04T15:45:59" maxSheetId="2" userName="Астахова Анна Владимировна" r:id="rId10" minRId="15">
    <sheetIdMap count="1">
      <sheetId val="1"/>
    </sheetIdMap>
  </header>
  <header guid="{A89EA502-4EB3-4DBE-A1D2-8E299AF6D382}" dateTime="2019-06-04T15:46:11" maxSheetId="2" userName="Астахова Анна Владимировна" r:id="rId11">
    <sheetIdMap count="1">
      <sheetId val="1"/>
    </sheetIdMap>
  </header>
  <header guid="{7C0C1BB8-5FDC-4F84-932C-264C348A6607}" dateTime="2019-06-04T15:46:27" maxSheetId="2" userName="Астахова Анна Владимировна" r:id="rId12">
    <sheetIdMap count="1">
      <sheetId val="1"/>
    </sheetIdMap>
  </header>
  <header guid="{931228B4-854D-4985-8949-675D17320623}" dateTime="2019-06-04T15:47:04" maxSheetId="2" userName="Залецкая Ольга Генадьевна" r:id="rId13" minRId="16" maxRId="18">
    <sheetIdMap count="1">
      <sheetId val="1"/>
    </sheetIdMap>
  </header>
  <header guid="{9F13BE9F-FC18-40A6-92CE-18F70168C70E}" dateTime="2019-06-04T15:47:20" maxSheetId="2" userName="Маганёва Екатерина Николаевна" r:id="rId14">
    <sheetIdMap count="1">
      <sheetId val="1"/>
    </sheetIdMap>
  </header>
  <header guid="{3820756A-9E6B-470C-A209-66009F366D80}" dateTime="2019-06-04T15:47:23" maxSheetId="2" userName="Залецкая Ольга Генадьевна" r:id="rId15">
    <sheetIdMap count="1">
      <sheetId val="1"/>
    </sheetIdMap>
  </header>
  <header guid="{74027360-8605-4437-9F46-E767F4E5A21D}" dateTime="2019-06-04T15:47:26" maxSheetId="2" userName="Крыжановская Анна Александровна" r:id="rId16" minRId="22" maxRId="24">
    <sheetIdMap count="1">
      <sheetId val="1"/>
    </sheetIdMap>
  </header>
  <header guid="{2F75B841-9C5E-4F00-8B43-1B463ACE1E18}" dateTime="2019-06-04T15:48:35" maxSheetId="2" userName="Маганёва Екатерина Николаевна" r:id="rId17" minRId="25">
    <sheetIdMap count="1">
      <sheetId val="1"/>
    </sheetIdMap>
  </header>
  <header guid="{7B4C513A-44E5-43CC-8ED6-17BF89B5A6B0}" dateTime="2019-06-04T15:49:07" maxSheetId="2" userName="Астахова Анна Владимировна" r:id="rId18">
    <sheetIdMap count="1">
      <sheetId val="1"/>
    </sheetIdMap>
  </header>
  <header guid="{4FA3FB97-19BC-4C4A-A3B4-A4185A6478DD}" dateTime="2019-06-04T15:49:53" maxSheetId="2" userName="Маганёва Екатерина Николаевна" r:id="rId19">
    <sheetIdMap count="1">
      <sheetId val="1"/>
    </sheetIdMap>
  </header>
  <header guid="{62610BCF-AEC3-4A19-93EE-07DCCAC1680F}" dateTime="2019-06-04T15:49:55" maxSheetId="2" userName="Астахова Анна Владимировна" r:id="rId20" minRId="26" maxRId="27">
    <sheetIdMap count="1">
      <sheetId val="1"/>
    </sheetIdMap>
  </header>
  <header guid="{AD21FA2E-F8B0-4239-AA27-AF5251D2904C}" dateTime="2019-06-04T15:50:12" maxSheetId="2" userName="Маганёва Екатерина Николаевна" r:id="rId21">
    <sheetIdMap count="1">
      <sheetId val="1"/>
    </sheetIdMap>
  </header>
  <header guid="{4A3F297F-590A-47D9-91F1-AD834B4B1464}" dateTime="2019-06-04T15:50:34" maxSheetId="2" userName="Астахова Анна Владимировна" r:id="rId22">
    <sheetIdMap count="1">
      <sheetId val="1"/>
    </sheetIdMap>
  </header>
  <header guid="{11FCED23-4C4A-4BB6-918A-51256D0638E4}" dateTime="2019-06-04T15:50:43" maxSheetId="2" userName="Астахова Анна Владимировна" r:id="rId23">
    <sheetIdMap count="1">
      <sheetId val="1"/>
    </sheetIdMap>
  </header>
  <header guid="{D78C720D-858C-409C-A2D7-DB39FA173711}" dateTime="2019-06-04T15:50:52" maxSheetId="2" userName="Крыжановская Анна Александровна" r:id="rId24" minRId="28">
    <sheetIdMap count="1">
      <sheetId val="1"/>
    </sheetIdMap>
  </header>
  <header guid="{D682FA3A-03EF-48D9-AC7E-BEA71954D01A}" dateTime="2019-06-04T15:51:13" maxSheetId="2" userName="Крыжановская Анна Александровна" r:id="rId25">
    <sheetIdMap count="1">
      <sheetId val="1"/>
    </sheetIdMap>
  </header>
  <header guid="{D915A7DE-FDB7-492B-9889-33E9A3E0599E}" dateTime="2019-06-04T15:51:25" maxSheetId="2" userName="Залецкая Ольга Генадьевна" r:id="rId26" minRId="29" maxRId="34">
    <sheetIdMap count="1">
      <sheetId val="1"/>
    </sheetIdMap>
  </header>
  <header guid="{BD700635-7BC0-4081-94AB-085CC8D7675D}" dateTime="2019-06-04T15:51:48" maxSheetId="2" userName="Крыжановская Анна Александровна" r:id="rId27">
    <sheetIdMap count="1">
      <sheetId val="1"/>
    </sheetIdMap>
  </header>
  <header guid="{CCC50986-BCD8-4EDF-8CDE-5CFBB3596B88}" dateTime="2019-06-04T15:52:05" maxSheetId="2" userName="Крыжановская Анна Александровна" r:id="rId28">
    <sheetIdMap count="1">
      <sheetId val="1"/>
    </sheetIdMap>
  </header>
  <header guid="{17112A54-E510-41F3-9057-4415491C7DBE}" dateTime="2019-06-04T15:52:12" maxSheetId="2" userName="Маганёва Екатерина Николаевна" r:id="rId29" minRId="35">
    <sheetIdMap count="1">
      <sheetId val="1"/>
    </sheetIdMap>
  </header>
  <header guid="{219EFB09-63A7-4DFD-94C5-78AA1B084A20}" dateTime="2019-06-04T15:52:14" maxSheetId="2" userName="Крыжановская Анна Александровна" r:id="rId30">
    <sheetIdMap count="1">
      <sheetId val="1"/>
    </sheetIdMap>
  </header>
  <header guid="{D2B19743-6616-4574-AD9A-8B9EED832F4C}" dateTime="2019-06-04T15:52:38" maxSheetId="2" userName="Астахова Анна Владимировна" r:id="rId31">
    <sheetIdMap count="1">
      <sheetId val="1"/>
    </sheetIdMap>
  </header>
  <header guid="{218691F2-D098-4E32-8E0D-0302885FE100}" dateTime="2019-06-04T15:53:05" maxSheetId="2" userName="Залецкая Ольга Генадьевна" r:id="rId32" minRId="36">
    <sheetIdMap count="1">
      <sheetId val="1"/>
    </sheetIdMap>
  </header>
  <header guid="{A3D102EC-4AF1-4BE1-94C4-2E5BF8831F3D}" dateTime="2019-06-04T15:57:51" maxSheetId="2" userName="Маганёва Екатерина Николаевна" r:id="rId33" minRId="37">
    <sheetIdMap count="1">
      <sheetId val="1"/>
    </sheetIdMap>
  </header>
  <header guid="{E4206806-986F-494C-AC6B-F3DA4FD1DB04}" dateTime="2019-06-04T15:58:15" maxSheetId="2" userName="Маганёва Екатерина Николаевна" r:id="rId34">
    <sheetIdMap count="1">
      <sheetId val="1"/>
    </sheetIdMap>
  </header>
  <header guid="{EBE4200D-6FFC-4F04-BB34-9987FF98FB87}" dateTime="2019-06-04T16:03:53" maxSheetId="2" userName="Маганёва Екатерина Николаевна" r:id="rId35">
    <sheetIdMap count="1">
      <sheetId val="1"/>
    </sheetIdMap>
  </header>
  <header guid="{35C06A93-238D-4564-BCE4-F695093ABE12}" dateTime="2019-06-04T16:48:43" maxSheetId="2" userName="Маганёва Екатерина Николаевна" r:id="rId36">
    <sheetIdMap count="1">
      <sheetId val="1"/>
    </sheetIdMap>
  </header>
  <header guid="{2A00DD18-5B68-490A-ADBB-236BA031C45C}" dateTime="2019-06-05T11:14:21" maxSheetId="2" userName="Перевощикова Анна Васильевна" r:id="rId37">
    <sheetIdMap count="1">
      <sheetId val="1"/>
    </sheetIdMap>
  </header>
  <header guid="{7130D77A-F812-434E-AA85-FB3E4B341C3D}" dateTime="2019-06-05T11:15:19" maxSheetId="2" userName="Перевощикова Анна Васильевна" r:id="rId38" minRId="48" maxRId="49">
    <sheetIdMap count="1">
      <sheetId val="1"/>
    </sheetIdMap>
  </header>
  <header guid="{E3E688BC-9B7F-4B63-8CB0-A3BBA27DF056}" dateTime="2019-06-05T11:19:22" maxSheetId="2" userName="Перевощикова Анна Васильевна" r:id="rId39" minRId="50" maxRId="55">
    <sheetIdMap count="1">
      <sheetId val="1"/>
    </sheetIdMap>
  </header>
  <header guid="{97F30A6D-4217-4DFD-BBAF-6FA10969B985}" dateTime="2019-06-05T11:20:59" maxSheetId="2" userName="Перевощикова Анна Васильевна" r:id="rId40">
    <sheetIdMap count="1">
      <sheetId val="1"/>
    </sheetIdMap>
  </header>
  <header guid="{38B1A0A1-220A-401E-9259-8F738330C690}" dateTime="2019-06-05T11:22:56" maxSheetId="2" userName="Перевощикова Анна Васильевна" r:id="rId41">
    <sheetIdMap count="1">
      <sheetId val="1"/>
    </sheetIdMap>
  </header>
  <header guid="{62B7E655-C2E5-4419-BAF5-B4CB1857B5BA}" dateTime="2019-06-05T13:51:56" maxSheetId="2" userName="Залецкая Ольга Генадьевна" r:id="rId42">
    <sheetIdMap count="1">
      <sheetId val="1"/>
    </sheetIdMap>
  </header>
  <header guid="{52D6EEEA-BD41-4E40-A04B-4D9DBF213F89}" dateTime="2019-06-06T09:40:16" maxSheetId="2" userName="Крыжановская Анна Александровна" r:id="rId43" minRId="56">
    <sheetIdMap count="1">
      <sheetId val="1"/>
    </sheetIdMap>
  </header>
  <header guid="{E1FA8B46-B6D2-4F67-B524-EF675FE8169D}" dateTime="2019-06-06T09:42:16" maxSheetId="2" userName="Крыжановская Анна Александровна" r:id="rId44">
    <sheetIdMap count="1">
      <sheetId val="1"/>
    </sheetIdMap>
  </header>
  <header guid="{DA69EAD8-A12B-4197-BADE-32C7AEF57705}" dateTime="2019-06-06T10:02:50" maxSheetId="2" userName="Залецкая Ольга Генадьевна" r:id="rId45">
    <sheetIdMap count="1">
      <sheetId val="1"/>
    </sheetIdMap>
  </header>
  <header guid="{D0B145AF-6F8A-4242-B0F3-D49A8E1E958D}" dateTime="2019-06-06T10:06:44" maxSheetId="2" userName="Перевощикова Анна Васильевна" r:id="rId46" minRId="58">
    <sheetIdMap count="1">
      <sheetId val="1"/>
    </sheetIdMap>
  </header>
  <header guid="{00B7DD1B-5325-4789-B194-9A078AD464E9}" dateTime="2019-06-06T10:11:25" maxSheetId="2" userName="Залецкая Ольга Генадьевна" r:id="rId47">
    <sheetIdMap count="1">
      <sheetId val="1"/>
    </sheetIdMap>
  </header>
  <header guid="{43846640-512F-47A2-B203-BCBE7AE4164C}" dateTime="2019-06-06T10:17:41" maxSheetId="2" userName="Залецкая Ольга Генадьевна" r:id="rId48" minRId="59">
    <sheetIdMap count="1">
      <sheetId val="1"/>
    </sheetIdMap>
  </header>
  <header guid="{FE1AAE2B-EBDA-4990-8D1E-3E6B0E38F800}" dateTime="2019-06-10T13:23:08" maxSheetId="2" userName="Рогожина Ольга Сергеевна" r:id="rId49">
    <sheetIdMap count="1">
      <sheetId val="1"/>
    </sheetIdMap>
  </header>
  <header guid="{232BD775-F84D-4B40-92AD-DEBE01D4907F}" dateTime="2019-06-10T13:58:53" maxSheetId="2" userName="Залецкая Ольга Генадьевна" r:id="rId50" minRId="63" maxRId="252">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1" numFmtId="4">
    <oc r="D40">
      <v>1026.96</v>
    </oc>
    <nc r="D40">
      <v>961.28</v>
    </nc>
  </rcc>
  <rfmt sheetId="1" sqref="D37:D38" start="0" length="2147483647">
    <dxf>
      <font>
        <color auto="1"/>
      </font>
    </dxf>
  </rfmt>
  <rfmt sheetId="1" sqref="D39:D40" start="0" length="2147483647">
    <dxf>
      <font>
        <color auto="1"/>
      </font>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7:F39" start="0" length="2147483647">
    <dxf>
      <font>
        <color auto="1"/>
      </font>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37:I40" start="0" length="2147483647">
    <dxf>
      <font>
        <color auto="1"/>
      </font>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29:I134" start="0" length="2147483647">
    <dxf>
      <font>
        <color auto="1"/>
      </font>
    </dxf>
  </rfmt>
  <rcc rId="16" sId="1" numFmtId="4">
    <oc r="G137">
      <v>2319.12</v>
    </oc>
    <nc r="G137">
      <v>2319</v>
    </nc>
  </rcc>
  <rcc rId="17" sId="1">
    <oc r="C136">
      <f>6217.4+38192.6</f>
    </oc>
    <nc r="C136">
      <f>3552.7+27533.4</f>
    </nc>
  </rcc>
  <rcc rId="18" sId="1" numFmtId="4">
    <oc r="G136">
      <v>888.17</v>
    </oc>
    <nc r="G136">
      <v>1776.35</v>
    </nc>
  </rcc>
  <rfmt sheetId="1" sqref="C135:I137" start="0" length="2147483647">
    <dxf>
      <font>
        <color auto="1"/>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9:I116" start="0" length="2147483647">
    <dxf>
      <font>
        <color theme="1"/>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4A7295-8CE0-4D28-ABEF-D38EBAE7C204}" action="delete"/>
  <rdn rId="0" localSheetId="1" customView="1" name="Z_6E4A7295_8CE0_4D28_ABEF_D38EBAE7C204_.wvu.PrintArea" hidden="1" oldHidden="1">
    <formula>'на 01.06.2019'!$A$1:$J$199</formula>
    <oldFormula>'на 01.06.2019'!$A$1:$J$199</oldFormula>
  </rdn>
  <rdn rId="0" localSheetId="1" customView="1" name="Z_6E4A7295_8CE0_4D28_ABEF_D38EBAE7C204_.wvu.PrintTitles" hidden="1" oldHidden="1">
    <formula>'на 01.06.2019'!$5:$8</formula>
    <oldFormula>'на 01.06.2019'!$5:$8</oldFormula>
  </rdn>
  <rdn rId="0" localSheetId="1" customView="1" name="Z_6E4A7295_8CE0_4D28_ABEF_D38EBAE7C204_.wvu.FilterData" hidden="1" oldHidden="1">
    <formula>'на 01.06.2019'!$A$7:$J$399</formula>
    <oldFormula>'на 01.06.2019'!$A$7:$J$399</oldFormula>
  </rdn>
  <rcv guid="{6E4A7295-8CE0-4D28-ABEF-D38EBAE7C204}"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numFmtId="4">
    <oc r="D26">
      <v>169213.3</v>
    </oc>
    <nc r="D26">
      <v>159849.4</v>
    </nc>
  </rcc>
  <rcc rId="23" sId="1" numFmtId="4">
    <oc r="C26">
      <v>167166.68</v>
    </oc>
    <nc r="C26">
      <v>157802.78</v>
    </nc>
  </rcc>
  <rfmt sheetId="1" sqref="C26:D26" start="0" length="2147483647">
    <dxf>
      <font>
        <color auto="1"/>
      </font>
    </dxf>
  </rfmt>
  <rcc rId="24" sId="1" numFmtId="4">
    <oc r="G26">
      <v>7897.08</v>
    </oc>
    <nc r="G26">
      <v>7967.5</v>
    </nc>
  </rcc>
  <rfmt sheetId="1" sqref="E26:G26" start="0" length="2147483647">
    <dxf>
      <font>
        <color auto="1"/>
      </font>
    </dxf>
  </rfmt>
  <rfmt sheetId="1" sqref="H26" start="0" length="2147483647">
    <dxf>
      <font>
        <color auto="1"/>
      </font>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81:I86" start="0" length="2147483647">
    <dxf>
      <font>
        <color theme="1"/>
      </font>
    </dxf>
  </rfmt>
  <rcc rId="25" sId="1" numFmtId="4">
    <nc r="G89">
      <v>7625.52</v>
    </nc>
  </rcc>
  <rfmt sheetId="1" sqref="E89:H90" start="0" length="2147483647">
    <dxf>
      <font>
        <color theme="1"/>
      </font>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3:C46" start="0" length="2147483647">
    <dxf>
      <font>
        <color auto="1"/>
      </font>
    </dxf>
  </rfmt>
  <rfmt sheetId="1" sqref="D43:D46" start="0" length="2147483647">
    <dxf>
      <font>
        <color auto="1"/>
      </font>
    </dxf>
  </rfmt>
  <rfmt sheetId="1" sqref="I43:I46" start="0" length="2147483647">
    <dxf>
      <font>
        <color auto="1"/>
      </font>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93:I97" start="0" length="2147483647">
    <dxf>
      <font>
        <color theme="1"/>
      </font>
    </dxf>
  </rfmt>
  <rfmt sheetId="1" sqref="C87:I91" start="0" length="2147483647">
    <dxf>
      <font>
        <color theme="1"/>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umFmtId="4">
    <oc r="C125">
      <v>4691.6000000000004</v>
    </oc>
    <nc r="C125">
      <v>4771.7700000000004</v>
    </nc>
  </rcc>
  <rcc rId="2" sId="1" numFmtId="4">
    <oc r="C124">
      <v>244.4</v>
    </oc>
    <nc r="C124">
      <v>248.63</v>
    </nc>
  </rcc>
  <rfmt sheetId="1" sqref="C123:I128" start="0" length="2147483647">
    <dxf>
      <font>
        <color auto="1"/>
      </font>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1" numFmtId="4">
    <oc r="C51">
      <v>11185.4</v>
    </oc>
    <nc r="C51">
      <v>11401.07</v>
    </nc>
  </rcc>
  <rcc rId="27" sId="1" numFmtId="4">
    <nc r="C50">
      <v>493.1</v>
    </nc>
  </rcc>
  <rfmt sheetId="1" sqref="C49:C51" start="0" length="2147483647">
    <dxf>
      <font>
        <color auto="1"/>
      </font>
    </dxf>
  </rfmt>
  <rfmt sheetId="1" sqref="D49:D51" start="0" length="2147483647">
    <dxf>
      <font>
        <color auto="1"/>
      </font>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75:I80" start="0" length="2147483647">
    <dxf>
      <font>
        <color theme="1"/>
      </font>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49:H51" start="0" length="2147483647">
    <dxf>
      <font>
        <color auto="1"/>
      </font>
    </dxf>
  </rfmt>
  <rfmt sheetId="1" sqref="I49:I51" start="0" length="2147483647">
    <dxf>
      <font>
        <color auto="1"/>
      </font>
    </dxf>
  </rfmt>
  <rfmt sheetId="1" sqref="E49:F51" start="0" length="2147483647">
    <dxf>
      <font>
        <color auto="1"/>
      </font>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50" start="0" length="2147483647">
    <dxf>
      <font>
        <b val="0"/>
      </font>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На 2019 год запланирован ремонт 7 квартир детям-сиротам на общую сумму 2 196,46 тыс.руб.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01.06.2019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27.05.2019 года состоялся аукцион в электронной форме на сумму 150,2 тыс.руб., по итогам которого планируется заключить контракт на ремонт жилых помещений детям-сиротам по адресу ул. Чехова, 7, кв. 170 (39,1 м2). Ведется работа комиссии.
</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Размещенные закупки на приобретение для детей-сирот (63 жилых помещений - в марте 2019 года, 22 жилых помещенией - в апреле 2019 года) признаны несостоявшимися по причине отсутствия заявок на участие. Проведение аукционов на приобретение жилых помещений для участников программы состоится 03.06.2019 (34 кв.) и 17.06.2019 года (21 кв.).
</t>
        </r>
        <r>
          <rPr>
            <sz val="16"/>
            <color rgb="FFFF0000"/>
            <rFont val="Times New Roman"/>
            <family val="1"/>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29.05.2019 приобретено 58 путевок.</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На 2019 год запланирован ремонт 7 квартир детям-сиротам на общую сумму 2 196,46 тыс.руб.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01.06.2019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27.05.2019 года состоялся аукцион в электронной форме на сумму 150,2 тыс.руб., по итогам которого планируется заключить контракт на ремонт жилых помещений детям-сиротам по адресу ул. Чехова, 7, кв. 170 (39,1 м2). Ведется работа комиссии.
</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Размещенные закупки на приобретение для детей-сирот (63 жилых помещений - в марте 2019 года, 22 жилых помещенией - в апреле 2019 года) признаны несостоявшимися по причине отсутствия заявок на участие. Проведение аукционов на приобретение жилых помещений для участников программы состоится 03.06.2019 (34 кв.) и 17.06.2019 года (21 кв.).
</t>
        </r>
        <r>
          <rPr>
            <sz val="16"/>
            <color rgb="FFFF0000"/>
            <rFont val="Times New Roman"/>
            <family val="1"/>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01.06.2019 приобретено 58 путевок.</t>
        </r>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C23" start="0" length="2147483647">
    <dxf>
      <font>
        <color auto="1"/>
      </font>
    </dxf>
  </rfmt>
  <rfmt sheetId="1" sqref="D21:D23" start="0" length="2147483647">
    <dxf>
      <font>
        <color auto="1"/>
      </font>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1" numFmtId="4">
    <oc r="C157">
      <v>252.2</v>
    </oc>
    <nc r="C157">
      <v>271.7</v>
    </nc>
  </rcc>
  <rfmt sheetId="1" sqref="B155:I160" start="0" length="2147483647">
    <dxf>
      <font>
        <color auto="1"/>
      </font>
    </dxf>
  </rfmt>
  <rcc rId="30" sId="1" numFmtId="4">
    <oc r="C163">
      <v>302422</v>
    </oc>
    <nc r="C163">
      <v>306941.40000000002</v>
    </nc>
  </rcc>
  <rcc rId="31" sId="1" numFmtId="4">
    <oc r="G163">
      <v>94295.6</v>
    </oc>
    <nc r="G163">
      <v>95990.04</v>
    </nc>
  </rcc>
  <rcc rId="32" sId="1" numFmtId="4">
    <oc r="C164">
      <v>19950.21</v>
    </oc>
    <nc r="C164">
      <v>21224.91</v>
    </nc>
  </rcc>
  <rfmt sheetId="1" sqref="B161:I164" start="0" length="2147483647">
    <dxf>
      <font>
        <color auto="1"/>
      </font>
    </dxf>
  </rfmt>
  <rcc rId="33" sId="1" numFmtId="4">
    <oc r="C179">
      <v>26768.9</v>
    </oc>
    <nc r="C179">
      <v>28506.9</v>
    </nc>
  </rcc>
  <rcc rId="34" sId="1" numFmtId="4">
    <oc r="G180">
      <v>2249.5700000000002</v>
    </oc>
    <nc r="G180">
      <v>2280.34</v>
    </nc>
  </rcc>
  <rfmt sheetId="1" sqref="C178:I184" start="0" length="2147483647">
    <dxf>
      <font>
        <color auto="1"/>
      </font>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1:E23" start="0" length="2147483647">
    <dxf>
      <font>
        <color auto="1"/>
      </font>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1:F23" start="0" length="2147483647">
    <dxf>
      <font>
        <color auto="1"/>
      </font>
    </dxf>
  </rfmt>
  <rfmt sheetId="1" sqref="G21:G23" start="0" length="2147483647">
    <dxf>
      <font>
        <color auto="1"/>
      </font>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17:I121" start="0" length="2147483647">
    <dxf>
      <font>
        <color theme="1"/>
      </font>
    </dxf>
  </rfmt>
  <rcc rId="35" sId="1">
    <oc r="C70">
      <f>C100+C76</f>
    </oc>
    <nc r="C70">
      <f>C100+C76</f>
    </nc>
  </rcc>
  <rfmt sheetId="1" sqref="A62:I73" start="0" length="2147483647">
    <dxf>
      <font>
        <color theme="1"/>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24" start="0" length="2147483647">
    <dxf>
      <font>
        <color auto="1"/>
      </font>
    </dxf>
  </rfmt>
  <rcc rId="3" sId="1" numFmtId="4">
    <oc r="C24">
      <v>162465.20000000001</v>
    </oc>
    <nc r="C24">
      <v>197780.3</v>
    </nc>
  </rcc>
  <rfmt sheetId="1" sqref="C24" start="0" length="2147483647">
    <dxf>
      <font>
        <color auto="1"/>
      </font>
    </dxf>
  </rfmt>
  <rcv guid="{3EEA7E1A-5F2B-4408-A34C-1F0223B5B245}" action="delete"/>
  <rdn rId="0" localSheetId="1" customView="1" name="Z_3EEA7E1A_5F2B_4408_A34C_1F0223B5B245_.wvu.FilterData" hidden="1" oldHidden="1">
    <formula>'на 01.06.2019'!$A$7:$J$399</formula>
    <oldFormula>'на 01.06.2019'!$A$7:$J$399</oldFormula>
  </rdn>
  <rcv guid="{3EEA7E1A-5F2B-4408-A34C-1F0223B5B245}"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1:H23" start="0" length="2147483647">
    <dxf>
      <font>
        <color auto="1"/>
      </font>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93:C196" start="0" length="2147483647">
    <dxf>
      <font>
        <color auto="1"/>
      </font>
    </dxf>
  </rfmt>
  <rfmt sheetId="1" sqref="D193:D196" start="0" length="2147483647">
    <dxf>
      <font>
        <color auto="1"/>
      </font>
    </dxf>
  </rfmt>
  <rfmt sheetId="1" sqref="G193:H196" start="0" length="2147483647">
    <dxf>
      <font>
        <color auto="1"/>
      </font>
    </dxf>
  </rfmt>
  <rfmt sheetId="1" sqref="E193:F196" start="0" length="2147483647">
    <dxf>
      <font>
        <color auto="1"/>
      </font>
    </dxf>
  </rfmt>
  <rfmt sheetId="1" sqref="I193:I196" start="0" length="2147483647">
    <dxf>
      <font>
        <color auto="1"/>
      </font>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1" numFmtId="4">
    <oc r="G189">
      <v>5091.3500000000004</v>
    </oc>
    <nc r="G189">
      <v>5921.72</v>
    </nc>
  </rcc>
  <rfmt sheetId="1" sqref="C185:I190" start="0" length="2147483647">
    <dxf>
      <font>
        <color auto="1"/>
      </font>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47" start="0" length="0">
    <dxf>
      <font>
        <sz val="16"/>
        <color rgb="FFFF0000"/>
      </font>
    </dxf>
  </rfmt>
  <rcc rId="37" sId="1">
    <oc r="J147"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К75-К73-К72-К71-К70-К69-К68-до К20. Участок К34-К33-К29-К25-К20-К19-К18-К17-К13-К7";
- "Сети водоснабжения. Участок от ВВ-33 по Нефтеюганскому шоссе до вторых фланцевых соединений перед узлами учета №1, 2 в тепловом пункте по ул. Монтажная";
- "Котельная № 1 пос.Юность. Капитальный ремонт оборудования котельной";
- "Реконструкция котельной в пос. Лунный. Капитальный ремонт оборудования котельной".</t>
        </r>
        <r>
          <rPr>
            <sz val="16"/>
            <color rgb="FFFF0000"/>
            <rFont val="Times New Roman"/>
            <family val="1"/>
            <charset val="204"/>
          </rPr>
          <t xml:space="preserve">
</t>
        </r>
        <r>
          <rPr>
            <sz val="16"/>
            <rFont val="Times New Roman"/>
            <family val="1"/>
            <charset val="204"/>
          </rPr>
          <t>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По результатам поступившей заявки 13.02.2019 от АО "Сжиженный газ Север" на 2019 год заключено соглашение от 21.03.2019 № 2  на сумму 7 536,2 тыс.руб., также зарегистрированы бюджетные обязательства на погашение кредиторской задолженности за 2018 год в сумме 74,8 тыс.руб.</t>
        </r>
        <r>
          <rPr>
            <sz val="16"/>
            <color rgb="FFFF0000"/>
            <rFont val="Times New Roman"/>
            <family val="1"/>
            <charset val="204"/>
          </rPr>
          <t xml:space="preserve">
</t>
        </r>
        <r>
          <rPr>
            <sz val="16"/>
            <rFont val="Times New Roman"/>
            <family val="1"/>
            <charset val="204"/>
          </rPr>
          <t xml:space="preserve">По состоянию на 01.06.2019 предоставлена субсидия в сумме 2 045,93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01.06.2019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 руб.,
- муниципальный контракт от 10.04.2019 № 33 с ООО "ИЦ"Сургутстройцена" на оказание услуг по составлению локальных сметных расчетов на сумму 17,7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Дата проведения процедуры муниципальной закупки - 10.06.2019. </t>
        </r>
        <r>
          <rPr>
            <sz val="16"/>
            <color rgb="FFFF0000"/>
            <rFont val="Times New Roman"/>
            <family val="1"/>
            <charset val="204"/>
          </rPr>
          <t xml:space="preserve">
</t>
        </r>
        <r>
          <rPr>
            <sz val="16"/>
            <rFont val="Times New Roman"/>
            <family val="1"/>
            <charset val="204"/>
          </rPr>
          <t xml:space="preserve">2) ДАиГ: предусмотрено строительство объекта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Закупка на выполнение работ по строительству объекта будет размещена по итогам прохождения проверки достоверности и сметной стоимости строительства объекта.
                                                                                                            </t>
        </r>
      </is>
    </oc>
    <nc r="J147"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К75-К73-К72-К71-К70-К69-К68-до К20. Участок К34-К33-К29-К25-К20-К19-К18-К17-К13-К7";
- "Сети водоснабжения. Участок от ВВ-33 по Нефтеюганскому шоссе до вторых фланцевых соединений перед узлами учета №1, 2 в тепловом пункте по ул. Монтажная";
- "Котельная № 1 пос.Юность. Капитальный ремонт оборудования котельной";
- "Реконструкция котельной в пос. Лунный. Капитальный ремонт оборудования котельной".</t>
        </r>
        <r>
          <rPr>
            <sz val="16"/>
            <color rgb="FFFF0000"/>
            <rFont val="Times New Roman"/>
            <family val="1"/>
            <charset val="204"/>
          </rPr>
          <t xml:space="preserve">
</t>
        </r>
        <r>
          <rPr>
            <sz val="16"/>
            <rFont val="Times New Roman"/>
            <family val="1"/>
            <charset val="204"/>
          </rPr>
          <t>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По результатам поступившей заявки 13.02.2019 от АО "Сжиженный газ Север" на 2019 год заключено соглашение от 21.03.2019 № 2  на сумму 7 536,2 тыс.руб., также зарегистрированы бюджетные обязательства на погашение кредиторской задолженности за 2018 год в сумме 74,8 тыс.руб.</t>
        </r>
        <r>
          <rPr>
            <sz val="16"/>
            <color rgb="FFFF0000"/>
            <rFont val="Times New Roman"/>
            <family val="1"/>
            <charset val="204"/>
          </rPr>
          <t xml:space="preserve">
</t>
        </r>
        <r>
          <rPr>
            <sz val="16"/>
            <rFont val="Times New Roman"/>
            <family val="1"/>
            <charset val="204"/>
          </rPr>
          <t xml:space="preserve">По состоянию на 01.06.2019 предоставлена субсидия в сумме 2 045,93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01.06.2019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 руб.,
- муниципальный контракт от 10.04.2019 № 33 с ООО "ИЦ"Сургутстройцена" на оказание услуг по составлению локальных сметных расчетов на сумму 17,7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Дата проведения процедуры муниципальной закупки - 10.06.2019. </t>
        </r>
        <r>
          <rPr>
            <sz val="16"/>
            <color rgb="FFFF0000"/>
            <rFont val="Times New Roman"/>
            <family val="1"/>
            <charset val="204"/>
          </rPr>
          <t xml:space="preserve">
</t>
        </r>
        <r>
          <rPr>
            <sz val="16"/>
            <rFont val="Times New Roman"/>
            <family val="1"/>
            <charset val="204"/>
          </rPr>
          <t xml:space="preserve">2) ДАиГ: предусмотрено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Закупка на выполнение работ по строительству объекта будет размещена по итогам прохождения проверки достоверности и сметной стоимости строительства объекта;
2. "Главная площадь города Сургута". Размещение извещения на выполнение работ по благоустройству территории запланировано на июнь 2019 года.  
3.  "Исторический парк "Россия - моя история". Размещение извещения на выполнениа работ по благоустройству парка запланировано на июнь 2019 года.
                                                                                                            </t>
        </r>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A384592_0CFD_4322_A4EB_34EC04693944_.wvu.Rows" hidden="1" oldHidden="1">
    <oldFormula>'на 01.06.2019'!$42:$42,'на 01.06.2019'!$48:$48,'на 01.06.2019'!$54:$54,'на 01.06.2019'!$140:$146,'на 01.06.2019'!$166:$166,'на 01.06.2019'!$192:$192,'на 01.06.2019'!$197:$198</oldFormula>
  </rdn>
  <rcv guid="{CA384592-0CFD-4322-A4EB-34EC04693944}" action="delete"/>
  <rdn rId="0" localSheetId="1" customView="1" name="Z_CA384592_0CFD_4322_A4EB_34EC04693944_.wvu.PrintArea" hidden="1" oldHidden="1">
    <formula>'на 01.06.2019'!$A$1:$J$198</formula>
    <oldFormula>'на 01.06.2019'!$A$1:$J$198</oldFormula>
  </rdn>
  <rdn rId="0" localSheetId="1" customView="1" name="Z_CA384592_0CFD_4322_A4EB_34EC04693944_.wvu.PrintTitles" hidden="1" oldHidden="1">
    <formula>'на 01.06.2019'!$5:$8</formula>
    <oldFormula>'на 01.06.2019'!$5:$8</oldFormula>
  </rdn>
  <rdn rId="0" localSheetId="1" customView="1" name="Z_CA384592_0CFD_4322_A4EB_34EC04693944_.wvu.FilterData" hidden="1" oldHidden="1">
    <formula>'на 01.06.2019'!$A$7:$J$399</formula>
    <oldFormula>'на 01.06.2019'!$A$7:$J$399</oldFormula>
  </rdn>
  <rcv guid="{CA384592-0CFD-4322-A4EB-34EC04693944}"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5" start="0" length="2147483647">
    <dxf>
      <font>
        <color rgb="FFFF0000"/>
      </font>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01.06.2019'!$A$1:$J$198</formula>
    <oldFormula>'на 01.06.2019'!$A$1:$J$198</oldFormula>
  </rdn>
  <rdn rId="0" localSheetId="1" customView="1" name="Z_CA384592_0CFD_4322_A4EB_34EC04693944_.wvu.PrintTitles" hidden="1" oldHidden="1">
    <formula>'на 01.06.2019'!$5:$8</formula>
    <oldFormula>'на 01.06.2019'!$5:$8</oldFormula>
  </rdn>
  <rdn rId="0" localSheetId="1" customView="1" name="Z_CA384592_0CFD_4322_A4EB_34EC04693944_.wvu.FilterData" hidden="1" oldHidden="1">
    <formula>'на 01.06.2019'!$A$7:$J$399</formula>
    <oldFormula>'на 01.06.2019'!$A$7:$J$399</oldFormula>
  </rdn>
  <rcv guid="{CA384592-0CFD-4322-A4EB-34EC04693944}"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5:I17" start="0" length="2147483647">
    <dxf>
      <font>
        <color auto="1"/>
      </font>
    </dxf>
  </rfmt>
  <rcv guid="{CCF533A2-322B-40E2-88B2-065E6D1D35B4}" action="delete"/>
  <rdn rId="0" localSheetId="1" customView="1" name="Z_CCF533A2_322B_40E2_88B2_065E6D1D35B4_.wvu.PrintArea" hidden="1" oldHidden="1">
    <formula>'на 01.06.2019'!$A$1:$J$198</formula>
    <oldFormula>'на 01.06.2019'!$A$1:$J$198</oldFormula>
  </rdn>
  <rdn rId="0" localSheetId="1" customView="1" name="Z_CCF533A2_322B_40E2_88B2_065E6D1D35B4_.wvu.PrintTitles" hidden="1" oldHidden="1">
    <formula>'на 01.06.2019'!$5:$8</formula>
    <oldFormula>'на 01.06.2019'!$5:$8</oldFormula>
  </rdn>
  <rdn rId="0" localSheetId="1" customView="1" name="Z_CCF533A2_322B_40E2_88B2_065E6D1D35B4_.wvu.FilterData" hidden="1" oldHidden="1">
    <formula>'на 01.06.2019'!$A$7:$J$399</formula>
    <oldFormula>'на 01.06.2019'!$A$7:$J$399</oldFormula>
  </rdn>
  <rcv guid="{CCF533A2-322B-40E2-88B2-065E6D1D35B4}"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1" numFmtId="4">
    <oc r="C57">
      <v>2103.5</v>
    </oc>
    <nc r="C57">
      <v>2104</v>
    </nc>
  </rcc>
  <rcc rId="49" sId="1" numFmtId="4">
    <oc r="G57">
      <v>1513.13</v>
    </oc>
    <nc r="G57">
      <v>1645.13</v>
    </nc>
  </rcc>
  <rfmt sheetId="1" sqref="B55:I57" start="0" length="2147483647">
    <dxf>
      <font>
        <color auto="1"/>
      </font>
    </dxf>
  </rfm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numFmtId="4">
    <oc r="C151">
      <v>42172.69</v>
    </oc>
    <nc r="C151">
      <v>48704.81</v>
    </nc>
  </rcc>
  <rfmt sheetId="1" sqref="C151" start="0" length="2147483647">
    <dxf>
      <font>
        <color auto="1"/>
      </font>
    </dxf>
  </rfmt>
  <rcc rId="51" sId="1" numFmtId="4">
    <oc r="D151">
      <v>49010.43</v>
    </oc>
    <nc r="D151">
      <v>49504.69</v>
    </nc>
  </rcc>
  <rfmt sheetId="1" sqref="D151" start="0" length="2147483647">
    <dxf>
      <font>
        <color auto="1"/>
      </font>
    </dxf>
  </rfmt>
  <rcc rId="52" sId="1" numFmtId="4">
    <oc r="C150">
      <v>85004.41</v>
    </oc>
    <nc r="C150">
      <v>82974.820000000007</v>
    </nc>
  </rcc>
  <rcc rId="53" sId="1" numFmtId="4">
    <oc r="C149">
      <v>8518.2900000000009</v>
    </oc>
    <nc r="C149">
      <v>36676.379999999997</v>
    </nc>
  </rcc>
  <rfmt sheetId="1" sqref="C149:C150" start="0" length="2147483647">
    <dxf>
      <font>
        <color auto="1"/>
      </font>
    </dxf>
  </rfmt>
  <rfmt sheetId="1" sqref="D150" start="0" length="2147483647">
    <dxf>
      <font>
        <color auto="1"/>
      </font>
    </dxf>
  </rfmt>
  <rcc rId="54" sId="1" numFmtId="4">
    <oc r="D150">
      <f>82974.82+21979.2</f>
    </oc>
    <nc r="D150">
      <v>104954.01</v>
    </nc>
  </rcc>
  <rcc rId="55" sId="1" numFmtId="4">
    <oc r="I150">
      <f>82974.82+21979.2</f>
    </oc>
    <nc r="I150">
      <v>104954.01</v>
    </nc>
  </rcc>
  <rfmt sheetId="1" sqref="D149" start="0" length="2147483647">
    <dxf>
      <font>
        <color auto="1"/>
      </font>
    </dxf>
  </rfmt>
  <rfmt sheetId="1" sqref="G149:G151" start="0" length="2147483647">
    <dxf>
      <font>
        <color auto="1"/>
      </font>
    </dxf>
  </rfmt>
  <rfmt sheetId="1" sqref="H149:H151" start="0" length="2147483647">
    <dxf>
      <font>
        <color auto="1"/>
      </font>
    </dxf>
  </rfmt>
  <rfmt sheetId="1" sqref="E149:F151" start="0" length="2147483647">
    <dxf>
      <font>
        <color auto="1"/>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4" start="0" length="2147483647">
    <dxf>
      <font>
        <color auto="1"/>
      </font>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9:I153" start="0" length="2147483647">
    <dxf>
      <font>
        <color auto="1"/>
      </font>
    </dxf>
  </rfmt>
  <rfmt sheetId="1" sqref="C147:I148" start="0" length="2147483647">
    <dxf>
      <font>
        <color auto="1"/>
      </font>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69:I169" start="0" length="2147483647">
    <dxf>
      <font>
        <color auto="1"/>
      </font>
    </dxf>
  </rfmt>
  <rfmt sheetId="1" sqref="C170:I170" start="0" length="2147483647">
    <dxf>
      <font>
        <color auto="1"/>
      </font>
    </dxf>
  </rfmt>
  <rfmt sheetId="1" sqref="C171:I171" start="0" length="2147483647">
    <dxf>
      <font>
        <color auto="1"/>
      </font>
    </dxf>
  </rfmt>
  <rfmt sheetId="1" sqref="C168:I168" start="0" length="2147483647">
    <dxf>
      <font>
        <color auto="1"/>
      </font>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XFD10" start="0" length="2147483647">
    <dxf>
      <font>
        <color auto="1"/>
      </font>
    </dxf>
  </rfmt>
  <rfmt sheetId="1" sqref="A11:XFD11" start="0" length="2147483647">
    <dxf>
      <font>
        <color auto="1"/>
      </font>
    </dxf>
  </rfmt>
  <rfmt sheetId="1" sqref="C12:H12" start="0" length="2147483647">
    <dxf>
      <font>
        <color auto="1"/>
      </font>
    </dxf>
  </rfmt>
  <rfmt sheetId="1" sqref="C14:I14" start="0" length="2147483647">
    <dxf>
      <font>
        <color auto="1"/>
      </font>
    </dxf>
  </rfmt>
  <rfmt sheetId="1" sqref="A9:XFD9" start="0" length="2147483647">
    <dxf>
      <font>
        <color auto="1"/>
      </font>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1">
    <oc r="I26">
      <f>20761.94+1053.06+138018.11+9363.9</f>
    </oc>
    <nc r="I26">
      <f>20761.94+1053.06+138018.11</f>
    </nc>
  </rcc>
  <rcv guid="{3EEA7E1A-5F2B-4408-A34C-1F0223B5B245}" action="delete"/>
  <rdn rId="0" localSheetId="1" customView="1" name="Z_3EEA7E1A_5F2B_4408_A34C_1F0223B5B245_.wvu.FilterData" hidden="1" oldHidden="1">
    <formula>'на 01.06.2019'!$A$7:$J$399</formula>
    <oldFormula>'на 01.06.2019'!$A$7:$J$399</oldFormula>
  </rdn>
  <rcv guid="{3EEA7E1A-5F2B-4408-A34C-1F0223B5B245}"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5:I26" start="0" length="2147483647">
    <dxf>
      <font>
        <color auto="1"/>
      </font>
    </dxf>
  </rfmt>
  <rfmt sheetId="1" sqref="I21:I23" start="0" length="2147483647">
    <dxf>
      <font>
        <color auto="1"/>
      </font>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51">
    <dxf>
      <fill>
        <patternFill>
          <bgColor rgb="FFFFFF00"/>
        </patternFill>
      </fill>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1" numFmtId="4">
    <oc r="I151">
      <v>49010.43</v>
    </oc>
    <nc r="I151">
      <v>49504.69</v>
    </nc>
  </rcc>
  <rfmt sheetId="1" sqref="I151">
    <dxf>
      <fill>
        <patternFill>
          <bgColor theme="0"/>
        </patternFill>
      </fill>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2" start="0" length="2147483647">
    <dxf>
      <font>
        <color auto="1"/>
      </font>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 sId="1" numFmtId="4">
    <oc r="G25">
      <v>3300287</v>
    </oc>
    <nc r="G25">
      <v>3300286.6</v>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01.06.2019'!$A$1:$J$198</formula>
    <oldFormula>'на 01.06.2019'!$A$1:$J$198</oldFormula>
  </rdn>
  <rdn rId="0" localSheetId="1" customView="1" name="Z_BEA0FDBA_BB07_4C19_8BBD_5E57EE395C09_.wvu.PrintTitles" hidden="1" oldHidden="1">
    <formula>'на 01.06.2019'!$5:$8</formula>
    <oldFormula>'на 01.06.2019'!$5:$8</oldFormula>
  </rdn>
  <rdn rId="0" localSheetId="1" customView="1" name="Z_BEA0FDBA_BB07_4C19_8BBD_5E57EE395C09_.wvu.FilterData" hidden="1" oldHidden="1">
    <formula>'на 01.06.2019'!$A$7:$J$399</formula>
    <oldFormula>'на 01.06.2019'!$A$7:$J$399</oldFormula>
  </rdn>
  <rcv guid="{BEA0FDBA-BB07-4C19-8BBD-5E57EE395C09}"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25" start="0" length="2147483647">
    <dxf>
      <font>
        <color auto="1"/>
      </font>
    </dxf>
  </rfmt>
  <rcc rId="5" sId="1" numFmtId="4">
    <oc r="C25">
      <v>12689761.300000001</v>
    </oc>
    <nc r="C25">
      <v>12752155.1</v>
    </nc>
  </rcc>
  <rfmt sheetId="1" sqref="C25" start="0" length="2147483647">
    <dxf>
      <font>
        <color auto="1"/>
      </font>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oc r="K9">
      <f>D9-I9</f>
    </oc>
    <nc r="K9"/>
  </rcc>
  <rcc rId="64" sId="1">
    <oc r="K10">
      <f>D10-I10</f>
    </oc>
    <nc r="K10"/>
  </rcc>
  <rcc rId="65" sId="1">
    <oc r="K11">
      <f>D11-I11</f>
    </oc>
    <nc r="K11"/>
  </rcc>
  <rcc rId="66" sId="1">
    <oc r="K12">
      <f>D12-I12</f>
    </oc>
    <nc r="K12"/>
  </rcc>
  <rcc rId="67" sId="1">
    <oc r="K13">
      <f>D13-I13</f>
    </oc>
    <nc r="K13"/>
  </rcc>
  <rcc rId="68" sId="1">
    <oc r="K14">
      <f>D14-I14</f>
    </oc>
    <nc r="K14"/>
  </rcc>
  <rcc rId="69" sId="1">
    <oc r="K15">
      <f>D15-I15</f>
    </oc>
    <nc r="K15"/>
  </rcc>
  <rcc rId="70" sId="1">
    <oc r="K16">
      <f>D16-I16</f>
    </oc>
    <nc r="K16"/>
  </rcc>
  <rcc rId="71" sId="1">
    <oc r="K17">
      <f>D17-I17</f>
    </oc>
    <nc r="K17"/>
  </rcc>
  <rcc rId="72" sId="1">
    <oc r="K18">
      <f>D18-I18</f>
    </oc>
    <nc r="K18"/>
  </rcc>
  <rcc rId="73" sId="1">
    <oc r="K19">
      <f>D19-I19</f>
    </oc>
    <nc r="K19"/>
  </rcc>
  <rcc rId="74" sId="1">
    <oc r="K20">
      <f>D20-I20</f>
    </oc>
    <nc r="K20"/>
  </rcc>
  <rcc rId="75" sId="1">
    <oc r="K21">
      <f>D21-I21</f>
    </oc>
    <nc r="K21"/>
  </rcc>
  <rcc rId="76" sId="1">
    <oc r="K22">
      <f>D22-I22</f>
    </oc>
    <nc r="K22"/>
  </rcc>
  <rcc rId="77" sId="1">
    <oc r="K23">
      <f>D23-I23</f>
    </oc>
    <nc r="K23"/>
  </rcc>
  <rcc rId="78" sId="1">
    <oc r="K24">
      <f>D24-I24</f>
    </oc>
    <nc r="K24"/>
  </rcc>
  <rcc rId="79" sId="1">
    <oc r="K25">
      <f>D25-I25</f>
    </oc>
    <nc r="K25"/>
  </rcc>
  <rcc rId="80" sId="1">
    <oc r="K26">
      <f>D26-I26</f>
    </oc>
    <nc r="K26"/>
  </rcc>
  <rcc rId="81" sId="1">
    <oc r="K27">
      <f>D27-I27</f>
    </oc>
    <nc r="K27"/>
  </rcc>
  <rcc rId="82" sId="1">
    <oc r="K28">
      <f>D28-I28</f>
    </oc>
    <nc r="K28"/>
  </rcc>
  <rcc rId="83" sId="1">
    <oc r="K29">
      <f>D29-I29</f>
    </oc>
    <nc r="K29"/>
  </rcc>
  <rcc rId="84" sId="1">
    <oc r="K30">
      <f>D30-I30</f>
    </oc>
    <nc r="K30"/>
  </rcc>
  <rcc rId="85" sId="1">
    <oc r="K31">
      <f>D31-I31</f>
    </oc>
    <nc r="K31"/>
  </rcc>
  <rcc rId="86" sId="1">
    <oc r="K32">
      <f>D32-I32</f>
    </oc>
    <nc r="K32"/>
  </rcc>
  <rcc rId="87" sId="1">
    <oc r="K33">
      <f>D33-I33</f>
    </oc>
    <nc r="K33"/>
  </rcc>
  <rcc rId="88" sId="1">
    <oc r="K34">
      <f>D34-I34</f>
    </oc>
    <nc r="K34"/>
  </rcc>
  <rcc rId="89" sId="1">
    <oc r="K35">
      <f>D35-I35</f>
    </oc>
    <nc r="K35"/>
  </rcc>
  <rcc rId="90" sId="1">
    <oc r="K36">
      <f>D36-I36</f>
    </oc>
    <nc r="K36"/>
  </rcc>
  <rcc rId="91" sId="1">
    <oc r="K37">
      <f>D37-I37</f>
    </oc>
    <nc r="K37"/>
  </rcc>
  <rcc rId="92" sId="1">
    <oc r="K38">
      <f>D38-I38</f>
    </oc>
    <nc r="K38"/>
  </rcc>
  <rcc rId="93" sId="1">
    <oc r="K39">
      <f>D39-I39</f>
    </oc>
    <nc r="K39"/>
  </rcc>
  <rcc rId="94" sId="1">
    <oc r="K40">
      <f>D40-I40</f>
    </oc>
    <nc r="K40"/>
  </rcc>
  <rcc rId="95" sId="1">
    <oc r="K41">
      <f>D41-I41</f>
    </oc>
    <nc r="K41"/>
  </rcc>
  <rcc rId="96" sId="1">
    <oc r="K42">
      <f>D42-I42</f>
    </oc>
    <nc r="K42"/>
  </rcc>
  <rcc rId="97" sId="1">
    <oc r="K43">
      <f>D43-I43</f>
    </oc>
    <nc r="K43"/>
  </rcc>
  <rcc rId="98" sId="1">
    <oc r="K44">
      <f>D44-I44</f>
    </oc>
    <nc r="K44"/>
  </rcc>
  <rcc rId="99" sId="1">
    <oc r="K45">
      <f>D45-I45</f>
    </oc>
    <nc r="K45"/>
  </rcc>
  <rcc rId="100" sId="1">
    <oc r="K46">
      <f>D46-I46</f>
    </oc>
    <nc r="K46"/>
  </rcc>
  <rcc rId="101" sId="1">
    <oc r="K47">
      <f>D47-I47</f>
    </oc>
    <nc r="K47"/>
  </rcc>
  <rcc rId="102" sId="1">
    <oc r="K48">
      <f>D48-I48</f>
    </oc>
    <nc r="K48"/>
  </rcc>
  <rcc rId="103" sId="1">
    <oc r="K49">
      <f>D49-I49</f>
    </oc>
    <nc r="K49"/>
  </rcc>
  <rcc rId="104" sId="1">
    <oc r="K50">
      <f>D50-I50</f>
    </oc>
    <nc r="K50"/>
  </rcc>
  <rcc rId="105" sId="1">
    <oc r="K51">
      <f>D51-I51</f>
    </oc>
    <nc r="K51"/>
  </rcc>
  <rcc rId="106" sId="1">
    <oc r="K52">
      <f>D52-I52</f>
    </oc>
    <nc r="K52"/>
  </rcc>
  <rcc rId="107" sId="1">
    <oc r="K53">
      <f>D53-I53</f>
    </oc>
    <nc r="K53"/>
  </rcc>
  <rcc rId="108" sId="1">
    <oc r="K54">
      <f>D54-I54</f>
    </oc>
    <nc r="K54"/>
  </rcc>
  <rcc rId="109" sId="1">
    <oc r="K55">
      <f>D55-I55</f>
    </oc>
    <nc r="K55"/>
  </rcc>
  <rcc rId="110" sId="1">
    <oc r="K56">
      <f>D56-I56</f>
    </oc>
    <nc r="K56"/>
  </rcc>
  <rcc rId="111" sId="1">
    <oc r="K57">
      <f>D57-I57</f>
    </oc>
    <nc r="K57"/>
  </rcc>
  <rcc rId="112" sId="1">
    <oc r="K58">
      <f>D58-I58</f>
    </oc>
    <nc r="K58"/>
  </rcc>
  <rcc rId="113" sId="1">
    <oc r="K59">
      <f>D59-I59</f>
    </oc>
    <nc r="K59"/>
  </rcc>
  <rcc rId="114" sId="1">
    <oc r="K60">
      <f>D60-I60</f>
    </oc>
    <nc r="K60"/>
  </rcc>
  <rcc rId="115" sId="1">
    <oc r="K61">
      <f>D61-I61</f>
    </oc>
    <nc r="K61"/>
  </rcc>
  <rcc rId="116" sId="1">
    <oc r="K62">
      <f>D62-I62</f>
    </oc>
    <nc r="K62"/>
  </rcc>
  <rcc rId="117" sId="1">
    <oc r="K63">
      <f>D63-I63</f>
    </oc>
    <nc r="K63"/>
  </rcc>
  <rcc rId="118" sId="1">
    <oc r="K64">
      <f>D64-I64</f>
    </oc>
    <nc r="K64"/>
  </rcc>
  <rcc rId="119" sId="1">
    <oc r="K65">
      <f>D65-I65</f>
    </oc>
    <nc r="K65"/>
  </rcc>
  <rcc rId="120" sId="1">
    <oc r="K66">
      <f>D66-I66</f>
    </oc>
    <nc r="K66"/>
  </rcc>
  <rcc rId="121" sId="1">
    <oc r="K67">
      <f>D67-I67</f>
    </oc>
    <nc r="K67"/>
  </rcc>
  <rcc rId="122" sId="1">
    <oc r="K68">
      <f>D68-I68</f>
    </oc>
    <nc r="K68"/>
  </rcc>
  <rcc rId="123" sId="1">
    <oc r="K69">
      <f>D69-I69</f>
    </oc>
    <nc r="K69"/>
  </rcc>
  <rcc rId="124" sId="1">
    <oc r="K70">
      <f>D70-I70</f>
    </oc>
    <nc r="K70"/>
  </rcc>
  <rcc rId="125" sId="1">
    <oc r="K71">
      <f>D71-I71</f>
    </oc>
    <nc r="K71"/>
  </rcc>
  <rcc rId="126" sId="1">
    <oc r="K72">
      <f>D72-I72</f>
    </oc>
    <nc r="K72"/>
  </rcc>
  <rcc rId="127" sId="1">
    <oc r="K73">
      <f>D73-I73</f>
    </oc>
    <nc r="K73"/>
  </rcc>
  <rcc rId="128" sId="1">
    <oc r="K74">
      <f>D74-I74</f>
    </oc>
    <nc r="K74"/>
  </rcc>
  <rcc rId="129" sId="1">
    <oc r="K75">
      <f>D75-I75</f>
    </oc>
    <nc r="K75"/>
  </rcc>
  <rcc rId="130" sId="1">
    <oc r="K76">
      <f>D76-I76</f>
    </oc>
    <nc r="K76"/>
  </rcc>
  <rcc rId="131" sId="1">
    <oc r="K77">
      <f>D77-I77</f>
    </oc>
    <nc r="K77"/>
  </rcc>
  <rcc rId="132" sId="1">
    <oc r="K78">
      <f>D78-I78</f>
    </oc>
    <nc r="K78"/>
  </rcc>
  <rcc rId="133" sId="1">
    <oc r="K79">
      <f>D79-I79</f>
    </oc>
    <nc r="K79"/>
  </rcc>
  <rcc rId="134" sId="1">
    <oc r="K80">
      <f>D80-I80</f>
    </oc>
    <nc r="K80"/>
  </rcc>
  <rcc rId="135" sId="1">
    <oc r="K81">
      <f>D81-I81</f>
    </oc>
    <nc r="K81"/>
  </rcc>
  <rcc rId="136" sId="1">
    <oc r="K82">
      <f>D82-I82</f>
    </oc>
    <nc r="K82"/>
  </rcc>
  <rcc rId="137" sId="1">
    <oc r="K83">
      <f>D83-I83</f>
    </oc>
    <nc r="K83"/>
  </rcc>
  <rcc rId="138" sId="1">
    <oc r="K84">
      <f>D84-I84</f>
    </oc>
    <nc r="K84"/>
  </rcc>
  <rcc rId="139" sId="1">
    <oc r="K85">
      <f>D85-I85</f>
    </oc>
    <nc r="K85"/>
  </rcc>
  <rcc rId="140" sId="1">
    <oc r="K86">
      <f>D86-I86</f>
    </oc>
    <nc r="K86"/>
  </rcc>
  <rcc rId="141" sId="1">
    <oc r="K87">
      <f>D87-I87</f>
    </oc>
    <nc r="K87"/>
  </rcc>
  <rcc rId="142" sId="1">
    <oc r="K88">
      <f>D88-I88</f>
    </oc>
    <nc r="K88"/>
  </rcc>
  <rcc rId="143" sId="1">
    <oc r="K89">
      <f>D89-I89</f>
    </oc>
    <nc r="K89"/>
  </rcc>
  <rcc rId="144" sId="1">
    <oc r="K90">
      <f>D90-I90</f>
    </oc>
    <nc r="K90"/>
  </rcc>
  <rcc rId="145" sId="1">
    <oc r="K91">
      <f>D91-I91</f>
    </oc>
    <nc r="K91"/>
  </rcc>
  <rcc rId="146" sId="1">
    <oc r="K92">
      <f>D92-I92</f>
    </oc>
    <nc r="K92"/>
  </rcc>
  <rcc rId="147" sId="1">
    <oc r="K93">
      <f>D93-I93</f>
    </oc>
    <nc r="K93"/>
  </rcc>
  <rcc rId="148" sId="1">
    <oc r="K94">
      <f>D94-I94</f>
    </oc>
    <nc r="K94"/>
  </rcc>
  <rcc rId="149" sId="1">
    <oc r="K95">
      <f>D95-I95</f>
    </oc>
    <nc r="K95"/>
  </rcc>
  <rcc rId="150" sId="1">
    <oc r="K96">
      <f>D96-I96</f>
    </oc>
    <nc r="K96"/>
  </rcc>
  <rcc rId="151" sId="1">
    <oc r="K97">
      <f>D97-I97</f>
    </oc>
    <nc r="K97"/>
  </rcc>
  <rcc rId="152" sId="1">
    <oc r="K98">
      <f>D98-I98</f>
    </oc>
    <nc r="K98"/>
  </rcc>
  <rcc rId="153" sId="1">
    <oc r="K99">
      <f>D99-I99</f>
    </oc>
    <nc r="K99"/>
  </rcc>
  <rcc rId="154" sId="1">
    <oc r="K100">
      <f>D100-I100</f>
    </oc>
    <nc r="K100"/>
  </rcc>
  <rcc rId="155" sId="1">
    <oc r="K101">
      <f>D101-I101</f>
    </oc>
    <nc r="K101"/>
  </rcc>
  <rcc rId="156" sId="1">
    <oc r="K102">
      <f>D102-I102</f>
    </oc>
    <nc r="K102"/>
  </rcc>
  <rcc rId="157" sId="1">
    <oc r="K103">
      <f>D103-I103</f>
    </oc>
    <nc r="K103"/>
  </rcc>
  <rcc rId="158" sId="1">
    <oc r="K104">
      <f>D104-I104</f>
    </oc>
    <nc r="K104"/>
  </rcc>
  <rcc rId="159" sId="1">
    <oc r="K105">
      <f>D105-I105</f>
    </oc>
    <nc r="K105"/>
  </rcc>
  <rcc rId="160" sId="1">
    <oc r="K106">
      <f>D106-I106</f>
    </oc>
    <nc r="K106"/>
  </rcc>
  <rcc rId="161" sId="1">
    <oc r="K107">
      <f>D107-I107</f>
    </oc>
    <nc r="K107"/>
  </rcc>
  <rcc rId="162" sId="1">
    <oc r="K108">
      <f>D108-I108</f>
    </oc>
    <nc r="K108"/>
  </rcc>
  <rcc rId="163" sId="1">
    <oc r="K109">
      <f>D109-I109</f>
    </oc>
    <nc r="K109"/>
  </rcc>
  <rcc rId="164" sId="1">
    <oc r="K110">
      <f>D110-I110</f>
    </oc>
    <nc r="K110"/>
  </rcc>
  <rcc rId="165" sId="1">
    <oc r="K111">
      <f>D111-I111</f>
    </oc>
    <nc r="K111"/>
  </rcc>
  <rcc rId="166" sId="1">
    <oc r="K112">
      <f>D112-I112</f>
    </oc>
    <nc r="K112"/>
  </rcc>
  <rcc rId="167" sId="1">
    <oc r="K113">
      <f>D113-I113</f>
    </oc>
    <nc r="K113"/>
  </rcc>
  <rcc rId="168" sId="1">
    <oc r="K114">
      <f>D114-I114</f>
    </oc>
    <nc r="K114"/>
  </rcc>
  <rcc rId="169" sId="1">
    <oc r="K115">
      <f>D115-I115</f>
    </oc>
    <nc r="K115"/>
  </rcc>
  <rcc rId="170" sId="1">
    <oc r="K116">
      <f>D116-I116</f>
    </oc>
    <nc r="K116"/>
  </rcc>
  <rcc rId="171" sId="1">
    <oc r="K117">
      <f>D117-I117</f>
    </oc>
    <nc r="K117"/>
  </rcc>
  <rcc rId="172" sId="1">
    <oc r="K118">
      <f>D118-I118</f>
    </oc>
    <nc r="K118"/>
  </rcc>
  <rcc rId="173" sId="1">
    <oc r="K119">
      <f>D119-I119</f>
    </oc>
    <nc r="K119"/>
  </rcc>
  <rcc rId="174" sId="1">
    <oc r="K120">
      <f>D120-I120</f>
    </oc>
    <nc r="K120"/>
  </rcc>
  <rcc rId="175" sId="1">
    <oc r="K121">
      <f>D121-I121</f>
    </oc>
    <nc r="K121"/>
  </rcc>
  <rcc rId="176" sId="1">
    <oc r="K122">
      <f>D122-I122</f>
    </oc>
    <nc r="K122"/>
  </rcc>
  <rcc rId="177" sId="1">
    <oc r="K123">
      <f>D123-I123</f>
    </oc>
    <nc r="K123"/>
  </rcc>
  <rcc rId="178" sId="1">
    <oc r="K124">
      <f>D124-I124</f>
    </oc>
    <nc r="K124"/>
  </rcc>
  <rcc rId="179" sId="1">
    <oc r="K125">
      <f>D125-I125</f>
    </oc>
    <nc r="K125"/>
  </rcc>
  <rcc rId="180" sId="1">
    <oc r="K126">
      <f>D126-I126</f>
    </oc>
    <nc r="K126"/>
  </rcc>
  <rcc rId="181" sId="1">
    <oc r="K127">
      <f>D127-I127</f>
    </oc>
    <nc r="K127"/>
  </rcc>
  <rcc rId="182" sId="1">
    <oc r="K128">
      <f>D128-I128</f>
    </oc>
    <nc r="K128"/>
  </rcc>
  <rcc rId="183" sId="1">
    <oc r="K129">
      <f>D129-I129</f>
    </oc>
    <nc r="K129"/>
  </rcc>
  <rcc rId="184" sId="1">
    <oc r="K130">
      <f>D130-I130</f>
    </oc>
    <nc r="K130"/>
  </rcc>
  <rcc rId="185" sId="1">
    <oc r="K131">
      <f>D131-I131</f>
    </oc>
    <nc r="K131"/>
  </rcc>
  <rcc rId="186" sId="1">
    <oc r="K132">
      <f>D132-I132</f>
    </oc>
    <nc r="K132"/>
  </rcc>
  <rcc rId="187" sId="1">
    <oc r="K133">
      <f>D133-I133</f>
    </oc>
    <nc r="K133"/>
  </rcc>
  <rcc rId="188" sId="1">
    <oc r="K134">
      <f>D134-I134</f>
    </oc>
    <nc r="K134"/>
  </rcc>
  <rcc rId="189" sId="1">
    <oc r="K135">
      <f>D135-I135</f>
    </oc>
    <nc r="K135"/>
  </rcc>
  <rcc rId="190" sId="1">
    <oc r="K136">
      <f>D136-I136</f>
    </oc>
    <nc r="K136"/>
  </rcc>
  <rcc rId="191" sId="1">
    <oc r="K137">
      <f>D137-I137</f>
    </oc>
    <nc r="K137"/>
  </rcc>
  <rcc rId="192" sId="1">
    <oc r="K138">
      <f>D138-I138</f>
    </oc>
    <nc r="K138"/>
  </rcc>
  <rcc rId="193" sId="1">
    <oc r="K139">
      <f>D139-I139</f>
    </oc>
    <nc r="K139"/>
  </rcc>
  <rcc rId="194" sId="1">
    <oc r="K140">
      <f>D140-I140</f>
    </oc>
    <nc r="K140"/>
  </rcc>
  <rcc rId="195" sId="1">
    <oc r="K141">
      <f>D141-I141</f>
    </oc>
    <nc r="K141"/>
  </rcc>
  <rcc rId="196" sId="1">
    <oc r="K142">
      <f>D142-I142</f>
    </oc>
    <nc r="K142"/>
  </rcc>
  <rcc rId="197" sId="1">
    <oc r="K143">
      <f>D143-I143</f>
    </oc>
    <nc r="K143"/>
  </rcc>
  <rcc rId="198" sId="1">
    <oc r="K144">
      <f>D144-I144</f>
    </oc>
    <nc r="K144"/>
  </rcc>
  <rcc rId="199" sId="1">
    <oc r="K145">
      <f>D145-I145</f>
    </oc>
    <nc r="K145"/>
  </rcc>
  <rcc rId="200" sId="1">
    <oc r="K146">
      <f>D146-I146</f>
    </oc>
    <nc r="K146"/>
  </rcc>
  <rcc rId="201" sId="1">
    <oc r="K147">
      <f>D147-I147</f>
    </oc>
    <nc r="K147"/>
  </rcc>
  <rcc rId="202" sId="1">
    <oc r="K148">
      <f>D148-I148</f>
    </oc>
    <nc r="K148"/>
  </rcc>
  <rcc rId="203" sId="1">
    <oc r="K149">
      <f>D149-I149</f>
    </oc>
    <nc r="K149"/>
  </rcc>
  <rcc rId="204" sId="1">
    <oc r="K150">
      <f>D150-I150</f>
    </oc>
    <nc r="K150"/>
  </rcc>
  <rcc rId="205" sId="1">
    <oc r="K151">
      <f>D151-I151</f>
    </oc>
    <nc r="K151"/>
  </rcc>
  <rcc rId="206" sId="1">
    <oc r="K152">
      <f>D152-I152</f>
    </oc>
    <nc r="K152"/>
  </rcc>
  <rcc rId="207" sId="1">
    <oc r="K153">
      <f>D153-I153</f>
    </oc>
    <nc r="K153"/>
  </rcc>
  <rcc rId="208" sId="1">
    <oc r="K154">
      <f>D154-I154</f>
    </oc>
    <nc r="K154"/>
  </rcc>
  <rcc rId="209" sId="1">
    <oc r="K155">
      <f>D155-I155</f>
    </oc>
    <nc r="K155"/>
  </rcc>
  <rcc rId="210" sId="1">
    <oc r="K156">
      <f>D156-I156</f>
    </oc>
    <nc r="K156"/>
  </rcc>
  <rcc rId="211" sId="1">
    <oc r="K157">
      <f>D157-I157</f>
    </oc>
    <nc r="K157"/>
  </rcc>
  <rcc rId="212" sId="1">
    <oc r="K158">
      <f>D158-I158</f>
    </oc>
    <nc r="K158"/>
  </rcc>
  <rcc rId="213" sId="1">
    <oc r="K159">
      <f>D159-I159</f>
    </oc>
    <nc r="K159"/>
  </rcc>
  <rcc rId="214" sId="1">
    <oc r="K160">
      <f>D160-I160</f>
    </oc>
    <nc r="K160"/>
  </rcc>
  <rcc rId="215" sId="1">
    <oc r="K161">
      <f>D161-I161</f>
    </oc>
    <nc r="K161"/>
  </rcc>
  <rcc rId="216" sId="1">
    <oc r="K162">
      <f>D162-I162</f>
    </oc>
    <nc r="K162"/>
  </rcc>
  <rcc rId="217" sId="1">
    <oc r="K163">
      <f>D163-I163</f>
    </oc>
    <nc r="K163"/>
  </rcc>
  <rcc rId="218" sId="1">
    <oc r="K164">
      <f>D164-I164</f>
    </oc>
    <nc r="K164"/>
  </rcc>
  <rcc rId="219" sId="1">
    <oc r="K165">
      <f>D165-I165</f>
    </oc>
    <nc r="K165"/>
  </rcc>
  <rcc rId="220" sId="1">
    <oc r="K166">
      <f>D166-I166</f>
    </oc>
    <nc r="K166"/>
  </rcc>
  <rcc rId="221" sId="1">
    <oc r="K167">
      <f>D167-I167</f>
    </oc>
    <nc r="K167"/>
  </rcc>
  <rcc rId="222" sId="1">
    <oc r="K168">
      <f>D168-I168</f>
    </oc>
    <nc r="K168"/>
  </rcc>
  <rcc rId="223" sId="1">
    <oc r="K169">
      <f>D169-I169</f>
    </oc>
    <nc r="K169"/>
  </rcc>
  <rcc rId="224" sId="1">
    <oc r="K170">
      <f>D170-I170</f>
    </oc>
    <nc r="K170"/>
  </rcc>
  <rcc rId="225" sId="1">
    <oc r="K171">
      <f>D171-I171</f>
    </oc>
    <nc r="K171"/>
  </rcc>
  <rcc rId="226" sId="1">
    <oc r="K172">
      <f>D172-I172</f>
    </oc>
    <nc r="K172"/>
  </rcc>
  <rcc rId="227" sId="1">
    <oc r="K173">
      <f>D173-I173</f>
    </oc>
    <nc r="K173"/>
  </rcc>
  <rcc rId="228" sId="1">
    <oc r="K174">
      <f>D174-I174</f>
    </oc>
    <nc r="K174"/>
  </rcc>
  <rcc rId="229" sId="1">
    <oc r="K175">
      <f>D175-I175</f>
    </oc>
    <nc r="K175"/>
  </rcc>
  <rcc rId="230" sId="1">
    <oc r="K176">
      <f>D176-I176</f>
    </oc>
    <nc r="K176"/>
  </rcc>
  <rcc rId="231" sId="1">
    <oc r="K177">
      <f>D177-I177</f>
    </oc>
    <nc r="K177"/>
  </rcc>
  <rcc rId="232" sId="1">
    <oc r="K178">
      <f>D178-I178</f>
    </oc>
    <nc r="K178"/>
  </rcc>
  <rcc rId="233" sId="1">
    <oc r="K179">
      <f>D179-I179</f>
    </oc>
    <nc r="K179"/>
  </rcc>
  <rcc rId="234" sId="1">
    <oc r="K180">
      <f>D180-I180</f>
    </oc>
    <nc r="K180"/>
  </rcc>
  <rcc rId="235" sId="1">
    <oc r="K181">
      <f>D181-I181</f>
    </oc>
    <nc r="K181"/>
  </rcc>
  <rcc rId="236" sId="1">
    <oc r="K182">
      <f>D182-I182</f>
    </oc>
    <nc r="K182"/>
  </rcc>
  <rcc rId="237" sId="1">
    <oc r="K183">
      <f>D183-I183</f>
    </oc>
    <nc r="K183"/>
  </rcc>
  <rcc rId="238" sId="1">
    <oc r="K184">
      <f>D184-I184</f>
    </oc>
    <nc r="K184"/>
  </rcc>
  <rcc rId="239" sId="1">
    <oc r="K185">
      <f>D185-I185</f>
    </oc>
    <nc r="K185"/>
  </rcc>
  <rcc rId="240" sId="1">
    <oc r="K186">
      <f>D186-I186</f>
    </oc>
    <nc r="K186"/>
  </rcc>
  <rcc rId="241" sId="1">
    <oc r="K187">
      <f>D187-I187</f>
    </oc>
    <nc r="K187"/>
  </rcc>
  <rcc rId="242" sId="1">
    <oc r="K188">
      <f>D188-I188</f>
    </oc>
    <nc r="K188"/>
  </rcc>
  <rcc rId="243" sId="1">
    <oc r="K189">
      <f>D189-I189</f>
    </oc>
    <nc r="K189"/>
  </rcc>
  <rcc rId="244" sId="1">
    <oc r="K190">
      <f>D190-I190</f>
    </oc>
    <nc r="K190"/>
  </rcc>
  <rcc rId="245" sId="1">
    <oc r="K191">
      <f>D191-I191</f>
    </oc>
    <nc r="K191"/>
  </rcc>
  <rcc rId="246" sId="1">
    <oc r="K192">
      <f>D192-I192</f>
    </oc>
    <nc r="K192"/>
  </rcc>
  <rcc rId="247" sId="1">
    <oc r="K193">
      <f>D193-I193</f>
    </oc>
    <nc r="K193"/>
  </rcc>
  <rcc rId="248" sId="1">
    <oc r="K194">
      <f>D194-I194</f>
    </oc>
    <nc r="K194"/>
  </rcc>
  <rcc rId="249" sId="1">
    <oc r="K195">
      <f>D195-I195</f>
    </oc>
    <nc r="K195"/>
  </rcc>
  <rcc rId="250" sId="1">
    <oc r="K196">
      <f>D196-I196</f>
    </oc>
    <nc r="K196"/>
  </rcc>
  <rcc rId="251" sId="1">
    <oc r="K197">
      <f>D197-I197</f>
    </oc>
    <nc r="K197"/>
  </rcc>
  <rcc rId="252" sId="1">
    <oc r="K198">
      <f>D198-I198</f>
    </oc>
    <nc r="K198"/>
  </rcc>
  <rcv guid="{6E4A7295-8CE0-4D28-ABEF-D38EBAE7C204}" action="delete"/>
  <rdn rId="0" localSheetId="1" customView="1" name="Z_6E4A7295_8CE0_4D28_ABEF_D38EBAE7C204_.wvu.PrintArea" hidden="1" oldHidden="1">
    <formula>'на 01.06.2019'!$A$1:$J$199</formula>
    <oldFormula>'на 01.06.2019'!$A$1:$J$199</oldFormula>
  </rdn>
  <rdn rId="0" localSheetId="1" customView="1" name="Z_6E4A7295_8CE0_4D28_ABEF_D38EBAE7C204_.wvu.PrintTitles" hidden="1" oldHidden="1">
    <formula>'на 01.06.2019'!$5:$8</formula>
    <oldFormula>'на 01.06.2019'!$5:$8</oldFormula>
  </rdn>
  <rdn rId="0" localSheetId="1" customView="1" name="Z_6E4A7295_8CE0_4D28_ABEF_D38EBAE7C204_.wvu.FilterData" hidden="1" oldHidden="1">
    <formula>'на 01.06.2019'!$A$7:$J$399</formula>
    <oldFormula>'на 01.06.2019'!$A$7:$J$399</oldFormula>
  </rdn>
  <rcv guid="{6E4A7295-8CE0-4D28-ABEF-D38EBAE7C204}"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numFmtId="4">
    <oc r="C39">
      <v>1914.9</v>
    </oc>
    <nc r="C39">
      <v>9157.09</v>
    </nc>
  </rcc>
  <rcc rId="7" sId="1" numFmtId="4">
    <oc r="C38">
      <v>275.60000000000002</v>
    </oc>
    <nc r="C38">
      <v>5004.8900000000003</v>
    </nc>
  </rcc>
  <rcc rId="8" sId="1" numFmtId="4">
    <oc r="C40">
      <v>1026.96</v>
    </oc>
    <nc r="C40">
      <v>961.28</v>
    </nc>
  </rcc>
  <rfmt sheetId="1" sqref="C37:C38" start="0" length="2147483647">
    <dxf>
      <font>
        <color auto="1"/>
      </font>
    </dxf>
  </rfmt>
  <rfmt sheetId="1" sqref="C39:C40" start="0" length="2147483647">
    <dxf>
      <font>
        <color auto="1"/>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5" start="0" length="2147483647">
    <dxf>
      <font>
        <color auto="1"/>
      </font>
    </dxf>
  </rfmt>
  <rcc rId="9" sId="1" numFmtId="4">
    <oc r="G25">
      <v>3224917.5</v>
    </oc>
    <nc r="G25">
      <v>3300286.6</v>
    </nc>
  </rcc>
  <rfmt sheetId="1" sqref="F25:H25" start="0" length="2147483647">
    <dxf>
      <font>
        <color auto="1"/>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numFmtId="4">
    <nc r="C137">
      <v>2319.12</v>
    </nc>
  </rcc>
  <rfmt sheetId="1" sqref="C137:D137" start="0" length="2147483647">
    <dxf>
      <font>
        <color theme="1"/>
      </font>
    </dxf>
  </rfmt>
  <rfmt sheetId="1" sqref="E137" start="0" length="2147483647">
    <dxf>
      <font>
        <color theme="1"/>
      </font>
    </dxf>
  </rfmt>
  <rfmt sheetId="1" sqref="F137:I137" start="0" length="2147483647">
    <dxf>
      <font>
        <color theme="1"/>
      </font>
    </dxf>
  </rfmt>
  <rfmt sheetId="1" sqref="A129:I134" start="0" length="2147483647">
    <dxf>
      <font>
        <color theme="1"/>
      </font>
    </dxf>
  </rfmt>
  <rcv guid="{CA384592-0CFD-4322-A4EB-34EC04693944}" action="delete"/>
  <rdn rId="0" localSheetId="1" customView="1" name="Z_CA384592_0CFD_4322_A4EB_34EC04693944_.wvu.PrintArea" hidden="1" oldHidden="1">
    <formula>'на 01.06.2019'!$A$1:$J$198</formula>
    <oldFormula>'на 01.06.2019'!$A$1:$J$198</oldFormula>
  </rdn>
  <rdn rId="0" localSheetId="1" customView="1" name="Z_CA384592_0CFD_4322_A4EB_34EC04693944_.wvu.PrintTitles" hidden="1" oldHidden="1">
    <formula>'на 01.06.2019'!$5:$8</formula>
    <oldFormula>'на 01.06.2019'!$5:$8</oldFormula>
  </rdn>
  <rdn rId="0" localSheetId="1" customView="1" name="Z_CA384592_0CFD_4322_A4EB_34EC04693944_.wvu.Rows" hidden="1" oldHidden="1">
    <formula>'на 01.06.2019'!$42:$42,'на 01.06.2019'!$48:$48,'на 01.06.2019'!$54:$54,'на 01.06.2019'!$140:$146,'на 01.06.2019'!$166:$166,'на 01.06.2019'!$192:$192,'на 01.06.2019'!$197:$198</formula>
    <oldFormula>'на 01.06.2019'!$42:$42,'на 01.06.2019'!$48:$48,'на 01.06.2019'!$54:$54,'на 01.06.2019'!$140:$146,'на 01.06.2019'!$166:$166,'на 01.06.2019'!$192:$192,'на 01.06.2019'!$197:$198</oldFormula>
  </rdn>
  <rdn rId="0" localSheetId="1" customView="1" name="Z_CA384592_0CFD_4322_A4EB_34EC04693944_.wvu.FilterData" hidden="1" oldHidden="1">
    <formula>'на 01.06.2019'!$A$7:$J$399</formula>
    <oldFormula>'на 01.06.2019'!$A$7:$J$399</oldFormula>
  </rdn>
  <rcv guid="{CA384592-0CFD-4322-A4EB-34EC04693944}"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5" start="0" length="2147483647">
    <dxf>
      <font>
        <color auto="1"/>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8"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14"/>
  <sheetViews>
    <sheetView showZeros="0" tabSelected="1" showOutlineSymbols="0" view="pageBreakPreview" topLeftCell="A190" zoomScale="50" zoomScaleNormal="50" zoomScaleSheetLayoutView="42" zoomScalePageLayoutView="75" workbookViewId="0">
      <selection activeCell="C195" sqref="C195"/>
    </sheetView>
  </sheetViews>
  <sheetFormatPr defaultRowHeight="26.25" outlineLevelRow="1" outlineLevelCol="2" x14ac:dyDescent="0.25"/>
  <cols>
    <col min="1" max="1" width="16.75" style="60" customWidth="1"/>
    <col min="2" max="2" width="108" style="61" customWidth="1"/>
    <col min="3" max="3" width="23.875" style="62" customWidth="1"/>
    <col min="4" max="4" width="26.125" style="62" customWidth="1"/>
    <col min="5" max="5" width="22.625" style="63" customWidth="1" outlineLevel="2"/>
    <col min="6" max="6" width="18.625" style="64" customWidth="1" outlineLevel="2"/>
    <col min="7" max="7" width="21.25" style="65" customWidth="1" outlineLevel="2"/>
    <col min="8" max="8" width="19.375" style="64" customWidth="1" outlineLevel="2"/>
    <col min="9" max="9" width="27.875" style="64" customWidth="1" outlineLevel="2"/>
    <col min="10" max="10" width="116.125" style="61" customWidth="1"/>
    <col min="11" max="12" width="21.5" style="3" customWidth="1"/>
    <col min="13" max="13" width="22.75" style="20" customWidth="1"/>
    <col min="14" max="66" width="9" style="20" customWidth="1"/>
    <col min="67" max="16384" width="9" style="20"/>
  </cols>
  <sheetData>
    <row r="1" spans="1:13" ht="30.75" x14ac:dyDescent="0.25">
      <c r="A1" s="13"/>
      <c r="B1" s="14"/>
      <c r="C1" s="15"/>
      <c r="D1" s="15"/>
      <c r="E1" s="16"/>
      <c r="F1" s="17"/>
      <c r="G1" s="18"/>
      <c r="H1" s="17"/>
      <c r="I1" s="17"/>
      <c r="J1" s="19"/>
    </row>
    <row r="2" spans="1:13" ht="2.25" customHeight="1" x14ac:dyDescent="0.25">
      <c r="A2" s="13"/>
      <c r="B2" s="14"/>
      <c r="C2" s="15"/>
      <c r="D2" s="15"/>
      <c r="E2" s="16"/>
      <c r="F2" s="17"/>
      <c r="G2" s="18"/>
      <c r="H2" s="17"/>
      <c r="I2" s="17"/>
      <c r="J2" s="19"/>
    </row>
    <row r="3" spans="1:13" ht="63.75" customHeight="1" x14ac:dyDescent="0.25">
      <c r="A3" s="208" t="s">
        <v>124</v>
      </c>
      <c r="B3" s="208"/>
      <c r="C3" s="208"/>
      <c r="D3" s="208"/>
      <c r="E3" s="208"/>
      <c r="F3" s="208"/>
      <c r="G3" s="208"/>
      <c r="H3" s="208"/>
      <c r="I3" s="208"/>
      <c r="J3" s="208"/>
    </row>
    <row r="4" spans="1:13" s="29" customFormat="1" x14ac:dyDescent="0.25">
      <c r="A4" s="21"/>
      <c r="B4" s="22"/>
      <c r="C4" s="23"/>
      <c r="D4" s="23"/>
      <c r="E4" s="23"/>
      <c r="F4" s="23"/>
      <c r="G4" s="24"/>
      <c r="H4" s="25"/>
      <c r="I4" s="26"/>
      <c r="J4" s="27" t="s">
        <v>31</v>
      </c>
      <c r="K4" s="28"/>
      <c r="L4" s="28"/>
    </row>
    <row r="5" spans="1:13" s="3" customFormat="1" ht="75" customHeight="1" x14ac:dyDescent="0.25">
      <c r="A5" s="211" t="s">
        <v>3</v>
      </c>
      <c r="B5" s="214" t="s">
        <v>8</v>
      </c>
      <c r="C5" s="212" t="s">
        <v>59</v>
      </c>
      <c r="D5" s="212"/>
      <c r="E5" s="216" t="s">
        <v>125</v>
      </c>
      <c r="F5" s="216"/>
      <c r="G5" s="216"/>
      <c r="H5" s="216"/>
      <c r="I5" s="215" t="s">
        <v>62</v>
      </c>
      <c r="J5" s="214" t="s">
        <v>45</v>
      </c>
    </row>
    <row r="6" spans="1:13" s="3" customFormat="1" ht="52.5" customHeight="1" x14ac:dyDescent="0.25">
      <c r="A6" s="211"/>
      <c r="B6" s="214"/>
      <c r="C6" s="213" t="s">
        <v>60</v>
      </c>
      <c r="D6" s="212" t="s">
        <v>61</v>
      </c>
      <c r="E6" s="209" t="s">
        <v>7</v>
      </c>
      <c r="F6" s="209"/>
      <c r="G6" s="209" t="s">
        <v>6</v>
      </c>
      <c r="H6" s="209"/>
      <c r="I6" s="215"/>
      <c r="J6" s="214"/>
    </row>
    <row r="7" spans="1:13" s="3" customFormat="1" ht="100.5" customHeight="1" x14ac:dyDescent="0.25">
      <c r="A7" s="211"/>
      <c r="B7" s="214"/>
      <c r="C7" s="213"/>
      <c r="D7" s="212"/>
      <c r="E7" s="9" t="s">
        <v>0</v>
      </c>
      <c r="F7" s="10" t="s">
        <v>12</v>
      </c>
      <c r="G7" s="11" t="s">
        <v>9</v>
      </c>
      <c r="H7" s="10" t="s">
        <v>2</v>
      </c>
      <c r="I7" s="215"/>
      <c r="J7" s="214"/>
    </row>
    <row r="8" spans="1:13" s="12" customFormat="1" ht="36.75" customHeight="1" x14ac:dyDescent="0.25">
      <c r="A8" s="30">
        <v>1</v>
      </c>
      <c r="B8" s="31">
        <v>2</v>
      </c>
      <c r="C8" s="32">
        <v>3</v>
      </c>
      <c r="D8" s="32">
        <v>4</v>
      </c>
      <c r="E8" s="33">
        <v>5</v>
      </c>
      <c r="F8" s="32">
        <v>6</v>
      </c>
      <c r="G8" s="34">
        <v>7</v>
      </c>
      <c r="H8" s="34">
        <v>8</v>
      </c>
      <c r="I8" s="34">
        <v>9</v>
      </c>
      <c r="J8" s="32">
        <v>10</v>
      </c>
      <c r="K8" s="35"/>
      <c r="L8" s="35"/>
    </row>
    <row r="9" spans="1:13" s="77" customFormat="1" ht="40.5" x14ac:dyDescent="0.25">
      <c r="A9" s="210"/>
      <c r="B9" s="165" t="s">
        <v>30</v>
      </c>
      <c r="C9" s="167">
        <f>SUM(C10:C14)</f>
        <v>16834069.579999998</v>
      </c>
      <c r="D9" s="167">
        <f>SUM(D10:D14)</f>
        <v>16843541.829999998</v>
      </c>
      <c r="E9" s="167">
        <f>SUM(E10:E14)</f>
        <v>4327042.4400000004</v>
      </c>
      <c r="F9" s="169">
        <f>E9/D9</f>
        <v>0.25690000000000002</v>
      </c>
      <c r="G9" s="167">
        <f t="shared" ref="G9" si="0">SUM(G10:G14)</f>
        <v>3687235.81</v>
      </c>
      <c r="H9" s="169">
        <f>G9/D9</f>
        <v>0.21890000000000001</v>
      </c>
      <c r="I9" s="167">
        <f>SUM(I10:I14)</f>
        <v>16835512.780000001</v>
      </c>
      <c r="J9" s="217"/>
      <c r="K9" s="35"/>
      <c r="L9" s="74"/>
      <c r="M9" s="74"/>
    </row>
    <row r="10" spans="1:13" s="79" customFormat="1" x14ac:dyDescent="0.25">
      <c r="A10" s="210"/>
      <c r="B10" s="166" t="s">
        <v>4</v>
      </c>
      <c r="C10" s="167">
        <f t="shared" ref="C10:E14" si="1">C16+C24+C31+C38+C44+C50+C56+C64+C149+C156+C162+C169+C179+C188+C194</f>
        <v>888001.7</v>
      </c>
      <c r="D10" s="167">
        <f t="shared" si="1"/>
        <v>888001.7</v>
      </c>
      <c r="E10" s="167">
        <f t="shared" si="1"/>
        <v>14324.04</v>
      </c>
      <c r="F10" s="169">
        <f t="shared" ref="F10:F14" si="2">E10/D10</f>
        <v>1.61E-2</v>
      </c>
      <c r="G10" s="167">
        <f>G16+G24+G31+G38+G44+G50+G56+G64+G149+G156+G162+G169+G179+G188+G194</f>
        <v>14324.04</v>
      </c>
      <c r="H10" s="169">
        <f>G10/D10</f>
        <v>1.61E-2</v>
      </c>
      <c r="I10" s="167">
        <f>I16+I24+I31+I38+I44+I50+I56+I64+I149+I156+I162+I169+I179+I188+I194</f>
        <v>888001.7</v>
      </c>
      <c r="J10" s="217"/>
      <c r="K10" s="35"/>
      <c r="L10" s="74"/>
      <c r="M10" s="74"/>
    </row>
    <row r="11" spans="1:13" s="79" customFormat="1" x14ac:dyDescent="0.25">
      <c r="A11" s="210"/>
      <c r="B11" s="166" t="s">
        <v>16</v>
      </c>
      <c r="C11" s="167">
        <f t="shared" si="1"/>
        <v>15305226.17</v>
      </c>
      <c r="D11" s="167">
        <f t="shared" si="1"/>
        <v>15311847.48</v>
      </c>
      <c r="E11" s="167">
        <f t="shared" si="1"/>
        <v>4270521.33</v>
      </c>
      <c r="F11" s="169">
        <f t="shared" si="2"/>
        <v>0.27889999999999998</v>
      </c>
      <c r="G11" s="167">
        <f>G17+G25+G32+G39+G45+G51+G57+G65+G150+G157+G163+G170+G180+G189+G195</f>
        <v>3630714.7</v>
      </c>
      <c r="H11" s="169">
        <f t="shared" ref="H11:H15" si="3">G11/D11</f>
        <v>0.23710000000000001</v>
      </c>
      <c r="I11" s="167">
        <f>I17+I25+I32+I39+I45+I51+I57+I65+I150+I157+I163+I170+I180+I189+I195</f>
        <v>15305801.220000001</v>
      </c>
      <c r="J11" s="217"/>
      <c r="K11" s="35"/>
      <c r="L11" s="74"/>
      <c r="M11" s="74"/>
    </row>
    <row r="12" spans="1:13" s="79" customFormat="1" x14ac:dyDescent="0.25">
      <c r="A12" s="210"/>
      <c r="B12" s="112" t="s">
        <v>11</v>
      </c>
      <c r="C12" s="167">
        <f t="shared" si="1"/>
        <v>481641.54</v>
      </c>
      <c r="D12" s="167">
        <f t="shared" si="1"/>
        <v>484492.48</v>
      </c>
      <c r="E12" s="168">
        <f t="shared" si="1"/>
        <v>34009.769999999997</v>
      </c>
      <c r="F12" s="169">
        <f t="shared" si="2"/>
        <v>7.0199999999999999E-2</v>
      </c>
      <c r="G12" s="168">
        <f>G18+G26+G33+G40+G46+G52+G58+G66+G151+G158+G164+G171+G181+G190+G196</f>
        <v>34009.769999999997</v>
      </c>
      <c r="H12" s="169">
        <f t="shared" si="3"/>
        <v>7.0199999999999999E-2</v>
      </c>
      <c r="I12" s="171">
        <f>I18+I26+I33+I40+I46+I52+I58+I66+I151+I158+I164+I171+I181+I190+I196</f>
        <v>482509.69</v>
      </c>
      <c r="J12" s="217"/>
      <c r="K12" s="35"/>
      <c r="L12" s="74"/>
      <c r="M12" s="74"/>
    </row>
    <row r="13" spans="1:13" s="79" customFormat="1" x14ac:dyDescent="0.25">
      <c r="A13" s="210"/>
      <c r="B13" s="112" t="s">
        <v>13</v>
      </c>
      <c r="C13" s="36">
        <f t="shared" si="1"/>
        <v>0</v>
      </c>
      <c r="D13" s="36">
        <f t="shared" si="1"/>
        <v>0</v>
      </c>
      <c r="E13" s="36">
        <f t="shared" si="1"/>
        <v>0</v>
      </c>
      <c r="F13" s="37"/>
      <c r="G13" s="36">
        <f>G19+G27+G34+G41+G47+G53+G59+G67+G152+G159+G165+G172+G182+G191+G197</f>
        <v>0</v>
      </c>
      <c r="H13" s="37"/>
      <c r="I13" s="36">
        <f>I19+I27+I34+I41+I47+I53+I59+I67+I152+I159+I165+I172+I182+I191+I197</f>
        <v>0</v>
      </c>
      <c r="J13" s="217"/>
      <c r="K13" s="35"/>
      <c r="L13" s="74"/>
      <c r="M13" s="74"/>
    </row>
    <row r="14" spans="1:13" s="79" customFormat="1" x14ac:dyDescent="0.25">
      <c r="A14" s="210"/>
      <c r="B14" s="112" t="s">
        <v>5</v>
      </c>
      <c r="C14" s="167">
        <f t="shared" si="1"/>
        <v>159200.17000000001</v>
      </c>
      <c r="D14" s="167">
        <f t="shared" si="1"/>
        <v>159200.17000000001</v>
      </c>
      <c r="E14" s="167">
        <f t="shared" si="1"/>
        <v>8187.3</v>
      </c>
      <c r="F14" s="169">
        <f t="shared" si="2"/>
        <v>5.1400000000000001E-2</v>
      </c>
      <c r="G14" s="167">
        <f>G20+G28+G35+G42+G48+G54+G60+G68+G153+G160+G166+G173+G183+G192+G198</f>
        <v>8187.3</v>
      </c>
      <c r="H14" s="169">
        <f t="shared" si="3"/>
        <v>5.1400000000000001E-2</v>
      </c>
      <c r="I14" s="167">
        <f>I20+I28+I35+I42+I48+I54+I60+I68+I153+I160+I166+I173+I183+I192+I198</f>
        <v>159200.17000000001</v>
      </c>
      <c r="J14" s="217"/>
      <c r="K14" s="35"/>
      <c r="L14" s="74"/>
      <c r="M14" s="74"/>
    </row>
    <row r="15" spans="1:13" s="2" customFormat="1" ht="111" customHeight="1" x14ac:dyDescent="0.25">
      <c r="A15" s="205" t="s">
        <v>32</v>
      </c>
      <c r="B15" s="85" t="s">
        <v>97</v>
      </c>
      <c r="C15" s="128">
        <f>C16+C17+C18+C19+C20</f>
        <v>3197.6</v>
      </c>
      <c r="D15" s="128">
        <f t="shared" ref="D15:G15" si="4">D16+D17+D18+D19+D20</f>
        <v>3197.6</v>
      </c>
      <c r="E15" s="128">
        <f t="shared" si="4"/>
        <v>0</v>
      </c>
      <c r="F15" s="129">
        <f>E15/D15</f>
        <v>0</v>
      </c>
      <c r="G15" s="128">
        <f t="shared" si="4"/>
        <v>0</v>
      </c>
      <c r="H15" s="129">
        <f t="shared" si="3"/>
        <v>0</v>
      </c>
      <c r="I15" s="130">
        <f t="shared" ref="I15" si="5">I16+I17+I18+I19+I20</f>
        <v>3197.6</v>
      </c>
      <c r="J15" s="195" t="s">
        <v>116</v>
      </c>
      <c r="K15" s="35"/>
      <c r="L15" s="1"/>
      <c r="M15" s="1"/>
    </row>
    <row r="16" spans="1:13" s="2" customFormat="1" ht="89.25" customHeight="1" x14ac:dyDescent="0.25">
      <c r="A16" s="206"/>
      <c r="B16" s="86" t="s">
        <v>4</v>
      </c>
      <c r="C16" s="70"/>
      <c r="D16" s="70"/>
      <c r="E16" s="70"/>
      <c r="F16" s="140"/>
      <c r="G16" s="70"/>
      <c r="H16" s="140"/>
      <c r="I16" s="70"/>
      <c r="J16" s="193"/>
      <c r="K16" s="35"/>
      <c r="L16" s="1"/>
      <c r="M16" s="1"/>
    </row>
    <row r="17" spans="1:13" s="2" customFormat="1" ht="89.25" customHeight="1" x14ac:dyDescent="0.25">
      <c r="A17" s="206"/>
      <c r="B17" s="86" t="s">
        <v>16</v>
      </c>
      <c r="C17" s="70">
        <v>3197.6</v>
      </c>
      <c r="D17" s="70">
        <v>3197.6</v>
      </c>
      <c r="E17" s="70">
        <v>0</v>
      </c>
      <c r="F17" s="140">
        <f>E17/D17</f>
        <v>0</v>
      </c>
      <c r="G17" s="70">
        <v>0</v>
      </c>
      <c r="H17" s="140">
        <f>G17/D17</f>
        <v>0</v>
      </c>
      <c r="I17" s="71">
        <f>D17-G17</f>
        <v>3197.6</v>
      </c>
      <c r="J17" s="193"/>
      <c r="K17" s="35"/>
      <c r="L17" s="1"/>
      <c r="M17" s="1"/>
    </row>
    <row r="18" spans="1:13" s="2" customFormat="1" ht="89.25" customHeight="1" x14ac:dyDescent="0.25">
      <c r="A18" s="206"/>
      <c r="B18" s="86" t="s">
        <v>11</v>
      </c>
      <c r="C18" s="38"/>
      <c r="D18" s="38"/>
      <c r="E18" s="38"/>
      <c r="F18" s="39"/>
      <c r="G18" s="38"/>
      <c r="H18" s="39"/>
      <c r="I18" s="38"/>
      <c r="J18" s="193"/>
      <c r="K18" s="35"/>
      <c r="L18" s="1"/>
      <c r="M18" s="1"/>
    </row>
    <row r="19" spans="1:13" s="2" customFormat="1" ht="89.25" customHeight="1" x14ac:dyDescent="0.25">
      <c r="A19" s="206"/>
      <c r="B19" s="86" t="s">
        <v>13</v>
      </c>
      <c r="C19" s="38">
        <v>0</v>
      </c>
      <c r="D19" s="38">
        <v>0</v>
      </c>
      <c r="E19" s="38">
        <v>0</v>
      </c>
      <c r="F19" s="39"/>
      <c r="G19" s="38">
        <v>0</v>
      </c>
      <c r="H19" s="39"/>
      <c r="I19" s="38">
        <v>0</v>
      </c>
      <c r="J19" s="193"/>
      <c r="K19" s="35"/>
      <c r="L19" s="1"/>
      <c r="M19" s="1"/>
    </row>
    <row r="20" spans="1:13" s="3" customFormat="1" ht="81" customHeight="1" x14ac:dyDescent="0.25">
      <c r="A20" s="207"/>
      <c r="B20" s="86" t="s">
        <v>5</v>
      </c>
      <c r="C20" s="38"/>
      <c r="D20" s="38"/>
      <c r="E20" s="38"/>
      <c r="F20" s="39"/>
      <c r="G20" s="38"/>
      <c r="H20" s="39"/>
      <c r="I20" s="38"/>
      <c r="J20" s="193"/>
      <c r="K20" s="35"/>
      <c r="L20" s="1"/>
      <c r="M20" s="1"/>
    </row>
    <row r="21" spans="1:13" ht="262.5" customHeight="1" x14ac:dyDescent="0.25">
      <c r="A21" s="205" t="s">
        <v>14</v>
      </c>
      <c r="B21" s="201" t="s">
        <v>100</v>
      </c>
      <c r="C21" s="191">
        <f>C24+C25+C26+C27</f>
        <v>13107738.18</v>
      </c>
      <c r="D21" s="191">
        <f>D24+D25+D26+D27</f>
        <v>13109784.800000001</v>
      </c>
      <c r="E21" s="197">
        <f>E24+E25+E26+E27</f>
        <v>3824585.79</v>
      </c>
      <c r="F21" s="192">
        <f>(E21/D21)</f>
        <v>0.29170000000000001</v>
      </c>
      <c r="G21" s="191">
        <f>G24+G25+G26+G27</f>
        <v>3308254.1</v>
      </c>
      <c r="H21" s="192">
        <f>G21/D21</f>
        <v>0.25230000000000002</v>
      </c>
      <c r="I21" s="191">
        <f>SUM(I24:I28)</f>
        <v>13109621.869999999</v>
      </c>
      <c r="J21" s="198" t="s">
        <v>117</v>
      </c>
      <c r="K21" s="35"/>
      <c r="L21" s="1"/>
      <c r="M21" s="1"/>
    </row>
    <row r="22" spans="1:13" ht="379.5" customHeight="1" x14ac:dyDescent="0.25">
      <c r="A22" s="206"/>
      <c r="B22" s="202"/>
      <c r="C22" s="191"/>
      <c r="D22" s="191"/>
      <c r="E22" s="197"/>
      <c r="F22" s="192"/>
      <c r="G22" s="191"/>
      <c r="H22" s="192"/>
      <c r="I22" s="191"/>
      <c r="J22" s="199"/>
      <c r="K22" s="35"/>
      <c r="L22" s="1"/>
      <c r="M22" s="1"/>
    </row>
    <row r="23" spans="1:13" ht="61.5" customHeight="1" x14ac:dyDescent="0.25">
      <c r="A23" s="89"/>
      <c r="B23" s="203"/>
      <c r="C23" s="191"/>
      <c r="D23" s="191"/>
      <c r="E23" s="197"/>
      <c r="F23" s="192"/>
      <c r="G23" s="191"/>
      <c r="H23" s="192"/>
      <c r="I23" s="191"/>
      <c r="J23" s="199"/>
      <c r="K23" s="35"/>
      <c r="L23" s="1"/>
      <c r="M23" s="1"/>
    </row>
    <row r="24" spans="1:13" ht="125.25" customHeight="1" x14ac:dyDescent="0.25">
      <c r="A24" s="67"/>
      <c r="B24" s="86" t="s">
        <v>4</v>
      </c>
      <c r="C24" s="70">
        <v>197780.3</v>
      </c>
      <c r="D24" s="70">
        <v>197780.3</v>
      </c>
      <c r="E24" s="38"/>
      <c r="F24" s="39"/>
      <c r="G24" s="40"/>
      <c r="H24" s="39"/>
      <c r="I24" s="70">
        <v>197780.3</v>
      </c>
      <c r="J24" s="199"/>
      <c r="K24" s="35"/>
      <c r="L24" s="1"/>
      <c r="M24" s="1"/>
    </row>
    <row r="25" spans="1:13" ht="125.25" customHeight="1" x14ac:dyDescent="0.25">
      <c r="A25" s="67"/>
      <c r="B25" s="86" t="s">
        <v>16</v>
      </c>
      <c r="C25" s="70">
        <v>12752155.1</v>
      </c>
      <c r="D25" s="70">
        <v>12752155.1</v>
      </c>
      <c r="E25" s="70">
        <v>3816618.29</v>
      </c>
      <c r="F25" s="140">
        <f>E25/D25</f>
        <v>0.29930000000000001</v>
      </c>
      <c r="G25" s="70">
        <v>3300286.6</v>
      </c>
      <c r="H25" s="140">
        <f>G25/D25</f>
        <v>0.25879999999999997</v>
      </c>
      <c r="I25" s="71">
        <f>11460685.04+1053.06+1290270.36</f>
        <v>12752008.460000001</v>
      </c>
      <c r="J25" s="199"/>
      <c r="K25" s="35"/>
      <c r="L25" s="1"/>
      <c r="M25" s="1"/>
    </row>
    <row r="26" spans="1:13" s="41" customFormat="1" ht="125.25" customHeight="1" x14ac:dyDescent="0.25">
      <c r="A26" s="67" t="s">
        <v>46</v>
      </c>
      <c r="B26" s="86" t="s">
        <v>11</v>
      </c>
      <c r="C26" s="70">
        <v>157802.78</v>
      </c>
      <c r="D26" s="70">
        <v>159849.4</v>
      </c>
      <c r="E26" s="70">
        <f>G26</f>
        <v>7967.5</v>
      </c>
      <c r="F26" s="140">
        <f>E26/D26</f>
        <v>4.9799999999999997E-2</v>
      </c>
      <c r="G26" s="70">
        <v>7967.5</v>
      </c>
      <c r="H26" s="70">
        <f t="shared" ref="H26" si="6">G26/D26</f>
        <v>0.05</v>
      </c>
      <c r="I26" s="71">
        <f>20761.94+1053.06+138018.11</f>
        <v>159833.10999999999</v>
      </c>
      <c r="J26" s="199"/>
      <c r="K26" s="35"/>
      <c r="L26" s="1"/>
      <c r="M26" s="1"/>
    </row>
    <row r="27" spans="1:13" ht="42.75" customHeight="1" x14ac:dyDescent="0.25">
      <c r="A27" s="67"/>
      <c r="B27" s="86" t="s">
        <v>13</v>
      </c>
      <c r="C27" s="38"/>
      <c r="D27" s="38"/>
      <c r="E27" s="38"/>
      <c r="F27" s="39"/>
      <c r="G27" s="38"/>
      <c r="H27" s="39"/>
      <c r="I27" s="42"/>
      <c r="J27" s="199"/>
      <c r="K27" s="35"/>
      <c r="L27" s="1"/>
      <c r="M27" s="1"/>
    </row>
    <row r="28" spans="1:13" ht="42.75" customHeight="1" x14ac:dyDescent="0.25">
      <c r="A28" s="67"/>
      <c r="B28" s="86" t="s">
        <v>5</v>
      </c>
      <c r="C28" s="38"/>
      <c r="D28" s="38"/>
      <c r="E28" s="38"/>
      <c r="F28" s="39"/>
      <c r="G28" s="38"/>
      <c r="H28" s="39"/>
      <c r="I28" s="42"/>
      <c r="J28" s="200"/>
      <c r="K28" s="35"/>
      <c r="L28" s="1"/>
      <c r="M28" s="1"/>
    </row>
    <row r="29" spans="1:13" x14ac:dyDescent="0.25">
      <c r="A29" s="205" t="s">
        <v>15</v>
      </c>
      <c r="B29" s="201" t="s">
        <v>107</v>
      </c>
      <c r="C29" s="197">
        <f>C31+C32+C33+C34+C35</f>
        <v>394113.5</v>
      </c>
      <c r="D29" s="197">
        <f t="shared" ref="D29" si="7">D31+D32+D33+D34+D35</f>
        <v>390173.12</v>
      </c>
      <c r="E29" s="197">
        <f>E31+E32+E33+E34+E35</f>
        <v>200791.96</v>
      </c>
      <c r="F29" s="221">
        <f>E29/D29</f>
        <v>0.51459999999999995</v>
      </c>
      <c r="G29" s="191">
        <v>82257.45</v>
      </c>
      <c r="H29" s="221">
        <f>G29/D29</f>
        <v>0.21079999999999999</v>
      </c>
      <c r="I29" s="197">
        <f>D29</f>
        <v>390173.12</v>
      </c>
      <c r="J29" s="195" t="s">
        <v>127</v>
      </c>
      <c r="K29" s="35"/>
      <c r="L29" s="1"/>
      <c r="M29" s="1"/>
    </row>
    <row r="30" spans="1:13" ht="322.5" customHeight="1" x14ac:dyDescent="0.25">
      <c r="A30" s="207"/>
      <c r="B30" s="203"/>
      <c r="C30" s="197"/>
      <c r="D30" s="197"/>
      <c r="E30" s="197"/>
      <c r="F30" s="221"/>
      <c r="G30" s="191"/>
      <c r="H30" s="221"/>
      <c r="I30" s="197"/>
      <c r="J30" s="193"/>
      <c r="K30" s="35"/>
      <c r="L30" s="1"/>
      <c r="M30" s="1"/>
    </row>
    <row r="31" spans="1:13" ht="39" customHeight="1" x14ac:dyDescent="0.25">
      <c r="A31" s="87"/>
      <c r="B31" s="86" t="s">
        <v>4</v>
      </c>
      <c r="C31" s="71"/>
      <c r="D31" s="71"/>
      <c r="E31" s="71"/>
      <c r="F31" s="84"/>
      <c r="G31" s="70"/>
      <c r="H31" s="84"/>
      <c r="I31" s="71"/>
      <c r="J31" s="193"/>
      <c r="K31" s="35"/>
      <c r="L31" s="1"/>
      <c r="M31" s="1"/>
    </row>
    <row r="32" spans="1:13" ht="109.5" customHeight="1" x14ac:dyDescent="0.25">
      <c r="A32" s="87"/>
      <c r="B32" s="86" t="s">
        <v>48</v>
      </c>
      <c r="C32" s="71">
        <v>394113.5</v>
      </c>
      <c r="D32" s="71">
        <f>394113.5-3940.38</f>
        <v>390173.12</v>
      </c>
      <c r="E32" s="71">
        <v>200791.96</v>
      </c>
      <c r="F32" s="84">
        <f t="shared" ref="F32" si="8">E32/D32</f>
        <v>0.51459999999999995</v>
      </c>
      <c r="G32" s="71">
        <v>82307.47</v>
      </c>
      <c r="H32" s="84">
        <f>G32/D32</f>
        <v>0.21099999999999999</v>
      </c>
      <c r="I32" s="71">
        <f>14194.9+2246.6+235924.6+137807.02</f>
        <v>390173.12</v>
      </c>
      <c r="J32" s="193"/>
      <c r="K32" s="35"/>
      <c r="L32" s="1"/>
      <c r="M32" s="1"/>
    </row>
    <row r="33" spans="1:13" ht="82.5" customHeight="1" x14ac:dyDescent="0.25">
      <c r="A33" s="87"/>
      <c r="B33" s="86" t="s">
        <v>11</v>
      </c>
      <c r="C33" s="71"/>
      <c r="D33" s="71"/>
      <c r="E33" s="71">
        <f>G33</f>
        <v>0</v>
      </c>
      <c r="F33" s="84"/>
      <c r="G33" s="70"/>
      <c r="H33" s="84"/>
      <c r="I33" s="71"/>
      <c r="J33" s="193"/>
      <c r="K33" s="35"/>
      <c r="L33" s="1"/>
      <c r="M33" s="1"/>
    </row>
    <row r="34" spans="1:13" ht="81.75" customHeight="1" x14ac:dyDescent="0.25">
      <c r="A34" s="87"/>
      <c r="B34" s="86" t="s">
        <v>13</v>
      </c>
      <c r="C34" s="71"/>
      <c r="D34" s="71"/>
      <c r="E34" s="71">
        <f>G34</f>
        <v>0</v>
      </c>
      <c r="F34" s="84"/>
      <c r="G34" s="70"/>
      <c r="H34" s="84"/>
      <c r="I34" s="71"/>
      <c r="J34" s="193"/>
      <c r="K34" s="35"/>
      <c r="L34" s="1"/>
      <c r="M34" s="1"/>
    </row>
    <row r="35" spans="1:13" ht="352.5" customHeight="1" x14ac:dyDescent="0.25">
      <c r="A35" s="87"/>
      <c r="B35" s="86" t="s">
        <v>5</v>
      </c>
      <c r="C35" s="71"/>
      <c r="D35" s="71"/>
      <c r="E35" s="71"/>
      <c r="F35" s="84"/>
      <c r="G35" s="70"/>
      <c r="H35" s="84"/>
      <c r="I35" s="71"/>
      <c r="J35" s="193"/>
      <c r="K35" s="35"/>
      <c r="L35" s="1"/>
      <c r="M35" s="1"/>
    </row>
    <row r="36" spans="1:13" s="77" customFormat="1" ht="28.5" customHeight="1" x14ac:dyDescent="0.25">
      <c r="A36" s="87" t="s">
        <v>33</v>
      </c>
      <c r="B36" s="85" t="s">
        <v>77</v>
      </c>
      <c r="C36" s="36"/>
      <c r="D36" s="36"/>
      <c r="E36" s="113"/>
      <c r="F36" s="37"/>
      <c r="G36" s="40"/>
      <c r="H36" s="37"/>
      <c r="I36" s="114"/>
      <c r="J36" s="86" t="s">
        <v>35</v>
      </c>
      <c r="K36" s="35"/>
      <c r="L36" s="74"/>
      <c r="M36" s="74"/>
    </row>
    <row r="37" spans="1:13" ht="240.75" customHeight="1" x14ac:dyDescent="0.25">
      <c r="A37" s="90" t="s">
        <v>1</v>
      </c>
      <c r="B37" s="86" t="s">
        <v>101</v>
      </c>
      <c r="C37" s="127">
        <f>C39+C40+C38</f>
        <v>15123.26</v>
      </c>
      <c r="D37" s="125">
        <f>D39+D40+D38</f>
        <v>15123.26</v>
      </c>
      <c r="E37" s="125">
        <f>E39+E40+E38</f>
        <v>182</v>
      </c>
      <c r="F37" s="126">
        <f t="shared" ref="F37" si="9">E37/D37</f>
        <v>1.2E-2</v>
      </c>
      <c r="G37" s="40">
        <f>G39+G40+G38</f>
        <v>0</v>
      </c>
      <c r="H37" s="37">
        <f t="shared" ref="H37" si="10">G37/D37</f>
        <v>0</v>
      </c>
      <c r="I37" s="125">
        <f>I39+I40+I38</f>
        <v>15123.26</v>
      </c>
      <c r="J37" s="222" t="s">
        <v>121</v>
      </c>
      <c r="K37" s="35"/>
      <c r="L37" s="1"/>
      <c r="M37" s="1"/>
    </row>
    <row r="38" spans="1:13" ht="122.25" customHeight="1" x14ac:dyDescent="0.25">
      <c r="A38" s="91"/>
      <c r="B38" s="86" t="s">
        <v>4</v>
      </c>
      <c r="C38" s="71">
        <v>5004.8900000000003</v>
      </c>
      <c r="D38" s="71">
        <v>5004.8900000000003</v>
      </c>
      <c r="E38" s="71">
        <v>0</v>
      </c>
      <c r="F38" s="84">
        <f>E38/D38</f>
        <v>0</v>
      </c>
      <c r="G38" s="38">
        <v>0</v>
      </c>
      <c r="H38" s="43">
        <f>G38/D38</f>
        <v>0</v>
      </c>
      <c r="I38" s="71">
        <f>D38</f>
        <v>5004.8900000000003</v>
      </c>
      <c r="J38" s="222"/>
      <c r="K38" s="35"/>
      <c r="L38" s="1"/>
      <c r="M38" s="1"/>
    </row>
    <row r="39" spans="1:13" ht="122.25" customHeight="1" x14ac:dyDescent="0.25">
      <c r="A39" s="87"/>
      <c r="B39" s="86" t="s">
        <v>48</v>
      </c>
      <c r="C39" s="71">
        <v>9157.09</v>
      </c>
      <c r="D39" s="71">
        <v>9157.09</v>
      </c>
      <c r="E39" s="71">
        <v>182</v>
      </c>
      <c r="F39" s="84">
        <f t="shared" ref="F39" si="11">E39/D39</f>
        <v>1.9900000000000001E-2</v>
      </c>
      <c r="G39" s="42">
        <v>0</v>
      </c>
      <c r="H39" s="43">
        <f t="shared" ref="H39" si="12">G39/D39</f>
        <v>0</v>
      </c>
      <c r="I39" s="71">
        <f>D39</f>
        <v>9157.09</v>
      </c>
      <c r="J39" s="222"/>
      <c r="K39" s="35"/>
      <c r="L39" s="1"/>
      <c r="M39" s="1"/>
    </row>
    <row r="40" spans="1:13" ht="150.75" customHeight="1" x14ac:dyDescent="0.25">
      <c r="A40" s="87"/>
      <c r="B40" s="86" t="s">
        <v>11</v>
      </c>
      <c r="C40" s="71">
        <v>961.28</v>
      </c>
      <c r="D40" s="71">
        <v>961.28</v>
      </c>
      <c r="E40" s="42">
        <f>G40</f>
        <v>0</v>
      </c>
      <c r="F40" s="43">
        <f>E40/D40</f>
        <v>0</v>
      </c>
      <c r="G40" s="38">
        <v>0</v>
      </c>
      <c r="H40" s="43">
        <f>G40/D40</f>
        <v>0</v>
      </c>
      <c r="I40" s="71">
        <f>D40</f>
        <v>961.28</v>
      </c>
      <c r="J40" s="222"/>
      <c r="K40" s="35"/>
      <c r="L40" s="1"/>
      <c r="M40" s="1"/>
    </row>
    <row r="41" spans="1:13" ht="122.25" customHeight="1" x14ac:dyDescent="0.25">
      <c r="A41" s="5"/>
      <c r="B41" s="86" t="s">
        <v>13</v>
      </c>
      <c r="C41" s="42"/>
      <c r="D41" s="42"/>
      <c r="E41" s="42"/>
      <c r="F41" s="43"/>
      <c r="G41" s="38"/>
      <c r="H41" s="43"/>
      <c r="I41" s="42"/>
      <c r="J41" s="222"/>
      <c r="K41" s="35"/>
      <c r="L41" s="1"/>
      <c r="M41" s="1"/>
    </row>
    <row r="42" spans="1:13" ht="137.25" customHeight="1" x14ac:dyDescent="0.25">
      <c r="A42" s="5"/>
      <c r="B42" s="86" t="s">
        <v>5</v>
      </c>
      <c r="C42" s="42"/>
      <c r="D42" s="42"/>
      <c r="E42" s="42"/>
      <c r="F42" s="43"/>
      <c r="G42" s="38"/>
      <c r="H42" s="43"/>
      <c r="I42" s="42"/>
      <c r="J42" s="222"/>
      <c r="K42" s="35"/>
      <c r="L42" s="1"/>
      <c r="M42" s="1"/>
    </row>
    <row r="43" spans="1:13" s="2" customFormat="1" ht="283.5" customHeight="1" x14ac:dyDescent="0.25">
      <c r="A43" s="87" t="s">
        <v>10</v>
      </c>
      <c r="B43" s="85" t="s">
        <v>102</v>
      </c>
      <c r="C43" s="125">
        <f>C44+C45+C46+C47</f>
        <v>21682.63</v>
      </c>
      <c r="D43" s="125">
        <f>D44+D45+D46+D47</f>
        <v>21682.63</v>
      </c>
      <c r="E43" s="36">
        <f>E44+E45+E46+E47+E48</f>
        <v>0</v>
      </c>
      <c r="F43" s="37">
        <f>E43/D43</f>
        <v>0</v>
      </c>
      <c r="G43" s="40">
        <f>SUM(G44:G48)</f>
        <v>0</v>
      </c>
      <c r="H43" s="37">
        <f>G43/D43</f>
        <v>0</v>
      </c>
      <c r="I43" s="127">
        <f>I44+I45+I46+I47</f>
        <v>21682.63</v>
      </c>
      <c r="J43" s="230" t="s">
        <v>118</v>
      </c>
      <c r="K43" s="35"/>
      <c r="L43" s="1"/>
      <c r="M43" s="1"/>
    </row>
    <row r="44" spans="1:13" s="3" customFormat="1" x14ac:dyDescent="0.25">
      <c r="A44" s="92"/>
      <c r="B44" s="86" t="s">
        <v>4</v>
      </c>
      <c r="C44" s="71">
        <v>4140</v>
      </c>
      <c r="D44" s="71">
        <v>4140</v>
      </c>
      <c r="E44" s="42"/>
      <c r="F44" s="43"/>
      <c r="G44" s="38">
        <v>0</v>
      </c>
      <c r="H44" s="37"/>
      <c r="I44" s="70">
        <f>D44</f>
        <v>4140</v>
      </c>
      <c r="J44" s="230"/>
      <c r="K44" s="35"/>
      <c r="L44" s="1"/>
      <c r="M44" s="1"/>
    </row>
    <row r="45" spans="1:13" s="3" customFormat="1" x14ac:dyDescent="0.25">
      <c r="A45" s="92"/>
      <c r="B45" s="86" t="s">
        <v>48</v>
      </c>
      <c r="C45" s="71">
        <v>16458.5</v>
      </c>
      <c r="D45" s="71">
        <v>16458.5</v>
      </c>
      <c r="E45" s="42">
        <v>0</v>
      </c>
      <c r="F45" s="43">
        <f>E45/D45</f>
        <v>0</v>
      </c>
      <c r="G45" s="38">
        <v>0</v>
      </c>
      <c r="H45" s="43">
        <f t="shared" ref="H45:H46" si="13">G45/D45</f>
        <v>0</v>
      </c>
      <c r="I45" s="70">
        <f>D45</f>
        <v>16458.5</v>
      </c>
      <c r="J45" s="230"/>
      <c r="K45" s="35"/>
      <c r="L45" s="1"/>
      <c r="M45" s="1"/>
    </row>
    <row r="46" spans="1:13" s="3" customFormat="1" x14ac:dyDescent="0.25">
      <c r="A46" s="92"/>
      <c r="B46" s="86" t="s">
        <v>11</v>
      </c>
      <c r="C46" s="71">
        <v>1084.1300000000001</v>
      </c>
      <c r="D46" s="71">
        <v>1084.1300000000001</v>
      </c>
      <c r="E46" s="42">
        <f>G46</f>
        <v>0</v>
      </c>
      <c r="F46" s="43">
        <f>E46/D46</f>
        <v>0</v>
      </c>
      <c r="G46" s="38">
        <v>0</v>
      </c>
      <c r="H46" s="43">
        <f t="shared" si="13"/>
        <v>0</v>
      </c>
      <c r="I46" s="70">
        <f>D46</f>
        <v>1084.1300000000001</v>
      </c>
      <c r="J46" s="230"/>
      <c r="K46" s="35"/>
      <c r="L46" s="1"/>
      <c r="M46" s="1"/>
    </row>
    <row r="47" spans="1:13" s="3" customFormat="1" x14ac:dyDescent="0.25">
      <c r="A47" s="92"/>
      <c r="B47" s="86" t="s">
        <v>13</v>
      </c>
      <c r="C47" s="42">
        <v>0</v>
      </c>
      <c r="D47" s="42">
        <v>0</v>
      </c>
      <c r="E47" s="42"/>
      <c r="F47" s="43">
        <v>0</v>
      </c>
      <c r="G47" s="44"/>
      <c r="H47" s="43"/>
      <c r="I47" s="42">
        <f>D47-G47</f>
        <v>0</v>
      </c>
      <c r="J47" s="230"/>
      <c r="K47" s="35"/>
      <c r="L47" s="1"/>
      <c r="M47" s="1"/>
    </row>
    <row r="48" spans="1:13" s="3" customFormat="1" ht="31.5" customHeight="1" x14ac:dyDescent="0.25">
      <c r="A48" s="92"/>
      <c r="B48" s="86" t="s">
        <v>5</v>
      </c>
      <c r="C48" s="42"/>
      <c r="D48" s="42"/>
      <c r="E48" s="42"/>
      <c r="F48" s="43"/>
      <c r="G48" s="38"/>
      <c r="H48" s="43"/>
      <c r="I48" s="42"/>
      <c r="J48" s="230"/>
      <c r="K48" s="35"/>
      <c r="L48" s="1"/>
      <c r="M48" s="1"/>
    </row>
    <row r="49" spans="1:13" s="3" customFormat="1" ht="252" customHeight="1" x14ac:dyDescent="0.25">
      <c r="A49" s="87" t="s">
        <v>34</v>
      </c>
      <c r="B49" s="93" t="s">
        <v>104</v>
      </c>
      <c r="C49" s="127">
        <f>C50+C51+C52+C53</f>
        <v>11894.17</v>
      </c>
      <c r="D49" s="127">
        <f t="shared" ref="D49:E49" si="14">D50+D51+D52+D53</f>
        <v>11894.17</v>
      </c>
      <c r="E49" s="127">
        <f t="shared" si="14"/>
        <v>5182.72</v>
      </c>
      <c r="F49" s="160">
        <f t="shared" ref="F49:F51" si="15">E49/D49</f>
        <v>0.43569999999999998</v>
      </c>
      <c r="G49" s="127">
        <f>G50+G51+G52+G53</f>
        <v>2919.28</v>
      </c>
      <c r="H49" s="160">
        <f t="shared" ref="H49:H51" si="16">G49/D49</f>
        <v>0.24540000000000001</v>
      </c>
      <c r="I49" s="127">
        <f>I50+I51+I52+I53</f>
        <v>11894.17</v>
      </c>
      <c r="J49" s="193" t="s">
        <v>120</v>
      </c>
      <c r="K49" s="35"/>
      <c r="L49" s="1"/>
      <c r="M49" s="1"/>
    </row>
    <row r="50" spans="1:13" s="3" customFormat="1" ht="44.25" customHeight="1" x14ac:dyDescent="0.25">
      <c r="A50" s="87"/>
      <c r="B50" s="86" t="s">
        <v>4</v>
      </c>
      <c r="C50" s="70">
        <v>493.1</v>
      </c>
      <c r="D50" s="70">
        <v>493.1</v>
      </c>
      <c r="E50" s="127"/>
      <c r="F50" s="160"/>
      <c r="G50" s="127"/>
      <c r="H50" s="160"/>
      <c r="I50" s="70">
        <f>230.14+262.96</f>
        <v>493.1</v>
      </c>
      <c r="J50" s="193"/>
      <c r="K50" s="35"/>
      <c r="L50" s="1"/>
      <c r="M50" s="1"/>
    </row>
    <row r="51" spans="1:13" s="3" customFormat="1" ht="44.25" customHeight="1" x14ac:dyDescent="0.25">
      <c r="A51" s="87"/>
      <c r="B51" s="86" t="s">
        <v>16</v>
      </c>
      <c r="C51" s="70">
        <v>11401.07</v>
      </c>
      <c r="D51" s="70">
        <v>11401.07</v>
      </c>
      <c r="E51" s="70">
        <v>5182.72</v>
      </c>
      <c r="F51" s="140">
        <f t="shared" si="15"/>
        <v>0.4546</v>
      </c>
      <c r="G51" s="70">
        <v>2919.28</v>
      </c>
      <c r="H51" s="140">
        <f t="shared" si="16"/>
        <v>0.25609999999999999</v>
      </c>
      <c r="I51" s="70">
        <f>1996.34+93.33+9311.4</f>
        <v>11401.07</v>
      </c>
      <c r="J51" s="193"/>
      <c r="K51" s="35"/>
      <c r="L51" s="1"/>
      <c r="M51" s="1"/>
    </row>
    <row r="52" spans="1:13" s="3" customFormat="1" ht="44.25" customHeight="1" x14ac:dyDescent="0.25">
      <c r="A52" s="87"/>
      <c r="B52" s="86" t="s">
        <v>11</v>
      </c>
      <c r="C52" s="40"/>
      <c r="D52" s="40"/>
      <c r="E52" s="40"/>
      <c r="F52" s="45"/>
      <c r="G52" s="40"/>
      <c r="H52" s="45"/>
      <c r="I52" s="40"/>
      <c r="J52" s="193"/>
      <c r="K52" s="35"/>
      <c r="L52" s="1"/>
      <c r="M52" s="1"/>
    </row>
    <row r="53" spans="1:13" s="3" customFormat="1" ht="44.25" customHeight="1" x14ac:dyDescent="0.25">
      <c r="A53" s="5"/>
      <c r="B53" s="86" t="s">
        <v>13</v>
      </c>
      <c r="C53" s="40"/>
      <c r="D53" s="40"/>
      <c r="E53" s="40"/>
      <c r="F53" s="45"/>
      <c r="G53" s="40"/>
      <c r="H53" s="45"/>
      <c r="I53" s="40"/>
      <c r="J53" s="193"/>
      <c r="K53" s="35"/>
      <c r="L53" s="1"/>
      <c r="M53" s="1"/>
    </row>
    <row r="54" spans="1:13" s="3" customFormat="1" ht="44.25" customHeight="1" x14ac:dyDescent="0.25">
      <c r="A54" s="5"/>
      <c r="B54" s="86" t="s">
        <v>5</v>
      </c>
      <c r="C54" s="38"/>
      <c r="D54" s="38"/>
      <c r="E54" s="38"/>
      <c r="F54" s="39"/>
      <c r="G54" s="38"/>
      <c r="H54" s="39"/>
      <c r="I54" s="38"/>
      <c r="J54" s="193"/>
      <c r="K54" s="35"/>
      <c r="L54" s="1"/>
      <c r="M54" s="1"/>
    </row>
    <row r="55" spans="1:13" s="46" customFormat="1" ht="312.75" customHeight="1" x14ac:dyDescent="0.25">
      <c r="A55" s="87" t="s">
        <v>17</v>
      </c>
      <c r="B55" s="88" t="s">
        <v>98</v>
      </c>
      <c r="C55" s="130">
        <f>C56+C57+C58+C59+C60</f>
        <v>2104</v>
      </c>
      <c r="D55" s="130">
        <f>D56+D57+D58+D59+D60</f>
        <v>2104</v>
      </c>
      <c r="E55" s="130">
        <f>E56+E57+E58+E59+E60</f>
        <v>2013.5</v>
      </c>
      <c r="F55" s="163">
        <f>E55/D55</f>
        <v>0.95699999999999996</v>
      </c>
      <c r="G55" s="130">
        <f>G56+G57+G58+G59+G60</f>
        <v>1645.13</v>
      </c>
      <c r="H55" s="163">
        <f>G55/D55</f>
        <v>0.78190000000000004</v>
      </c>
      <c r="I55" s="130">
        <f>I56+I57+I58+I59+I60</f>
        <v>2104</v>
      </c>
      <c r="J55" s="193" t="s">
        <v>114</v>
      </c>
      <c r="K55" s="35"/>
      <c r="L55" s="1"/>
      <c r="M55" s="1"/>
    </row>
    <row r="56" spans="1:13" s="3" customFormat="1" x14ac:dyDescent="0.25">
      <c r="A56" s="87"/>
      <c r="B56" s="83" t="s">
        <v>4</v>
      </c>
      <c r="C56" s="70">
        <v>0</v>
      </c>
      <c r="D56" s="70">
        <v>0</v>
      </c>
      <c r="E56" s="70">
        <v>0</v>
      </c>
      <c r="F56" s="140"/>
      <c r="G56" s="70">
        <v>0</v>
      </c>
      <c r="H56" s="140"/>
      <c r="I56" s="70">
        <v>0</v>
      </c>
      <c r="J56" s="193"/>
      <c r="K56" s="35"/>
      <c r="L56" s="1"/>
      <c r="M56" s="1"/>
    </row>
    <row r="57" spans="1:13" s="3" customFormat="1" x14ac:dyDescent="0.25">
      <c r="A57" s="87"/>
      <c r="B57" s="83" t="s">
        <v>48</v>
      </c>
      <c r="C57" s="70">
        <v>2104</v>
      </c>
      <c r="D57" s="70">
        <v>2104</v>
      </c>
      <c r="E57" s="70">
        <v>2013.5</v>
      </c>
      <c r="F57" s="140">
        <f t="shared" ref="F57" si="17">E57/D57</f>
        <v>0.95699999999999996</v>
      </c>
      <c r="G57" s="70">
        <v>1645.13</v>
      </c>
      <c r="H57" s="140">
        <f t="shared" ref="H57" si="18">G57/D57</f>
        <v>0.78190000000000004</v>
      </c>
      <c r="I57" s="70">
        <f>D57</f>
        <v>2104</v>
      </c>
      <c r="J57" s="193"/>
      <c r="K57" s="35"/>
      <c r="L57" s="1"/>
      <c r="M57" s="1"/>
    </row>
    <row r="58" spans="1:13" s="3" customFormat="1" x14ac:dyDescent="0.25">
      <c r="A58" s="87"/>
      <c r="B58" s="83" t="s">
        <v>11</v>
      </c>
      <c r="C58" s="38">
        <v>0</v>
      </c>
      <c r="D58" s="38">
        <v>0</v>
      </c>
      <c r="E58" s="38">
        <f>G58</f>
        <v>0</v>
      </c>
      <c r="F58" s="39"/>
      <c r="G58" s="38">
        <v>0</v>
      </c>
      <c r="H58" s="39"/>
      <c r="I58" s="38">
        <v>0</v>
      </c>
      <c r="J58" s="193"/>
      <c r="K58" s="35"/>
      <c r="L58" s="1"/>
      <c r="M58" s="1"/>
    </row>
    <row r="59" spans="1:13" s="3" customFormat="1" x14ac:dyDescent="0.25">
      <c r="A59" s="87"/>
      <c r="B59" s="83" t="s">
        <v>13</v>
      </c>
      <c r="C59" s="38"/>
      <c r="D59" s="38"/>
      <c r="E59" s="38"/>
      <c r="F59" s="39"/>
      <c r="G59" s="38"/>
      <c r="H59" s="39"/>
      <c r="I59" s="38"/>
      <c r="J59" s="193"/>
      <c r="K59" s="35"/>
      <c r="L59" s="1"/>
      <c r="M59" s="1"/>
    </row>
    <row r="60" spans="1:13" s="3" customFormat="1" x14ac:dyDescent="0.25">
      <c r="A60" s="87"/>
      <c r="B60" s="86" t="s">
        <v>5</v>
      </c>
      <c r="C60" s="38"/>
      <c r="D60" s="38"/>
      <c r="E60" s="38"/>
      <c r="F60" s="39"/>
      <c r="G60" s="38"/>
      <c r="H60" s="39"/>
      <c r="I60" s="38"/>
      <c r="J60" s="193"/>
      <c r="K60" s="35"/>
      <c r="L60" s="1"/>
      <c r="M60" s="1"/>
    </row>
    <row r="61" spans="1:13" s="75" customFormat="1" ht="61.5" customHeight="1" x14ac:dyDescent="0.25">
      <c r="A61" s="87" t="s">
        <v>18</v>
      </c>
      <c r="B61" s="95" t="s">
        <v>78</v>
      </c>
      <c r="C61" s="40"/>
      <c r="D61" s="40"/>
      <c r="E61" s="115"/>
      <c r="F61" s="45"/>
      <c r="G61" s="40"/>
      <c r="H61" s="45"/>
      <c r="I61" s="116"/>
      <c r="J61" s="86" t="s">
        <v>35</v>
      </c>
      <c r="K61" s="35"/>
      <c r="L61" s="74"/>
      <c r="M61" s="74"/>
    </row>
    <row r="62" spans="1:13" s="47" customFormat="1" ht="288" customHeight="1" x14ac:dyDescent="0.25">
      <c r="A62" s="172" t="s">
        <v>19</v>
      </c>
      <c r="B62" s="188" t="s">
        <v>126</v>
      </c>
      <c r="C62" s="187">
        <f>SUM(C64:C67)</f>
        <v>1412247.85</v>
      </c>
      <c r="D62" s="189">
        <f>SUM(D64:D67)</f>
        <v>1412252.29</v>
      </c>
      <c r="E62" s="174">
        <f>SUM(E64:E67)</f>
        <v>116006.51</v>
      </c>
      <c r="F62" s="176">
        <f>E62/D62</f>
        <v>8.2100000000000006E-2</v>
      </c>
      <c r="G62" s="189">
        <f t="shared" ref="G62" si="19">SUM(G64:G68)</f>
        <v>116006.39</v>
      </c>
      <c r="H62" s="190">
        <f>G62/D62</f>
        <v>8.2100000000000006E-2</v>
      </c>
      <c r="I62" s="187">
        <f>SUM(I64:I67)</f>
        <v>1404386.17</v>
      </c>
      <c r="J62" s="217"/>
      <c r="K62" s="35"/>
      <c r="L62" s="1"/>
      <c r="M62" s="1"/>
    </row>
    <row r="63" spans="1:13" s="47" customFormat="1" ht="315" customHeight="1" x14ac:dyDescent="0.25">
      <c r="A63" s="173"/>
      <c r="B63" s="188"/>
      <c r="C63" s="187"/>
      <c r="D63" s="189"/>
      <c r="E63" s="175"/>
      <c r="F63" s="177"/>
      <c r="G63" s="189"/>
      <c r="H63" s="190"/>
      <c r="I63" s="187"/>
      <c r="J63" s="217"/>
      <c r="K63" s="35"/>
      <c r="L63" s="1"/>
      <c r="M63" s="1"/>
    </row>
    <row r="64" spans="1:13" s="6" customFormat="1" x14ac:dyDescent="0.25">
      <c r="A64" s="158"/>
      <c r="B64" s="112" t="s">
        <v>4</v>
      </c>
      <c r="C64" s="148">
        <f t="shared" ref="C64:E68" si="20">C70+C118</f>
        <v>31334.73</v>
      </c>
      <c r="D64" s="131">
        <f t="shared" si="20"/>
        <v>31334.73</v>
      </c>
      <c r="E64" s="131">
        <f t="shared" si="20"/>
        <v>1776.35</v>
      </c>
      <c r="F64" s="136">
        <f t="shared" ref="F64:F66" si="21">E64/D64</f>
        <v>5.67E-2</v>
      </c>
      <c r="G64" s="131">
        <f>G70+G118</f>
        <v>1776.35</v>
      </c>
      <c r="H64" s="136">
        <f t="shared" ref="H64:H66" si="22">G64/D64</f>
        <v>5.67E-2</v>
      </c>
      <c r="I64" s="131">
        <f>I70+I118</f>
        <v>31334.73</v>
      </c>
      <c r="J64" s="217"/>
      <c r="K64" s="35"/>
      <c r="L64" s="1"/>
      <c r="M64" s="1"/>
    </row>
    <row r="65" spans="1:13" s="6" customFormat="1" x14ac:dyDescent="0.25">
      <c r="A65" s="158"/>
      <c r="B65" s="112" t="s">
        <v>36</v>
      </c>
      <c r="C65" s="148">
        <f t="shared" si="20"/>
        <v>1213706.69</v>
      </c>
      <c r="D65" s="131">
        <f t="shared" si="20"/>
        <v>1213706.69</v>
      </c>
      <c r="E65" s="131">
        <f t="shared" si="20"/>
        <v>101919.94</v>
      </c>
      <c r="F65" s="136">
        <f t="shared" si="21"/>
        <v>8.4000000000000005E-2</v>
      </c>
      <c r="G65" s="131">
        <f>G71+G119</f>
        <v>101919.82</v>
      </c>
      <c r="H65" s="136">
        <f t="shared" si="22"/>
        <v>8.4000000000000005E-2</v>
      </c>
      <c r="I65" s="131">
        <f>I71+I119</f>
        <v>1207807.07</v>
      </c>
      <c r="J65" s="217"/>
      <c r="K65" s="35"/>
      <c r="L65" s="1"/>
      <c r="M65" s="1"/>
    </row>
    <row r="66" spans="1:13" s="6" customFormat="1" x14ac:dyDescent="0.25">
      <c r="A66" s="158"/>
      <c r="B66" s="112" t="s">
        <v>11</v>
      </c>
      <c r="C66" s="148">
        <f t="shared" si="20"/>
        <v>167206.43</v>
      </c>
      <c r="D66" s="131">
        <f t="shared" si="20"/>
        <v>167210.87</v>
      </c>
      <c r="E66" s="131">
        <f t="shared" si="20"/>
        <v>12310.22</v>
      </c>
      <c r="F66" s="136">
        <f t="shared" si="21"/>
        <v>7.3599999999999999E-2</v>
      </c>
      <c r="G66" s="131">
        <f>G72+G120</f>
        <v>12310.22</v>
      </c>
      <c r="H66" s="136">
        <f t="shared" si="22"/>
        <v>7.3599999999999999E-2</v>
      </c>
      <c r="I66" s="131">
        <f>I72+I120</f>
        <v>165244.37</v>
      </c>
      <c r="J66" s="217"/>
      <c r="K66" s="35"/>
      <c r="L66" s="1"/>
      <c r="M66" s="1"/>
    </row>
    <row r="67" spans="1:13" s="6" customFormat="1" x14ac:dyDescent="0.25">
      <c r="A67" s="158"/>
      <c r="B67" s="112" t="s">
        <v>13</v>
      </c>
      <c r="C67" s="148">
        <f t="shared" si="20"/>
        <v>0</v>
      </c>
      <c r="D67" s="131">
        <f t="shared" si="20"/>
        <v>0</v>
      </c>
      <c r="E67" s="131">
        <f t="shared" si="20"/>
        <v>0</v>
      </c>
      <c r="F67" s="136">
        <v>0</v>
      </c>
      <c r="G67" s="131"/>
      <c r="H67" s="136">
        <v>0</v>
      </c>
      <c r="I67" s="131">
        <f>I73+I121</f>
        <v>0</v>
      </c>
      <c r="J67" s="217"/>
      <c r="K67" s="35"/>
      <c r="L67" s="1"/>
      <c r="M67" s="1"/>
    </row>
    <row r="68" spans="1:13" s="6" customFormat="1" collapsed="1" x14ac:dyDescent="0.25">
      <c r="A68" s="158"/>
      <c r="B68" s="112" t="s">
        <v>5</v>
      </c>
      <c r="C68" s="148">
        <f t="shared" si="20"/>
        <v>0</v>
      </c>
      <c r="D68" s="131">
        <f t="shared" si="20"/>
        <v>0</v>
      </c>
      <c r="E68" s="131">
        <f t="shared" si="20"/>
        <v>0</v>
      </c>
      <c r="F68" s="136"/>
      <c r="G68" s="131"/>
      <c r="H68" s="136"/>
      <c r="I68" s="131">
        <f>I74+I122</f>
        <v>0</v>
      </c>
      <c r="J68" s="217"/>
      <c r="K68" s="35"/>
      <c r="L68" s="1"/>
      <c r="M68" s="1"/>
    </row>
    <row r="69" spans="1:13" s="48" customFormat="1" x14ac:dyDescent="0.25">
      <c r="A69" s="141" t="s">
        <v>38</v>
      </c>
      <c r="B69" s="142" t="s">
        <v>74</v>
      </c>
      <c r="C69" s="143">
        <f>SUM(C70:C74)</f>
        <v>1373551.44</v>
      </c>
      <c r="D69" s="143">
        <f>SUM(D70:D74)</f>
        <v>1373551.44</v>
      </c>
      <c r="E69" s="143">
        <f>SUM(E70:E74)</f>
        <v>111911.03999999999</v>
      </c>
      <c r="F69" s="144">
        <f>E69/D69</f>
        <v>8.1500000000000003E-2</v>
      </c>
      <c r="G69" s="143">
        <f>SUM(G70:G74)</f>
        <v>111911.03999999999</v>
      </c>
      <c r="H69" s="144">
        <f>G69/D69</f>
        <v>8.1500000000000003E-2</v>
      </c>
      <c r="I69" s="143">
        <f>SUM(I70:I74)</f>
        <v>1365685.44</v>
      </c>
      <c r="J69" s="233"/>
      <c r="K69" s="35"/>
      <c r="L69" s="1"/>
      <c r="M69" s="1"/>
    </row>
    <row r="70" spans="1:13" s="7" customFormat="1" x14ac:dyDescent="0.25">
      <c r="A70" s="159"/>
      <c r="B70" s="112" t="s">
        <v>4</v>
      </c>
      <c r="C70" s="131">
        <f>C100+C76</f>
        <v>0</v>
      </c>
      <c r="D70" s="131">
        <f t="shared" ref="C70:I72" si="23">D100+D76</f>
        <v>0</v>
      </c>
      <c r="E70" s="131">
        <f t="shared" si="23"/>
        <v>0</v>
      </c>
      <c r="F70" s="136">
        <f t="shared" si="23"/>
        <v>0</v>
      </c>
      <c r="G70" s="131">
        <f t="shared" si="23"/>
        <v>0</v>
      </c>
      <c r="H70" s="136">
        <f t="shared" si="23"/>
        <v>0</v>
      </c>
      <c r="I70" s="131">
        <f t="shared" si="23"/>
        <v>0</v>
      </c>
      <c r="J70" s="233"/>
      <c r="K70" s="35"/>
      <c r="L70" s="1"/>
      <c r="M70" s="1"/>
    </row>
    <row r="71" spans="1:13" s="7" customFormat="1" x14ac:dyDescent="0.25">
      <c r="A71" s="159"/>
      <c r="B71" s="112" t="s">
        <v>47</v>
      </c>
      <c r="C71" s="131">
        <f t="shared" si="23"/>
        <v>1206604.8</v>
      </c>
      <c r="D71" s="131">
        <f t="shared" si="23"/>
        <v>1206604.8</v>
      </c>
      <c r="E71" s="131">
        <f t="shared" si="23"/>
        <v>99600.82</v>
      </c>
      <c r="F71" s="136">
        <f t="shared" si="23"/>
        <v>8.8800000000000004E-2</v>
      </c>
      <c r="G71" s="131">
        <f t="shared" si="23"/>
        <v>99600.82</v>
      </c>
      <c r="H71" s="136">
        <f t="shared" si="23"/>
        <v>8.8800000000000004E-2</v>
      </c>
      <c r="I71" s="131">
        <f t="shared" si="23"/>
        <v>1200705.3</v>
      </c>
      <c r="J71" s="233"/>
      <c r="K71" s="35"/>
      <c r="L71" s="1"/>
      <c r="M71" s="1"/>
    </row>
    <row r="72" spans="1:13" s="7" customFormat="1" x14ac:dyDescent="0.25">
      <c r="A72" s="159"/>
      <c r="B72" s="112" t="s">
        <v>11</v>
      </c>
      <c r="C72" s="131">
        <f t="shared" si="23"/>
        <v>166946.64000000001</v>
      </c>
      <c r="D72" s="131">
        <f t="shared" si="23"/>
        <v>166946.64000000001</v>
      </c>
      <c r="E72" s="131">
        <f t="shared" si="23"/>
        <v>12310.22</v>
      </c>
      <c r="F72" s="136">
        <f t="shared" si="23"/>
        <v>8.8800000000000004E-2</v>
      </c>
      <c r="G72" s="131">
        <f t="shared" si="23"/>
        <v>12310.22</v>
      </c>
      <c r="H72" s="136">
        <f t="shared" si="23"/>
        <v>8.8800000000000004E-2</v>
      </c>
      <c r="I72" s="131">
        <f t="shared" si="23"/>
        <v>164980.14000000001</v>
      </c>
      <c r="J72" s="233"/>
      <c r="K72" s="35"/>
      <c r="L72" s="1"/>
      <c r="M72" s="1"/>
    </row>
    <row r="73" spans="1:13" s="7" customFormat="1" x14ac:dyDescent="0.25">
      <c r="A73" s="159"/>
      <c r="B73" s="112" t="s">
        <v>13</v>
      </c>
      <c r="C73" s="131"/>
      <c r="D73" s="131"/>
      <c r="E73" s="131"/>
      <c r="F73" s="136">
        <v>0</v>
      </c>
      <c r="G73" s="131"/>
      <c r="H73" s="136">
        <v>0</v>
      </c>
      <c r="I73" s="131"/>
      <c r="J73" s="233"/>
      <c r="K73" s="35"/>
      <c r="L73" s="1"/>
      <c r="M73" s="1"/>
    </row>
    <row r="74" spans="1:13" s="7" customFormat="1" x14ac:dyDescent="0.25">
      <c r="A74" s="107"/>
      <c r="B74" s="86" t="s">
        <v>5</v>
      </c>
      <c r="C74" s="42">
        <f t="shared" ref="C74:I74" si="24">C80+C104</f>
        <v>0</v>
      </c>
      <c r="D74" s="42">
        <f t="shared" si="24"/>
        <v>0</v>
      </c>
      <c r="E74" s="42">
        <f t="shared" si="24"/>
        <v>0</v>
      </c>
      <c r="F74" s="43">
        <f t="shared" si="24"/>
        <v>0</v>
      </c>
      <c r="G74" s="42">
        <f t="shared" si="24"/>
        <v>0</v>
      </c>
      <c r="H74" s="43">
        <f t="shared" si="24"/>
        <v>0</v>
      </c>
      <c r="I74" s="42">
        <f t="shared" si="24"/>
        <v>0</v>
      </c>
      <c r="J74" s="233"/>
      <c r="K74" s="35"/>
      <c r="L74" s="1"/>
      <c r="M74" s="1"/>
    </row>
    <row r="75" spans="1:13" s="48" customFormat="1" ht="90" customHeight="1" x14ac:dyDescent="0.25">
      <c r="A75" s="109" t="s">
        <v>39</v>
      </c>
      <c r="B75" s="105" t="s">
        <v>69</v>
      </c>
      <c r="C75" s="143">
        <f>SUM(C76:C80)</f>
        <v>1260295.3</v>
      </c>
      <c r="D75" s="143">
        <f>SUM(D76:D80)</f>
        <v>1260295.3</v>
      </c>
      <c r="E75" s="143">
        <f>SUM(E76:E80)</f>
        <v>111911.03999999999</v>
      </c>
      <c r="F75" s="144">
        <f>E75/D75</f>
        <v>8.8800000000000004E-2</v>
      </c>
      <c r="G75" s="143">
        <f>SUM(G76:G80)</f>
        <v>111911.03999999999</v>
      </c>
      <c r="H75" s="144">
        <f>G75/D75</f>
        <v>8.8800000000000004E-2</v>
      </c>
      <c r="I75" s="143">
        <f>SUM(I76:I80)</f>
        <v>1260295.3</v>
      </c>
      <c r="J75" s="8"/>
      <c r="K75" s="35"/>
      <c r="L75" s="1"/>
      <c r="M75" s="1"/>
    </row>
    <row r="76" spans="1:13" s="7" customFormat="1" x14ac:dyDescent="0.25">
      <c r="A76" s="96"/>
      <c r="B76" s="86" t="s">
        <v>4</v>
      </c>
      <c r="C76" s="131"/>
      <c r="D76" s="151"/>
      <c r="E76" s="131"/>
      <c r="F76" s="144"/>
      <c r="G76" s="131"/>
      <c r="H76" s="144"/>
      <c r="I76" s="131"/>
      <c r="J76" s="80"/>
      <c r="K76" s="35"/>
      <c r="L76" s="1"/>
      <c r="M76" s="1"/>
    </row>
    <row r="77" spans="1:13" s="7" customFormat="1" x14ac:dyDescent="0.25">
      <c r="A77" s="96"/>
      <c r="B77" s="86" t="s">
        <v>47</v>
      </c>
      <c r="C77" s="131">
        <f>C89+C83+C95</f>
        <v>1121662.7</v>
      </c>
      <c r="D77" s="131">
        <f>D89+D83+D95</f>
        <v>1121662.7</v>
      </c>
      <c r="E77" s="131">
        <f>E83+E89+E95</f>
        <v>99600.82</v>
      </c>
      <c r="F77" s="144">
        <f t="shared" ref="F77:F78" si="25">E77/D77</f>
        <v>8.8800000000000004E-2</v>
      </c>
      <c r="G77" s="131">
        <f>G89+G83+G95</f>
        <v>99600.82</v>
      </c>
      <c r="H77" s="144">
        <f t="shared" ref="H77:H78" si="26">G77/D77</f>
        <v>8.8800000000000004E-2</v>
      </c>
      <c r="I77" s="131">
        <f>I89+I83+I95</f>
        <v>1121662.7</v>
      </c>
      <c r="J77" s="80"/>
      <c r="K77" s="35"/>
      <c r="L77" s="1"/>
      <c r="M77" s="1"/>
    </row>
    <row r="78" spans="1:13" s="7" customFormat="1" x14ac:dyDescent="0.25">
      <c r="A78" s="96"/>
      <c r="B78" s="86" t="s">
        <v>37</v>
      </c>
      <c r="C78" s="131">
        <f>C90+C84+C96</f>
        <v>138632.6</v>
      </c>
      <c r="D78" s="131">
        <f>D90+D84+D96</f>
        <v>138632.6</v>
      </c>
      <c r="E78" s="131">
        <f>E90+E84+E96</f>
        <v>12310.22</v>
      </c>
      <c r="F78" s="144">
        <f t="shared" si="25"/>
        <v>8.8800000000000004E-2</v>
      </c>
      <c r="G78" s="131">
        <f>G90+G84+G96</f>
        <v>12310.22</v>
      </c>
      <c r="H78" s="144">
        <f t="shared" si="26"/>
        <v>8.8800000000000004E-2</v>
      </c>
      <c r="I78" s="131">
        <f>I90+I84+I96</f>
        <v>138632.6</v>
      </c>
      <c r="J78" s="80"/>
      <c r="K78" s="35"/>
      <c r="L78" s="1"/>
      <c r="M78" s="1"/>
    </row>
    <row r="79" spans="1:13" s="7" customFormat="1" x14ac:dyDescent="0.25">
      <c r="A79" s="96"/>
      <c r="B79" s="86" t="s">
        <v>13</v>
      </c>
      <c r="C79" s="131"/>
      <c r="D79" s="131"/>
      <c r="E79" s="131"/>
      <c r="F79" s="136"/>
      <c r="G79" s="131"/>
      <c r="H79" s="136"/>
      <c r="I79" s="131"/>
      <c r="J79" s="80"/>
      <c r="K79" s="35"/>
      <c r="L79" s="1"/>
      <c r="M79" s="1"/>
    </row>
    <row r="80" spans="1:13" s="7" customFormat="1" x14ac:dyDescent="0.25">
      <c r="A80" s="96"/>
      <c r="B80" s="86" t="s">
        <v>5</v>
      </c>
      <c r="C80" s="131"/>
      <c r="D80" s="151"/>
      <c r="E80" s="131"/>
      <c r="F80" s="136"/>
      <c r="G80" s="131"/>
      <c r="H80" s="136"/>
      <c r="I80" s="131"/>
      <c r="J80" s="80"/>
      <c r="K80" s="35"/>
      <c r="L80" s="1"/>
      <c r="M80" s="1"/>
    </row>
    <row r="81" spans="1:13" s="48" customFormat="1" ht="50.25" customHeight="1" x14ac:dyDescent="0.25">
      <c r="A81" s="156" t="s">
        <v>56</v>
      </c>
      <c r="B81" s="157" t="s">
        <v>71</v>
      </c>
      <c r="C81" s="135">
        <f>SUM(C82:C86)</f>
        <v>1198440.2</v>
      </c>
      <c r="D81" s="135">
        <f>SUM(D82:D86)</f>
        <v>1198440.2</v>
      </c>
      <c r="E81" s="135">
        <f>SUM(E82:E86)</f>
        <v>103343.03999999999</v>
      </c>
      <c r="F81" s="132">
        <f>E81/D81</f>
        <v>8.6199999999999999E-2</v>
      </c>
      <c r="G81" s="135">
        <f>SUM(G82:G86)</f>
        <v>103343.03999999999</v>
      </c>
      <c r="H81" s="132">
        <f>G81/D81</f>
        <v>8.6199999999999999E-2</v>
      </c>
      <c r="I81" s="135">
        <f>SUM(I82:I86)</f>
        <v>1198440.2</v>
      </c>
      <c r="J81" s="234" t="s">
        <v>92</v>
      </c>
      <c r="K81" s="35"/>
      <c r="L81" s="1"/>
      <c r="M81" s="1"/>
    </row>
    <row r="82" spans="1:13" s="7" customFormat="1" x14ac:dyDescent="0.25">
      <c r="A82" s="145"/>
      <c r="B82" s="112" t="s">
        <v>4</v>
      </c>
      <c r="C82" s="131"/>
      <c r="D82" s="151"/>
      <c r="E82" s="131"/>
      <c r="F82" s="136"/>
      <c r="G82" s="131"/>
      <c r="H82" s="136"/>
      <c r="I82" s="131"/>
      <c r="J82" s="235"/>
      <c r="K82" s="35"/>
      <c r="L82" s="1"/>
      <c r="M82" s="1"/>
    </row>
    <row r="83" spans="1:13" s="7" customFormat="1" x14ac:dyDescent="0.25">
      <c r="A83" s="145"/>
      <c r="B83" s="112" t="s">
        <v>47</v>
      </c>
      <c r="C83" s="131">
        <f>224309.2+842302.5</f>
        <v>1066611.7</v>
      </c>
      <c r="D83" s="131">
        <f>224309.2+842302.5</f>
        <v>1066611.7</v>
      </c>
      <c r="E83" s="131">
        <v>91975.3</v>
      </c>
      <c r="F83" s="136">
        <f>E83/D83</f>
        <v>8.6199999999999999E-2</v>
      </c>
      <c r="G83" s="131">
        <f>18395.06+73580.24</f>
        <v>91975.3</v>
      </c>
      <c r="H83" s="136">
        <f>G83/D83</f>
        <v>8.6199999999999999E-2</v>
      </c>
      <c r="I83" s="131">
        <v>1066611.7</v>
      </c>
      <c r="J83" s="235"/>
      <c r="K83" s="35"/>
      <c r="L83" s="1"/>
      <c r="M83" s="1"/>
    </row>
    <row r="84" spans="1:13" s="7" customFormat="1" x14ac:dyDescent="0.25">
      <c r="A84" s="145"/>
      <c r="B84" s="112" t="s">
        <v>37</v>
      </c>
      <c r="C84" s="131">
        <f>27723.7+104104.8</f>
        <v>131828.5</v>
      </c>
      <c r="D84" s="131">
        <f>27723.7+104104.8</f>
        <v>131828.5</v>
      </c>
      <c r="E84" s="131">
        <v>11367.74</v>
      </c>
      <c r="F84" s="136">
        <f>E84/D84</f>
        <v>8.6199999999999999E-2</v>
      </c>
      <c r="G84" s="131">
        <f>9094.19+2273.55</f>
        <v>11367.74</v>
      </c>
      <c r="H84" s="136">
        <f>G84/D84</f>
        <v>8.6199999999999999E-2</v>
      </c>
      <c r="I84" s="131">
        <v>131828.5</v>
      </c>
      <c r="J84" s="235"/>
      <c r="K84" s="35"/>
      <c r="L84" s="1"/>
      <c r="M84" s="1"/>
    </row>
    <row r="85" spans="1:13" s="7" customFormat="1" x14ac:dyDescent="0.25">
      <c r="A85" s="145"/>
      <c r="B85" s="112" t="s">
        <v>13</v>
      </c>
      <c r="C85" s="131"/>
      <c r="D85" s="131"/>
      <c r="E85" s="131"/>
      <c r="F85" s="136"/>
      <c r="G85" s="131"/>
      <c r="H85" s="136"/>
      <c r="I85" s="131"/>
      <c r="J85" s="235"/>
      <c r="K85" s="35"/>
      <c r="L85" s="1"/>
      <c r="M85" s="1"/>
    </row>
    <row r="86" spans="1:13" s="7" customFormat="1" x14ac:dyDescent="0.25">
      <c r="A86" s="145"/>
      <c r="B86" s="112" t="s">
        <v>5</v>
      </c>
      <c r="C86" s="131"/>
      <c r="D86" s="151"/>
      <c r="E86" s="131"/>
      <c r="F86" s="136"/>
      <c r="G86" s="131"/>
      <c r="H86" s="136"/>
      <c r="I86" s="131"/>
      <c r="J86" s="236"/>
      <c r="K86" s="35"/>
      <c r="L86" s="1"/>
      <c r="M86" s="1"/>
    </row>
    <row r="87" spans="1:13" s="48" customFormat="1" ht="40.5" x14ac:dyDescent="0.25">
      <c r="A87" s="110" t="s">
        <v>57</v>
      </c>
      <c r="B87" s="97" t="s">
        <v>88</v>
      </c>
      <c r="C87" s="135">
        <v>12139.1</v>
      </c>
      <c r="D87" s="135">
        <f>SUM(D88:D92)</f>
        <v>30960.9</v>
      </c>
      <c r="E87" s="135">
        <f>SUM(E88:E92)</f>
        <v>8568</v>
      </c>
      <c r="F87" s="132">
        <f>E87/D87</f>
        <v>0.2767</v>
      </c>
      <c r="G87" s="135">
        <f>SUM(G88:G92)</f>
        <v>8568</v>
      </c>
      <c r="H87" s="136">
        <f t="shared" ref="H87:H90" si="27">G87/D87</f>
        <v>0.2767</v>
      </c>
      <c r="I87" s="135">
        <f>SUM(I88:I92)</f>
        <v>30960.9</v>
      </c>
      <c r="J87" s="180" t="s">
        <v>94</v>
      </c>
      <c r="K87" s="35"/>
      <c r="L87" s="1"/>
      <c r="M87" s="1"/>
    </row>
    <row r="88" spans="1:13" s="7" customFormat="1" x14ac:dyDescent="0.25">
      <c r="A88" s="111"/>
      <c r="B88" s="86" t="s">
        <v>4</v>
      </c>
      <c r="C88" s="131"/>
      <c r="D88" s="151"/>
      <c r="E88" s="131"/>
      <c r="F88" s="136"/>
      <c r="G88" s="131"/>
      <c r="H88" s="136"/>
      <c r="I88" s="131"/>
      <c r="J88" s="181"/>
      <c r="K88" s="35"/>
      <c r="L88" s="1"/>
      <c r="M88" s="1"/>
    </row>
    <row r="89" spans="1:13" s="7" customFormat="1" x14ac:dyDescent="0.25">
      <c r="A89" s="111"/>
      <c r="B89" s="86" t="s">
        <v>47</v>
      </c>
      <c r="C89" s="131">
        <v>27555.200000000001</v>
      </c>
      <c r="D89" s="131">
        <v>27555.200000000001</v>
      </c>
      <c r="E89" s="131">
        <v>7625.52</v>
      </c>
      <c r="F89" s="136">
        <f>E89/D89</f>
        <v>0.2767</v>
      </c>
      <c r="G89" s="131">
        <v>7625.52</v>
      </c>
      <c r="H89" s="136">
        <f>G89/D89</f>
        <v>0.2767</v>
      </c>
      <c r="I89" s="131">
        <v>27555.200000000001</v>
      </c>
      <c r="J89" s="181"/>
      <c r="K89" s="35"/>
      <c r="L89" s="1"/>
      <c r="M89" s="1"/>
    </row>
    <row r="90" spans="1:13" s="7" customFormat="1" x14ac:dyDescent="0.25">
      <c r="A90" s="111"/>
      <c r="B90" s="86" t="s">
        <v>37</v>
      </c>
      <c r="C90" s="131">
        <v>3405.7</v>
      </c>
      <c r="D90" s="131">
        <v>3405.7</v>
      </c>
      <c r="E90" s="131">
        <v>942.48</v>
      </c>
      <c r="F90" s="136">
        <f>E90/D90</f>
        <v>0.2767</v>
      </c>
      <c r="G90" s="131">
        <v>942.48</v>
      </c>
      <c r="H90" s="136">
        <f t="shared" si="27"/>
        <v>0.2767</v>
      </c>
      <c r="I90" s="131">
        <v>3405.7</v>
      </c>
      <c r="J90" s="181"/>
      <c r="K90" s="35"/>
      <c r="L90" s="1"/>
      <c r="M90" s="1"/>
    </row>
    <row r="91" spans="1:13" s="7" customFormat="1" x14ac:dyDescent="0.25">
      <c r="A91" s="111"/>
      <c r="B91" s="86" t="s">
        <v>13</v>
      </c>
      <c r="C91" s="131"/>
      <c r="D91" s="131"/>
      <c r="E91" s="131"/>
      <c r="F91" s="136"/>
      <c r="G91" s="131"/>
      <c r="H91" s="136"/>
      <c r="I91" s="131">
        <v>0</v>
      </c>
      <c r="J91" s="181"/>
      <c r="K91" s="35"/>
      <c r="L91" s="1"/>
      <c r="M91" s="1"/>
    </row>
    <row r="92" spans="1:13" s="7" customFormat="1" x14ac:dyDescent="0.25">
      <c r="A92" s="111"/>
      <c r="B92" s="86" t="s">
        <v>5</v>
      </c>
      <c r="C92" s="42"/>
      <c r="D92" s="36"/>
      <c r="E92" s="42"/>
      <c r="F92" s="43"/>
      <c r="G92" s="42"/>
      <c r="H92" s="43"/>
      <c r="I92" s="42"/>
      <c r="J92" s="182"/>
      <c r="K92" s="35"/>
      <c r="L92" s="1"/>
      <c r="M92" s="1"/>
    </row>
    <row r="93" spans="1:13" s="7" customFormat="1" ht="75" customHeight="1" x14ac:dyDescent="0.25">
      <c r="A93" s="110" t="s">
        <v>89</v>
      </c>
      <c r="B93" s="97" t="s">
        <v>90</v>
      </c>
      <c r="C93" s="135">
        <v>12139.1</v>
      </c>
      <c r="D93" s="135">
        <f>SUM(D94:D98)</f>
        <v>30894.2</v>
      </c>
      <c r="E93" s="135">
        <f>SUM(E94:E98)</f>
        <v>0</v>
      </c>
      <c r="F93" s="132">
        <f>E93/D93</f>
        <v>0</v>
      </c>
      <c r="G93" s="135">
        <f>SUM(G94:G98)</f>
        <v>0</v>
      </c>
      <c r="H93" s="136">
        <f t="shared" ref="H93" si="28">G93/D93</f>
        <v>0</v>
      </c>
      <c r="I93" s="135">
        <f>SUM(I94:I98)</f>
        <v>30894.2</v>
      </c>
      <c r="J93" s="180" t="s">
        <v>91</v>
      </c>
      <c r="K93" s="35"/>
      <c r="L93" s="1"/>
      <c r="M93" s="1"/>
    </row>
    <row r="94" spans="1:13" s="7" customFormat="1" x14ac:dyDescent="0.25">
      <c r="A94" s="111"/>
      <c r="B94" s="86" t="s">
        <v>4</v>
      </c>
      <c r="C94" s="131"/>
      <c r="D94" s="151"/>
      <c r="E94" s="131"/>
      <c r="F94" s="136"/>
      <c r="G94" s="131"/>
      <c r="H94" s="136"/>
      <c r="I94" s="131"/>
      <c r="J94" s="181"/>
      <c r="K94" s="35"/>
      <c r="L94" s="1"/>
      <c r="M94" s="1"/>
    </row>
    <row r="95" spans="1:13" s="7" customFormat="1" x14ac:dyDescent="0.25">
      <c r="A95" s="111"/>
      <c r="B95" s="86" t="s">
        <v>47</v>
      </c>
      <c r="C95" s="131">
        <v>27495.8</v>
      </c>
      <c r="D95" s="131">
        <v>27495.8</v>
      </c>
      <c r="E95" s="131"/>
      <c r="F95" s="136">
        <f>E95/D95</f>
        <v>0</v>
      </c>
      <c r="G95" s="131"/>
      <c r="H95" s="136">
        <f>G95/D95</f>
        <v>0</v>
      </c>
      <c r="I95" s="131">
        <v>27495.8</v>
      </c>
      <c r="J95" s="181"/>
      <c r="K95" s="35"/>
      <c r="L95" s="1"/>
      <c r="M95" s="1"/>
    </row>
    <row r="96" spans="1:13" s="7" customFormat="1" x14ac:dyDescent="0.25">
      <c r="A96" s="111"/>
      <c r="B96" s="86" t="s">
        <v>37</v>
      </c>
      <c r="C96" s="131">
        <v>3398.4</v>
      </c>
      <c r="D96" s="131">
        <v>3398.4</v>
      </c>
      <c r="E96" s="131"/>
      <c r="F96" s="136">
        <f>E96/D96</f>
        <v>0</v>
      </c>
      <c r="G96" s="131"/>
      <c r="H96" s="136">
        <f t="shared" ref="H96" si="29">G96/D96</f>
        <v>0</v>
      </c>
      <c r="I96" s="131">
        <v>3398.4</v>
      </c>
      <c r="J96" s="181"/>
      <c r="K96" s="35"/>
      <c r="L96" s="1"/>
      <c r="M96" s="1"/>
    </row>
    <row r="97" spans="1:13" s="7" customFormat="1" x14ac:dyDescent="0.25">
      <c r="A97" s="111"/>
      <c r="B97" s="86" t="s">
        <v>13</v>
      </c>
      <c r="C97" s="131"/>
      <c r="D97" s="131"/>
      <c r="E97" s="131"/>
      <c r="F97" s="136"/>
      <c r="G97" s="131"/>
      <c r="H97" s="136"/>
      <c r="I97" s="131">
        <v>0</v>
      </c>
      <c r="J97" s="181"/>
      <c r="K97" s="35"/>
      <c r="L97" s="1"/>
      <c r="M97" s="1"/>
    </row>
    <row r="98" spans="1:13" s="7" customFormat="1" x14ac:dyDescent="0.25">
      <c r="A98" s="111"/>
      <c r="B98" s="86" t="s">
        <v>5</v>
      </c>
      <c r="C98" s="42"/>
      <c r="D98" s="36"/>
      <c r="E98" s="42"/>
      <c r="F98" s="43"/>
      <c r="G98" s="42"/>
      <c r="H98" s="43"/>
      <c r="I98" s="42"/>
      <c r="J98" s="182"/>
      <c r="K98" s="35"/>
      <c r="L98" s="1"/>
      <c r="M98" s="1"/>
    </row>
    <row r="99" spans="1:13" s="48" customFormat="1" ht="81" x14ac:dyDescent="0.25">
      <c r="A99" s="141" t="s">
        <v>52</v>
      </c>
      <c r="B99" s="142" t="s">
        <v>72</v>
      </c>
      <c r="C99" s="143">
        <f>SUM(C100:C104)</f>
        <v>113256.14</v>
      </c>
      <c r="D99" s="143">
        <f>SUM(D100:D104)</f>
        <v>113256.14</v>
      </c>
      <c r="E99" s="143">
        <f>SUM(E100:E104)</f>
        <v>0</v>
      </c>
      <c r="F99" s="144">
        <f>E99/D99</f>
        <v>0</v>
      </c>
      <c r="G99" s="143">
        <f>SUM(G100:G104)</f>
        <v>0</v>
      </c>
      <c r="H99" s="144">
        <f>G99/D99</f>
        <v>0</v>
      </c>
      <c r="I99" s="143">
        <f>SUM(I100:I104)</f>
        <v>105390.14</v>
      </c>
      <c r="J99" s="232"/>
      <c r="K99" s="35"/>
      <c r="L99" s="1"/>
      <c r="M99" s="1"/>
    </row>
    <row r="100" spans="1:13" s="7" customFormat="1" x14ac:dyDescent="0.25">
      <c r="A100" s="145"/>
      <c r="B100" s="112" t="s">
        <v>4</v>
      </c>
      <c r="C100" s="131">
        <f>C106</f>
        <v>0</v>
      </c>
      <c r="D100" s="131">
        <f>D106</f>
        <v>0</v>
      </c>
      <c r="E100" s="131">
        <f>E106</f>
        <v>0</v>
      </c>
      <c r="F100" s="136"/>
      <c r="G100" s="131"/>
      <c r="H100" s="136"/>
      <c r="I100" s="131"/>
      <c r="J100" s="232"/>
      <c r="K100" s="35"/>
      <c r="L100" s="1"/>
      <c r="M100" s="1"/>
    </row>
    <row r="101" spans="1:13" s="7" customFormat="1" x14ac:dyDescent="0.25">
      <c r="A101" s="145"/>
      <c r="B101" s="112" t="s">
        <v>47</v>
      </c>
      <c r="C101" s="131">
        <f>C107+C113</f>
        <v>84942.1</v>
      </c>
      <c r="D101" s="131">
        <f>D107+D113</f>
        <v>84942.1</v>
      </c>
      <c r="E101" s="131">
        <f t="shared" ref="C101:G104" si="30">E107</f>
        <v>0</v>
      </c>
      <c r="F101" s="136">
        <f>E101/D101</f>
        <v>0</v>
      </c>
      <c r="G101" s="131">
        <f t="shared" si="30"/>
        <v>0</v>
      </c>
      <c r="H101" s="136">
        <f>G101/D101</f>
        <v>0</v>
      </c>
      <c r="I101" s="131">
        <f>I107+I113</f>
        <v>79042.600000000006</v>
      </c>
      <c r="J101" s="232"/>
      <c r="K101" s="35"/>
      <c r="L101" s="1"/>
      <c r="M101" s="1"/>
    </row>
    <row r="102" spans="1:13" s="7" customFormat="1" x14ac:dyDescent="0.25">
      <c r="A102" s="146"/>
      <c r="B102" s="147" t="s">
        <v>37</v>
      </c>
      <c r="C102" s="148">
        <f>C108+C114</f>
        <v>28314.04</v>
      </c>
      <c r="D102" s="148">
        <f>D108+D114</f>
        <v>28314.04</v>
      </c>
      <c r="E102" s="131">
        <f t="shared" si="30"/>
        <v>0</v>
      </c>
      <c r="F102" s="136">
        <f>E102/D102</f>
        <v>0</v>
      </c>
      <c r="G102" s="131">
        <f t="shared" si="30"/>
        <v>0</v>
      </c>
      <c r="H102" s="136">
        <f>G102/D102</f>
        <v>0</v>
      </c>
      <c r="I102" s="148">
        <f>I108+I114</f>
        <v>26347.54</v>
      </c>
      <c r="J102" s="232"/>
      <c r="K102" s="35"/>
      <c r="L102" s="1"/>
      <c r="M102" s="1"/>
    </row>
    <row r="103" spans="1:13" s="7" customFormat="1" x14ac:dyDescent="0.25">
      <c r="A103" s="146"/>
      <c r="B103" s="147" t="s">
        <v>13</v>
      </c>
      <c r="C103" s="148">
        <f t="shared" si="30"/>
        <v>0</v>
      </c>
      <c r="D103" s="131">
        <f t="shared" si="30"/>
        <v>0</v>
      </c>
      <c r="E103" s="131">
        <f>E109</f>
        <v>0</v>
      </c>
      <c r="F103" s="136"/>
      <c r="G103" s="131">
        <f>G109</f>
        <v>0</v>
      </c>
      <c r="H103" s="136"/>
      <c r="I103" s="148">
        <f t="shared" ref="I103" si="31">I109</f>
        <v>0</v>
      </c>
      <c r="J103" s="232"/>
      <c r="K103" s="35"/>
      <c r="L103" s="1"/>
      <c r="M103" s="1"/>
    </row>
    <row r="104" spans="1:13" s="7" customFormat="1" x14ac:dyDescent="0.25">
      <c r="A104" s="146"/>
      <c r="B104" s="147" t="s">
        <v>5</v>
      </c>
      <c r="C104" s="148">
        <f t="shared" si="30"/>
        <v>0</v>
      </c>
      <c r="D104" s="131">
        <f t="shared" si="30"/>
        <v>0</v>
      </c>
      <c r="E104" s="131">
        <f>E110</f>
        <v>0</v>
      </c>
      <c r="F104" s="136"/>
      <c r="G104" s="131"/>
      <c r="H104" s="136"/>
      <c r="I104" s="148"/>
      <c r="J104" s="232"/>
      <c r="K104" s="35"/>
      <c r="L104" s="1"/>
      <c r="M104" s="1"/>
    </row>
    <row r="105" spans="1:13" s="49" customFormat="1" x14ac:dyDescent="0.25">
      <c r="A105" s="146" t="s">
        <v>53</v>
      </c>
      <c r="B105" s="149" t="s">
        <v>50</v>
      </c>
      <c r="C105" s="150">
        <f>SUM(C106:C110)</f>
        <v>27070.31</v>
      </c>
      <c r="D105" s="135">
        <f>SUM(D106:D110)</f>
        <v>27070.31</v>
      </c>
      <c r="E105" s="135">
        <f>SUM(E106:E110)</f>
        <v>0</v>
      </c>
      <c r="F105" s="132">
        <f>E105/D105</f>
        <v>0</v>
      </c>
      <c r="G105" s="135">
        <f>SUM(G106:G110)</f>
        <v>0</v>
      </c>
      <c r="H105" s="132">
        <f>G105/D105</f>
        <v>0</v>
      </c>
      <c r="I105" s="150">
        <f>SUM(I106:I110)</f>
        <v>19204.310000000001</v>
      </c>
      <c r="J105" s="227" t="s">
        <v>95</v>
      </c>
      <c r="K105" s="35"/>
      <c r="L105" s="1"/>
      <c r="M105" s="1"/>
    </row>
    <row r="106" spans="1:13" s="7" customFormat="1" x14ac:dyDescent="0.25">
      <c r="A106" s="146"/>
      <c r="B106" s="147" t="s">
        <v>4</v>
      </c>
      <c r="C106" s="148"/>
      <c r="D106" s="151"/>
      <c r="E106" s="131"/>
      <c r="F106" s="136"/>
      <c r="G106" s="131"/>
      <c r="H106" s="136"/>
      <c r="I106" s="148"/>
      <c r="J106" s="227"/>
      <c r="K106" s="35"/>
      <c r="L106" s="1"/>
      <c r="M106" s="1"/>
    </row>
    <row r="107" spans="1:13" s="7" customFormat="1" x14ac:dyDescent="0.25">
      <c r="A107" s="146"/>
      <c r="B107" s="147" t="s">
        <v>47</v>
      </c>
      <c r="C107" s="148">
        <v>20302.73</v>
      </c>
      <c r="D107" s="131">
        <v>20302.73</v>
      </c>
      <c r="E107" s="131">
        <v>0</v>
      </c>
      <c r="F107" s="136">
        <f>E107/D107</f>
        <v>0</v>
      </c>
      <c r="G107" s="131">
        <v>0</v>
      </c>
      <c r="H107" s="136">
        <f>G107/D107</f>
        <v>0</v>
      </c>
      <c r="I107" s="148">
        <v>14403.23</v>
      </c>
      <c r="J107" s="227"/>
      <c r="K107" s="35"/>
      <c r="L107" s="1"/>
      <c r="M107" s="1"/>
    </row>
    <row r="108" spans="1:13" s="7" customFormat="1" x14ac:dyDescent="0.25">
      <c r="A108" s="146"/>
      <c r="B108" s="147" t="s">
        <v>37</v>
      </c>
      <c r="C108" s="148">
        <v>6767.58</v>
      </c>
      <c r="D108" s="131">
        <v>6767.58</v>
      </c>
      <c r="E108" s="131">
        <v>0</v>
      </c>
      <c r="F108" s="136">
        <f>E108/D108</f>
        <v>0</v>
      </c>
      <c r="G108" s="131">
        <v>0</v>
      </c>
      <c r="H108" s="136">
        <f>G108/D108</f>
        <v>0</v>
      </c>
      <c r="I108" s="148">
        <v>4801.08</v>
      </c>
      <c r="J108" s="227"/>
      <c r="K108" s="35"/>
      <c r="L108" s="1"/>
      <c r="M108" s="1"/>
    </row>
    <row r="109" spans="1:13" s="7" customFormat="1" x14ac:dyDescent="0.25">
      <c r="A109" s="146"/>
      <c r="B109" s="147" t="s">
        <v>13</v>
      </c>
      <c r="C109" s="148">
        <v>0</v>
      </c>
      <c r="D109" s="131">
        <v>0</v>
      </c>
      <c r="E109" s="131"/>
      <c r="F109" s="136"/>
      <c r="G109" s="131"/>
      <c r="H109" s="136">
        <v>0</v>
      </c>
      <c r="I109" s="148"/>
      <c r="J109" s="227"/>
      <c r="K109" s="35"/>
      <c r="L109" s="1"/>
      <c r="M109" s="1"/>
    </row>
    <row r="110" spans="1:13" s="7" customFormat="1" x14ac:dyDescent="0.25">
      <c r="A110" s="152"/>
      <c r="B110" s="147" t="s">
        <v>5</v>
      </c>
      <c r="C110" s="148"/>
      <c r="D110" s="151"/>
      <c r="E110" s="131"/>
      <c r="F110" s="136"/>
      <c r="G110" s="131"/>
      <c r="H110" s="136"/>
      <c r="I110" s="153"/>
      <c r="J110" s="227"/>
      <c r="K110" s="35"/>
      <c r="L110" s="1"/>
      <c r="M110" s="1"/>
    </row>
    <row r="111" spans="1:13" s="7" customFormat="1" x14ac:dyDescent="0.25">
      <c r="A111" s="146" t="s">
        <v>64</v>
      </c>
      <c r="B111" s="149" t="s">
        <v>65</v>
      </c>
      <c r="C111" s="150">
        <f>SUM(C112:C116)</f>
        <v>86185.83</v>
      </c>
      <c r="D111" s="135">
        <f>SUM(D112:D116)</f>
        <v>86185.83</v>
      </c>
      <c r="E111" s="135">
        <f>SUM(E112:E116)</f>
        <v>0</v>
      </c>
      <c r="F111" s="132">
        <f>E111/D111</f>
        <v>0</v>
      </c>
      <c r="G111" s="135">
        <f>SUM(G112:G116)</f>
        <v>0</v>
      </c>
      <c r="H111" s="132">
        <f>G111/D111</f>
        <v>0</v>
      </c>
      <c r="I111" s="150">
        <f>SUM(I112:I116)</f>
        <v>86185.83</v>
      </c>
      <c r="J111" s="180" t="s">
        <v>93</v>
      </c>
      <c r="K111" s="35"/>
      <c r="L111" s="1"/>
      <c r="M111" s="1"/>
    </row>
    <row r="112" spans="1:13" s="7" customFormat="1" x14ac:dyDescent="0.25">
      <c r="A112" s="146"/>
      <c r="B112" s="147" t="s">
        <v>4</v>
      </c>
      <c r="C112" s="148"/>
      <c r="D112" s="151"/>
      <c r="E112" s="131"/>
      <c r="F112" s="136"/>
      <c r="G112" s="131"/>
      <c r="H112" s="136"/>
      <c r="I112" s="148"/>
      <c r="J112" s="181"/>
      <c r="K112" s="35"/>
      <c r="L112" s="1"/>
      <c r="M112" s="1"/>
    </row>
    <row r="113" spans="1:13" s="7" customFormat="1" x14ac:dyDescent="0.25">
      <c r="A113" s="146"/>
      <c r="B113" s="147" t="s">
        <v>47</v>
      </c>
      <c r="C113" s="148">
        <v>64639.37</v>
      </c>
      <c r="D113" s="131">
        <v>64639.37</v>
      </c>
      <c r="E113" s="131">
        <v>0</v>
      </c>
      <c r="F113" s="136">
        <f>E113/D113</f>
        <v>0</v>
      </c>
      <c r="G113" s="131">
        <v>0</v>
      </c>
      <c r="H113" s="136">
        <f>G113/D113</f>
        <v>0</v>
      </c>
      <c r="I113" s="148">
        <f>D113-G113</f>
        <v>64639.37</v>
      </c>
      <c r="J113" s="181"/>
      <c r="K113" s="35"/>
      <c r="L113" s="1"/>
      <c r="M113" s="1"/>
    </row>
    <row r="114" spans="1:13" s="7" customFormat="1" x14ac:dyDescent="0.25">
      <c r="A114" s="146"/>
      <c r="B114" s="147" t="s">
        <v>37</v>
      </c>
      <c r="C114" s="148">
        <v>21546.46</v>
      </c>
      <c r="D114" s="131">
        <v>21546.46</v>
      </c>
      <c r="E114" s="131">
        <v>0</v>
      </c>
      <c r="F114" s="136">
        <f>E114/D114</f>
        <v>0</v>
      </c>
      <c r="G114" s="131">
        <v>0</v>
      </c>
      <c r="H114" s="136">
        <f>G114/D114</f>
        <v>0</v>
      </c>
      <c r="I114" s="148">
        <f>D114-G114</f>
        <v>21546.46</v>
      </c>
      <c r="J114" s="181"/>
      <c r="K114" s="35"/>
      <c r="L114" s="1"/>
      <c r="M114" s="1"/>
    </row>
    <row r="115" spans="1:13" s="7" customFormat="1" x14ac:dyDescent="0.25">
      <c r="A115" s="146"/>
      <c r="B115" s="147" t="s">
        <v>13</v>
      </c>
      <c r="C115" s="148">
        <v>0</v>
      </c>
      <c r="D115" s="131">
        <v>0</v>
      </c>
      <c r="E115" s="131"/>
      <c r="F115" s="136"/>
      <c r="G115" s="131"/>
      <c r="H115" s="136">
        <v>0</v>
      </c>
      <c r="I115" s="148"/>
      <c r="J115" s="181"/>
      <c r="K115" s="35"/>
      <c r="L115" s="1"/>
      <c r="M115" s="1"/>
    </row>
    <row r="116" spans="1:13" s="7" customFormat="1" x14ac:dyDescent="0.25">
      <c r="A116" s="152"/>
      <c r="B116" s="147" t="s">
        <v>5</v>
      </c>
      <c r="C116" s="148"/>
      <c r="D116" s="151"/>
      <c r="E116" s="131"/>
      <c r="F116" s="136"/>
      <c r="G116" s="131"/>
      <c r="H116" s="136"/>
      <c r="I116" s="153"/>
      <c r="J116" s="182"/>
      <c r="K116" s="35"/>
      <c r="L116" s="1"/>
      <c r="M116" s="1"/>
    </row>
    <row r="117" spans="1:13" s="106" customFormat="1" ht="60.75" x14ac:dyDescent="0.25">
      <c r="A117" s="104" t="s">
        <v>40</v>
      </c>
      <c r="B117" s="105" t="s">
        <v>73</v>
      </c>
      <c r="C117" s="143">
        <f>SUM(C118:C122)</f>
        <v>38696.410000000003</v>
      </c>
      <c r="D117" s="143">
        <f t="shared" ref="D117" si="32">SUM(D118:D122)</f>
        <v>38700.85</v>
      </c>
      <c r="E117" s="143">
        <f>SUM(E118:E122)</f>
        <v>4095.47</v>
      </c>
      <c r="F117" s="144">
        <f t="shared" ref="F117:F126" si="33">E117/D117</f>
        <v>0.10580000000000001</v>
      </c>
      <c r="G117" s="143">
        <f>SUM(G118:G122)</f>
        <v>4095.35</v>
      </c>
      <c r="H117" s="144">
        <f t="shared" ref="H117:H126" si="34">G117/D117</f>
        <v>0.10580000000000001</v>
      </c>
      <c r="I117" s="143">
        <f>SUM(I118:I122)</f>
        <v>38700.730000000003</v>
      </c>
      <c r="J117" s="228"/>
      <c r="K117" s="35"/>
      <c r="L117" s="74"/>
      <c r="M117" s="74"/>
    </row>
    <row r="118" spans="1:13" s="108" customFormat="1" x14ac:dyDescent="0.25">
      <c r="A118" s="107"/>
      <c r="B118" s="86" t="s">
        <v>4</v>
      </c>
      <c r="C118" s="131">
        <f>C124+C130+C136+C142</f>
        <v>31334.73</v>
      </c>
      <c r="D118" s="131">
        <f>D124+D130+D136+D142</f>
        <v>31334.73</v>
      </c>
      <c r="E118" s="131">
        <f>E124+E130+E136+E142</f>
        <v>1776.35</v>
      </c>
      <c r="F118" s="136">
        <f t="shared" si="33"/>
        <v>5.67E-2</v>
      </c>
      <c r="G118" s="131">
        <f>G124+G130+G136+G142</f>
        <v>1776.35</v>
      </c>
      <c r="H118" s="136">
        <f t="shared" si="34"/>
        <v>5.67E-2</v>
      </c>
      <c r="I118" s="131">
        <f>I124+I130+I136+I142</f>
        <v>31334.73</v>
      </c>
      <c r="J118" s="228"/>
      <c r="K118" s="35"/>
      <c r="L118" s="74"/>
      <c r="M118" s="74"/>
    </row>
    <row r="119" spans="1:13" s="108" customFormat="1" x14ac:dyDescent="0.25">
      <c r="A119" s="107"/>
      <c r="B119" s="86" t="s">
        <v>36</v>
      </c>
      <c r="C119" s="131">
        <f t="shared" ref="C119:D122" si="35">C125+C131+C137+C143</f>
        <v>7101.89</v>
      </c>
      <c r="D119" s="131">
        <f t="shared" si="35"/>
        <v>7101.89</v>
      </c>
      <c r="E119" s="131">
        <f>E125+E131+E137+E143</f>
        <v>2319.12</v>
      </c>
      <c r="F119" s="136">
        <f t="shared" si="33"/>
        <v>0.32650000000000001</v>
      </c>
      <c r="G119" s="131">
        <f t="shared" ref="G119" si="36">G125+G131+G137+G143</f>
        <v>2319</v>
      </c>
      <c r="H119" s="136">
        <f t="shared" si="34"/>
        <v>0.32650000000000001</v>
      </c>
      <c r="I119" s="131">
        <f t="shared" ref="I119" si="37">I125+I131+I137+I143</f>
        <v>7101.77</v>
      </c>
      <c r="J119" s="228"/>
      <c r="K119" s="35"/>
      <c r="L119" s="74"/>
      <c r="M119" s="74"/>
    </row>
    <row r="120" spans="1:13" s="108" customFormat="1" x14ac:dyDescent="0.25">
      <c r="A120" s="107"/>
      <c r="B120" s="86" t="s">
        <v>37</v>
      </c>
      <c r="C120" s="131">
        <f t="shared" si="35"/>
        <v>259.79000000000002</v>
      </c>
      <c r="D120" s="131">
        <f t="shared" si="35"/>
        <v>264.23</v>
      </c>
      <c r="E120" s="131">
        <f t="shared" ref="E120:G120" si="38">E126+E132+E138+E144</f>
        <v>0</v>
      </c>
      <c r="F120" s="136">
        <f t="shared" si="33"/>
        <v>0</v>
      </c>
      <c r="G120" s="131">
        <f t="shared" si="38"/>
        <v>0</v>
      </c>
      <c r="H120" s="136">
        <f t="shared" si="34"/>
        <v>0</v>
      </c>
      <c r="I120" s="131">
        <f t="shared" ref="I120" si="39">I126+I132+I138+I144</f>
        <v>264.23</v>
      </c>
      <c r="J120" s="228"/>
      <c r="K120" s="35"/>
      <c r="L120" s="74"/>
      <c r="M120" s="74"/>
    </row>
    <row r="121" spans="1:13" s="108" customFormat="1" x14ac:dyDescent="0.25">
      <c r="A121" s="107"/>
      <c r="B121" s="86" t="s">
        <v>13</v>
      </c>
      <c r="C121" s="131">
        <f t="shared" si="35"/>
        <v>0</v>
      </c>
      <c r="D121" s="131">
        <f t="shared" si="35"/>
        <v>0</v>
      </c>
      <c r="E121" s="131">
        <f t="shared" ref="E121:G121" si="40">E127+E133+E139+E145</f>
        <v>0</v>
      </c>
      <c r="F121" s="136"/>
      <c r="G121" s="131">
        <f t="shared" si="40"/>
        <v>0</v>
      </c>
      <c r="H121" s="136"/>
      <c r="I121" s="131">
        <f t="shared" ref="I121" si="41">I127+I133+I139+I145</f>
        <v>0</v>
      </c>
      <c r="J121" s="228"/>
      <c r="K121" s="35"/>
      <c r="L121" s="74"/>
      <c r="M121" s="74"/>
    </row>
    <row r="122" spans="1:13" s="108" customFormat="1" collapsed="1" x14ac:dyDescent="0.25">
      <c r="A122" s="107"/>
      <c r="B122" s="86" t="s">
        <v>5</v>
      </c>
      <c r="C122" s="42">
        <f t="shared" si="35"/>
        <v>0</v>
      </c>
      <c r="D122" s="42">
        <f t="shared" si="35"/>
        <v>0</v>
      </c>
      <c r="E122" s="42">
        <f t="shared" ref="E122:G122" si="42">E128+E134+E140+E146</f>
        <v>0</v>
      </c>
      <c r="F122" s="43"/>
      <c r="G122" s="42">
        <f t="shared" si="42"/>
        <v>0</v>
      </c>
      <c r="H122" s="43"/>
      <c r="I122" s="42">
        <f t="shared" ref="I122" si="43">I128+I134+I140+I146</f>
        <v>0</v>
      </c>
      <c r="J122" s="228"/>
      <c r="K122" s="35"/>
      <c r="L122" s="74"/>
      <c r="M122" s="74"/>
    </row>
    <row r="123" spans="1:13" s="50" customFormat="1" ht="73.5" customHeight="1" x14ac:dyDescent="0.25">
      <c r="A123" s="96" t="s">
        <v>41</v>
      </c>
      <c r="B123" s="97" t="s">
        <v>75</v>
      </c>
      <c r="C123" s="137">
        <f t="shared" ref="C123:E123" si="44">SUM(C124:C128)</f>
        <v>5280.19</v>
      </c>
      <c r="D123" s="137">
        <f t="shared" si="44"/>
        <v>5284.63</v>
      </c>
      <c r="E123" s="137">
        <f t="shared" si="44"/>
        <v>0</v>
      </c>
      <c r="F123" s="138">
        <f>E123/D123</f>
        <v>0</v>
      </c>
      <c r="G123" s="137">
        <f>SUM(G124:G128)</f>
        <v>0</v>
      </c>
      <c r="H123" s="138">
        <f t="shared" si="34"/>
        <v>0</v>
      </c>
      <c r="I123" s="137">
        <f>I124+I125+I126</f>
        <v>5284.63</v>
      </c>
      <c r="J123" s="196" t="s">
        <v>96</v>
      </c>
      <c r="K123" s="35"/>
      <c r="L123" s="1"/>
      <c r="M123" s="1"/>
    </row>
    <row r="124" spans="1:13" s="6" customFormat="1" x14ac:dyDescent="0.25">
      <c r="A124" s="96"/>
      <c r="B124" s="86" t="s">
        <v>49</v>
      </c>
      <c r="C124" s="71">
        <v>248.63</v>
      </c>
      <c r="D124" s="71">
        <v>248.63</v>
      </c>
      <c r="E124" s="71">
        <v>0</v>
      </c>
      <c r="F124" s="138">
        <f>E124/D124</f>
        <v>0</v>
      </c>
      <c r="G124" s="71">
        <v>0</v>
      </c>
      <c r="H124" s="138">
        <f>G124/D124</f>
        <v>0</v>
      </c>
      <c r="I124" s="71">
        <f>D124-G124</f>
        <v>248.63</v>
      </c>
      <c r="J124" s="196"/>
      <c r="K124" s="35"/>
      <c r="L124" s="1"/>
      <c r="M124" s="1"/>
    </row>
    <row r="125" spans="1:13" s="6" customFormat="1" x14ac:dyDescent="0.25">
      <c r="A125" s="96"/>
      <c r="B125" s="86" t="s">
        <v>47</v>
      </c>
      <c r="C125" s="71">
        <v>4771.7700000000004</v>
      </c>
      <c r="D125" s="71">
        <v>4771.7700000000004</v>
      </c>
      <c r="E125" s="71">
        <v>0</v>
      </c>
      <c r="F125" s="138">
        <f>E125/D125</f>
        <v>0</v>
      </c>
      <c r="G125" s="71">
        <v>0</v>
      </c>
      <c r="H125" s="138">
        <f>G125/D125</f>
        <v>0</v>
      </c>
      <c r="I125" s="71">
        <f>D125-G125</f>
        <v>4771.7700000000004</v>
      </c>
      <c r="J125" s="196"/>
      <c r="K125" s="35"/>
      <c r="L125" s="1"/>
      <c r="M125" s="1"/>
    </row>
    <row r="126" spans="1:13" s="6" customFormat="1" x14ac:dyDescent="0.25">
      <c r="A126" s="96"/>
      <c r="B126" s="86" t="s">
        <v>37</v>
      </c>
      <c r="C126" s="71">
        <v>259.79000000000002</v>
      </c>
      <c r="D126" s="71">
        <v>264.23</v>
      </c>
      <c r="E126" s="71">
        <v>0</v>
      </c>
      <c r="F126" s="84">
        <f t="shared" si="33"/>
        <v>0</v>
      </c>
      <c r="G126" s="71">
        <v>0</v>
      </c>
      <c r="H126" s="138">
        <f t="shared" si="34"/>
        <v>0</v>
      </c>
      <c r="I126" s="71">
        <f>D126-G126</f>
        <v>264.23</v>
      </c>
      <c r="J126" s="196"/>
      <c r="K126" s="35"/>
      <c r="L126" s="1"/>
      <c r="M126" s="1"/>
    </row>
    <row r="127" spans="1:13" s="6" customFormat="1" x14ac:dyDescent="0.25">
      <c r="A127" s="96"/>
      <c r="B127" s="86" t="s">
        <v>13</v>
      </c>
      <c r="C127" s="71"/>
      <c r="D127" s="125"/>
      <c r="E127" s="71"/>
      <c r="F127" s="84"/>
      <c r="G127" s="71"/>
      <c r="H127" s="84"/>
      <c r="I127" s="139"/>
      <c r="J127" s="196"/>
      <c r="K127" s="35"/>
      <c r="L127" s="1"/>
      <c r="M127" s="1"/>
    </row>
    <row r="128" spans="1:13" s="6" customFormat="1" ht="35.25" customHeight="1" collapsed="1" x14ac:dyDescent="0.25">
      <c r="A128" s="96"/>
      <c r="B128" s="86" t="s">
        <v>5</v>
      </c>
      <c r="C128" s="71"/>
      <c r="D128" s="125"/>
      <c r="E128" s="71"/>
      <c r="F128" s="84"/>
      <c r="G128" s="71"/>
      <c r="H128" s="84"/>
      <c r="I128" s="139"/>
      <c r="J128" s="229"/>
      <c r="K128" s="35"/>
      <c r="L128" s="1"/>
      <c r="M128" s="1"/>
    </row>
    <row r="129" spans="1:13" s="50" customFormat="1" ht="144" customHeight="1" x14ac:dyDescent="0.25">
      <c r="A129" s="133" t="s">
        <v>42</v>
      </c>
      <c r="B129" s="134" t="s">
        <v>66</v>
      </c>
      <c r="C129" s="137">
        <f t="shared" ref="C129:D129" si="45">SUM(C130:C134)</f>
        <v>11</v>
      </c>
      <c r="D129" s="137">
        <f t="shared" si="45"/>
        <v>11</v>
      </c>
      <c r="E129" s="137"/>
      <c r="F129" s="138"/>
      <c r="G129" s="137">
        <f>G130+G131+G132+G133+G134</f>
        <v>0</v>
      </c>
      <c r="H129" s="138">
        <f t="shared" ref="H129:H137" si="46">G129/D129</f>
        <v>0</v>
      </c>
      <c r="I129" s="154">
        <f>I131</f>
        <v>11</v>
      </c>
      <c r="J129" s="101" t="s">
        <v>76</v>
      </c>
      <c r="K129" s="35"/>
      <c r="L129" s="1"/>
      <c r="M129" s="1"/>
    </row>
    <row r="130" spans="1:13" s="6" customFormat="1" x14ac:dyDescent="0.25">
      <c r="A130" s="133"/>
      <c r="B130" s="112" t="s">
        <v>4</v>
      </c>
      <c r="C130" s="71"/>
      <c r="D130" s="71"/>
      <c r="E130" s="71"/>
      <c r="F130" s="84"/>
      <c r="G130" s="71"/>
      <c r="H130" s="84"/>
      <c r="I130" s="155"/>
      <c r="J130" s="68"/>
      <c r="K130" s="35"/>
      <c r="L130" s="1"/>
      <c r="M130" s="1"/>
    </row>
    <row r="131" spans="1:13" s="6" customFormat="1" x14ac:dyDescent="0.25">
      <c r="A131" s="133"/>
      <c r="B131" s="112" t="s">
        <v>36</v>
      </c>
      <c r="C131" s="71">
        <v>11</v>
      </c>
      <c r="D131" s="71">
        <v>11</v>
      </c>
      <c r="E131" s="71">
        <v>0</v>
      </c>
      <c r="F131" s="84">
        <f>E131/D131</f>
        <v>0</v>
      </c>
      <c r="G131" s="71">
        <v>0</v>
      </c>
      <c r="H131" s="84">
        <f t="shared" si="46"/>
        <v>0</v>
      </c>
      <c r="I131" s="154">
        <f>D131-G131</f>
        <v>11</v>
      </c>
      <c r="J131" s="68"/>
      <c r="K131" s="35"/>
      <c r="L131" s="1"/>
      <c r="M131" s="1"/>
    </row>
    <row r="132" spans="1:13" s="6" customFormat="1" x14ac:dyDescent="0.25">
      <c r="A132" s="133"/>
      <c r="B132" s="112" t="s">
        <v>37</v>
      </c>
      <c r="C132" s="71"/>
      <c r="D132" s="71"/>
      <c r="E132" s="71"/>
      <c r="F132" s="84"/>
      <c r="G132" s="71"/>
      <c r="H132" s="84"/>
      <c r="I132" s="155"/>
      <c r="J132" s="68"/>
      <c r="K132" s="35"/>
      <c r="L132" s="1"/>
      <c r="M132" s="1"/>
    </row>
    <row r="133" spans="1:13" s="6" customFormat="1" x14ac:dyDescent="0.25">
      <c r="A133" s="133"/>
      <c r="B133" s="112" t="s">
        <v>13</v>
      </c>
      <c r="C133" s="71"/>
      <c r="D133" s="71"/>
      <c r="E133" s="71"/>
      <c r="F133" s="84"/>
      <c r="G133" s="71"/>
      <c r="H133" s="84"/>
      <c r="I133" s="155"/>
      <c r="J133" s="68"/>
      <c r="K133" s="35"/>
      <c r="L133" s="1"/>
      <c r="M133" s="1"/>
    </row>
    <row r="134" spans="1:13" s="6" customFormat="1" collapsed="1" x14ac:dyDescent="0.25">
      <c r="A134" s="133"/>
      <c r="B134" s="112" t="s">
        <v>5</v>
      </c>
      <c r="C134" s="71"/>
      <c r="D134" s="71"/>
      <c r="E134" s="71"/>
      <c r="F134" s="84"/>
      <c r="G134" s="71"/>
      <c r="H134" s="84"/>
      <c r="I134" s="155"/>
      <c r="J134" s="69"/>
      <c r="K134" s="35"/>
      <c r="L134" s="1"/>
      <c r="M134" s="1"/>
    </row>
    <row r="135" spans="1:13" s="51" customFormat="1" ht="240" customHeight="1" outlineLevel="1" x14ac:dyDescent="0.25">
      <c r="A135" s="96" t="s">
        <v>43</v>
      </c>
      <c r="B135" s="97" t="s">
        <v>67</v>
      </c>
      <c r="C135" s="137">
        <f>SUM(C136:C140)</f>
        <v>33405.22</v>
      </c>
      <c r="D135" s="137">
        <f>SUM(D136:D140)</f>
        <v>33405.22</v>
      </c>
      <c r="E135" s="137">
        <f t="shared" ref="E135" si="47">SUM(E136:E140)</f>
        <v>4095.47</v>
      </c>
      <c r="F135" s="138">
        <f t="shared" ref="F135:F137" si="48">E135/D135</f>
        <v>0.1226</v>
      </c>
      <c r="G135" s="137">
        <f>SUM(G136:G140)</f>
        <v>4095.35</v>
      </c>
      <c r="H135" s="138">
        <f t="shared" si="46"/>
        <v>0.1226</v>
      </c>
      <c r="I135" s="71">
        <f>I136+I137</f>
        <v>33405.1</v>
      </c>
      <c r="J135" s="231" t="s">
        <v>108</v>
      </c>
      <c r="K135" s="35"/>
      <c r="L135" s="1"/>
      <c r="M135" s="1"/>
    </row>
    <row r="136" spans="1:13" s="6" customFormat="1" ht="60.75" customHeight="1" outlineLevel="1" x14ac:dyDescent="0.25">
      <c r="A136" s="96"/>
      <c r="B136" s="86" t="s">
        <v>4</v>
      </c>
      <c r="C136" s="71">
        <f>3552.7+27533.4</f>
        <v>31086.1</v>
      </c>
      <c r="D136" s="71">
        <f>3552.7+27533.4</f>
        <v>31086.1</v>
      </c>
      <c r="E136" s="71">
        <v>1776.35</v>
      </c>
      <c r="F136" s="84">
        <f t="shared" si="48"/>
        <v>5.7099999999999998E-2</v>
      </c>
      <c r="G136" s="71">
        <v>1776.35</v>
      </c>
      <c r="H136" s="84">
        <f t="shared" si="46"/>
        <v>5.7099999999999998E-2</v>
      </c>
      <c r="I136" s="71">
        <f>D136</f>
        <v>31086.1</v>
      </c>
      <c r="J136" s="196"/>
      <c r="K136" s="35"/>
      <c r="L136" s="1"/>
      <c r="M136" s="1"/>
    </row>
    <row r="137" spans="1:13" s="6" customFormat="1" ht="60.75" customHeight="1" outlineLevel="1" x14ac:dyDescent="0.25">
      <c r="A137" s="96"/>
      <c r="B137" s="86" t="s">
        <v>36</v>
      </c>
      <c r="C137" s="71">
        <v>2319.12</v>
      </c>
      <c r="D137" s="71">
        <v>2319.12</v>
      </c>
      <c r="E137" s="71">
        <v>2319.12</v>
      </c>
      <c r="F137" s="138">
        <f t="shared" si="48"/>
        <v>1</v>
      </c>
      <c r="G137" s="71">
        <v>2319</v>
      </c>
      <c r="H137" s="138">
        <f t="shared" si="46"/>
        <v>0.99990000000000001</v>
      </c>
      <c r="I137" s="71">
        <f>G137</f>
        <v>2319</v>
      </c>
      <c r="J137" s="196"/>
      <c r="K137" s="35"/>
      <c r="L137" s="1"/>
      <c r="M137" s="1"/>
    </row>
    <row r="138" spans="1:13" s="6" customFormat="1" ht="60.75" customHeight="1" outlineLevel="1" x14ac:dyDescent="0.25">
      <c r="A138" s="96"/>
      <c r="B138" s="86" t="s">
        <v>37</v>
      </c>
      <c r="C138" s="42"/>
      <c r="D138" s="42"/>
      <c r="E138" s="42"/>
      <c r="F138" s="43"/>
      <c r="G138" s="42"/>
      <c r="H138" s="43"/>
      <c r="I138" s="66"/>
      <c r="J138" s="196"/>
      <c r="K138" s="35"/>
      <c r="L138" s="1"/>
      <c r="M138" s="1"/>
    </row>
    <row r="139" spans="1:13" s="6" customFormat="1" ht="60.75" customHeight="1" outlineLevel="1" x14ac:dyDescent="0.25">
      <c r="A139" s="96"/>
      <c r="B139" s="86" t="s">
        <v>13</v>
      </c>
      <c r="C139" s="42"/>
      <c r="D139" s="36"/>
      <c r="E139" s="42"/>
      <c r="F139" s="43"/>
      <c r="G139" s="42"/>
      <c r="H139" s="43"/>
      <c r="I139" s="66"/>
      <c r="J139" s="196"/>
      <c r="K139" s="35"/>
      <c r="L139" s="1"/>
      <c r="M139" s="1"/>
    </row>
    <row r="140" spans="1:13" s="6" customFormat="1" ht="50.25" customHeight="1" outlineLevel="1" collapsed="1" x14ac:dyDescent="0.25">
      <c r="A140" s="96"/>
      <c r="B140" s="86" t="s">
        <v>5</v>
      </c>
      <c r="C140" s="42"/>
      <c r="D140" s="36"/>
      <c r="E140" s="42"/>
      <c r="F140" s="43"/>
      <c r="G140" s="42"/>
      <c r="H140" s="43"/>
      <c r="I140" s="66"/>
      <c r="J140" s="196"/>
      <c r="K140" s="35"/>
      <c r="L140" s="1"/>
      <c r="M140" s="1"/>
    </row>
    <row r="141" spans="1:13" s="52" customFormat="1" ht="48" customHeight="1" x14ac:dyDescent="0.25">
      <c r="A141" s="96" t="s">
        <v>44</v>
      </c>
      <c r="B141" s="97" t="s">
        <v>68</v>
      </c>
      <c r="C141" s="81">
        <f t="shared" ref="C141:E141" si="49">SUM(C142:C146)</f>
        <v>0</v>
      </c>
      <c r="D141" s="81">
        <f t="shared" si="49"/>
        <v>0</v>
      </c>
      <c r="E141" s="81">
        <f t="shared" si="49"/>
        <v>0</v>
      </c>
      <c r="F141" s="43"/>
      <c r="G141" s="81">
        <f>SUM(G142:G146)</f>
        <v>0</v>
      </c>
      <c r="H141" s="82"/>
      <c r="I141" s="42">
        <f>I142</f>
        <v>0</v>
      </c>
      <c r="J141" s="227" t="s">
        <v>70</v>
      </c>
      <c r="K141" s="35"/>
      <c r="L141" s="1"/>
      <c r="M141" s="1"/>
    </row>
    <row r="142" spans="1:13" s="6" customFormat="1" ht="27.75" customHeight="1" x14ac:dyDescent="0.25">
      <c r="A142" s="96"/>
      <c r="B142" s="86" t="s">
        <v>4</v>
      </c>
      <c r="C142" s="42"/>
      <c r="D142" s="42"/>
      <c r="E142" s="42"/>
      <c r="F142" s="43"/>
      <c r="G142" s="42"/>
      <c r="H142" s="43"/>
      <c r="I142" s="42"/>
      <c r="J142" s="227"/>
      <c r="K142" s="35"/>
      <c r="L142" s="1"/>
      <c r="M142" s="1"/>
    </row>
    <row r="143" spans="1:13" s="6" customFormat="1" ht="27.75" customHeight="1" x14ac:dyDescent="0.25">
      <c r="A143" s="96"/>
      <c r="B143" s="86" t="s">
        <v>36</v>
      </c>
      <c r="C143" s="42"/>
      <c r="D143" s="42"/>
      <c r="E143" s="42"/>
      <c r="F143" s="43"/>
      <c r="G143" s="42"/>
      <c r="H143" s="43"/>
      <c r="I143" s="66"/>
      <c r="J143" s="227"/>
      <c r="K143" s="35"/>
      <c r="L143" s="1"/>
      <c r="M143" s="1"/>
    </row>
    <row r="144" spans="1:13" s="6" customFormat="1" ht="27.75" customHeight="1" x14ac:dyDescent="0.25">
      <c r="A144" s="96"/>
      <c r="B144" s="86" t="s">
        <v>37</v>
      </c>
      <c r="C144" s="42"/>
      <c r="D144" s="42"/>
      <c r="E144" s="42"/>
      <c r="F144" s="43"/>
      <c r="G144" s="42"/>
      <c r="H144" s="43"/>
      <c r="I144" s="66"/>
      <c r="J144" s="227"/>
      <c r="K144" s="35"/>
      <c r="L144" s="1"/>
      <c r="M144" s="1"/>
    </row>
    <row r="145" spans="1:13" s="6" customFormat="1" ht="27.75" customHeight="1" x14ac:dyDescent="0.25">
      <c r="A145" s="96"/>
      <c r="B145" s="86" t="s">
        <v>13</v>
      </c>
      <c r="C145" s="42"/>
      <c r="D145" s="36"/>
      <c r="E145" s="42"/>
      <c r="F145" s="43"/>
      <c r="G145" s="42"/>
      <c r="H145" s="43"/>
      <c r="I145" s="66"/>
      <c r="J145" s="227"/>
      <c r="K145" s="35"/>
      <c r="L145" s="1"/>
      <c r="M145" s="1"/>
    </row>
    <row r="146" spans="1:13" s="6" customFormat="1" ht="27.75" customHeight="1" x14ac:dyDescent="0.25">
      <c r="A146" s="96"/>
      <c r="B146" s="86" t="s">
        <v>5</v>
      </c>
      <c r="C146" s="42"/>
      <c r="D146" s="36"/>
      <c r="E146" s="42"/>
      <c r="F146" s="43"/>
      <c r="G146" s="42"/>
      <c r="H146" s="43"/>
      <c r="I146" s="66"/>
      <c r="J146" s="227"/>
      <c r="K146" s="35"/>
      <c r="L146" s="1"/>
      <c r="M146" s="1"/>
    </row>
    <row r="147" spans="1:13" s="46" customFormat="1" x14ac:dyDescent="0.25">
      <c r="A147" s="204" t="s">
        <v>20</v>
      </c>
      <c r="B147" s="183" t="s">
        <v>99</v>
      </c>
      <c r="C147" s="191">
        <f>SUM(C149:C153)</f>
        <v>327556.18</v>
      </c>
      <c r="D147" s="191">
        <f>SUM(D149:D153)</f>
        <v>350335.25</v>
      </c>
      <c r="E147" s="178">
        <f>SUM(E149:E153)</f>
        <v>10877.93</v>
      </c>
      <c r="F147" s="192">
        <f>E147/D147</f>
        <v>3.1099999999999999E-2</v>
      </c>
      <c r="G147" s="191">
        <f>SUM(G149:G153)</f>
        <v>10450.530000000001</v>
      </c>
      <c r="H147" s="192">
        <f>G147/D147</f>
        <v>2.98E-2</v>
      </c>
      <c r="I147" s="191">
        <f>I149+I150+I151+I152+I153</f>
        <v>350335.25</v>
      </c>
      <c r="J147" s="195" t="s">
        <v>128</v>
      </c>
      <c r="K147" s="35"/>
      <c r="L147" s="1"/>
      <c r="M147" s="1"/>
    </row>
    <row r="148" spans="1:13" s="46" customFormat="1" ht="408.75" customHeight="1" x14ac:dyDescent="0.25">
      <c r="A148" s="204"/>
      <c r="B148" s="183"/>
      <c r="C148" s="191"/>
      <c r="D148" s="191"/>
      <c r="E148" s="179"/>
      <c r="F148" s="192"/>
      <c r="G148" s="191"/>
      <c r="H148" s="192"/>
      <c r="I148" s="191"/>
      <c r="J148" s="193"/>
      <c r="K148" s="35"/>
      <c r="L148" s="1"/>
      <c r="M148" s="1"/>
    </row>
    <row r="149" spans="1:13" s="3" customFormat="1" ht="117.75" customHeight="1" x14ac:dyDescent="0.25">
      <c r="A149" s="204"/>
      <c r="B149" s="86" t="s">
        <v>4</v>
      </c>
      <c r="C149" s="70">
        <v>36676.379999999997</v>
      </c>
      <c r="D149" s="70">
        <v>36676.379999999997</v>
      </c>
      <c r="E149" s="70">
        <v>0</v>
      </c>
      <c r="F149" s="140">
        <f>E149/D149</f>
        <v>0</v>
      </c>
      <c r="G149" s="70">
        <v>0</v>
      </c>
      <c r="H149" s="140">
        <f>G149/D149</f>
        <v>0</v>
      </c>
      <c r="I149" s="71">
        <f>D149-G149</f>
        <v>36676.379999999997</v>
      </c>
      <c r="J149" s="193"/>
      <c r="K149" s="35"/>
      <c r="L149" s="1"/>
      <c r="M149" s="1"/>
    </row>
    <row r="150" spans="1:13" s="4" customFormat="1" ht="117.75" customHeight="1" x14ac:dyDescent="0.25">
      <c r="A150" s="204"/>
      <c r="B150" s="83" t="s">
        <v>16</v>
      </c>
      <c r="C150" s="70">
        <v>82974.820000000007</v>
      </c>
      <c r="D150" s="70">
        <v>104954.01</v>
      </c>
      <c r="E150" s="70">
        <v>2473.33</v>
      </c>
      <c r="F150" s="140">
        <f>E150/D150</f>
        <v>2.3599999999999999E-2</v>
      </c>
      <c r="G150" s="70">
        <v>2045.93</v>
      </c>
      <c r="H150" s="140">
        <f>G150/D150</f>
        <v>1.95E-2</v>
      </c>
      <c r="I150" s="71">
        <v>104954.01</v>
      </c>
      <c r="J150" s="193"/>
      <c r="K150" s="35"/>
      <c r="L150" s="1"/>
      <c r="M150" s="1"/>
    </row>
    <row r="151" spans="1:13" s="3" customFormat="1" ht="117.75" customHeight="1" x14ac:dyDescent="0.25">
      <c r="A151" s="204"/>
      <c r="B151" s="86" t="s">
        <v>11</v>
      </c>
      <c r="C151" s="71">
        <v>48704.81</v>
      </c>
      <c r="D151" s="71">
        <v>49504.69</v>
      </c>
      <c r="E151" s="71">
        <f>G151</f>
        <v>217.3</v>
      </c>
      <c r="F151" s="84">
        <f>E151/D151</f>
        <v>4.4000000000000003E-3</v>
      </c>
      <c r="G151" s="71">
        <v>217.3</v>
      </c>
      <c r="H151" s="84">
        <f>G151/D151</f>
        <v>4.4000000000000003E-3</v>
      </c>
      <c r="I151" s="70">
        <v>49504.69</v>
      </c>
      <c r="J151" s="193"/>
      <c r="K151" s="35"/>
      <c r="L151" s="1"/>
      <c r="M151" s="1"/>
    </row>
    <row r="152" spans="1:13" s="3" customFormat="1" ht="117.75" customHeight="1" x14ac:dyDescent="0.25">
      <c r="A152" s="204"/>
      <c r="B152" s="86" t="s">
        <v>13</v>
      </c>
      <c r="C152" s="70"/>
      <c r="D152" s="70"/>
      <c r="E152" s="170"/>
      <c r="F152" s="140"/>
      <c r="G152" s="170"/>
      <c r="H152" s="140"/>
      <c r="I152" s="70"/>
      <c r="J152" s="193"/>
      <c r="K152" s="35"/>
      <c r="L152" s="1"/>
      <c r="M152" s="1"/>
    </row>
    <row r="153" spans="1:13" s="3" customFormat="1" ht="272.25" customHeight="1" x14ac:dyDescent="0.25">
      <c r="A153" s="204"/>
      <c r="B153" s="86" t="s">
        <v>5</v>
      </c>
      <c r="C153" s="70">
        <v>159200.17000000001</v>
      </c>
      <c r="D153" s="70">
        <v>159200.17000000001</v>
      </c>
      <c r="E153" s="70">
        <v>8187.3</v>
      </c>
      <c r="F153" s="140">
        <f t="shared" ref="F153" si="50">E153/D153</f>
        <v>5.1400000000000001E-2</v>
      </c>
      <c r="G153" s="70">
        <v>8187.3</v>
      </c>
      <c r="H153" s="140">
        <f t="shared" ref="H153" si="51">G153/D153</f>
        <v>5.1400000000000001E-2</v>
      </c>
      <c r="I153" s="71">
        <v>159200.17000000001</v>
      </c>
      <c r="J153" s="193"/>
      <c r="K153" s="35"/>
      <c r="L153" s="1"/>
      <c r="M153" s="1"/>
    </row>
    <row r="154" spans="1:13" s="12" customFormat="1" ht="61.5" customHeight="1" x14ac:dyDescent="0.25">
      <c r="A154" s="72" t="s">
        <v>21</v>
      </c>
      <c r="B154" s="98" t="s">
        <v>79</v>
      </c>
      <c r="C154" s="58"/>
      <c r="D154" s="58"/>
      <c r="E154" s="117"/>
      <c r="F154" s="118"/>
      <c r="G154" s="58"/>
      <c r="H154" s="118"/>
      <c r="I154" s="119"/>
      <c r="J154" s="73" t="s">
        <v>35</v>
      </c>
      <c r="K154" s="35"/>
      <c r="L154" s="74"/>
      <c r="M154" s="74"/>
    </row>
    <row r="155" spans="1:13" s="53" customFormat="1" ht="88.5" customHeight="1" x14ac:dyDescent="0.25">
      <c r="A155" s="87" t="s">
        <v>22</v>
      </c>
      <c r="B155" s="88" t="s">
        <v>103</v>
      </c>
      <c r="C155" s="127">
        <f>SUM(C156:C160)</f>
        <v>271.7</v>
      </c>
      <c r="D155" s="127">
        <f t="shared" ref="D155:I155" si="52">SUM(D156:D160)</f>
        <v>271.7</v>
      </c>
      <c r="E155" s="127">
        <f t="shared" si="52"/>
        <v>0</v>
      </c>
      <c r="F155" s="84">
        <f>E155/D155</f>
        <v>0</v>
      </c>
      <c r="G155" s="127">
        <f t="shared" si="52"/>
        <v>0</v>
      </c>
      <c r="H155" s="126">
        <f t="shared" ref="H155" si="53">G155/D155</f>
        <v>0</v>
      </c>
      <c r="I155" s="127">
        <f t="shared" si="52"/>
        <v>271.7</v>
      </c>
      <c r="J155" s="196" t="s">
        <v>111</v>
      </c>
      <c r="K155" s="35"/>
      <c r="L155" s="1"/>
      <c r="M155" s="1"/>
    </row>
    <row r="156" spans="1:13" s="53" customFormat="1" x14ac:dyDescent="0.25">
      <c r="A156" s="87"/>
      <c r="B156" s="83" t="s">
        <v>4</v>
      </c>
      <c r="C156" s="70"/>
      <c r="D156" s="70"/>
      <c r="E156" s="70"/>
      <c r="F156" s="84"/>
      <c r="G156" s="70"/>
      <c r="H156" s="84"/>
      <c r="I156" s="70"/>
      <c r="J156" s="196"/>
      <c r="K156" s="35"/>
      <c r="L156" s="1"/>
      <c r="M156" s="1"/>
    </row>
    <row r="157" spans="1:13" s="53" customFormat="1" x14ac:dyDescent="0.25">
      <c r="A157" s="87"/>
      <c r="B157" s="83" t="s">
        <v>16</v>
      </c>
      <c r="C157" s="70">
        <v>271.7</v>
      </c>
      <c r="D157" s="70">
        <v>271.7</v>
      </c>
      <c r="E157" s="70">
        <v>0</v>
      </c>
      <c r="F157" s="84">
        <f>E157/D157</f>
        <v>0</v>
      </c>
      <c r="G157" s="70">
        <v>0</v>
      </c>
      <c r="H157" s="84">
        <f>G157/D157</f>
        <v>0</v>
      </c>
      <c r="I157" s="70">
        <f>D157-G157</f>
        <v>271.7</v>
      </c>
      <c r="J157" s="196"/>
      <c r="K157" s="35"/>
      <c r="L157" s="1"/>
      <c r="M157" s="1"/>
    </row>
    <row r="158" spans="1:13" s="53" customFormat="1" x14ac:dyDescent="0.25">
      <c r="A158" s="87"/>
      <c r="B158" s="83" t="s">
        <v>11</v>
      </c>
      <c r="C158" s="70"/>
      <c r="D158" s="70"/>
      <c r="E158" s="70"/>
      <c r="F158" s="140"/>
      <c r="G158" s="70"/>
      <c r="H158" s="84"/>
      <c r="I158" s="70"/>
      <c r="J158" s="196"/>
      <c r="K158" s="35"/>
      <c r="L158" s="1"/>
      <c r="M158" s="1"/>
    </row>
    <row r="159" spans="1:13" s="53" customFormat="1" x14ac:dyDescent="0.25">
      <c r="A159" s="87"/>
      <c r="B159" s="83" t="s">
        <v>13</v>
      </c>
      <c r="C159" s="70"/>
      <c r="D159" s="70"/>
      <c r="E159" s="70"/>
      <c r="F159" s="140"/>
      <c r="G159" s="70"/>
      <c r="H159" s="140"/>
      <c r="I159" s="70"/>
      <c r="J159" s="196"/>
      <c r="K159" s="35"/>
      <c r="L159" s="1"/>
      <c r="M159" s="1"/>
    </row>
    <row r="160" spans="1:13" s="53" customFormat="1" x14ac:dyDescent="0.25">
      <c r="A160" s="87"/>
      <c r="B160" s="83" t="s">
        <v>5</v>
      </c>
      <c r="C160" s="70"/>
      <c r="D160" s="70"/>
      <c r="E160" s="70"/>
      <c r="F160" s="140"/>
      <c r="G160" s="70"/>
      <c r="H160" s="140"/>
      <c r="I160" s="70"/>
      <c r="J160" s="196"/>
      <c r="K160" s="35"/>
      <c r="L160" s="1"/>
      <c r="M160" s="1"/>
    </row>
    <row r="161" spans="1:13" s="54" customFormat="1" ht="291.75" customHeight="1" x14ac:dyDescent="0.25">
      <c r="A161" s="87" t="s">
        <v>23</v>
      </c>
      <c r="B161" s="88" t="s">
        <v>115</v>
      </c>
      <c r="C161" s="125">
        <f>C163+C162+C164+C165+C166</f>
        <v>328166.31</v>
      </c>
      <c r="D161" s="125">
        <f>D163+D162+D164+D165+D166</f>
        <v>328166.31</v>
      </c>
      <c r="E161" s="125">
        <f t="shared" ref="E161" si="54">E163+E162+E164+E165+E166</f>
        <v>103777.51</v>
      </c>
      <c r="F161" s="126">
        <f>E161/D161</f>
        <v>0.31619999999999998</v>
      </c>
      <c r="G161" s="127">
        <f>G163+G162+G164+G165+G166</f>
        <v>103777.51</v>
      </c>
      <c r="H161" s="126">
        <f t="shared" ref="H161" si="55">G161/D161</f>
        <v>0.31619999999999998</v>
      </c>
      <c r="I161" s="125">
        <f>I163+I162+I164+I165+I166</f>
        <v>328166.31</v>
      </c>
      <c r="J161" s="196" t="s">
        <v>122</v>
      </c>
      <c r="K161" s="35"/>
      <c r="L161" s="1"/>
      <c r="M161" s="1"/>
    </row>
    <row r="162" spans="1:13" s="3" customFormat="1" ht="179.25" customHeight="1" x14ac:dyDescent="0.25">
      <c r="A162" s="87"/>
      <c r="B162" s="124" t="s">
        <v>4</v>
      </c>
      <c r="C162" s="71"/>
      <c r="D162" s="71"/>
      <c r="E162" s="71"/>
      <c r="F162" s="84"/>
      <c r="G162" s="70"/>
      <c r="H162" s="84"/>
      <c r="I162" s="71"/>
      <c r="J162" s="196"/>
      <c r="K162" s="35"/>
      <c r="L162" s="1"/>
      <c r="M162" s="1"/>
    </row>
    <row r="163" spans="1:13" s="3" customFormat="1" ht="179.25" customHeight="1" x14ac:dyDescent="0.25">
      <c r="A163" s="87"/>
      <c r="B163" s="124" t="s">
        <v>16</v>
      </c>
      <c r="C163" s="71">
        <v>306941.40000000002</v>
      </c>
      <c r="D163" s="71">
        <v>306941.40000000002</v>
      </c>
      <c r="E163" s="71">
        <v>95990.04</v>
      </c>
      <c r="F163" s="84">
        <f>E163/D163</f>
        <v>0.31269999999999998</v>
      </c>
      <c r="G163" s="70">
        <v>95990.04</v>
      </c>
      <c r="H163" s="84">
        <f>G163/D163</f>
        <v>0.31269999999999998</v>
      </c>
      <c r="I163" s="71">
        <f>D163</f>
        <v>306941.40000000002</v>
      </c>
      <c r="J163" s="196"/>
      <c r="K163" s="35"/>
      <c r="L163" s="1"/>
      <c r="M163" s="1"/>
    </row>
    <row r="164" spans="1:13" s="3" customFormat="1" ht="179.25" customHeight="1" x14ac:dyDescent="0.25">
      <c r="A164" s="87"/>
      <c r="B164" s="124" t="s">
        <v>11</v>
      </c>
      <c r="C164" s="71">
        <v>21224.91</v>
      </c>
      <c r="D164" s="71">
        <v>21224.91</v>
      </c>
      <c r="E164" s="71">
        <f>G164</f>
        <v>7787.47</v>
      </c>
      <c r="F164" s="84">
        <f>E164/D164</f>
        <v>0.3669</v>
      </c>
      <c r="G164" s="71">
        <v>7787.47</v>
      </c>
      <c r="H164" s="84">
        <f>G164/D164</f>
        <v>0.3669</v>
      </c>
      <c r="I164" s="71">
        <f>D164</f>
        <v>21224.91</v>
      </c>
      <c r="J164" s="196"/>
      <c r="K164" s="35"/>
      <c r="L164" s="1"/>
      <c r="M164" s="1"/>
    </row>
    <row r="165" spans="1:13" s="3" customFormat="1" ht="90.75" customHeight="1" x14ac:dyDescent="0.25">
      <c r="A165" s="87"/>
      <c r="B165" s="86" t="s">
        <v>13</v>
      </c>
      <c r="C165" s="42"/>
      <c r="D165" s="42"/>
      <c r="E165" s="42">
        <f>G165</f>
        <v>0</v>
      </c>
      <c r="F165" s="43"/>
      <c r="G165" s="42"/>
      <c r="H165" s="43"/>
      <c r="I165" s="42">
        <f t="shared" ref="I165" si="56">D165</f>
        <v>0</v>
      </c>
      <c r="J165" s="196"/>
      <c r="K165" s="35"/>
      <c r="L165" s="1"/>
      <c r="M165" s="1"/>
    </row>
    <row r="166" spans="1:13" s="3" customFormat="1" ht="56.25" customHeight="1" x14ac:dyDescent="0.25">
      <c r="A166" s="87"/>
      <c r="B166" s="86" t="s">
        <v>5</v>
      </c>
      <c r="C166" s="42"/>
      <c r="D166" s="42"/>
      <c r="E166" s="42"/>
      <c r="F166" s="43"/>
      <c r="G166" s="38"/>
      <c r="H166" s="43"/>
      <c r="I166" s="42"/>
      <c r="J166" s="196"/>
      <c r="K166" s="35"/>
      <c r="L166" s="1"/>
      <c r="M166" s="1"/>
    </row>
    <row r="167" spans="1:13" s="12" customFormat="1" ht="61.5" customHeight="1" x14ac:dyDescent="0.25">
      <c r="A167" s="72" t="s">
        <v>24</v>
      </c>
      <c r="B167" s="99" t="s">
        <v>80</v>
      </c>
      <c r="C167" s="58"/>
      <c r="D167" s="58"/>
      <c r="E167" s="117"/>
      <c r="F167" s="118"/>
      <c r="G167" s="58"/>
      <c r="H167" s="118"/>
      <c r="I167" s="119"/>
      <c r="J167" s="73" t="s">
        <v>35</v>
      </c>
      <c r="K167" s="35"/>
      <c r="L167" s="74"/>
      <c r="M167" s="74"/>
    </row>
    <row r="168" spans="1:13" ht="234" customHeight="1" x14ac:dyDescent="0.25">
      <c r="A168" s="87" t="s">
        <v>25</v>
      </c>
      <c r="B168" s="85" t="s">
        <v>105</v>
      </c>
      <c r="C168" s="130">
        <f>SUM(C169:C173)</f>
        <v>1155340.3</v>
      </c>
      <c r="D168" s="130">
        <f>SUM(D169:D173)</f>
        <v>1143922.8</v>
      </c>
      <c r="E168" s="130">
        <f>SUM(E169:E173)</f>
        <v>39231.94</v>
      </c>
      <c r="F168" s="163">
        <f>E168/D168</f>
        <v>3.4299999999999997E-2</v>
      </c>
      <c r="G168" s="130">
        <f>SUM(G169:G173)</f>
        <v>39231.94</v>
      </c>
      <c r="H168" s="163">
        <f>G168/D168</f>
        <v>3.4299999999999997E-2</v>
      </c>
      <c r="I168" s="130">
        <f>SUM(I169:I173)</f>
        <v>1143922.8</v>
      </c>
      <c r="J168" s="194" t="s">
        <v>123</v>
      </c>
      <c r="K168" s="35"/>
      <c r="L168" s="1"/>
      <c r="M168" s="1"/>
    </row>
    <row r="169" spans="1:13" ht="126.75" customHeight="1" x14ac:dyDescent="0.25">
      <c r="A169" s="87"/>
      <c r="B169" s="86" t="s">
        <v>4</v>
      </c>
      <c r="C169" s="70">
        <v>584000</v>
      </c>
      <c r="D169" s="70">
        <v>584000</v>
      </c>
      <c r="E169" s="70"/>
      <c r="F169" s="140"/>
      <c r="G169" s="70"/>
      <c r="H169" s="140"/>
      <c r="I169" s="70">
        <f>D169</f>
        <v>584000</v>
      </c>
      <c r="J169" s="194"/>
      <c r="K169" s="35"/>
      <c r="L169" s="1"/>
      <c r="M169" s="1"/>
    </row>
    <row r="170" spans="1:13" s="41" customFormat="1" ht="126.75" customHeight="1" x14ac:dyDescent="0.25">
      <c r="A170" s="94"/>
      <c r="B170" s="83" t="s">
        <v>16</v>
      </c>
      <c r="C170" s="70">
        <v>492079.5</v>
      </c>
      <c r="D170" s="70">
        <f>492079.5-11417.5</f>
        <v>480662</v>
      </c>
      <c r="E170" s="70">
        <v>35308.75</v>
      </c>
      <c r="F170" s="140">
        <f>E170/D170</f>
        <v>7.3499999999999996E-2</v>
      </c>
      <c r="G170" s="70">
        <v>35308.75</v>
      </c>
      <c r="H170" s="140">
        <f>G170/D170</f>
        <v>7.3499999999999996E-2</v>
      </c>
      <c r="I170" s="70">
        <f>D170</f>
        <v>480662</v>
      </c>
      <c r="J170" s="194"/>
      <c r="K170" s="35"/>
      <c r="L170" s="1"/>
      <c r="M170" s="1"/>
    </row>
    <row r="171" spans="1:13" s="41" customFormat="1" ht="126.75" customHeight="1" x14ac:dyDescent="0.25">
      <c r="A171" s="94"/>
      <c r="B171" s="83" t="s">
        <v>11</v>
      </c>
      <c r="C171" s="70">
        <v>79260.800000000003</v>
      </c>
      <c r="D171" s="70">
        <v>79260.800000000003</v>
      </c>
      <c r="E171" s="70">
        <f>G171</f>
        <v>3923.19</v>
      </c>
      <c r="F171" s="140">
        <f>E171/D171</f>
        <v>4.9500000000000002E-2</v>
      </c>
      <c r="G171" s="70">
        <v>3923.19</v>
      </c>
      <c r="H171" s="140">
        <f>G171/D171</f>
        <v>4.9500000000000002E-2</v>
      </c>
      <c r="I171" s="70">
        <f>D171</f>
        <v>79260.800000000003</v>
      </c>
      <c r="J171" s="194"/>
      <c r="K171" s="35"/>
      <c r="L171" s="1"/>
      <c r="M171" s="1"/>
    </row>
    <row r="172" spans="1:13" ht="126.75" customHeight="1" x14ac:dyDescent="0.25">
      <c r="A172" s="87"/>
      <c r="B172" s="86" t="s">
        <v>13</v>
      </c>
      <c r="C172" s="38">
        <v>0</v>
      </c>
      <c r="D172" s="38">
        <v>0</v>
      </c>
      <c r="E172" s="38">
        <v>0</v>
      </c>
      <c r="F172" s="39"/>
      <c r="G172" s="38"/>
      <c r="H172" s="39"/>
      <c r="I172" s="38">
        <v>0</v>
      </c>
      <c r="J172" s="194"/>
      <c r="K172" s="35"/>
      <c r="L172" s="1"/>
      <c r="M172" s="1"/>
    </row>
    <row r="173" spans="1:13" ht="65.25" customHeight="1" x14ac:dyDescent="0.25">
      <c r="A173" s="87"/>
      <c r="B173" s="86" t="s">
        <v>5</v>
      </c>
      <c r="C173" s="42"/>
      <c r="D173" s="42"/>
      <c r="E173" s="42"/>
      <c r="F173" s="43"/>
      <c r="G173" s="38"/>
      <c r="H173" s="43"/>
      <c r="I173" s="42"/>
      <c r="J173" s="194"/>
      <c r="K173" s="35"/>
      <c r="L173" s="1"/>
      <c r="M173" s="1"/>
    </row>
    <row r="174" spans="1:13" s="75" customFormat="1" ht="52.5" customHeight="1" thickBot="1" x14ac:dyDescent="0.3">
      <c r="A174" s="87" t="s">
        <v>26</v>
      </c>
      <c r="B174" s="85" t="s">
        <v>81</v>
      </c>
      <c r="C174" s="36"/>
      <c r="D174" s="36"/>
      <c r="E174" s="113"/>
      <c r="F174" s="37"/>
      <c r="G174" s="40"/>
      <c r="H174" s="37"/>
      <c r="I174" s="114"/>
      <c r="J174" s="86" t="s">
        <v>35</v>
      </c>
      <c r="K174" s="35"/>
      <c r="L174" s="74"/>
      <c r="M174" s="74"/>
    </row>
    <row r="175" spans="1:13" s="76" customFormat="1" ht="40.5" x14ac:dyDescent="0.25">
      <c r="A175" s="102" t="s">
        <v>29</v>
      </c>
      <c r="B175" s="103" t="s">
        <v>82</v>
      </c>
      <c r="C175" s="120"/>
      <c r="D175" s="120"/>
      <c r="E175" s="40"/>
      <c r="F175" s="45"/>
      <c r="G175" s="40"/>
      <c r="H175" s="45"/>
      <c r="I175" s="40"/>
      <c r="J175" s="86" t="s">
        <v>35</v>
      </c>
      <c r="K175" s="35"/>
      <c r="L175" s="74"/>
      <c r="M175" s="74"/>
    </row>
    <row r="176" spans="1:13" s="77" customFormat="1" ht="64.5" customHeight="1" x14ac:dyDescent="0.25">
      <c r="A176" s="72" t="s">
        <v>28</v>
      </c>
      <c r="B176" s="98" t="s">
        <v>83</v>
      </c>
      <c r="C176" s="121"/>
      <c r="D176" s="121"/>
      <c r="E176" s="121"/>
      <c r="F176" s="122"/>
      <c r="G176" s="121"/>
      <c r="H176" s="122"/>
      <c r="I176" s="123"/>
      <c r="J176" s="73" t="s">
        <v>35</v>
      </c>
      <c r="K176" s="35"/>
      <c r="L176" s="74"/>
      <c r="M176" s="74"/>
    </row>
    <row r="177" spans="1:13" s="77" customFormat="1" ht="42" customHeight="1" x14ac:dyDescent="0.25">
      <c r="A177" s="87" t="s">
        <v>27</v>
      </c>
      <c r="B177" s="98" t="s">
        <v>84</v>
      </c>
      <c r="C177" s="40"/>
      <c r="D177" s="40"/>
      <c r="E177" s="40"/>
      <c r="F177" s="45"/>
      <c r="G177" s="40"/>
      <c r="H177" s="45"/>
      <c r="I177" s="116"/>
      <c r="J177" s="86" t="s">
        <v>35</v>
      </c>
      <c r="K177" s="35"/>
      <c r="L177" s="74"/>
      <c r="M177" s="74"/>
    </row>
    <row r="178" spans="1:13" ht="136.5" customHeight="1" x14ac:dyDescent="0.25">
      <c r="A178" s="87" t="s">
        <v>51</v>
      </c>
      <c r="B178" s="85" t="s">
        <v>109</v>
      </c>
      <c r="C178" s="125">
        <f>SUM(C179:C182)</f>
        <v>34040.9</v>
      </c>
      <c r="D178" s="125">
        <f>SUM(D179:D182)</f>
        <v>34040.9</v>
      </c>
      <c r="E178" s="125">
        <f>SUM(E179:E182)</f>
        <v>15633.07</v>
      </c>
      <c r="F178" s="126">
        <f>E178/D178</f>
        <v>0.4592</v>
      </c>
      <c r="G178" s="127">
        <f>SUM(G179:G182)</f>
        <v>14768.41</v>
      </c>
      <c r="H178" s="126">
        <f>G178/D178</f>
        <v>0.43380000000000002</v>
      </c>
      <c r="I178" s="125">
        <f>SUM(I179:I182)</f>
        <v>34040.9</v>
      </c>
      <c r="J178" s="223" t="s">
        <v>112</v>
      </c>
      <c r="K178" s="35"/>
      <c r="L178" s="1"/>
      <c r="M178" s="1"/>
    </row>
    <row r="179" spans="1:13" s="3" customFormat="1" x14ac:dyDescent="0.25">
      <c r="A179" s="87"/>
      <c r="B179" s="86" t="s">
        <v>4</v>
      </c>
      <c r="C179" s="71">
        <v>28506.9</v>
      </c>
      <c r="D179" s="71">
        <v>28506.9</v>
      </c>
      <c r="E179" s="71">
        <v>12488.07</v>
      </c>
      <c r="F179" s="84">
        <f>E179/D179</f>
        <v>0.43809999999999999</v>
      </c>
      <c r="G179" s="70">
        <v>12488.07</v>
      </c>
      <c r="H179" s="84">
        <f t="shared" ref="H179:H180" si="57">G179/D179</f>
        <v>0.43809999999999999</v>
      </c>
      <c r="I179" s="71">
        <f>D179</f>
        <v>28506.9</v>
      </c>
      <c r="J179" s="196"/>
      <c r="K179" s="35"/>
      <c r="L179" s="1"/>
      <c r="M179" s="1"/>
    </row>
    <row r="180" spans="1:13" s="3" customFormat="1" x14ac:dyDescent="0.25">
      <c r="A180" s="87"/>
      <c r="B180" s="86" t="s">
        <v>16</v>
      </c>
      <c r="C180" s="71">
        <v>5534</v>
      </c>
      <c r="D180" s="71">
        <v>5534</v>
      </c>
      <c r="E180" s="71">
        <v>3145</v>
      </c>
      <c r="F180" s="84">
        <f>E180/D180</f>
        <v>0.56830000000000003</v>
      </c>
      <c r="G180" s="70">
        <v>2280.34</v>
      </c>
      <c r="H180" s="84">
        <f t="shared" si="57"/>
        <v>0.41210000000000002</v>
      </c>
      <c r="I180" s="71">
        <f t="shared" ref="I180:I181" si="58">D180</f>
        <v>5534</v>
      </c>
      <c r="J180" s="196"/>
      <c r="K180" s="35"/>
      <c r="L180" s="1"/>
      <c r="M180" s="1"/>
    </row>
    <row r="181" spans="1:13" s="3" customFormat="1" x14ac:dyDescent="0.25">
      <c r="A181" s="87"/>
      <c r="B181" s="86" t="s">
        <v>11</v>
      </c>
      <c r="C181" s="71"/>
      <c r="D181" s="71"/>
      <c r="E181" s="71">
        <f>G181</f>
        <v>0</v>
      </c>
      <c r="F181" s="84"/>
      <c r="G181" s="70"/>
      <c r="H181" s="84"/>
      <c r="I181" s="71">
        <f t="shared" si="58"/>
        <v>0</v>
      </c>
      <c r="J181" s="196"/>
      <c r="K181" s="35"/>
      <c r="L181" s="1"/>
      <c r="M181" s="1"/>
    </row>
    <row r="182" spans="1:13" s="3" customFormat="1" x14ac:dyDescent="0.25">
      <c r="A182" s="87"/>
      <c r="B182" s="86" t="s">
        <v>13</v>
      </c>
      <c r="C182" s="71"/>
      <c r="D182" s="71"/>
      <c r="E182" s="71"/>
      <c r="F182" s="84"/>
      <c r="G182" s="70"/>
      <c r="H182" s="84"/>
      <c r="I182" s="71"/>
      <c r="J182" s="196"/>
      <c r="K182" s="35"/>
      <c r="L182" s="1"/>
      <c r="M182" s="1"/>
    </row>
    <row r="183" spans="1:13" s="78" customFormat="1" ht="44.25" customHeight="1" x14ac:dyDescent="0.25">
      <c r="A183" s="87" t="s">
        <v>54</v>
      </c>
      <c r="B183" s="100" t="s">
        <v>85</v>
      </c>
      <c r="C183" s="127"/>
      <c r="D183" s="127"/>
      <c r="E183" s="161"/>
      <c r="F183" s="160"/>
      <c r="G183" s="127"/>
      <c r="H183" s="160"/>
      <c r="I183" s="162"/>
      <c r="J183" s="86" t="s">
        <v>35</v>
      </c>
      <c r="K183" s="35"/>
      <c r="L183" s="74"/>
      <c r="M183" s="74"/>
    </row>
    <row r="184" spans="1:13" s="78" customFormat="1" ht="33.75" customHeight="1" x14ac:dyDescent="0.25">
      <c r="A184" s="87" t="s">
        <v>55</v>
      </c>
      <c r="B184" s="100" t="s">
        <v>86</v>
      </c>
      <c r="C184" s="127"/>
      <c r="D184" s="127"/>
      <c r="E184" s="161"/>
      <c r="F184" s="160"/>
      <c r="G184" s="127"/>
      <c r="H184" s="160"/>
      <c r="I184" s="162"/>
      <c r="J184" s="86" t="s">
        <v>35</v>
      </c>
      <c r="K184" s="35"/>
      <c r="L184" s="74"/>
      <c r="M184" s="74"/>
    </row>
    <row r="185" spans="1:13" s="55" customFormat="1" ht="26.25" customHeight="1" x14ac:dyDescent="0.25">
      <c r="A185" s="183" t="s">
        <v>63</v>
      </c>
      <c r="B185" s="183" t="s">
        <v>110</v>
      </c>
      <c r="C185" s="197">
        <f>C188+C189+C190+C191+C192</f>
        <v>20237.599999999999</v>
      </c>
      <c r="D185" s="184">
        <f>D188+D189+D190+D191+D192</f>
        <v>20237.599999999999</v>
      </c>
      <c r="E185" s="184">
        <f>E188+E189+E190+E191+E192</f>
        <v>8468.24</v>
      </c>
      <c r="F185" s="218">
        <f>E185/D185</f>
        <v>0.41839999999999999</v>
      </c>
      <c r="G185" s="184">
        <f>G188+G189+G190+G191+G192</f>
        <v>7583.78</v>
      </c>
      <c r="H185" s="218">
        <f>G185/D185</f>
        <v>0.37469999999999998</v>
      </c>
      <c r="I185" s="184">
        <f>I188+I189+I190+I191+I192</f>
        <v>20237.599999999999</v>
      </c>
      <c r="J185" s="193" t="s">
        <v>113</v>
      </c>
      <c r="K185" s="35"/>
      <c r="L185" s="1"/>
      <c r="M185" s="1"/>
    </row>
    <row r="186" spans="1:13" s="55" customFormat="1" ht="300.75" customHeight="1" x14ac:dyDescent="0.25">
      <c r="A186" s="183"/>
      <c r="B186" s="183"/>
      <c r="C186" s="197"/>
      <c r="D186" s="185"/>
      <c r="E186" s="185"/>
      <c r="F186" s="219"/>
      <c r="G186" s="185"/>
      <c r="H186" s="219"/>
      <c r="I186" s="185"/>
      <c r="J186" s="193"/>
      <c r="K186" s="35"/>
      <c r="L186" s="1"/>
      <c r="M186" s="1"/>
    </row>
    <row r="187" spans="1:13" s="46" customFormat="1" ht="35.25" customHeight="1" x14ac:dyDescent="0.25">
      <c r="A187" s="183"/>
      <c r="B187" s="183"/>
      <c r="C187" s="197"/>
      <c r="D187" s="186"/>
      <c r="E187" s="186"/>
      <c r="F187" s="220"/>
      <c r="G187" s="186"/>
      <c r="H187" s="220"/>
      <c r="I187" s="186"/>
      <c r="J187" s="193"/>
      <c r="K187" s="35"/>
      <c r="L187" s="1"/>
      <c r="M187" s="1"/>
    </row>
    <row r="188" spans="1:13" s="3" customFormat="1" ht="86.25" customHeight="1" x14ac:dyDescent="0.25">
      <c r="A188" s="87"/>
      <c r="B188" s="86" t="s">
        <v>4</v>
      </c>
      <c r="C188" s="71">
        <v>65.400000000000006</v>
      </c>
      <c r="D188" s="71">
        <v>65.400000000000006</v>
      </c>
      <c r="E188" s="71">
        <v>59.62</v>
      </c>
      <c r="F188" s="84">
        <f>E188/D188</f>
        <v>0.91159999999999997</v>
      </c>
      <c r="G188" s="71">
        <v>59.62</v>
      </c>
      <c r="H188" s="84">
        <f>G188/D188</f>
        <v>0.91159999999999997</v>
      </c>
      <c r="I188" s="71">
        <f>D188</f>
        <v>65.400000000000006</v>
      </c>
      <c r="J188" s="193"/>
      <c r="K188" s="35"/>
      <c r="L188" s="1"/>
      <c r="M188" s="1"/>
    </row>
    <row r="189" spans="1:13" s="3" customFormat="1" ht="86.25" customHeight="1" x14ac:dyDescent="0.25">
      <c r="A189" s="87"/>
      <c r="B189" s="86" t="s">
        <v>16</v>
      </c>
      <c r="C189" s="71">
        <v>15024.6</v>
      </c>
      <c r="D189" s="71">
        <v>15024.6</v>
      </c>
      <c r="E189" s="71">
        <v>6806.18</v>
      </c>
      <c r="F189" s="84">
        <f>E189/D189</f>
        <v>0.45300000000000001</v>
      </c>
      <c r="G189" s="71">
        <v>5921.72</v>
      </c>
      <c r="H189" s="84">
        <f>G189/D189</f>
        <v>0.39410000000000001</v>
      </c>
      <c r="I189" s="71">
        <f>D189</f>
        <v>15024.6</v>
      </c>
      <c r="J189" s="193"/>
      <c r="K189" s="35"/>
      <c r="L189" s="1"/>
      <c r="M189" s="1"/>
    </row>
    <row r="190" spans="1:13" s="3" customFormat="1" ht="86.25" customHeight="1" x14ac:dyDescent="0.25">
      <c r="A190" s="87"/>
      <c r="B190" s="86" t="s">
        <v>11</v>
      </c>
      <c r="C190" s="71">
        <v>5147.6000000000004</v>
      </c>
      <c r="D190" s="71">
        <v>5147.6000000000004</v>
      </c>
      <c r="E190" s="71">
        <f>G190</f>
        <v>1602.44</v>
      </c>
      <c r="F190" s="84">
        <f>E190/D190</f>
        <v>0.31130000000000002</v>
      </c>
      <c r="G190" s="71">
        <v>1602.44</v>
      </c>
      <c r="H190" s="84">
        <f>G190/D190</f>
        <v>0.31130000000000002</v>
      </c>
      <c r="I190" s="71">
        <f t="shared" ref="I190:I191" si="59">D190</f>
        <v>5147.6000000000004</v>
      </c>
      <c r="J190" s="193"/>
      <c r="K190" s="35"/>
      <c r="L190" s="1"/>
      <c r="M190" s="1"/>
    </row>
    <row r="191" spans="1:13" s="3" customFormat="1" ht="36.75" customHeight="1" x14ac:dyDescent="0.25">
      <c r="A191" s="87"/>
      <c r="B191" s="86" t="s">
        <v>13</v>
      </c>
      <c r="C191" s="42"/>
      <c r="D191" s="42"/>
      <c r="E191" s="42">
        <f>G191</f>
        <v>0</v>
      </c>
      <c r="F191" s="43"/>
      <c r="G191" s="42"/>
      <c r="H191" s="43"/>
      <c r="I191" s="42">
        <f t="shared" si="59"/>
        <v>0</v>
      </c>
      <c r="J191" s="193"/>
      <c r="K191" s="35"/>
      <c r="L191" s="1"/>
      <c r="M191" s="1"/>
    </row>
    <row r="192" spans="1:13" s="3" customFormat="1" ht="35.25" customHeight="1" x14ac:dyDescent="0.25">
      <c r="A192" s="87"/>
      <c r="B192" s="86" t="s">
        <v>5</v>
      </c>
      <c r="C192" s="42"/>
      <c r="D192" s="42"/>
      <c r="E192" s="42"/>
      <c r="F192" s="43"/>
      <c r="G192" s="42"/>
      <c r="H192" s="43"/>
      <c r="I192" s="42"/>
      <c r="J192" s="193"/>
      <c r="K192" s="35"/>
      <c r="L192" s="1"/>
      <c r="M192" s="1"/>
    </row>
    <row r="193" spans="1:13" s="2" customFormat="1" ht="109.5" customHeight="1" x14ac:dyDescent="0.25">
      <c r="A193" s="72" t="s">
        <v>87</v>
      </c>
      <c r="B193" s="93" t="s">
        <v>106</v>
      </c>
      <c r="C193" s="125">
        <f>C194+C195+C196+C197</f>
        <v>355.4</v>
      </c>
      <c r="D193" s="125">
        <f>D194+D195+D196+D197</f>
        <v>355.4</v>
      </c>
      <c r="E193" s="125">
        <f>E194+E195+E196+E197+E198</f>
        <v>291.27</v>
      </c>
      <c r="F193" s="126">
        <f>E193/D193</f>
        <v>0.8196</v>
      </c>
      <c r="G193" s="127">
        <f>SUM(G194:G198)</f>
        <v>291.27</v>
      </c>
      <c r="H193" s="126">
        <f>G193/D193</f>
        <v>0.8196</v>
      </c>
      <c r="I193" s="125">
        <f>I194+I195+I196+I197</f>
        <v>355.4</v>
      </c>
      <c r="J193" s="224" t="s">
        <v>119</v>
      </c>
      <c r="K193" s="35"/>
      <c r="L193" s="1"/>
      <c r="M193" s="1"/>
    </row>
    <row r="194" spans="1:13" s="3" customFormat="1" ht="47.25" customHeight="1" x14ac:dyDescent="0.25">
      <c r="A194" s="72"/>
      <c r="B194" s="73" t="s">
        <v>4</v>
      </c>
      <c r="C194" s="164">
        <v>0</v>
      </c>
      <c r="D194" s="164">
        <v>0</v>
      </c>
      <c r="E194" s="71"/>
      <c r="F194" s="84"/>
      <c r="G194" s="70">
        <v>0</v>
      </c>
      <c r="H194" s="126"/>
      <c r="I194" s="71"/>
      <c r="J194" s="225"/>
      <c r="K194" s="35"/>
      <c r="L194" s="1"/>
      <c r="M194" s="1"/>
    </row>
    <row r="195" spans="1:13" s="3" customFormat="1" ht="47.25" customHeight="1" x14ac:dyDescent="0.25">
      <c r="A195" s="72"/>
      <c r="B195" s="73" t="s">
        <v>48</v>
      </c>
      <c r="C195" s="71">
        <v>106.6</v>
      </c>
      <c r="D195" s="71">
        <v>106.6</v>
      </c>
      <c r="E195" s="71">
        <v>89.62</v>
      </c>
      <c r="F195" s="84">
        <f>E195/D195</f>
        <v>0.8407</v>
      </c>
      <c r="G195" s="70">
        <v>89.62</v>
      </c>
      <c r="H195" s="84">
        <f>G195/D195</f>
        <v>0.8407</v>
      </c>
      <c r="I195" s="71">
        <f>D195</f>
        <v>106.6</v>
      </c>
      <c r="J195" s="225"/>
      <c r="K195" s="35"/>
      <c r="L195" s="1"/>
      <c r="M195" s="1"/>
    </row>
    <row r="196" spans="1:13" s="3" customFormat="1" ht="38.25" customHeight="1" x14ac:dyDescent="0.25">
      <c r="A196" s="72"/>
      <c r="B196" s="73" t="s">
        <v>11</v>
      </c>
      <c r="C196" s="71">
        <v>248.8</v>
      </c>
      <c r="D196" s="71">
        <v>248.8</v>
      </c>
      <c r="E196" s="71">
        <v>201.65</v>
      </c>
      <c r="F196" s="84">
        <f>E196/D196</f>
        <v>0.8105</v>
      </c>
      <c r="G196" s="70">
        <v>201.65</v>
      </c>
      <c r="H196" s="84">
        <f>G196/D196</f>
        <v>0.8105</v>
      </c>
      <c r="I196" s="71">
        <f>D196</f>
        <v>248.8</v>
      </c>
      <c r="J196" s="225"/>
      <c r="K196" s="35"/>
      <c r="L196" s="1"/>
      <c r="M196" s="1"/>
    </row>
    <row r="197" spans="1:13" s="3" customFormat="1" ht="30.75" customHeight="1" x14ac:dyDescent="0.25">
      <c r="A197" s="72"/>
      <c r="B197" s="73" t="s">
        <v>13</v>
      </c>
      <c r="C197" s="56">
        <v>0</v>
      </c>
      <c r="D197" s="56">
        <v>0</v>
      </c>
      <c r="E197" s="56"/>
      <c r="F197" s="57">
        <v>0</v>
      </c>
      <c r="G197" s="59"/>
      <c r="H197" s="57"/>
      <c r="I197" s="56">
        <f>D197-G197</f>
        <v>0</v>
      </c>
      <c r="J197" s="225"/>
      <c r="K197" s="35"/>
      <c r="L197" s="1"/>
      <c r="M197" s="1"/>
    </row>
    <row r="198" spans="1:13" s="3" customFormat="1" x14ac:dyDescent="0.25">
      <c r="A198" s="72"/>
      <c r="B198" s="73" t="s">
        <v>5</v>
      </c>
      <c r="C198" s="56"/>
      <c r="D198" s="56"/>
      <c r="E198" s="56"/>
      <c r="F198" s="57"/>
      <c r="G198" s="58"/>
      <c r="H198" s="57"/>
      <c r="I198" s="56"/>
      <c r="J198" s="226"/>
      <c r="K198" s="35"/>
      <c r="L198" s="1"/>
      <c r="M198" s="1"/>
    </row>
    <row r="207" spans="1:13" x14ac:dyDescent="0.25">
      <c r="B207" s="61" t="s">
        <v>58</v>
      </c>
    </row>
    <row r="412" spans="9:9" x14ac:dyDescent="0.25">
      <c r="I412" s="20"/>
    </row>
    <row r="413" spans="9:9" x14ac:dyDescent="0.25">
      <c r="I413" s="20"/>
    </row>
    <row r="414" spans="9:9" x14ac:dyDescent="0.25">
      <c r="I414" s="20"/>
    </row>
  </sheetData>
  <autoFilter ref="A7:J399"/>
  <customSheetViews>
    <customSheetView guid="{6E4A7295-8CE0-4D28-ABEF-D38EBAE7C204}" scale="50" showPageBreaks="1" outlineSymbols="0" zeroValues="0" fitToPage="1" printArea="1" showAutoFilter="1" view="pageBreakPreview" topLeftCell="A190">
      <selection activeCell="C195" sqref="C195"/>
      <rowBreaks count="31" manualBreakCount="3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8" fitToHeight="0" orientation="landscape" horizontalDpi="4294967293" r:id="rId1"/>
      <autoFilter ref="A7:J399"/>
    </customSheetView>
    <customSheetView guid="{CCF533A2-322B-40E2-88B2-065E6D1D35B4}" scale="50" showPageBreaks="1" outlineSymbols="0" zeroValues="0" fitToPage="1" printArea="1" showAutoFilter="1" view="pageBreakPreview" topLeftCell="A4">
      <pane xSplit="4" ySplit="7" topLeftCell="E11" activePane="bottomRight" state="frozen"/>
      <selection pane="bottomRight" activeCell="B16" sqref="B16"/>
      <rowBreaks count="31" manualBreakCount="31">
        <brk id="23" max="9" man="1"/>
        <brk id="42" max="9" man="1"/>
        <brk id="68" max="9" man="1"/>
        <brk id="184"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48" fitToHeight="0" orientation="landscape" r:id="rId2"/>
      <autoFilter ref="A7:J399"/>
    </customSheetView>
    <customSheetView guid="{13BE7114-35DF-4699-8779-61985C68F6C3}" scale="50" showPageBreaks="1" outlineSymbols="0" zeroValues="0" fitToPage="1" printArea="1" showAutoFilter="1" view="pageBreakPreview" topLeftCell="A4">
      <pane xSplit="2" ySplit="5" topLeftCell="C36" activePane="bottomRight" state="frozen"/>
      <selection pane="bottomRight" activeCell="F127" sqref="F127"/>
      <rowBreaks count="31" manualBreakCount="3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8" fitToHeight="0" orientation="landscape" horizontalDpi="4294967293" r:id="rId3"/>
      <autoFilter ref="A7:J399"/>
    </customSheetView>
    <customSheetView guid="{67ADFAE6-A9AF-44D7-8539-93CD0F6B7849}" scale="50" showPageBreaks="1" outlineSymbols="0" zeroValues="0" fitToPage="1" printArea="1" showAutoFilter="1" hiddenRows="1" view="pageBreakPreview" topLeftCell="A4">
      <pane xSplit="4" ySplit="7" topLeftCell="E189" activePane="bottomRight" state="frozen"/>
      <selection pane="bottomRight" activeCell="F168" sqref="F168"/>
      <rowBreaks count="29" manualBreakCount="29">
        <brk id="21" max="9" man="1"/>
        <brk id="42"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48" fitToHeight="0" orientation="landscape" r:id="rId4"/>
      <autoFilter ref="A7:J399"/>
    </customSheetView>
    <customSheetView guid="{A0A3CD9B-2436-40D7-91DB-589A95FBBF00}" scale="50" showPageBreaks="1" outlineSymbols="0" zeroValues="0" fitToPage="1" printArea="1" showAutoFilter="1" view="pageBreakPreview">
      <pane xSplit="2" ySplit="7" topLeftCell="I96" activePane="bottomRight" state="frozen"/>
      <selection pane="bottomRight" activeCell="J135" sqref="J135:J140"/>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1" fitToHeight="0" orientation="landscape" r:id="rId5"/>
      <autoFilter ref="A7:J399"/>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6"/>
      <autoFilter ref="A7:J415"/>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7"/>
      <autoFilter ref="A7:J397"/>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8"/>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9"/>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10"/>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11"/>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2"/>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3"/>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4"/>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5"/>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6"/>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7"/>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8"/>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9"/>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2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21"/>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22"/>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3"/>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4"/>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5"/>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6"/>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7"/>
      <autoFilter ref="A7:P404"/>
    </customSheetView>
    <customSheetView guid="{0CCCFAED-79CE-4449-BC23-D60C794B65C2}" scale="50" showPageBreaks="1" outlineSymbols="0" zeroValues="0" fitToPage="1" printArea="1" showAutoFilter="1" view="pageBreakPreview" topLeftCell="A5">
      <pane xSplit="2" ySplit="4" topLeftCell="H162" activePane="bottomRight" state="frozen"/>
      <selection pane="bottomRight" activeCell="J166" sqref="J166:J171"/>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6" fitToHeight="0" orientation="landscape" horizontalDpi="4294967293" r:id="rId28"/>
      <autoFilter ref="A7:J397"/>
    </customSheetView>
    <customSheetView guid="{45DE1976-7F07-4EB4-8A9C-FB72D060BEFA}" scale="50" showPageBreaks="1" outlineSymbols="0" zeroValues="0" fitToPage="1" printArea="1" showAutoFilter="1" view="pageBreakPreview" topLeftCell="A210">
      <selection activeCell="J158" sqref="J158:J164"/>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2" fitToHeight="0" orientation="landscape" r:id="rId29"/>
      <autoFilter ref="A7:J416"/>
    </customSheetView>
    <customSheetView guid="{6068C3FF-17AA-48A5-A88B-2523CBAC39AE}" scale="50" showPageBreaks="1" outlineSymbols="0" zeroValues="0" fitToPage="1" printArea="1" showAutoFilter="1" view="pageBreakPreview" topLeftCell="A4">
      <pane xSplit="4" ySplit="7" topLeftCell="E76" activePane="bottomRight" state="frozen"/>
      <selection pane="bottomRight" activeCell="I80" sqref="I80"/>
      <rowBreaks count="31" manualBreakCount="31">
        <brk id="23" min="1" max="9" man="1"/>
        <brk id="35" min="1" max="9" man="1"/>
        <brk id="54" min="1" max="9" man="1"/>
        <brk id="166" min="1" max="9" man="1"/>
        <brk id="1006" max="18" man="1"/>
        <brk id="1056" max="18" man="1"/>
        <brk id="1113" max="18" man="1"/>
        <brk id="1184" max="18" man="1"/>
        <brk id="1239" max="14" man="1"/>
        <brk id="1254" max="10" man="1"/>
        <brk id="1290" max="10" man="1"/>
        <brk id="1330" max="10" man="1"/>
        <brk id="1369" max="10" man="1"/>
        <brk id="1407" max="10" man="1"/>
        <brk id="1443" max="10" man="1"/>
        <brk id="1480" max="10" man="1"/>
        <brk id="1518" max="10" man="1"/>
        <brk id="1553" max="10" man="1"/>
        <brk id="1589" max="10" man="1"/>
        <brk id="1629" max="10" man="1"/>
        <brk id="1668" max="10" man="1"/>
        <brk id="1707" max="10" man="1"/>
        <brk id="1747" max="10" man="1"/>
        <brk id="1785" max="10" man="1"/>
        <brk id="1820" max="10" man="1"/>
        <brk id="1850" max="10" man="1"/>
        <brk id="1887" max="10" man="1"/>
        <brk id="1924" max="10" man="1"/>
        <brk id="1959" max="10" man="1"/>
        <brk id="2001" max="10" man="1"/>
        <brk id="2055" max="10" man="1"/>
      </rowBreaks>
      <pageMargins left="0" right="0" top="0.9055118110236221" bottom="0" header="0" footer="0"/>
      <printOptions horizontalCentered="1"/>
      <pageSetup paperSize="8" scale="41" fitToHeight="0" orientation="landscape" r:id="rId30"/>
      <autoFilter ref="A7:J399"/>
    </customSheetView>
    <customSheetView guid="{CA384592-0CFD-4322-A4EB-34EC04693944}" scale="42" showPageBreaks="1" outlineSymbols="0" zeroValues="0" fitToPage="1" printArea="1" showAutoFilter="1" view="pageBreakPreview" topLeftCell="A4">
      <pane xSplit="2" ySplit="5" topLeftCell="C168" activePane="bottomRight" state="frozen"/>
      <selection pane="bottomRight" activeCell="F170" sqref="F170"/>
      <rowBreaks count="29" manualBreakCount="29">
        <brk id="23" max="9" man="1"/>
        <brk id="42"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48" fitToHeight="0" orientation="landscape" r:id="rId31"/>
      <autoFilter ref="A7:J399"/>
    </customSheetView>
    <customSheetView guid="{3EEA7E1A-5F2B-4408-A34C-1F0223B5B245}" scale="50" showPageBreaks="1" outlineSymbols="0" zeroValues="0" fitToPage="1" showAutoFilter="1" view="pageBreakPreview" topLeftCell="A5">
      <pane xSplit="4" ySplit="10" topLeftCell="J23" activePane="bottomRight" state="frozen"/>
      <selection pane="bottomRight" activeCell="I26" sqref="I26"/>
      <rowBreaks count="30" manualBreakCount="30">
        <brk id="28" max="15" man="1"/>
        <brk id="40" max="15" man="1"/>
        <brk id="226" max="18" man="1"/>
        <brk id="1049" max="18" man="1"/>
        <brk id="1099" max="18" man="1"/>
        <brk id="1156" max="18" man="1"/>
        <brk id="1227" max="18" man="1"/>
        <brk id="1282" max="14" man="1"/>
        <brk id="1297" max="10" man="1"/>
        <brk id="1333" max="10" man="1"/>
        <brk id="1373" max="10" man="1"/>
        <brk id="1412" max="10" man="1"/>
        <brk id="1450" max="10" man="1"/>
        <brk id="1486" max="10" man="1"/>
        <brk id="1523" max="10" man="1"/>
        <brk id="1561" max="10" man="1"/>
        <brk id="1596" max="10" man="1"/>
        <brk id="1632" max="10" man="1"/>
        <brk id="1672" max="10" man="1"/>
        <brk id="1711" max="10" man="1"/>
        <brk id="1750" max="10" man="1"/>
        <brk id="1790" max="10" man="1"/>
        <brk id="1828" max="10" man="1"/>
        <brk id="1863" max="10" man="1"/>
        <brk id="1893" max="10" man="1"/>
        <brk id="1930" max="10" man="1"/>
        <brk id="1967" max="10" man="1"/>
        <brk id="2002" max="10" man="1"/>
        <brk id="2044" max="10" man="1"/>
        <brk id="2098" max="10" man="1"/>
      </rowBreaks>
      <pageMargins left="0" right="0" top="0.67" bottom="0" header="0" footer="0"/>
      <printOptions horizontalCentered="1"/>
      <pageSetup paperSize="8" scale="45" fitToHeight="0" orientation="landscape" horizontalDpi="4294967293" r:id="rId32"/>
      <autoFilter ref="A7:J399"/>
    </customSheetView>
    <customSheetView guid="{BEA0FDBA-BB07-4C19-8BBD-5E57EE395C09}" scale="50" showPageBreaks="1" outlineSymbols="0" zeroValues="0" fitToPage="1" printArea="1" showAutoFilter="1" view="pageBreakPreview" topLeftCell="A5">
      <pane xSplit="2" ySplit="4" topLeftCell="C9" activePane="bottomRight" state="frozen"/>
      <selection pane="bottomRight" activeCell="C9" sqref="C9"/>
      <rowBreaks count="33" manualBreakCount="33">
        <brk id="28" max="9" man="1"/>
        <brk id="48" max="9" man="1"/>
        <brk id="98" max="9" man="1"/>
        <brk id="146" max="9" man="1"/>
        <brk id="166" max="9" man="1"/>
        <brk id="184"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19685039370078741" header="0" footer="0"/>
      <printOptions horizontalCentered="1"/>
      <pageSetup paperSize="8" scale="48" fitToHeight="0" orientation="landscape" r:id="rId33"/>
      <autoFilter ref="A7:J399"/>
    </customSheetView>
  </customSheetViews>
  <mergeCells count="85">
    <mergeCell ref="J193:J198"/>
    <mergeCell ref="J141:J146"/>
    <mergeCell ref="A15:A20"/>
    <mergeCell ref="C21:C23"/>
    <mergeCell ref="J117:J122"/>
    <mergeCell ref="J123:J128"/>
    <mergeCell ref="J105:J110"/>
    <mergeCell ref="J49:J54"/>
    <mergeCell ref="J43:J48"/>
    <mergeCell ref="J55:J60"/>
    <mergeCell ref="J62:J68"/>
    <mergeCell ref="J135:J140"/>
    <mergeCell ref="J99:J104"/>
    <mergeCell ref="J69:J74"/>
    <mergeCell ref="J81:J86"/>
    <mergeCell ref="J87:J92"/>
    <mergeCell ref="J15:J20"/>
    <mergeCell ref="F185:F187"/>
    <mergeCell ref="G185:G187"/>
    <mergeCell ref="H185:H187"/>
    <mergeCell ref="E29:E30"/>
    <mergeCell ref="H21:H23"/>
    <mergeCell ref="F21:F23"/>
    <mergeCell ref="G21:G23"/>
    <mergeCell ref="F29:F30"/>
    <mergeCell ref="J37:J42"/>
    <mergeCell ref="J29:J35"/>
    <mergeCell ref="I21:I23"/>
    <mergeCell ref="G29:G30"/>
    <mergeCell ref="H29:H30"/>
    <mergeCell ref="I29:I30"/>
    <mergeCell ref="J178:J182"/>
    <mergeCell ref="A3:J3"/>
    <mergeCell ref="G6:H6"/>
    <mergeCell ref="A9:A14"/>
    <mergeCell ref="A5:A7"/>
    <mergeCell ref="E6:F6"/>
    <mergeCell ref="D6:D7"/>
    <mergeCell ref="C5:D5"/>
    <mergeCell ref="C6:C7"/>
    <mergeCell ref="B5:B7"/>
    <mergeCell ref="I5:I7"/>
    <mergeCell ref="J5:J7"/>
    <mergeCell ref="E5:H5"/>
    <mergeCell ref="J9:J14"/>
    <mergeCell ref="A185:A187"/>
    <mergeCell ref="C185:C187"/>
    <mergeCell ref="J21:J28"/>
    <mergeCell ref="B21:B23"/>
    <mergeCell ref="D21:D23"/>
    <mergeCell ref="D147:D148"/>
    <mergeCell ref="A147:A153"/>
    <mergeCell ref="F147:F148"/>
    <mergeCell ref="G147:G148"/>
    <mergeCell ref="E21:E23"/>
    <mergeCell ref="A21:A22"/>
    <mergeCell ref="B29:B30"/>
    <mergeCell ref="A29:A30"/>
    <mergeCell ref="C29:C30"/>
    <mergeCell ref="D29:D30"/>
    <mergeCell ref="B147:B148"/>
    <mergeCell ref="J185:J192"/>
    <mergeCell ref="J168:J173"/>
    <mergeCell ref="J147:J153"/>
    <mergeCell ref="I147:I148"/>
    <mergeCell ref="J161:J166"/>
    <mergeCell ref="J155:J160"/>
    <mergeCell ref="B185:B187"/>
    <mergeCell ref="I185:I187"/>
    <mergeCell ref="D185:D187"/>
    <mergeCell ref="E185:E187"/>
    <mergeCell ref="I62:I63"/>
    <mergeCell ref="B62:B63"/>
    <mergeCell ref="C62:C63"/>
    <mergeCell ref="D62:D63"/>
    <mergeCell ref="G62:G63"/>
    <mergeCell ref="H62:H63"/>
    <mergeCell ref="C147:C148"/>
    <mergeCell ref="H147:H148"/>
    <mergeCell ref="A62:A63"/>
    <mergeCell ref="E62:E63"/>
    <mergeCell ref="F62:F63"/>
    <mergeCell ref="E147:E148"/>
    <mergeCell ref="J111:J116"/>
    <mergeCell ref="J93:J98"/>
  </mergeCells>
  <phoneticPr fontId="4" type="noConversion"/>
  <printOptions horizontalCentered="1"/>
  <pageMargins left="0" right="0" top="0.9055118110236221" bottom="0" header="0" footer="0"/>
  <pageSetup paperSize="8" scale="48" fitToHeight="0" orientation="landscape" horizontalDpi="4294967293" r:id="rId34"/>
  <rowBreaks count="31" manualBreakCount="3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01.06.2019</vt:lpstr>
      <vt:lpstr>'на 01.06.2019'!Заголовки_для_печати</vt:lpstr>
      <vt:lpstr>'на 01.06.2019'!Область_печати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Залецкая Ольга Генадьевна</cp:lastModifiedBy>
  <cp:lastPrinted>2019-06-10T08:22:03Z</cp:lastPrinted>
  <dcterms:created xsi:type="dcterms:W3CDTF">2011-12-13T05:34:09Z</dcterms:created>
  <dcterms:modified xsi:type="dcterms:W3CDTF">2019-06-10T08:58:53Z</dcterms:modified>
</cp:coreProperties>
</file>