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СВОД" sheetId="5" r:id="rId1"/>
  </sheets>
  <externalReferences>
    <externalReference r:id="rId2"/>
  </externalReferences>
  <definedNames>
    <definedName name="_xlnm._FilterDatabase" localSheetId="0" hidden="1">СВОД!$A$8:$N$45</definedName>
    <definedName name="_xlnm.Print_Area" localSheetId="0">СВОД!$A$1:$F$48</definedName>
  </definedNames>
  <calcPr calcId="152511" fullPrecision="0"/>
</workbook>
</file>

<file path=xl/calcChain.xml><?xml version="1.0" encoding="utf-8"?>
<calcChain xmlns="http://schemas.openxmlformats.org/spreadsheetml/2006/main">
  <c r="C31" i="5" l="1"/>
  <c r="H31" i="5" s="1"/>
  <c r="C30" i="5"/>
  <c r="H30" i="5" s="1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G31" i="5"/>
  <c r="G30" i="5"/>
  <c r="C22" i="5"/>
  <c r="H28" i="5"/>
  <c r="G28" i="5"/>
  <c r="G27" i="5"/>
  <c r="H27" i="5"/>
  <c r="H26" i="5"/>
  <c r="G26" i="5"/>
  <c r="H25" i="5"/>
  <c r="G25" i="5"/>
  <c r="H24" i="5"/>
  <c r="G24" i="5"/>
  <c r="H23" i="5"/>
  <c r="G23" i="5"/>
  <c r="H22" i="5"/>
  <c r="G22" i="5"/>
  <c r="C21" i="5"/>
  <c r="H21" i="5" s="1"/>
  <c r="G21" i="5"/>
  <c r="C20" i="5"/>
  <c r="H20" i="5"/>
  <c r="G20" i="5"/>
  <c r="C47" i="5" l="1"/>
  <c r="C37" i="5"/>
  <c r="C27" i="5"/>
  <c r="C48" i="5"/>
  <c r="D48" i="5" s="1"/>
  <c r="C38" i="5"/>
  <c r="C18" i="5" s="1"/>
  <c r="C28" i="5"/>
  <c r="B18" i="5"/>
  <c r="E18" i="5"/>
  <c r="F18" i="5"/>
  <c r="D38" i="5"/>
  <c r="D28" i="5" l="1"/>
  <c r="D18" i="5"/>
  <c r="D37" i="5"/>
  <c r="D47" i="5"/>
  <c r="D27" i="5" l="1"/>
  <c r="B17" i="5"/>
  <c r="C17" i="5"/>
  <c r="E17" i="5"/>
  <c r="F17" i="5"/>
  <c r="D17" i="5" l="1"/>
  <c r="E11" i="5"/>
  <c r="F11" i="5"/>
  <c r="E12" i="5"/>
  <c r="F12" i="5"/>
  <c r="E13" i="5"/>
  <c r="F13" i="5"/>
  <c r="E14" i="5"/>
  <c r="F14" i="5"/>
  <c r="E15" i="5"/>
  <c r="F15" i="5"/>
  <c r="E16" i="5"/>
  <c r="F16" i="5"/>
  <c r="B11" i="5"/>
  <c r="C11" i="5"/>
  <c r="B12" i="5"/>
  <c r="C12" i="5"/>
  <c r="B13" i="5"/>
  <c r="C13" i="5"/>
  <c r="B14" i="5"/>
  <c r="C14" i="5"/>
  <c r="B15" i="5"/>
  <c r="C15" i="5"/>
  <c r="B16" i="5"/>
  <c r="C16" i="5"/>
  <c r="D16" i="5" s="1"/>
  <c r="C10" i="5"/>
  <c r="B10" i="5"/>
  <c r="D46" i="5"/>
  <c r="D36" i="5"/>
  <c r="D26" i="5"/>
  <c r="C34" i="5" l="1"/>
  <c r="D34" i="5" s="1"/>
  <c r="C43" i="5"/>
  <c r="D43" i="5" s="1"/>
  <c r="B23" i="5"/>
  <c r="D45" i="5"/>
  <c r="D44" i="5"/>
  <c r="D35" i="5"/>
  <c r="D33" i="5"/>
  <c r="D25" i="5" l="1"/>
  <c r="D24" i="5"/>
  <c r="D23" i="5"/>
  <c r="D15" i="5" l="1"/>
  <c r="D13" i="5"/>
  <c r="D14" i="5"/>
  <c r="E10" i="5"/>
  <c r="F10" i="5"/>
  <c r="D11" i="5" l="1"/>
  <c r="D12" i="5" l="1"/>
  <c r="D20" i="5"/>
  <c r="D40" i="5" l="1"/>
  <c r="D10" i="5" l="1"/>
  <c r="D30" i="5"/>
</calcChain>
</file>

<file path=xl/comments1.xml><?xml version="1.0" encoding="utf-8"?>
<comments xmlns="http://schemas.openxmlformats.org/spreadsheetml/2006/main">
  <authors>
    <author>Автор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самую большую из сош и дод</t>
        </r>
      </text>
    </comment>
  </commentList>
</comments>
</file>

<file path=xl/sharedStrings.xml><?xml version="1.0" encoding="utf-8"?>
<sst xmlns="http://schemas.openxmlformats.org/spreadsheetml/2006/main" count="48" uniqueCount="21">
  <si>
    <t>Месяц</t>
  </si>
  <si>
    <t>Всего по образовательным учреждениям</t>
  </si>
  <si>
    <t>Январь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</si>
  <si>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</si>
  <si>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</si>
  <si>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Муниципальное образование городской округ город Сургут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</si>
  <si>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</si>
  <si>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</si>
  <si>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</si>
  <si>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</si>
  <si>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</si>
  <si>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Информация о среднемесячной заработной плате работников муниципальных учреждений
 по ведомству "Образование" за 2019 год</t>
  </si>
  <si>
    <t>0703 "Учреждения дополнительного образования детей"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</si>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</sst>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\2019%20&#1075;&#1086;&#1076;\&#1054;&#1058;&#1063;&#1045;&#1058;&#1067;%20&#1079;&#1072;%202019%20&#1075;&#1086;&#1076;\2.%20&#1057;&#1087;&#1088;&#1072;&#1074;&#1082;&#1072;%20&#1086;%20&#1089;&#1088;&#1079;&#1087;&#1083;%20&#1074;%20&#1061;&#1052;&#1040;&#1054;%20&#1053;&#1057;&#1054;&#1058;%20&#1076;&#1086;%206-&#1075;&#1086;%20&#1057;&#1072;&#1074;&#1088;&#1072;&#1089;&#1086;&#1074;&#1091;\&#1057;&#1091;&#1088;&#1075;&#1091;&#1090;%20-%20&#1057;&#1087;&#1088;&#1072;&#1074;&#1082;&#1072;%20(&#1053;&#1057;&#1054;&#1058;)%20&#1061;&#1052;&#1040;&#1054;%20&#1079;&#1072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свод"/>
    </sheetNames>
    <sheetDataSet>
      <sheetData sheetId="0">
        <row r="24">
          <cell r="E24">
            <v>4621</v>
          </cell>
          <cell r="G24">
            <v>194420.7</v>
          </cell>
        </row>
        <row r="36">
          <cell r="E36">
            <v>5124</v>
          </cell>
          <cell r="G36">
            <v>275065.3</v>
          </cell>
        </row>
        <row r="44">
          <cell r="E44">
            <v>234</v>
          </cell>
          <cell r="G44">
            <v>11470.6</v>
          </cell>
        </row>
      </sheetData>
      <sheetData sheetId="1">
        <row r="24">
          <cell r="E24">
            <v>4659</v>
          </cell>
          <cell r="G24">
            <v>245536.4</v>
          </cell>
        </row>
        <row r="36">
          <cell r="E36">
            <v>5144</v>
          </cell>
          <cell r="G36">
            <v>326937.8</v>
          </cell>
        </row>
        <row r="44">
          <cell r="E44">
            <v>234</v>
          </cell>
          <cell r="G44">
            <v>12313.8</v>
          </cell>
        </row>
      </sheetData>
      <sheetData sheetId="2">
        <row r="24">
          <cell r="E24">
            <v>4651</v>
          </cell>
          <cell r="G24">
            <v>256926</v>
          </cell>
        </row>
        <row r="36">
          <cell r="E36">
            <v>5130</v>
          </cell>
          <cell r="G36">
            <v>360911.5</v>
          </cell>
        </row>
        <row r="44">
          <cell r="E44">
            <v>232</v>
          </cell>
          <cell r="G44">
            <v>14951.9</v>
          </cell>
        </row>
      </sheetData>
      <sheetData sheetId="3">
        <row r="24">
          <cell r="E24">
            <v>4663</v>
          </cell>
          <cell r="G24">
            <v>299296.3</v>
          </cell>
        </row>
        <row r="36">
          <cell r="E36">
            <v>5127</v>
          </cell>
          <cell r="G36">
            <v>298048.59999999998</v>
          </cell>
        </row>
        <row r="44">
          <cell r="E44">
            <v>236</v>
          </cell>
          <cell r="G44">
            <v>12290.2</v>
          </cell>
        </row>
      </sheetData>
      <sheetData sheetId="4">
        <row r="24">
          <cell r="E24">
            <v>4674</v>
          </cell>
          <cell r="G24">
            <v>323025.5</v>
          </cell>
        </row>
        <row r="36">
          <cell r="E36">
            <v>5127</v>
          </cell>
          <cell r="G36">
            <v>698902</v>
          </cell>
        </row>
        <row r="44">
          <cell r="E44">
            <v>235</v>
          </cell>
          <cell r="G44">
            <v>19311.900000000001</v>
          </cell>
        </row>
      </sheetData>
      <sheetData sheetId="5">
        <row r="24">
          <cell r="E24">
            <v>4659</v>
          </cell>
          <cell r="G24">
            <v>333922</v>
          </cell>
        </row>
        <row r="36">
          <cell r="E36">
            <v>5108</v>
          </cell>
          <cell r="G36">
            <v>558532.5</v>
          </cell>
        </row>
        <row r="44">
          <cell r="E44">
            <v>235</v>
          </cell>
          <cell r="G44">
            <v>23502.799999999999</v>
          </cell>
        </row>
      </sheetData>
      <sheetData sheetId="6">
        <row r="24">
          <cell r="E24">
            <v>4628</v>
          </cell>
          <cell r="G24">
            <v>170593.7</v>
          </cell>
        </row>
        <row r="36">
          <cell r="E36">
            <v>5100</v>
          </cell>
          <cell r="G36">
            <v>55708.800000000003</v>
          </cell>
        </row>
        <row r="44">
          <cell r="E44">
            <v>233</v>
          </cell>
          <cell r="G44">
            <v>5507.2</v>
          </cell>
        </row>
      </sheetData>
      <sheetData sheetId="7">
        <row r="24">
          <cell r="E24">
            <v>4579</v>
          </cell>
          <cell r="G24">
            <v>141678.29999999999</v>
          </cell>
        </row>
        <row r="36">
          <cell r="E36">
            <v>4991</v>
          </cell>
          <cell r="G36">
            <v>86195.9</v>
          </cell>
        </row>
        <row r="44">
          <cell r="E44">
            <v>233</v>
          </cell>
          <cell r="G44">
            <v>5610.2</v>
          </cell>
        </row>
      </sheetData>
      <sheetData sheetId="8">
        <row r="24">
          <cell r="E24">
            <v>4661</v>
          </cell>
          <cell r="G24">
            <v>230339.5</v>
          </cell>
        </row>
        <row r="36">
          <cell r="E36">
            <v>5229</v>
          </cell>
          <cell r="G36">
            <v>339232.1</v>
          </cell>
        </row>
        <row r="44">
          <cell r="E44">
            <v>233</v>
          </cell>
          <cell r="G44">
            <v>12802.9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90" zoomScaleNormal="90" zoomScaleSheetLayoutView="81" workbookViewId="0">
      <pane ySplit="8" topLeftCell="A9" activePane="bottomLeft" state="frozen"/>
      <selection pane="bottomLeft" activeCell="K8" sqref="K8"/>
    </sheetView>
  </sheetViews>
  <sheetFormatPr defaultColWidth="9.140625" defaultRowHeight="18.75" x14ac:dyDescent="0.25"/>
  <cols>
    <col min="1" max="1" width="22.140625" style="1" customWidth="1"/>
    <col min="2" max="2" width="22.140625" style="2" customWidth="1"/>
    <col min="3" max="3" width="27.7109375" style="11" customWidth="1"/>
    <col min="4" max="6" width="23.28515625" style="11" customWidth="1"/>
    <col min="7" max="7" width="12.28515625" style="3" hidden="1" customWidth="1"/>
    <col min="8" max="8" width="14" style="3" hidden="1" customWidth="1"/>
    <col min="9" max="16384" width="9.140625" style="3"/>
  </cols>
  <sheetData>
    <row r="1" spans="1:6" ht="6.75" customHeight="1" x14ac:dyDescent="0.25"/>
    <row r="2" spans="1:6" ht="36.6" customHeight="1" x14ac:dyDescent="0.25">
      <c r="A2" s="18" t="s">
        <v>11</v>
      </c>
      <c r="B2" s="18"/>
      <c r="C2" s="18"/>
      <c r="D2" s="18"/>
      <c r="E2" s="18"/>
      <c r="F2" s="18"/>
    </row>
    <row r="3" spans="1:6" ht="20.45" customHeight="1" x14ac:dyDescent="0.25">
      <c r="A3" s="19" t="s">
        <v>5</v>
      </c>
      <c r="B3" s="19"/>
      <c r="C3" s="19"/>
      <c r="D3" s="19"/>
      <c r="E3" s="19"/>
      <c r="F3" s="19"/>
    </row>
    <row r="4" spans="1:6" ht="6.75" customHeight="1" x14ac:dyDescent="0.25"/>
    <row r="5" spans="1:6" x14ac:dyDescent="0.25">
      <c r="A5" s="20" t="s">
        <v>0</v>
      </c>
      <c r="B5" s="21" t="s">
        <v>6</v>
      </c>
      <c r="C5" s="20" t="s">
        <v>7</v>
      </c>
      <c r="D5" s="20" t="s">
        <v>8</v>
      </c>
      <c r="E5" s="22" t="s">
        <v>9</v>
      </c>
      <c r="F5" s="22" t="s">
        <v>10</v>
      </c>
    </row>
    <row r="6" spans="1:6" x14ac:dyDescent="0.25">
      <c r="A6" s="20"/>
      <c r="B6" s="21"/>
      <c r="C6" s="20"/>
      <c r="D6" s="20"/>
      <c r="E6" s="23"/>
      <c r="F6" s="23"/>
    </row>
    <row r="7" spans="1:6" s="1" customFormat="1" ht="16.5" customHeight="1" x14ac:dyDescent="0.25">
      <c r="A7" s="20"/>
      <c r="B7" s="21"/>
      <c r="C7" s="20"/>
      <c r="D7" s="20"/>
      <c r="E7" s="23"/>
      <c r="F7" s="23"/>
    </row>
    <row r="8" spans="1:6" s="1" customFormat="1" ht="100.5" customHeight="1" x14ac:dyDescent="0.25">
      <c r="A8" s="20"/>
      <c r="B8" s="21"/>
      <c r="C8" s="20"/>
      <c r="D8" s="20"/>
      <c r="E8" s="24"/>
      <c r="F8" s="24"/>
    </row>
    <row r="9" spans="1:6" s="9" customFormat="1" ht="19.5" customHeight="1" x14ac:dyDescent="0.25">
      <c r="A9" s="12" t="s">
        <v>1</v>
      </c>
      <c r="B9" s="13"/>
      <c r="C9" s="13"/>
      <c r="D9" s="13"/>
      <c r="E9" s="13"/>
      <c r="F9" s="14"/>
    </row>
    <row r="10" spans="1:6" s="1" customFormat="1" ht="21" customHeight="1" x14ac:dyDescent="0.25">
      <c r="A10" s="4" t="s">
        <v>2</v>
      </c>
      <c r="B10" s="10">
        <f>SUM(B20,B30,B40)</f>
        <v>9979</v>
      </c>
      <c r="C10" s="10">
        <f>SUM(C20,C30,C40)</f>
        <v>480957</v>
      </c>
      <c r="D10" s="10">
        <f>C10/B10*1000</f>
        <v>48197</v>
      </c>
      <c r="E10" s="10">
        <f>MIN(E20,E30,E40)</f>
        <v>24816</v>
      </c>
      <c r="F10" s="10">
        <f>MAX(F20,F30,F40)</f>
        <v>540605</v>
      </c>
    </row>
    <row r="11" spans="1:6" s="1" customFormat="1" ht="21" customHeight="1" x14ac:dyDescent="0.25">
      <c r="A11" s="4" t="s">
        <v>13</v>
      </c>
      <c r="B11" s="10">
        <f t="shared" ref="B11:C11" si="0">SUM(B21,B31,B41)</f>
        <v>10037</v>
      </c>
      <c r="C11" s="10">
        <f t="shared" si="0"/>
        <v>584788</v>
      </c>
      <c r="D11" s="10">
        <f t="shared" ref="D11:D12" si="1">C11/B11*1000</f>
        <v>58263</v>
      </c>
      <c r="E11" s="10">
        <f>MIN(E21,E31,E41)</f>
        <v>24816</v>
      </c>
      <c r="F11" s="10">
        <f>MAX(F21,F31,F41)</f>
        <v>616113</v>
      </c>
    </row>
    <row r="12" spans="1:6" s="1" customFormat="1" ht="21" customHeight="1" x14ac:dyDescent="0.25">
      <c r="A12" s="4" t="s">
        <v>14</v>
      </c>
      <c r="B12" s="10">
        <f t="shared" ref="B12:C12" si="2">SUM(B22,B32,B42)</f>
        <v>10013</v>
      </c>
      <c r="C12" s="10">
        <f t="shared" si="2"/>
        <v>632790</v>
      </c>
      <c r="D12" s="10">
        <f t="shared" si="1"/>
        <v>63197</v>
      </c>
      <c r="E12" s="10">
        <f>MIN(E22,E32,E42)</f>
        <v>24816</v>
      </c>
      <c r="F12" s="10">
        <f>MAX(F22,F32,F42)</f>
        <v>512312</v>
      </c>
    </row>
    <row r="13" spans="1:6" s="1" customFormat="1" ht="21" customHeight="1" x14ac:dyDescent="0.25">
      <c r="A13" s="4" t="s">
        <v>15</v>
      </c>
      <c r="B13" s="10">
        <f t="shared" ref="B13:C13" si="3">SUM(B23,B33,B43)</f>
        <v>10026</v>
      </c>
      <c r="C13" s="10">
        <f t="shared" si="3"/>
        <v>609635</v>
      </c>
      <c r="D13" s="10">
        <f t="shared" ref="D13:D15" si="4">C13/B13*1000</f>
        <v>60805</v>
      </c>
      <c r="E13" s="10">
        <f>MIN(E23,E33,E43)</f>
        <v>24816</v>
      </c>
      <c r="F13" s="10">
        <f>MAX(F23,F33,F43)</f>
        <v>602481</v>
      </c>
    </row>
    <row r="14" spans="1:6" s="1" customFormat="1" ht="21" customHeight="1" x14ac:dyDescent="0.25">
      <c r="A14" s="4" t="s">
        <v>16</v>
      </c>
      <c r="B14" s="10">
        <f t="shared" ref="B14:C14" si="5">SUM(B24,B34,B44)</f>
        <v>10036</v>
      </c>
      <c r="C14" s="10">
        <f t="shared" si="5"/>
        <v>1041240</v>
      </c>
      <c r="D14" s="10">
        <f t="shared" si="4"/>
        <v>103750</v>
      </c>
      <c r="E14" s="10">
        <f>MIN(E24,E34,E44)</f>
        <v>24816</v>
      </c>
      <c r="F14" s="10">
        <f>MAX(F24,F34,F44)</f>
        <v>581487</v>
      </c>
    </row>
    <row r="15" spans="1:6" s="1" customFormat="1" ht="21" customHeight="1" x14ac:dyDescent="0.25">
      <c r="A15" s="4" t="s">
        <v>17</v>
      </c>
      <c r="B15" s="10">
        <f t="shared" ref="B15:C15" si="6">SUM(B25,B35,B45)</f>
        <v>10002</v>
      </c>
      <c r="C15" s="10">
        <f t="shared" si="6"/>
        <v>915958</v>
      </c>
      <c r="D15" s="10">
        <f t="shared" si="4"/>
        <v>91577</v>
      </c>
      <c r="E15" s="10">
        <f>MIN(E25,E35,E45)</f>
        <v>24816</v>
      </c>
      <c r="F15" s="10">
        <f>MAX(F25,F35,F45)</f>
        <v>915094</v>
      </c>
    </row>
    <row r="16" spans="1:6" s="1" customFormat="1" ht="21" customHeight="1" x14ac:dyDescent="0.25">
      <c r="A16" s="4" t="s">
        <v>18</v>
      </c>
      <c r="B16" s="10">
        <f>SUM(B26,B36,B46)</f>
        <v>9961</v>
      </c>
      <c r="C16" s="10">
        <f>SUM(C26,C36,C46)</f>
        <v>231810</v>
      </c>
      <c r="D16" s="10">
        <f t="shared" ref="D16" si="7">C16/B16*1000</f>
        <v>23272</v>
      </c>
      <c r="E16" s="10">
        <f>MIN(E26,E36,E46)</f>
        <v>24816</v>
      </c>
      <c r="F16" s="10">
        <f>MAX(F26,F36,F46)</f>
        <v>613982</v>
      </c>
    </row>
    <row r="17" spans="1:14" s="1" customFormat="1" ht="21" customHeight="1" x14ac:dyDescent="0.25">
      <c r="A17" s="4" t="s">
        <v>19</v>
      </c>
      <c r="B17" s="10">
        <f>SUM(B27,B37,B47)</f>
        <v>9803</v>
      </c>
      <c r="C17" s="10">
        <f>SUM(C27,C37,C47)</f>
        <v>233484</v>
      </c>
      <c r="D17" s="10">
        <f t="shared" ref="D17:D18" si="8">C17/B17*1000</f>
        <v>23818</v>
      </c>
      <c r="E17" s="10">
        <f>MIN(E27,E37,E47)</f>
        <v>24816</v>
      </c>
      <c r="F17" s="10">
        <f>MAX(F27,F37,F47)</f>
        <v>595954</v>
      </c>
    </row>
    <row r="18" spans="1:14" s="1" customFormat="1" ht="21" customHeight="1" x14ac:dyDescent="0.25">
      <c r="A18" s="4" t="s">
        <v>20</v>
      </c>
      <c r="B18" s="10">
        <f>SUM(B28,B38,B48)</f>
        <v>10123</v>
      </c>
      <c r="C18" s="10">
        <f>SUM(C28,C38,C48)</f>
        <v>582375</v>
      </c>
      <c r="D18" s="10">
        <f t="shared" ref="D18" si="9">C18/B18*1000</f>
        <v>57530</v>
      </c>
      <c r="E18" s="10">
        <f>MIN(E28,E38,E48)</f>
        <v>24816</v>
      </c>
      <c r="F18" s="10">
        <f>MAX(F28,F38,F48)</f>
        <v>558020</v>
      </c>
    </row>
    <row r="19" spans="1:14" s="9" customFormat="1" ht="19.5" customHeight="1" x14ac:dyDescent="0.25">
      <c r="A19" s="15" t="s">
        <v>3</v>
      </c>
      <c r="B19" s="16"/>
      <c r="C19" s="16"/>
      <c r="D19" s="16"/>
      <c r="E19" s="16"/>
      <c r="F19" s="17"/>
    </row>
    <row r="20" spans="1:14" s="5" customFormat="1" ht="21" customHeight="1" x14ac:dyDescent="0.25">
      <c r="A20" s="6" t="s">
        <v>2</v>
      </c>
      <c r="B20" s="7">
        <v>4621</v>
      </c>
      <c r="C20" s="7">
        <f>194423-2</f>
        <v>194421</v>
      </c>
      <c r="D20" s="7">
        <f t="shared" ref="D20" si="10">C20/B20*1000</f>
        <v>42073</v>
      </c>
      <c r="E20" s="7">
        <v>24816</v>
      </c>
      <c r="F20" s="7">
        <v>306091</v>
      </c>
      <c r="G20" s="5" t="b">
        <f>B20='[1]1'!$E$24</f>
        <v>1</v>
      </c>
      <c r="H20" s="5" t="b">
        <f>C20=ROUND('[1]1'!$G$24,0)</f>
        <v>1</v>
      </c>
      <c r="J20" s="8"/>
      <c r="K20" s="8"/>
      <c r="L20" s="8"/>
      <c r="M20" s="8"/>
      <c r="N20" s="8"/>
    </row>
    <row r="21" spans="1:14" s="5" customFormat="1" ht="21" customHeight="1" x14ac:dyDescent="0.25">
      <c r="A21" s="4" t="s">
        <v>13</v>
      </c>
      <c r="B21" s="7">
        <v>4659</v>
      </c>
      <c r="C21" s="7">
        <f>245539-3</f>
        <v>245536</v>
      </c>
      <c r="D21" s="7">
        <v>52702</v>
      </c>
      <c r="E21" s="7">
        <v>24974</v>
      </c>
      <c r="F21" s="7">
        <v>616113</v>
      </c>
      <c r="G21" s="5" t="b">
        <f>B21='[1]2'!$E$24</f>
        <v>1</v>
      </c>
      <c r="H21" s="5" t="b">
        <f>C21=ROUND('[1]2'!$G$24,0)</f>
        <v>1</v>
      </c>
      <c r="J21" s="8"/>
      <c r="K21" s="8"/>
      <c r="L21" s="8"/>
      <c r="M21" s="8"/>
      <c r="N21" s="8"/>
    </row>
    <row r="22" spans="1:14" s="5" customFormat="1" ht="21" customHeight="1" x14ac:dyDescent="0.25">
      <c r="A22" s="4" t="s">
        <v>14</v>
      </c>
      <c r="B22" s="7">
        <v>4651</v>
      </c>
      <c r="C22" s="7">
        <f>256928-2</f>
        <v>256926</v>
      </c>
      <c r="D22" s="7">
        <v>55241</v>
      </c>
      <c r="E22" s="7">
        <v>24816</v>
      </c>
      <c r="F22" s="7">
        <v>375614</v>
      </c>
      <c r="G22" s="5" t="b">
        <f>B22='[1]3'!$E$24</f>
        <v>1</v>
      </c>
      <c r="H22" s="5" t="b">
        <f>C22=ROUND('[1]3'!$G$24,0)</f>
        <v>1</v>
      </c>
      <c r="J22" s="8"/>
      <c r="K22" s="8"/>
      <c r="L22" s="8"/>
      <c r="M22" s="8"/>
      <c r="N22" s="8"/>
    </row>
    <row r="23" spans="1:14" s="5" customFormat="1" ht="21" customHeight="1" x14ac:dyDescent="0.25">
      <c r="A23" s="4" t="s">
        <v>15</v>
      </c>
      <c r="B23" s="7">
        <f>4662+1</f>
        <v>4663</v>
      </c>
      <c r="C23" s="7">
        <v>299296</v>
      </c>
      <c r="D23" s="10">
        <f t="shared" ref="D23:D28" si="11">C23/B23*1000</f>
        <v>64185</v>
      </c>
      <c r="E23" s="7">
        <v>24816</v>
      </c>
      <c r="F23" s="7">
        <v>602481</v>
      </c>
      <c r="G23" s="5" t="b">
        <f>B23='[1]4'!$E$24</f>
        <v>1</v>
      </c>
      <c r="H23" s="5" t="b">
        <f>C23=ROUND('[1]4'!$G$24,0)</f>
        <v>1</v>
      </c>
      <c r="J23" s="8"/>
      <c r="K23" s="8"/>
      <c r="L23" s="8"/>
      <c r="M23" s="8"/>
      <c r="N23" s="8"/>
    </row>
    <row r="24" spans="1:14" s="5" customFormat="1" ht="21" customHeight="1" x14ac:dyDescent="0.25">
      <c r="A24" s="4" t="s">
        <v>16</v>
      </c>
      <c r="B24" s="7">
        <v>4674</v>
      </c>
      <c r="C24" s="7">
        <v>323026</v>
      </c>
      <c r="D24" s="10">
        <f t="shared" si="11"/>
        <v>69111</v>
      </c>
      <c r="E24" s="7">
        <v>24816</v>
      </c>
      <c r="F24" s="7">
        <v>448317</v>
      </c>
      <c r="G24" s="5" t="b">
        <f>B24='[1]5'!$E$24</f>
        <v>1</v>
      </c>
      <c r="H24" s="5" t="b">
        <f>C24=ROUND('[1]5'!$G$24,0)</f>
        <v>1</v>
      </c>
      <c r="J24" s="8"/>
      <c r="K24" s="8"/>
      <c r="L24" s="8"/>
      <c r="M24" s="8"/>
      <c r="N24" s="8"/>
    </row>
    <row r="25" spans="1:14" s="5" customFormat="1" ht="21" customHeight="1" x14ac:dyDescent="0.25">
      <c r="A25" s="4" t="s">
        <v>17</v>
      </c>
      <c r="B25" s="7">
        <v>4659</v>
      </c>
      <c r="C25" s="7">
        <v>333922</v>
      </c>
      <c r="D25" s="10">
        <f t="shared" si="11"/>
        <v>71672</v>
      </c>
      <c r="E25" s="7">
        <v>24816</v>
      </c>
      <c r="F25" s="7">
        <v>560526</v>
      </c>
      <c r="G25" s="5" t="b">
        <f>B25='[1]6'!$E$24</f>
        <v>1</v>
      </c>
      <c r="H25" s="5" t="b">
        <f>C25=ROUND('[1]6'!$G$24,0)</f>
        <v>1</v>
      </c>
      <c r="J25" s="8"/>
      <c r="K25" s="8"/>
      <c r="L25" s="8"/>
      <c r="M25" s="8"/>
      <c r="N25" s="8"/>
    </row>
    <row r="26" spans="1:14" s="5" customFormat="1" ht="21" customHeight="1" x14ac:dyDescent="0.25">
      <c r="A26" s="4" t="s">
        <v>18</v>
      </c>
      <c r="B26" s="10">
        <v>4628</v>
      </c>
      <c r="C26" s="10">
        <v>170594</v>
      </c>
      <c r="D26" s="10">
        <f t="shared" si="11"/>
        <v>36861</v>
      </c>
      <c r="E26" s="7">
        <v>24816</v>
      </c>
      <c r="F26" s="7">
        <v>354449</v>
      </c>
      <c r="G26" s="5" t="b">
        <f>B26='[1]7'!$E$24</f>
        <v>1</v>
      </c>
      <c r="H26" s="5" t="b">
        <f>C26=ROUND('[1]7'!$G$24,0)</f>
        <v>1</v>
      </c>
      <c r="J26" s="8"/>
      <c r="K26" s="8"/>
      <c r="L26" s="8"/>
      <c r="M26" s="8"/>
      <c r="N26" s="8"/>
    </row>
    <row r="27" spans="1:14" s="5" customFormat="1" ht="21" customHeight="1" x14ac:dyDescent="0.25">
      <c r="A27" s="4" t="s">
        <v>19</v>
      </c>
      <c r="B27" s="10">
        <v>4579</v>
      </c>
      <c r="C27" s="10">
        <f>141678.3</f>
        <v>141678</v>
      </c>
      <c r="D27" s="10">
        <f t="shared" si="11"/>
        <v>30941</v>
      </c>
      <c r="E27" s="10">
        <v>24816</v>
      </c>
      <c r="F27" s="10">
        <v>595954</v>
      </c>
      <c r="G27" s="5" t="b">
        <f>B27='[1]8'!$E$24</f>
        <v>1</v>
      </c>
      <c r="H27" s="5" t="b">
        <f>C27=ROUND('[1]8'!$G$24,0)</f>
        <v>1</v>
      </c>
      <c r="J27" s="8"/>
      <c r="K27" s="8"/>
      <c r="L27" s="8"/>
      <c r="M27" s="8"/>
      <c r="N27" s="8"/>
    </row>
    <row r="28" spans="1:14" s="5" customFormat="1" ht="21" customHeight="1" x14ac:dyDescent="0.25">
      <c r="A28" s="4" t="s">
        <v>20</v>
      </c>
      <c r="B28" s="10">
        <v>4661</v>
      </c>
      <c r="C28" s="10">
        <f>230343-3</f>
        <v>230340</v>
      </c>
      <c r="D28" s="10">
        <f t="shared" si="11"/>
        <v>49419</v>
      </c>
      <c r="E28" s="10">
        <v>29247</v>
      </c>
      <c r="F28" s="10">
        <v>558020</v>
      </c>
      <c r="G28" s="5" t="b">
        <f>B28='[1]9'!$E$24</f>
        <v>1</v>
      </c>
      <c r="H28" s="5" t="b">
        <f>C28=ROUND('[1]9'!$G$24,0)</f>
        <v>1</v>
      </c>
      <c r="J28" s="8"/>
      <c r="K28" s="8"/>
      <c r="L28" s="8"/>
      <c r="M28" s="8"/>
      <c r="N28" s="8"/>
    </row>
    <row r="29" spans="1:14" s="9" customFormat="1" ht="19.5" customHeight="1" x14ac:dyDescent="0.25">
      <c r="A29" s="15" t="s">
        <v>4</v>
      </c>
      <c r="B29" s="16"/>
      <c r="C29" s="16"/>
      <c r="D29" s="16"/>
      <c r="E29" s="16"/>
      <c r="F29" s="17"/>
    </row>
    <row r="30" spans="1:14" s="5" customFormat="1" ht="21" customHeight="1" x14ac:dyDescent="0.25">
      <c r="A30" s="6" t="s">
        <v>2</v>
      </c>
      <c r="B30" s="7">
        <v>5124</v>
      </c>
      <c r="C30" s="7">
        <f>275066-1</f>
        <v>275065</v>
      </c>
      <c r="D30" s="7">
        <f t="shared" ref="D30" si="12">C30/B30*1000</f>
        <v>53682</v>
      </c>
      <c r="E30" s="10">
        <v>24816</v>
      </c>
      <c r="F30" s="7">
        <v>540605</v>
      </c>
      <c r="G30" s="5" t="b">
        <f>B30='[1]1'!$E$36</f>
        <v>1</v>
      </c>
      <c r="H30" s="5" t="b">
        <f>C30=ROUND('[1]1'!$G$36,0)</f>
        <v>1</v>
      </c>
    </row>
    <row r="31" spans="1:14" s="5" customFormat="1" ht="21" customHeight="1" x14ac:dyDescent="0.25">
      <c r="A31" s="4" t="s">
        <v>13</v>
      </c>
      <c r="B31" s="7">
        <v>5144</v>
      </c>
      <c r="C31" s="7">
        <f>326936+2</f>
        <v>326938</v>
      </c>
      <c r="D31" s="7">
        <v>63557</v>
      </c>
      <c r="E31" s="7">
        <v>24816</v>
      </c>
      <c r="F31" s="7">
        <v>478069</v>
      </c>
      <c r="G31" s="5" t="b">
        <f>B31='[1]2'!$E$36</f>
        <v>1</v>
      </c>
      <c r="H31" s="5" t="b">
        <f>C31=ROUND('[1]2'!$G$36,0)</f>
        <v>1</v>
      </c>
    </row>
    <row r="32" spans="1:14" s="5" customFormat="1" ht="21" customHeight="1" x14ac:dyDescent="0.25">
      <c r="A32" s="4" t="s">
        <v>14</v>
      </c>
      <c r="B32" s="7">
        <v>5130</v>
      </c>
      <c r="C32" s="7">
        <v>360912</v>
      </c>
      <c r="D32" s="7">
        <v>70353</v>
      </c>
      <c r="E32" s="7">
        <v>24816</v>
      </c>
      <c r="F32" s="7">
        <v>512312</v>
      </c>
      <c r="G32" s="5" t="b">
        <f>B32='[1]3'!$E$36</f>
        <v>1</v>
      </c>
      <c r="H32" s="5" t="b">
        <f>C32=ROUND('[1]3'!$G$36,0)</f>
        <v>1</v>
      </c>
    </row>
    <row r="33" spans="1:14" s="5" customFormat="1" ht="21" customHeight="1" x14ac:dyDescent="0.25">
      <c r="A33" s="4" t="s">
        <v>15</v>
      </c>
      <c r="B33" s="7">
        <v>5127</v>
      </c>
      <c r="C33" s="7">
        <v>298049</v>
      </c>
      <c r="D33" s="10">
        <f t="shared" ref="D33:D38" si="13">C33/B33*1000</f>
        <v>58133</v>
      </c>
      <c r="E33" s="7">
        <v>24816</v>
      </c>
      <c r="F33" s="7">
        <v>477939</v>
      </c>
      <c r="G33" s="5" t="b">
        <f>B33='[1]4'!$E$36</f>
        <v>1</v>
      </c>
      <c r="H33" s="5" t="b">
        <f>C33=ROUND('[1]4'!$G$36,0)</f>
        <v>1</v>
      </c>
    </row>
    <row r="34" spans="1:14" s="5" customFormat="1" ht="21" customHeight="1" x14ac:dyDescent="0.25">
      <c r="A34" s="4" t="s">
        <v>16</v>
      </c>
      <c r="B34" s="7">
        <v>5127</v>
      </c>
      <c r="C34" s="7">
        <f>698903-1</f>
        <v>698902</v>
      </c>
      <c r="D34" s="10">
        <f t="shared" si="13"/>
        <v>136318</v>
      </c>
      <c r="E34" s="7">
        <v>24816</v>
      </c>
      <c r="F34" s="7">
        <v>581487</v>
      </c>
      <c r="G34" s="5" t="b">
        <f>B34='[1]5'!$E$36</f>
        <v>1</v>
      </c>
      <c r="H34" s="5" t="b">
        <f>C34=ROUND('[1]5'!$G$36,0)</f>
        <v>1</v>
      </c>
    </row>
    <row r="35" spans="1:14" s="5" customFormat="1" ht="21" customHeight="1" x14ac:dyDescent="0.25">
      <c r="A35" s="4" t="s">
        <v>17</v>
      </c>
      <c r="B35" s="7">
        <v>5108</v>
      </c>
      <c r="C35" s="7">
        <v>558533</v>
      </c>
      <c r="D35" s="10">
        <f t="shared" si="13"/>
        <v>109345</v>
      </c>
      <c r="E35" s="7">
        <v>24816</v>
      </c>
      <c r="F35" s="7">
        <v>915094</v>
      </c>
      <c r="G35" s="5" t="b">
        <f>B35='[1]6'!$E$36</f>
        <v>1</v>
      </c>
      <c r="H35" s="5" t="b">
        <f>C35=ROUND('[1]6'!$G$36,0)</f>
        <v>1</v>
      </c>
    </row>
    <row r="36" spans="1:14" s="5" customFormat="1" ht="21" customHeight="1" x14ac:dyDescent="0.25">
      <c r="A36" s="4" t="s">
        <v>18</v>
      </c>
      <c r="B36" s="10">
        <v>5100</v>
      </c>
      <c r="C36" s="10">
        <v>55709</v>
      </c>
      <c r="D36" s="10">
        <f t="shared" si="13"/>
        <v>10923</v>
      </c>
      <c r="E36" s="7">
        <v>24816</v>
      </c>
      <c r="F36" s="7">
        <v>613982</v>
      </c>
      <c r="G36" s="5" t="b">
        <f>B36='[1]7'!$E$36</f>
        <v>1</v>
      </c>
      <c r="H36" s="5" t="b">
        <f>C36=ROUND('[1]7'!$G$36,0)</f>
        <v>1</v>
      </c>
      <c r="J36" s="8"/>
      <c r="K36" s="8"/>
      <c r="L36" s="8"/>
      <c r="M36" s="8"/>
      <c r="N36" s="8"/>
    </row>
    <row r="37" spans="1:14" s="5" customFormat="1" ht="21" customHeight="1" x14ac:dyDescent="0.25">
      <c r="A37" s="4" t="s">
        <v>19</v>
      </c>
      <c r="B37" s="10">
        <v>4991</v>
      </c>
      <c r="C37" s="10">
        <f>86197-1</f>
        <v>86196</v>
      </c>
      <c r="D37" s="10">
        <f t="shared" si="13"/>
        <v>17270</v>
      </c>
      <c r="E37" s="10">
        <v>24816</v>
      </c>
      <c r="F37" s="10">
        <v>224979</v>
      </c>
      <c r="G37" s="5" t="b">
        <f>B37='[1]8'!$E$36</f>
        <v>1</v>
      </c>
      <c r="H37" s="5" t="b">
        <f>C37=ROUND('[1]8'!$G$36,0)</f>
        <v>1</v>
      </c>
      <c r="J37" s="8"/>
      <c r="K37" s="8"/>
      <c r="L37" s="8"/>
      <c r="M37" s="8"/>
      <c r="N37" s="8"/>
    </row>
    <row r="38" spans="1:14" s="5" customFormat="1" ht="21" customHeight="1" x14ac:dyDescent="0.25">
      <c r="A38" s="4" t="s">
        <v>20</v>
      </c>
      <c r="B38" s="10">
        <v>5229</v>
      </c>
      <c r="C38" s="10">
        <f>339231+1</f>
        <v>339232</v>
      </c>
      <c r="D38" s="10">
        <f t="shared" si="13"/>
        <v>64875</v>
      </c>
      <c r="E38" s="10">
        <v>24816</v>
      </c>
      <c r="F38" s="10">
        <v>542224</v>
      </c>
      <c r="G38" s="5" t="b">
        <f>B38='[1]9'!$E$36</f>
        <v>1</v>
      </c>
      <c r="H38" s="5" t="b">
        <f>C38=ROUND('[1]9'!$G$36,0)</f>
        <v>1</v>
      </c>
      <c r="J38" s="8"/>
      <c r="K38" s="8"/>
      <c r="L38" s="8"/>
      <c r="M38" s="8"/>
      <c r="N38" s="8"/>
    </row>
    <row r="39" spans="1:14" s="9" customFormat="1" ht="19.5" customHeight="1" x14ac:dyDescent="0.25">
      <c r="A39" s="15" t="s">
        <v>12</v>
      </c>
      <c r="B39" s="16"/>
      <c r="C39" s="16"/>
      <c r="D39" s="16"/>
      <c r="E39" s="16"/>
      <c r="F39" s="17"/>
    </row>
    <row r="40" spans="1:14" s="5" customFormat="1" ht="21" customHeight="1" x14ac:dyDescent="0.25">
      <c r="A40" s="6" t="s">
        <v>2</v>
      </c>
      <c r="B40" s="7">
        <v>234</v>
      </c>
      <c r="C40" s="7">
        <v>11471</v>
      </c>
      <c r="D40" s="7">
        <f t="shared" ref="D40" si="14">C40/B40*1000</f>
        <v>49021</v>
      </c>
      <c r="E40" s="10">
        <v>24816</v>
      </c>
      <c r="F40" s="7">
        <v>247805</v>
      </c>
      <c r="G40" s="5" t="b">
        <f>B40='[1]1'!$E$44</f>
        <v>1</v>
      </c>
      <c r="H40" s="5" t="b">
        <f>C40=ROUND('[1]1'!$G$44,0)</f>
        <v>1</v>
      </c>
    </row>
    <row r="41" spans="1:14" x14ac:dyDescent="0.25">
      <c r="A41" s="4" t="s">
        <v>13</v>
      </c>
      <c r="B41" s="7">
        <v>234</v>
      </c>
      <c r="C41" s="7">
        <v>12314</v>
      </c>
      <c r="D41" s="7">
        <v>52400</v>
      </c>
      <c r="E41" s="7">
        <v>24816</v>
      </c>
      <c r="F41" s="7">
        <v>198589</v>
      </c>
      <c r="G41" s="5" t="b">
        <f>B41='[1]2'!$E$44</f>
        <v>1</v>
      </c>
      <c r="H41" s="5" t="b">
        <f>C41=ROUND('[1]2'!$G$44,0)</f>
        <v>1</v>
      </c>
    </row>
    <row r="42" spans="1:14" x14ac:dyDescent="0.25">
      <c r="A42" s="4" t="s">
        <v>14</v>
      </c>
      <c r="B42" s="7">
        <v>232</v>
      </c>
      <c r="C42" s="7">
        <v>14952</v>
      </c>
      <c r="D42" s="7">
        <v>64172</v>
      </c>
      <c r="E42" s="7">
        <v>24816</v>
      </c>
      <c r="F42" s="7">
        <v>210424</v>
      </c>
      <c r="G42" s="5" t="b">
        <f>B42='[1]3'!$E$44</f>
        <v>1</v>
      </c>
      <c r="H42" s="5" t="b">
        <f>C42=ROUND('[1]3'!$G$44,0)</f>
        <v>1</v>
      </c>
    </row>
    <row r="43" spans="1:14" x14ac:dyDescent="0.25">
      <c r="A43" s="4" t="s">
        <v>15</v>
      </c>
      <c r="B43" s="10">
        <v>236</v>
      </c>
      <c r="C43" s="10">
        <f>12291-1</f>
        <v>12290</v>
      </c>
      <c r="D43" s="10">
        <f t="shared" ref="D43:D48" si="15">C43/B43*1000</f>
        <v>52076</v>
      </c>
      <c r="E43" s="10">
        <v>24816</v>
      </c>
      <c r="F43" s="10">
        <v>445879</v>
      </c>
      <c r="G43" s="5" t="b">
        <f>B43='[1]4'!$E$44</f>
        <v>1</v>
      </c>
      <c r="H43" s="5" t="b">
        <f>C43=ROUND('[1]4'!$G$44,0)</f>
        <v>1</v>
      </c>
    </row>
    <row r="44" spans="1:14" x14ac:dyDescent="0.25">
      <c r="A44" s="4" t="s">
        <v>16</v>
      </c>
      <c r="B44" s="10">
        <v>235</v>
      </c>
      <c r="C44" s="10">
        <v>19312</v>
      </c>
      <c r="D44" s="10">
        <f t="shared" si="15"/>
        <v>82179</v>
      </c>
      <c r="E44" s="10">
        <v>24816</v>
      </c>
      <c r="F44" s="10">
        <v>424618</v>
      </c>
      <c r="G44" s="5" t="b">
        <f>B44='[1]5'!$E$44</f>
        <v>1</v>
      </c>
      <c r="H44" s="5" t="b">
        <f>C44=ROUND('[1]5'!$G$44,0)</f>
        <v>1</v>
      </c>
    </row>
    <row r="45" spans="1:14" x14ac:dyDescent="0.25">
      <c r="A45" s="4" t="s">
        <v>17</v>
      </c>
      <c r="B45" s="10">
        <v>235</v>
      </c>
      <c r="C45" s="10">
        <v>23503</v>
      </c>
      <c r="D45" s="10">
        <f t="shared" si="15"/>
        <v>100013</v>
      </c>
      <c r="E45" s="10">
        <v>24816</v>
      </c>
      <c r="F45" s="10">
        <v>455660</v>
      </c>
      <c r="G45" s="5" t="b">
        <f>B45='[1]6'!$E$44</f>
        <v>1</v>
      </c>
      <c r="H45" s="5" t="b">
        <f>C45=ROUND('[1]6'!$G$44,0)</f>
        <v>1</v>
      </c>
    </row>
    <row r="46" spans="1:14" s="5" customFormat="1" ht="21" customHeight="1" x14ac:dyDescent="0.25">
      <c r="A46" s="4" t="s">
        <v>18</v>
      </c>
      <c r="B46" s="10">
        <v>233</v>
      </c>
      <c r="C46" s="10">
        <v>5507</v>
      </c>
      <c r="D46" s="10">
        <f t="shared" si="15"/>
        <v>23635</v>
      </c>
      <c r="E46" s="7">
        <v>24816</v>
      </c>
      <c r="F46" s="7">
        <v>196069</v>
      </c>
      <c r="G46" s="5" t="b">
        <f>B46='[1]7'!$E$44</f>
        <v>1</v>
      </c>
      <c r="H46" s="5" t="b">
        <f>C46=ROUND('[1]7'!$G$44,0)</f>
        <v>1</v>
      </c>
      <c r="J46" s="8"/>
      <c r="K46" s="8"/>
      <c r="L46" s="8"/>
      <c r="M46" s="8"/>
      <c r="N46" s="8"/>
    </row>
    <row r="47" spans="1:14" x14ac:dyDescent="0.25">
      <c r="A47" s="4" t="s">
        <v>19</v>
      </c>
      <c r="B47" s="10">
        <v>233</v>
      </c>
      <c r="C47" s="10">
        <f>5611-1</f>
        <v>5610</v>
      </c>
      <c r="D47" s="10">
        <f t="shared" si="15"/>
        <v>24077</v>
      </c>
      <c r="E47" s="10">
        <v>24816</v>
      </c>
      <c r="F47" s="10">
        <v>306007</v>
      </c>
      <c r="G47" s="5" t="b">
        <f>B47='[1]8'!$E$44</f>
        <v>1</v>
      </c>
      <c r="H47" s="5" t="b">
        <f>C47=ROUND('[1]8'!$G$44,0)</f>
        <v>1</v>
      </c>
    </row>
    <row r="48" spans="1:14" x14ac:dyDescent="0.25">
      <c r="A48" s="4" t="s">
        <v>20</v>
      </c>
      <c r="B48" s="10">
        <v>233</v>
      </c>
      <c r="C48" s="10">
        <f>12802+1</f>
        <v>12803</v>
      </c>
      <c r="D48" s="10">
        <f t="shared" si="15"/>
        <v>54948</v>
      </c>
      <c r="E48" s="10">
        <v>24816</v>
      </c>
      <c r="F48" s="10">
        <v>194864</v>
      </c>
      <c r="G48" s="5" t="b">
        <f>B48='[1]9'!$E$44</f>
        <v>1</v>
      </c>
      <c r="H48" s="5" t="b">
        <f>C48=ROUND('[1]9'!$G$44,0)</f>
        <v>1</v>
      </c>
    </row>
  </sheetData>
  <mergeCells count="12">
    <mergeCell ref="A9:F9"/>
    <mergeCell ref="A19:F19"/>
    <mergeCell ref="A29:F29"/>
    <mergeCell ref="A39:F39"/>
    <mergeCell ref="A2:F2"/>
    <mergeCell ref="A3:F3"/>
    <mergeCell ref="A5:A8"/>
    <mergeCell ref="B5:B8"/>
    <mergeCell ref="C5:C8"/>
    <mergeCell ref="D5:D8"/>
    <mergeCell ref="E5:E8"/>
    <mergeCell ref="F5:F8"/>
  </mergeCells>
  <pageMargins left="0.70866141732283472" right="0.31496062992125984" top="0.55118110236220474" bottom="0.35433070866141736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2019-10-15T11:52:17Z</dcterms:modified>
</cp:coreProperties>
</file>