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9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7.xml" ContentType="application/vnd.openxmlformats-officedocument.spreadsheetml.revisionLog+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59.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70.xml" ContentType="application/vnd.openxmlformats-officedocument.spreadsheetml.revisionLog+xml"/>
  <Override PartName="/xl/revisions/revisionLog107.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5.xml" ContentType="application/vnd.openxmlformats-officedocument.spreadsheetml.revisionLog+xml"/>
  <Override PartName="/xl/revisions/revisionLog95.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90.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80.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72.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189.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79.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164.xml" ContentType="application/vnd.openxmlformats-officedocument.spreadsheetml.revisionLog+xml"/>
  <Override PartName="/xl/revisions/revisionLog169.xml" ContentType="application/vnd.openxmlformats-officedocument.spreadsheetml.revisionLog+xml"/>
  <Override PartName="/xl/revisions/revisionLog18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8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460" tabRatio="522"/>
  </bookViews>
  <sheets>
    <sheet name="на 01.05.2020" sheetId="1" r:id="rId1"/>
    <sheet name="Лист1" sheetId="2" r:id="rId2"/>
  </sheets>
  <definedNames>
    <definedName name="_xlnm._FilterDatabase" localSheetId="0" hidden="1">'на 01.05.2020'!$A$7:$J$424</definedName>
    <definedName name="Z_0005951B_56A8_4F75_9731_3C8A24CD1AB5_.wvu.FilterData" localSheetId="0" hidden="1">'на 01.05.2020'!$A$7:$J$424</definedName>
    <definedName name="Z_0084E16F_DDA9_4699_9D5A_C5F7B89E6378_.wvu.FilterData" localSheetId="0" hidden="1">'на 01.05.2020'!$A$7:$J$424</definedName>
    <definedName name="Z_00EBC834_CC04_4600_ADF0_5EC4AEDA5595_.wvu.FilterData" localSheetId="0" hidden="1">'на 01.05.2020'!$A$7:$J$424</definedName>
    <definedName name="Z_01613E68_6B78_4CC0_9C3D_60683185C182_.wvu.FilterData" localSheetId="0" hidden="1">'на 01.05.2020'!$A$7:$J$424</definedName>
    <definedName name="Z_01D4DC8C_5FD8_4E22_9898_A6D2EE840F42_.wvu.FilterData" localSheetId="0" hidden="1">'на 01.05.2020'!$A$7:$J$424</definedName>
    <definedName name="Z_02102EEE_2287_4468_A4A7_52D50729EDDD_.wvu.FilterData" localSheetId="0" hidden="1">'на 01.05.2020'!$A$7:$J$424</definedName>
    <definedName name="Z_0217F586_7BE2_4803_B88F_1646729DF76E_.wvu.FilterData" localSheetId="0" hidden="1">'на 01.05.2020'!$A$7:$J$424</definedName>
    <definedName name="Z_021A415B_1955_40BC_AFAE_4CA0EAA943C8_.wvu.FilterData" localSheetId="0" hidden="1">'на 01.05.2020'!$A$7:$J$424</definedName>
    <definedName name="Z_02CA0CE5_3727_4238_BAB8_2EB1D6D88032_.wvu.FilterData" localSheetId="0" hidden="1">'на 01.05.2020'!$A$7:$J$424</definedName>
    <definedName name="Z_02D2F435_66DA_468E_987B_F2AECDDD4E3B_.wvu.FilterData" localSheetId="0" hidden="1">'на 01.05.2020'!$A$7:$J$424</definedName>
    <definedName name="Z_036F0B1A_A4C3_4ACE_90F0_C92FA4824CCC_.wvu.FilterData" localSheetId="0" hidden="1">'на 01.05.2020'!$A$7:$J$424</definedName>
    <definedName name="Z_03CE4E6D_AA11_4BB9_B07A_EF26A768B26B_.wvu.FilterData" localSheetId="0" hidden="1">'на 01.05.2020'!$A$7:$J$424</definedName>
    <definedName name="Z_040F7A53_882C_426B_A971_3BA4E7F819F6_.wvu.FilterData" localSheetId="0" hidden="1">'на 01.05.2020'!$A$7:$H$171</definedName>
    <definedName name="Z_041557F5_3257_416A_8401_99DEC5D0D1B5_.wvu.FilterData" localSheetId="0" hidden="1">'на 01.05.2020'!$A$7:$J$424</definedName>
    <definedName name="Z_05132324_2347_4886_ACC0_B2417CD7A8E0_.wvu.FilterData" localSheetId="0" hidden="1">'на 01.05.2020'!$A$7:$J$424</definedName>
    <definedName name="Z_056CFCF2_1D67_47C0_BE8C_D1F7ABB1120B_.wvu.FilterData" localSheetId="0" hidden="1">'на 01.05.2020'!$A$7:$J$424</definedName>
    <definedName name="Z_05716ABD_418C_4DA4_AC8A_C2D9BFCD057A_.wvu.FilterData" localSheetId="0" hidden="1">'на 01.05.2020'!$A$7:$J$424</definedName>
    <definedName name="Z_05917B93_2768_415F_AFD9_F6B5D0EF275E_.wvu.FilterData" localSheetId="0" hidden="1">'на 01.05.2020'!$A$7:$J$424</definedName>
    <definedName name="Z_05C1E2BB_B583_44DD_A8AC_FBF87A053735_.wvu.FilterData" localSheetId="0" hidden="1">'на 01.05.2020'!$A$7:$H$171</definedName>
    <definedName name="Z_05C9DD0B_EBEE_40E7_A642_8B2CDCC810BA_.wvu.FilterData" localSheetId="0" hidden="1">'на 01.05.2020'!$A$7:$H$171</definedName>
    <definedName name="Z_0623BA59_06E0_47C4_A9E0_EFF8949456C2_.wvu.FilterData" localSheetId="0" hidden="1">'на 01.05.2020'!$A$7:$H$171</definedName>
    <definedName name="Z_0644E522_2545_474C_824A_2ED6C2798897_.wvu.FilterData" localSheetId="0" hidden="1">'на 01.05.2020'!$A$7:$J$424</definedName>
    <definedName name="Z_064B5A1E_A42B_4485_93B8_B6DA090B161C_.wvu.FilterData" localSheetId="0" hidden="1">'на 01.05.2020'!$A$7:$J$424</definedName>
    <definedName name="Z_06CAE47A_6EDD_4FE2_8E3A_333266247E42_.wvu.FilterData" localSheetId="0" hidden="1">'на 01.05.2020'!$A$7:$J$424</definedName>
    <definedName name="Z_06E8A760_77DE_44B7_B51E_7A5411604938_.wvu.FilterData" localSheetId="0" hidden="1">'на 01.05.2020'!$A$7:$J$424</definedName>
    <definedName name="Z_06ECB70F_782C_4925_AAED_43BDE49D6216_.wvu.FilterData" localSheetId="0" hidden="1">'на 01.05.2020'!$A$7:$J$424</definedName>
    <definedName name="Z_071188D9_4773_41E2_8227_482316F94E22_.wvu.FilterData" localSheetId="0" hidden="1">'на 01.05.2020'!$A$7:$J$424</definedName>
    <definedName name="Z_076157D9_97A7_4D47_8780_D3B408E54324_.wvu.FilterData" localSheetId="0" hidden="1">'на 01.05.2020'!$A$7:$J$424</definedName>
    <definedName name="Z_079216EF_F396_45DE_93AA_DF26C49F532F_.wvu.FilterData" localSheetId="0" hidden="1">'на 01.05.2020'!$A$7:$H$171</definedName>
    <definedName name="Z_0796BB39_B763_4CFE_9C89_197614BDD8D2_.wvu.FilterData" localSheetId="0" hidden="1">'на 01.05.2020'!$A$7:$J$424</definedName>
    <definedName name="Z_081D092E_BCFD_434D_99DD_F262EBF81A7D_.wvu.FilterData" localSheetId="0" hidden="1">'на 01.05.2020'!$A$7:$H$171</definedName>
    <definedName name="Z_081D1E71_FAB1_490F_8347_4363E467A6B8_.wvu.FilterData" localSheetId="0" hidden="1">'на 01.05.2020'!$A$7:$J$424</definedName>
    <definedName name="Z_087A5F39_BB99_44E2_988C_BE702BB1218A_.wvu.FilterData" localSheetId="0" hidden="1">'на 01.05.2020'!$A$7:$J$424</definedName>
    <definedName name="Z_091FE98F_2A3F_496F_927E_914C3E410046_.wvu.FilterData" localSheetId="0" hidden="1">'на 01.05.2020'!$A$7:$J$424</definedName>
    <definedName name="Z_094B4134_1EAA_4AE3_8904_2CA55A37A0CD_.wvu.FilterData" localSheetId="0" hidden="1">'на 01.05.2020'!$A$7:$J$424</definedName>
    <definedName name="Z_09665491_2447_4ACE_847B_4452B60F2DF2_.wvu.FilterData" localSheetId="0" hidden="1">'на 01.05.2020'!$A$7:$J$424</definedName>
    <definedName name="Z_09EDEF91_2CA5_4F56_B67B_9D290C461670_.wvu.FilterData" localSheetId="0" hidden="1">'на 01.05.2020'!$A$7:$H$171</definedName>
    <definedName name="Z_09F9F792_37D5_476B_BEEE_67E9106F48F0_.wvu.FilterData" localSheetId="0" hidden="1">'на 01.05.2020'!$A$7:$J$424</definedName>
    <definedName name="Z_0A10B2C2_8811_4514_A02D_EDC7436B6D07_.wvu.FilterData" localSheetId="0" hidden="1">'на 01.05.2020'!$A$7:$J$424</definedName>
    <definedName name="Z_0AA70BDA_573F_4BEC_A548_CA5C4475BFE7_.wvu.FilterData" localSheetId="0" hidden="1">'на 01.05.2020'!$A$7:$J$424</definedName>
    <definedName name="Z_0AC3FA68_E0C8_4657_AD81_AF6345EA501C_.wvu.FilterData" localSheetId="0" hidden="1">'на 01.05.2020'!$A$7:$H$171</definedName>
    <definedName name="Z_0B579593_C56D_4394_91C1_F024BBE56EB1_.wvu.FilterData" localSheetId="0" hidden="1">'на 01.05.2020'!$A$7:$H$171</definedName>
    <definedName name="Z_0B938491_213D_4D28_A387_A6AFD28F0D9C_.wvu.FilterData" localSheetId="0" hidden="1">'на 01.05.2020'!$A$7:$J$424</definedName>
    <definedName name="Z_0BC4F378_D6F5_4B5F_9DB6_20E9B46F136D_.wvu.FilterData" localSheetId="0" hidden="1">'на 01.05.2020'!$A$7:$J$424</definedName>
    <definedName name="Z_0BC55D76_817D_4871_ADFD_780685E85798_.wvu.FilterData" localSheetId="0" hidden="1">'на 01.05.2020'!$A$7:$J$424</definedName>
    <definedName name="Z_0C6B39CB_8BE2_4437_B7EF_2B863FB64A7A_.wvu.FilterData" localSheetId="0" hidden="1">'на 01.05.2020'!$A$7:$H$171</definedName>
    <definedName name="Z_0C80C604_218C_428E_8C68_64D1AFDB22E0_.wvu.FilterData" localSheetId="0" hidden="1">'на 01.05.2020'!$A$7:$J$424</definedName>
    <definedName name="Z_0C81132D_0EFB_424B_A2C0_D694846C9416_.wvu.FilterData" localSheetId="0" hidden="1">'на 01.05.2020'!$A$7:$J$424</definedName>
    <definedName name="Z_0C8C20D3_1DCE_4FE1_95B1_F35D8D398254_.wvu.FilterData" localSheetId="0" hidden="1">'на 01.05.2020'!$A$7:$H$171</definedName>
    <definedName name="Z_0CC48B05_D738_4589_9F69_B44D9887E2C7_.wvu.FilterData" localSheetId="0" hidden="1">'на 01.05.2020'!$A$7:$J$424</definedName>
    <definedName name="Z_0CC9441C_88E9_46D0_951D_A49C84EDA8CE_.wvu.FilterData" localSheetId="0" hidden="1">'на 01.05.2020'!$A$7:$J$424</definedName>
    <definedName name="Z_0CCCFAED_79CE_4449_BC23_D60C794B65C2_.wvu.FilterData" localSheetId="0" hidden="1">'на 01.05.2020'!$A$7:$J$424</definedName>
    <definedName name="Z_0CCCFAED_79CE_4449_BC23_D60C794B65C2_.wvu.PrintArea" localSheetId="0" hidden="1">'на 01.05.2020'!$A$1:$J$223</definedName>
    <definedName name="Z_0CCCFAED_79CE_4449_BC23_D60C794B65C2_.wvu.PrintTitles" localSheetId="0" hidden="1">'на 01.05.2020'!$5:$8</definedName>
    <definedName name="Z_0CF3E93E_60F6_45C8_AD33_C2CE08831546_.wvu.FilterData" localSheetId="0" hidden="1">'на 01.05.2020'!$A$7:$H$171</definedName>
    <definedName name="Z_0D69C398_7947_4D78_B1FE_A2A25AB79E10_.wvu.FilterData" localSheetId="0" hidden="1">'на 01.05.2020'!$A$7:$J$424</definedName>
    <definedName name="Z_0D7F5190_D20E_42FD_AD77_53CB309C7272_.wvu.FilterData" localSheetId="0" hidden="1">'на 01.05.2020'!$A$7:$H$171</definedName>
    <definedName name="Z_0DBB7EB7_A885_4D4A_A4F3_1AB3A0FE5EB1_.wvu.FilterData" localSheetId="0" hidden="1">'на 01.05.2020'!$A$7:$J$424</definedName>
    <definedName name="Z_0E1EE7C4_535F_48D8_9D3B_6BBF2B693A19_.wvu.FilterData" localSheetId="0" hidden="1">'на 01.05.2020'!$A$7:$J$424</definedName>
    <definedName name="Z_0E67843B_6B59_48DA_8F29_8BAD133298E1_.wvu.FilterData" localSheetId="0" hidden="1">'на 01.05.2020'!$A$7:$J$424</definedName>
    <definedName name="Z_0E6786D8_AC3A_48D5_9AD7_4E7485DB6D9C_.wvu.FilterData" localSheetId="0" hidden="1">'на 01.05.2020'!$A$7:$H$171</definedName>
    <definedName name="Z_0E6CC89F_3B93_4F1D_B2EC_717A1F1053E5_.wvu.FilterData" localSheetId="0" hidden="1">'на 01.05.2020'!$A$7:$J$424</definedName>
    <definedName name="Z_0EBA5D20_532C_4466_B173_EB77531A7F20_.wvu.FilterData" localSheetId="0" hidden="1">'на 01.05.2020'!$A$7:$J$424</definedName>
    <definedName name="Z_0EBE1707_975C_4649_91D3_2E9B46A60B44_.wvu.FilterData" localSheetId="0" hidden="1">'на 01.05.2020'!$A$7:$J$424</definedName>
    <definedName name="Z_101FC8DD_6A10_4029_AD34_21DB4CDC5FDB_.wvu.FilterData" localSheetId="0" hidden="1">'на 01.05.2020'!$A$7:$J$424</definedName>
    <definedName name="Z_10372EC3_3966_4BDA_9F48_B7D63EE0E174_.wvu.FilterData" localSheetId="0" hidden="1">'на 01.05.2020'!$A$7:$J$424</definedName>
    <definedName name="Z_105D23B5_3830_4B2C_A4D4_FBFBD3BEFB9C_.wvu.FilterData" localSheetId="0" hidden="1">'на 01.05.2020'!$A$7:$H$171</definedName>
    <definedName name="Z_110D7079_48E3_40C4_813B_26CCA4E794BF_.wvu.FilterData" localSheetId="0" hidden="1">'на 01.05.2020'!$A$7:$J$424</definedName>
    <definedName name="Z_113A0779_204C_451B_8401_73E507046130_.wvu.FilterData" localSheetId="0" hidden="1">'на 01.05.2020'!$A$7:$J$424</definedName>
    <definedName name="Z_119EECA6_2DA1_40F6_BD98_65D18CFC0359_.wvu.FilterData" localSheetId="0" hidden="1">'на 01.05.2020'!$A$7:$J$424</definedName>
    <definedName name="Z_11B0FA8E_E0BF_44A4_A141_D0892BF4BA78_.wvu.FilterData" localSheetId="0" hidden="1">'на 01.05.2020'!$A$7:$J$424</definedName>
    <definedName name="Z_11DB2F46_E41B_4E33_8BC5_70370AE2E289_.wvu.FilterData" localSheetId="0" hidden="1">'на 01.05.2020'!$A$7:$J$424</definedName>
    <definedName name="Z_11EBBD1F_0821_4763_A781_80F95B559C64_.wvu.FilterData" localSheetId="0" hidden="1">'на 01.05.2020'!$A$7:$J$424</definedName>
    <definedName name="Z_12397037_6208_4B36_BC95_11438284A9DE_.wvu.FilterData" localSheetId="0" hidden="1">'на 01.05.2020'!$A$7:$H$171</definedName>
    <definedName name="Z_12C2408D_275D_4295_8823_146036CCAF72_.wvu.FilterData" localSheetId="0" hidden="1">'на 01.05.2020'!$A$7:$J$424</definedName>
    <definedName name="Z_130C16AD_E930_4810_BDF0_A6DD3A87B8D5_.wvu.FilterData" localSheetId="0" hidden="1">'на 01.05.2020'!$A$7:$J$424</definedName>
    <definedName name="Z_1315266B_953C_4E7F_B538_74B6DF400647_.wvu.FilterData" localSheetId="0" hidden="1">'на 01.05.2020'!$A$7:$H$171</definedName>
    <definedName name="Z_132984D2_035C_4C6F_8087_28C1188A76E6_.wvu.FilterData" localSheetId="0" hidden="1">'на 01.05.2020'!$A$7:$J$424</definedName>
    <definedName name="Z_13A75724_7658_4A80_9239_F37E0BC75B64_.wvu.FilterData" localSheetId="0" hidden="1">'на 01.05.2020'!$A$7:$J$424</definedName>
    <definedName name="Z_13BE7114_35DF_4699_8779_61985C68F6C3_.wvu.FilterData" localSheetId="0" hidden="1">'на 01.05.2020'!$A$7:$J$424</definedName>
    <definedName name="Z_13BE7114_35DF_4699_8779_61985C68F6C3_.wvu.PrintArea" localSheetId="0" hidden="1">'на 01.05.2020'!$A$1:$J$224</definedName>
    <definedName name="Z_13BE7114_35DF_4699_8779_61985C68F6C3_.wvu.PrintTitles" localSheetId="0" hidden="1">'на 01.05.2020'!$5:$8</definedName>
    <definedName name="Z_13E7ADA2_058C_4412_9AEA_31547694DD5C_.wvu.FilterData" localSheetId="0" hidden="1">'на 01.05.2020'!$A$7:$H$171</definedName>
    <definedName name="Z_1474826F_81A7_45CE_9E32_539008BC6006_.wvu.FilterData" localSheetId="0" hidden="1">'на 01.05.2020'!$A$7:$J$424</definedName>
    <definedName name="Z_148D8FAA_3DC1_4430_9D42_1AFD9B8B331B_.wvu.FilterData" localSheetId="0" hidden="1">'на 01.05.2020'!$A$7:$J$424</definedName>
    <definedName name="Z_14901D06_6751_467D_A640_08BD51FC6A24_.wvu.FilterData" localSheetId="0" hidden="1">'на 01.05.2020'!$A$7:$J$424</definedName>
    <definedName name="Z_1539101F_31E9_4994_A34D_436B2BB1B73C_.wvu.FilterData" localSheetId="0" hidden="1">'на 01.05.2020'!$A$7:$J$424</definedName>
    <definedName name="Z_158130B9_9537_4E7D_AC4C_ED389C9B13A6_.wvu.FilterData" localSheetId="0" hidden="1">'на 01.05.2020'!$A$7:$J$424</definedName>
    <definedName name="Z_15AF9AFF_36E4_41C3_A9EA_A83C0A87FA00_.wvu.FilterData" localSheetId="0" hidden="1">'на 01.05.2020'!$A$7:$J$424</definedName>
    <definedName name="Z_1611C1BA_C4E2_40AE_8F45_3BEDE164E518_.wvu.FilterData" localSheetId="0" hidden="1">'на 01.05.2020'!$A$7:$J$424</definedName>
    <definedName name="Z_163906CF_EA2A_4440_9702_9CD7830C248A_.wvu.FilterData" localSheetId="0" hidden="1">'на 01.05.2020'!$A$7:$J$424</definedName>
    <definedName name="Z_16533C21_4A9A_450C_8A94_553B88C3A9CF_.wvu.FilterData" localSheetId="0" hidden="1">'на 01.05.2020'!$A$7:$H$171</definedName>
    <definedName name="Z_1682CF4C_6BE2_4E45_A613_382D117E51BF_.wvu.FilterData" localSheetId="0" hidden="1">'на 01.05.2020'!$A$7:$J$424</definedName>
    <definedName name="Z_168FD5D4_D13B_47B9_8E56_61C627E3620F_.wvu.FilterData" localSheetId="0" hidden="1">'на 01.05.2020'!$A$7:$H$171</definedName>
    <definedName name="Z_169B516E_654F_469D_A8A0_69AB59FA498D_.wvu.FilterData" localSheetId="0" hidden="1">'на 01.05.2020'!$A$7:$J$424</definedName>
    <definedName name="Z_176FBEC7_B2AF_4702_A894_382F81F9ECF6_.wvu.FilterData" localSheetId="0" hidden="1">'на 01.05.2020'!$A$7:$H$171</definedName>
    <definedName name="Z_17AC66D0_E8BD_44BA_92AB_131AEC3E5A62_.wvu.FilterData" localSheetId="0" hidden="1">'на 01.05.2020'!$A$7:$J$424</definedName>
    <definedName name="Z_17AEC02B_67B1_483A_97D2_C1C6DFD21518_.wvu.FilterData" localSheetId="0" hidden="1">'на 01.05.2020'!$A$7:$J$424</definedName>
    <definedName name="Z_1902C2E4_C521_44EB_B934_0EBD6E871DD8_.wvu.FilterData" localSheetId="0" hidden="1">'на 01.05.2020'!$A$7:$J$424</definedName>
    <definedName name="Z_191D2631_8F19_4FC0_96A1_F397D331A068_.wvu.FilterData" localSheetId="0" hidden="1">'на 01.05.2020'!$A$7:$J$424</definedName>
    <definedName name="Z_1922598D_45C0_4DFB_A9E9_4D22AFD5603E_.wvu.FilterData" localSheetId="0" hidden="1">'на 01.05.2020'!$A$7:$J$424</definedName>
    <definedName name="Z_19497421_00C1_4657_A11B_18FB2BAAE62A_.wvu.FilterData" localSheetId="0" hidden="1">'на 01.05.2020'!$A$7:$J$424</definedName>
    <definedName name="Z_19510E6E_7565_4AC2_BCB4_A345501456B6_.wvu.FilterData" localSheetId="0" hidden="1">'на 01.05.2020'!$A$7:$H$171</definedName>
    <definedName name="Z_196632C6_99FC_4BC5_B189_10CF2045DEC3_.wvu.FilterData" localSheetId="0" hidden="1">'на 01.05.2020'!$A$7:$J$424</definedName>
    <definedName name="Z_197DC433_2311_4239_A28E_8D90CD4AEB73_.wvu.FilterData" localSheetId="0" hidden="1">'на 01.05.2020'!$A$7:$J$424</definedName>
    <definedName name="Z_19944AB6_3B70_4B1C_8696_B2E3AC2ED125_.wvu.FilterData" localSheetId="0" hidden="1">'на 01.05.2020'!$A$7:$J$424</definedName>
    <definedName name="Z_19A4AADC_FDEE_45BB_8FEE_0F5508EFB8E2_.wvu.FilterData" localSheetId="0" hidden="1">'на 01.05.2020'!$A$7:$J$424</definedName>
    <definedName name="Z_19B34FC3_E683_4280_90EE_7791220AE682_.wvu.FilterData" localSheetId="0" hidden="1">'на 01.05.2020'!$A$7:$J$424</definedName>
    <definedName name="Z_19E5B318_3123_4687_A10B_72F3BDA9A599_.wvu.FilterData" localSheetId="0" hidden="1">'на 01.05.2020'!$A$7:$J$424</definedName>
    <definedName name="Z_1A049C7C_CD0A_4889_B39E_1914732262E3_.wvu.FilterData" localSheetId="0" hidden="1">'на 01.05.2020'!$A$7:$J$424</definedName>
    <definedName name="Z_1ADD4354_436F_41C7_AFD6_B73FA2D9BC20_.wvu.FilterData" localSheetId="0" hidden="1">'на 01.05.2020'!$A$7:$J$424</definedName>
    <definedName name="Z_1AEFB227_48D5_4A3C_9D86_179BA9D72048_.wvu.FilterData" localSheetId="0" hidden="1">'на 01.05.2020'!$A$7:$J$424</definedName>
    <definedName name="Z_1AFCAE36_6F52_4F92_B134_D70D6576DA9A_.wvu.FilterData" localSheetId="0" hidden="1">'на 01.05.2020'!$A$7:$J$424</definedName>
    <definedName name="Z_1B413C41_F5DB_4793_803B_D278F6A0BE2C_.wvu.FilterData" localSheetId="0" hidden="1">'на 01.05.2020'!$A$7:$J$424</definedName>
    <definedName name="Z_1B5E2235_6128_483E_AF3A_F84F0D82D8A0_.wvu.FilterData" localSheetId="0" hidden="1">'на 01.05.2020'!$A$7:$J$424</definedName>
    <definedName name="Z_1B943BCB_9609_428B_963E_E25F01748D7C_.wvu.FilterData" localSheetId="0" hidden="1">'на 01.05.2020'!$A$7:$J$424</definedName>
    <definedName name="Z_1BA0A829_1467_4894_A294_9BFD1EA8F94D_.wvu.FilterData" localSheetId="0" hidden="1">'на 01.05.2020'!$A$7:$J$424</definedName>
    <definedName name="Z_1C384A54_E3F0_4C1E_862E_6CD9154B364F_.wvu.FilterData" localSheetId="0" hidden="1">'на 01.05.2020'!$A$7:$J$424</definedName>
    <definedName name="Z_1C3DA4EF_3676_4683_84F0_1C41D26FFC16_.wvu.FilterData" localSheetId="0" hidden="1">'на 01.05.2020'!$A$7:$J$424</definedName>
    <definedName name="Z_1C3DF549_BEC3_47F7_8F0B_A96D42597ECF_.wvu.FilterData" localSheetId="0" hidden="1">'на 01.05.2020'!$A$7:$H$171</definedName>
    <definedName name="Z_1C681B2A_8932_44D9_BF50_EA5DBCC10436_.wvu.FilterData" localSheetId="0" hidden="1">'на 01.05.2020'!$A$7:$H$171</definedName>
    <definedName name="Z_1CB0764B_554D_4C09_98DC_8DED9FC27F03_.wvu.FilterData" localSheetId="0" hidden="1">'на 01.05.2020'!$A$7:$J$424</definedName>
    <definedName name="Z_1CB0CE3F_75F2_462B_8FE5_E94B0D7D6C1F_.wvu.FilterData" localSheetId="0" hidden="1">'на 01.05.2020'!$A$7:$J$424</definedName>
    <definedName name="Z_1CB5C523_AFA5_43A8_9C28_9F12CFE5BE65_.wvu.FilterData" localSheetId="0" hidden="1">'на 01.05.2020'!$A$7:$J$424</definedName>
    <definedName name="Z_1CEF9102_6C60_416B_8820_19DA6CA2FF8F_.wvu.FilterData" localSheetId="0" hidden="1">'на 01.05.2020'!$A$7:$J$424</definedName>
    <definedName name="Z_1D2C2901_70D8_494F_B885_AA5F7F9A1D2E_.wvu.FilterData" localSheetId="0" hidden="1">'на 01.05.2020'!$A$7:$J$424</definedName>
    <definedName name="Z_1D546444_6D70_47F2_86F2_EDA85896BE29_.wvu.FilterData" localSheetId="0" hidden="1">'на 01.05.2020'!$A$7:$J$424</definedName>
    <definedName name="Z_1D797472_1425_44E0_B821_543CF555289A_.wvu.FilterData" localSheetId="0" hidden="1">'на 01.05.2020'!$A$7:$J$424</definedName>
    <definedName name="Z_1E88DC95_DDEB_4EE8_8544_5724B1E6FA94_.wvu.FilterData" localSheetId="0" hidden="1">'на 01.05.2020'!$A$7:$J$424</definedName>
    <definedName name="Z_1F274A4D_4DCC_44CA_A1BD_90B7EE180486_.wvu.FilterData" localSheetId="0" hidden="1">'на 01.05.2020'!$A$7:$H$171</definedName>
    <definedName name="Z_1F6B5B08_FAE9_43CF_A27B_EE7ACD6D4DF6_.wvu.FilterData" localSheetId="0" hidden="1">'на 01.05.2020'!$A$7:$J$424</definedName>
    <definedName name="Z_1F6FF066_5CAF_4FE9_9ABD_85517853573D_.wvu.FilterData" localSheetId="0" hidden="1">'на 01.05.2020'!$A$7:$J$424</definedName>
    <definedName name="Z_1F885BC0_FA2D_45E9_BC66_C7BA68F6529B_.wvu.FilterData" localSheetId="0" hidden="1">'на 01.05.2020'!$A$7:$J$424</definedName>
    <definedName name="Z_1FD02FF0_4DBF_48AF_BE48_54893718170B_.wvu.FilterData" localSheetId="0" hidden="1">'на 01.05.2020'!$A$7:$J$424</definedName>
    <definedName name="Z_1FF678B1_7F2B_4362_81E7_D3C79ED64B95_.wvu.FilterData" localSheetId="0" hidden="1">'на 01.05.2020'!$A$7:$H$171</definedName>
    <definedName name="Z_202A973C_D681_42B4_9905_A37D128193B3_.wvu.FilterData" localSheetId="0" hidden="1">'на 01.05.2020'!$A$7:$J$424</definedName>
    <definedName name="Z_20461DED_BCEE_4284_A6DA_6F07C40C8239_.wvu.FilterData" localSheetId="0" hidden="1">'на 01.05.2020'!$A$7:$J$424</definedName>
    <definedName name="Z_20A3EB12_07C5_4317_9D11_7C0131FF1F02_.wvu.FilterData" localSheetId="0" hidden="1">'на 01.05.2020'!$A$7:$J$424</definedName>
    <definedName name="Z_215E0AF3_2FB9_4AD2_85EB_5BB3A76EA017_.wvu.FilterData" localSheetId="0" hidden="1">'на 01.05.2020'!$A$7:$J$424</definedName>
    <definedName name="Z_216AEA56_C079_4104_83C7_B22F3C2C4895_.wvu.FilterData" localSheetId="0" hidden="1">'на 01.05.2020'!$A$7:$H$171</definedName>
    <definedName name="Z_2181C7D4_AA52_40AC_A808_5D532F9A4DB9_.wvu.FilterData" localSheetId="0" hidden="1">'на 01.05.2020'!$A$7:$H$171</definedName>
    <definedName name="Z_218F942B_7171_436E_9FD2_B42E8B2BD7B1_.wvu.FilterData" localSheetId="0" hidden="1">'на 01.05.2020'!$A$7:$J$424</definedName>
    <definedName name="Z_222CB208_6EE7_4ACF_9056_A80606B8DEAE_.wvu.FilterData" localSheetId="0" hidden="1">'на 01.05.2020'!$A$7:$J$424</definedName>
    <definedName name="Z_226465B0_569A_4409_9E40_A0A83A783F15_.wvu.FilterData" localSheetId="0" hidden="1">'на 01.05.2020'!$A$7:$J$424</definedName>
    <definedName name="Z_22A3361C_6866_4206_B8FA_E848438D95B8_.wvu.FilterData" localSheetId="0" hidden="1">'на 01.05.2020'!$A$7:$H$171</definedName>
    <definedName name="Z_23D71F5A_A534_4F07_942A_44ED3D76C570_.wvu.FilterData" localSheetId="0" hidden="1">'на 01.05.2020'!$A$7:$J$424</definedName>
    <definedName name="Z_23D8BDF0_F68C_428D_99C2_B4353262A495_.wvu.FilterData" localSheetId="0" hidden="1">'на 01.05.2020'!$A$7:$J$424</definedName>
    <definedName name="Z_24648CF3_B608_41C2_86D6_82A173782245_.wvu.FilterData" localSheetId="0" hidden="1">'на 01.05.2020'!$A$7:$J$424</definedName>
    <definedName name="Z_246D425F_E7DE_4F74_93E1_1CA6487BB7AF_.wvu.FilterData" localSheetId="0" hidden="1">'на 01.05.2020'!$A$7:$J$424</definedName>
    <definedName name="Z_24860D1B_9CB0_4DBB_9F9A_A7B23A9FBD9E_.wvu.FilterData" localSheetId="0" hidden="1">'на 01.05.2020'!$A$7:$J$424</definedName>
    <definedName name="Z_24D1D1DF_90B3_41D1_82E1_05DE887CC58D_.wvu.FilterData" localSheetId="0" hidden="1">'на 01.05.2020'!$A$7:$H$171</definedName>
    <definedName name="Z_24E5C1BC_322C_4FEF_B964_F0DCC04482C1_.wvu.Cols" localSheetId="0" hidden="1">'на 01.05.2020'!#REF!,'на 01.05.2020'!#REF!</definedName>
    <definedName name="Z_24E5C1BC_322C_4FEF_B964_F0DCC04482C1_.wvu.FilterData" localSheetId="0" hidden="1">'на 01.05.2020'!$A$7:$H$171</definedName>
    <definedName name="Z_24E5C1BC_322C_4FEF_B964_F0DCC04482C1_.wvu.Rows" localSheetId="0" hidden="1">'на 01.05.2020'!#REF!</definedName>
    <definedName name="Z_25997FFA_90F9_4B4A_8C73_3E119DFE9BDB_.wvu.FilterData" localSheetId="0" hidden="1">'на 01.05.2020'!$A$7:$J$424</definedName>
    <definedName name="Z_25DD804F_4FCB_49C0_B290_F226E6C8FC4D_.wvu.FilterData" localSheetId="0" hidden="1">'на 01.05.2020'!$A$7:$J$424</definedName>
    <definedName name="Z_25F305AA_6420_44FE_A658_6597DFDEDA7F_.wvu.FilterData" localSheetId="0" hidden="1">'на 01.05.2020'!$A$7:$J$424</definedName>
    <definedName name="Z_26390C63_E690_4CD6_B911_4F7F9CCE06AD_.wvu.FilterData" localSheetId="0" hidden="1">'на 01.05.2020'!$A$7:$J$424</definedName>
    <definedName name="Z_2647282E_5B25_4148_AAD9_72AB0A3F24C4_.wvu.FilterData" localSheetId="0" hidden="1">'на 01.05.2020'!$A$3:$K$208</definedName>
    <definedName name="Z_26E7CD7D_71FD_4075_B268_E6444384CE7D_.wvu.FilterData" localSheetId="0" hidden="1">'на 01.05.2020'!$A$7:$H$171</definedName>
    <definedName name="Z_271A6422_0558_45A4_90D0_4FBBFA0C466A_.wvu.FilterData" localSheetId="0" hidden="1">'на 01.05.2020'!$A$7:$J$424</definedName>
    <definedName name="Z_2751B79E_F60F_449F_9B1A_ED01F0EE4A3F_.wvu.FilterData" localSheetId="0" hidden="1">'на 01.05.2020'!$A$7:$J$424</definedName>
    <definedName name="Z_28008BE5_0693_468D_890E_2AE562EDDFCA_.wvu.FilterData" localSheetId="0" hidden="1">'на 01.05.2020'!$A$7:$H$171</definedName>
    <definedName name="Z_282F013D_E5B1_4C17_8727_7949891CEFC8_.wvu.FilterData" localSheetId="0" hidden="1">'на 01.05.2020'!$A$7:$J$424</definedName>
    <definedName name="Z_28E41E88_388C_4DFB_9AF5_1D40B3E9E104_.wvu.FilterData" localSheetId="0" hidden="1">'на 01.05.2020'!$A$7:$J$424</definedName>
    <definedName name="Z_28E4EEA1_2ECD_4F92_886B_4623628382D4_.wvu.FilterData" localSheetId="0" hidden="1">'на 01.05.2020'!$A$7:$J$424</definedName>
    <definedName name="Z_2932A736_9A81_4C2B_931E_457899534006_.wvu.FilterData" localSheetId="0" hidden="1">'на 01.05.2020'!$A$7:$J$424</definedName>
    <definedName name="Z_29A3F31E_AA0E_4520_83F3_6EDE69E47FB4_.wvu.FilterData" localSheetId="0" hidden="1">'на 01.05.2020'!$A$7:$J$424</definedName>
    <definedName name="Z_29D1C55E_0AE0_4CA9_A4C9_F358DEE7E9AD_.wvu.FilterData" localSheetId="0" hidden="1">'на 01.05.2020'!$A$7:$J$424</definedName>
    <definedName name="Z_29D71C82_2577_4FF3_9305_7EF7756DC376_.wvu.FilterData" localSheetId="0" hidden="1">'на 01.05.2020'!$A$7:$J$424</definedName>
    <definedName name="Z_2A075779_EE89_4995_9517_DAD5135FF513_.wvu.FilterData" localSheetId="0" hidden="1">'на 01.05.2020'!$A$7:$J$424</definedName>
    <definedName name="Z_2A1C394E_EC37_4AB7_9E3A_0759931D8CFD_.wvu.FilterData" localSheetId="0" hidden="1">'на 01.05.2020'!$A$7:$J$424</definedName>
    <definedName name="Z_2A567982_7892_4F86_A16D_3A26E4C78607_.wvu.FilterData" localSheetId="0" hidden="1">'на 01.05.2020'!$A$7:$J$424</definedName>
    <definedName name="Z_2A6F2DEB_E43C_4851_BD61_C2D3E4DD465D_.wvu.FilterData" localSheetId="0" hidden="1">'на 01.05.2020'!$A$7:$J$424</definedName>
    <definedName name="Z_2A9D3288_FE38_46DD_A0BD_6FD4437B54BF_.wvu.FilterData" localSheetId="0" hidden="1">'на 01.05.2020'!$A$7:$J$424</definedName>
    <definedName name="Z_2ABFD162_2396_40CA_8AA1_6D6B8B2ADEFC_.wvu.FilterData" localSheetId="0" hidden="1">'на 01.05.2020'!$A$7:$J$424</definedName>
    <definedName name="Z_2B4EF399_1F78_4650_9196_70339D27DB54_.wvu.FilterData" localSheetId="0" hidden="1">'на 01.05.2020'!$A$7:$J$424</definedName>
    <definedName name="Z_2B67E997_66AF_4883_9EE5_9876648FDDE9_.wvu.FilterData" localSheetId="0" hidden="1">'на 01.05.2020'!$A$7:$J$424</definedName>
    <definedName name="Z_2B6BAC9D_8ECF_4B5C_AEA7_CCE1C0524E55_.wvu.FilterData" localSheetId="0" hidden="1">'на 01.05.2020'!$A$7:$J$424</definedName>
    <definedName name="Z_2C029299_5EEC_4151_A9E2_241D31E08692_.wvu.FilterData" localSheetId="0" hidden="1">'на 01.05.2020'!$A$7:$J$424</definedName>
    <definedName name="Z_2C43A648_766E_499E_95B2_EA6F7EA791D4_.wvu.FilterData" localSheetId="0" hidden="1">'на 01.05.2020'!$A$7:$J$424</definedName>
    <definedName name="Z_2C47EAD7_6B0B_40AB_9599_0BF3302E35F1_.wvu.FilterData" localSheetId="0" hidden="1">'на 01.05.2020'!$A$7:$H$171</definedName>
    <definedName name="Z_2C83C5CF_2113_4A26_AC8F_B29994F8C20B_.wvu.FilterData" localSheetId="0" hidden="1">'на 01.05.2020'!$A$7:$J$424</definedName>
    <definedName name="Z_2C9B35C8_0958_4329_B3BA_1B34E888FA9D_.wvu.FilterData" localSheetId="0" hidden="1">'на 01.05.2020'!$A$7:$J$424</definedName>
    <definedName name="Z_2CA13149_FCDD_4675_859E_83B5251A0804_.wvu.FilterData" localSheetId="0" hidden="1">'на 01.05.2020'!$A$7:$J$424</definedName>
    <definedName name="Z_2CD18B03_71F5_4B8A_8C6C_592F5A66335B_.wvu.FilterData" localSheetId="0" hidden="1">'на 01.05.2020'!$A$7:$J$424</definedName>
    <definedName name="Z_2D011736_53B8_48A8_8C2E_71DD995F6546_.wvu.FilterData" localSheetId="0" hidden="1">'на 01.05.2020'!$A$7:$J$424</definedName>
    <definedName name="Z_2D540280_F40F_4530_A32A_1FF2E78E7147_.wvu.FilterData" localSheetId="0" hidden="1">'на 01.05.2020'!$A$7:$J$424</definedName>
    <definedName name="Z_2D918A37_6905_4BEF_BC3A_DA45E968DAC3_.wvu.FilterData" localSheetId="0" hidden="1">'на 01.05.2020'!$A$7:$H$171</definedName>
    <definedName name="Z_2D97755C_B099_4001_9C5F_12A88788A461_.wvu.FilterData" localSheetId="0" hidden="1">'на 01.05.2020'!$A$7:$J$424</definedName>
    <definedName name="Z_2DCF6207_B24B_43F5_B844_6C1E92F9CADA_.wvu.FilterData" localSheetId="0" hidden="1">'на 01.05.2020'!$A$7:$J$424</definedName>
    <definedName name="Z_2DF88C31_E5A0_4DFE_877D_5A31D3992603_.wvu.Rows" localSheetId="0" hidden="1">'на 01.05.2020'!#REF!,'на 01.05.2020'!#REF!,'на 01.05.2020'!#REF!,'на 01.05.2020'!#REF!,'на 01.05.2020'!#REF!,'на 01.05.2020'!#REF!,'на 01.05.2020'!#REF!,'на 01.05.2020'!#REF!,'на 01.05.2020'!#REF!,'на 01.05.2020'!#REF!,'на 01.05.2020'!#REF!</definedName>
    <definedName name="Z_2F3BAFC5_8792_4BC0_833F_5CB9ACB14A14_.wvu.FilterData" localSheetId="0" hidden="1">'на 01.05.2020'!$A$7:$H$171</definedName>
    <definedName name="Z_2F3DE7DB_1DEA_4A0C_88EC_B05C9EEC768F_.wvu.FilterData" localSheetId="0" hidden="1">'на 01.05.2020'!$A$7:$J$424</definedName>
    <definedName name="Z_2F6EDC09_23D3_4C07_9EAF_76DD4D3B3A18_.wvu.FilterData" localSheetId="0" hidden="1">'на 01.05.2020'!$A$7:$J$424</definedName>
    <definedName name="Z_2F72C4E3_E946_4870_A59B_C47D17A3E8B0_.wvu.FilterData" localSheetId="0" hidden="1">'на 01.05.2020'!$A$7:$J$424</definedName>
    <definedName name="Z_2F7AC811_CA37_46E3_866E_6E10DF43054A_.wvu.FilterData" localSheetId="0" hidden="1">'на 01.05.2020'!$A$7:$J$424</definedName>
    <definedName name="Z_2FAB8F10_5F5A_4B70_9158_E79B14A6565A_.wvu.FilterData" localSheetId="0" hidden="1">'на 01.05.2020'!$A$7:$J$424</definedName>
    <definedName name="Z_300D3722_BC5B_4EFC_A306_CB3461E96075_.wvu.FilterData" localSheetId="0" hidden="1">'на 01.05.2020'!$A$7:$J$424</definedName>
    <definedName name="Z_3023B4E6_3B5A_4EE2_B0CD_0EB8476E923A_.wvu.FilterData" localSheetId="0" hidden="1">'на 01.05.2020'!$A$7:$J$424</definedName>
    <definedName name="Z_30325303_BF31_42D5_AC1B_F6902B32CA33_.wvu.FilterData" localSheetId="0" hidden="1">'на 01.05.2020'!$A$7:$J$424</definedName>
    <definedName name="Z_308AF0B3_EE19_4841_BBC0_915C9A7203E9_.wvu.FilterData" localSheetId="0" hidden="1">'на 01.05.2020'!$A$7:$J$424</definedName>
    <definedName name="Z_30F94082_E7C8_4DE7_AE26_19B3A4317363_.wvu.FilterData" localSheetId="0" hidden="1">'на 01.05.2020'!$A$7:$J$424</definedName>
    <definedName name="Z_315B3829_E75D_48BB_A407_88A96C0D6A4B_.wvu.FilterData" localSheetId="0" hidden="1">'на 01.05.2020'!$A$7:$J$424</definedName>
    <definedName name="Z_3169E1B8_6971_4325_933B_3FDE2BEB6DA0_.wvu.FilterData" localSheetId="0" hidden="1">'на 01.05.2020'!$A$7:$J$424</definedName>
    <definedName name="Z_316B9C14_7546_49E5_A384_4190EC7682DE_.wvu.FilterData" localSheetId="0" hidden="1">'на 01.05.2020'!$A$7:$J$424</definedName>
    <definedName name="Z_31985263_3556_4B71_A26F_62706F49B320_.wvu.FilterData" localSheetId="0" hidden="1">'на 01.05.2020'!$A$7:$H$171</definedName>
    <definedName name="Z_31AA5726_A0DC_4045_94FA_9EFB6200CDD3_.wvu.FilterData" localSheetId="0" hidden="1">'на 01.05.2020'!$A$7:$J$424</definedName>
    <definedName name="Z_31C5283F_7633_4B8A_ADD5_7EB245AE899F_.wvu.FilterData" localSheetId="0" hidden="1">'на 01.05.2020'!$A$7:$J$424</definedName>
    <definedName name="Z_31E849A6_B4EF_45EE_ADBC_BDC56906C3E6_.wvu.FilterData" localSheetId="0" hidden="1">'на 01.05.2020'!$A$7:$J$424</definedName>
    <definedName name="Z_31EABA3C_DD8D_46BF_85B1_09527EF8E816_.wvu.FilterData" localSheetId="0" hidden="1">'на 01.05.2020'!$A$7:$H$171</definedName>
    <definedName name="Z_320B1B6B_1198_44A6_8D72_260589D02390_.wvu.FilterData" localSheetId="0" hidden="1">'на 01.05.2020'!$A$7:$J$424</definedName>
    <definedName name="Z_327D3863_28FE_46AD_A301_334172CA68F9_.wvu.FilterData" localSheetId="0" hidden="1">'на 01.05.2020'!$A$7:$J$424</definedName>
    <definedName name="Z_328B1FBD_B9E0_4F8C_AA1F_438ED0F19823_.wvu.FilterData" localSheetId="0" hidden="1">'на 01.05.2020'!$A$7:$J$424</definedName>
    <definedName name="Z_32F81156_0F3B_49A8_B56D_9A01AA7C97FE_.wvu.FilterData" localSheetId="0" hidden="1">'на 01.05.2020'!$A$7:$J$424</definedName>
    <definedName name="Z_33081AFE_875F_4448_8DBB_C2288E582829_.wvu.FilterData" localSheetId="0" hidden="1">'на 01.05.2020'!$A$7:$J$424</definedName>
    <definedName name="Z_33725023_9491_4856_AC32_391D3DCA1E13_.wvu.FilterData" localSheetId="0" hidden="1">'на 01.05.2020'!$A$7:$J$424</definedName>
    <definedName name="Z_33995DBE_E7D5_4BC5_96C4_CB599185238D_.wvu.FilterData" localSheetId="0" hidden="1">'на 01.05.2020'!$A$7:$J$424</definedName>
    <definedName name="Z_33F06620_89E2_4BA8_BAB0_6A7070FEBD8A_.wvu.FilterData" localSheetId="0" hidden="1">'на 01.05.2020'!$A$7:$J$424</definedName>
    <definedName name="Z_341157D5_6FE2_4CCE_98C5_3D5F2A4B115C_.wvu.FilterData" localSheetId="0" hidden="1">'на 01.05.2020'!$A$7:$J$424</definedName>
    <definedName name="Z_34587A22_A707_48EC_A6D8_8CA0D443CB5A_.wvu.FilterData" localSheetId="0" hidden="1">'на 01.05.2020'!$A$7:$J$424</definedName>
    <definedName name="Z_349EEACA_C7A1_441E_BFE3_096E57329F7C_.wvu.FilterData" localSheetId="0" hidden="1">'на 01.05.2020'!$A$7:$J$424</definedName>
    <definedName name="Z_34E97F8E_B808_4C29_AFA8_24160BA8B576_.wvu.FilterData" localSheetId="0" hidden="1">'на 01.05.2020'!$A$7:$H$171</definedName>
    <definedName name="Z_354643EC_374D_4252_A3BA_624B9338CCF6_.wvu.FilterData" localSheetId="0" hidden="1">'на 01.05.2020'!$A$7:$J$424</definedName>
    <definedName name="Z_356902C5_CBA1_407E_849C_39B6CAAFCD34_.wvu.FilterData" localSheetId="0" hidden="1">'на 01.05.2020'!$A$7:$J$424</definedName>
    <definedName name="Z_356FBDD5_3775_4781_9E0A_901095CE6157_.wvu.FilterData" localSheetId="0" hidden="1">'на 01.05.2020'!$A$7:$J$424</definedName>
    <definedName name="Z_3597F15D_13FB_47E4_B2D7_0713796F1B32_.wvu.FilterData" localSheetId="0" hidden="1">'на 01.05.2020'!$A$7:$H$171</definedName>
    <definedName name="Z_35A82584_BCCD_413D_BF58_739C849379E3_.wvu.FilterData" localSheetId="0" hidden="1">'на 01.05.2020'!$A$7:$J$424</definedName>
    <definedName name="Z_35ACC04C_1574_41FF_A750_E4D141D78D72_.wvu.FilterData" localSheetId="0" hidden="1">'на 01.05.2020'!$A$7:$J$424</definedName>
    <definedName name="Z_35E8C880_405D_4881_A9CF_938A555EC19A_.wvu.FilterData" localSheetId="0" hidden="1">'на 01.05.2020'!$A$7:$J$424</definedName>
    <definedName name="Z_3611D4B3_6578_4507_971B_09764C0B1D01_.wvu.FilterData" localSheetId="0" hidden="1">'на 01.05.2020'!$A$7:$J$424</definedName>
    <definedName name="Z_36279478_DEDD_46A7_8B6D_9500CB65A35C_.wvu.FilterData" localSheetId="0" hidden="1">'на 01.05.2020'!$A$7:$H$171</definedName>
    <definedName name="Z_36282042_958F_4D98_9515_9E9271F26AA2_.wvu.FilterData" localSheetId="0" hidden="1">'на 01.05.2020'!$A$7:$H$171</definedName>
    <definedName name="Z_36483E9A_03E9_431F_B24B_73C77EA6547E_.wvu.FilterData" localSheetId="0" hidden="1">'на 01.05.2020'!$A$7:$J$424</definedName>
    <definedName name="Z_368728BB_F981_4DE3_8F4E_C77C2580C6B3_.wvu.FilterData" localSheetId="0" hidden="1">'на 01.05.2020'!$A$7:$J$424</definedName>
    <definedName name="Z_36AEB3FF_FCBC_4E21_8EFE_F20781816ED3_.wvu.FilterData" localSheetId="0" hidden="1">'на 01.05.2020'!$A$7:$H$171</definedName>
    <definedName name="Z_371CA4AD_891B_4B1D_9403_45AB26546607_.wvu.FilterData" localSheetId="0" hidden="1">'на 01.05.2020'!$A$7:$J$424</definedName>
    <definedName name="Z_375FD1ED_0F0C_4C78_AE3D_1D583BC74E47_.wvu.FilterData" localSheetId="0" hidden="1">'на 01.05.2020'!$A$7:$J$424</definedName>
    <definedName name="Z_3780FC5F_184E_406C_B40E_6BE29406408E_.wvu.FilterData" localSheetId="0" hidden="1">'на 01.05.2020'!$A$7:$J$424</definedName>
    <definedName name="Z_3789C719_2C4D_4FFB_B9EF_5AA095975824_.wvu.FilterData" localSheetId="0" hidden="1">'на 01.05.2020'!$A$7:$J$424</definedName>
    <definedName name="Z_37F8CE32_8CE8_4D95_9C0E_63112E6EFFE9_.wvu.Cols" localSheetId="0" hidden="1">'на 01.05.2020'!#REF!</definedName>
    <definedName name="Z_37F8CE32_8CE8_4D95_9C0E_63112E6EFFE9_.wvu.FilterData" localSheetId="0" hidden="1">'на 01.05.2020'!$A$7:$H$171</definedName>
    <definedName name="Z_37F8CE32_8CE8_4D95_9C0E_63112E6EFFE9_.wvu.PrintArea" localSheetId="0" hidden="1">'на 01.05.2020'!$A$1:$J$171</definedName>
    <definedName name="Z_37F8CE32_8CE8_4D95_9C0E_63112E6EFFE9_.wvu.PrintTitles" localSheetId="0" hidden="1">'на 01.05.2020'!$5:$8</definedName>
    <definedName name="Z_37F8CE32_8CE8_4D95_9C0E_63112E6EFFE9_.wvu.Rows" localSheetId="0" hidden="1">'на 01.05.2020'!#REF!,'на 01.05.2020'!#REF!,'на 01.05.2020'!#REF!,'на 01.05.2020'!#REF!,'на 01.05.2020'!#REF!,'на 01.05.2020'!#REF!,'на 01.05.2020'!#REF!,'на 01.05.2020'!#REF!,'на 01.05.2020'!#REF!,'на 01.05.2020'!#REF!,'на 01.05.2020'!#REF!,'на 01.05.2020'!#REF!,'на 01.05.2020'!#REF!,'на 01.05.2020'!#REF!,'на 01.05.2020'!#REF!,'на 01.05.2020'!#REF!,'на 01.05.2020'!#REF!</definedName>
    <definedName name="Z_383A3B24_205B_41E1_8B64_11A60EE728F3_.wvu.FilterData" localSheetId="0" hidden="1">'на 01.05.2020'!$A$7:$J$424</definedName>
    <definedName name="Z_386EE007_6994_4AA6_8824_D461BF01F1EA_.wvu.FilterData" localSheetId="0" hidden="1">'на 01.05.2020'!$A$7:$J$424</definedName>
    <definedName name="Z_394FB935_0201_44F8_9182_26C511D48F51_.wvu.FilterData" localSheetId="0" hidden="1">'на 01.05.2020'!$A$7:$J$424</definedName>
    <definedName name="Z_39897EE2_53F6_432A_9A7F_7DBB2FBB08E4_.wvu.FilterData" localSheetId="0" hidden="1">'на 01.05.2020'!$A$7:$J$424</definedName>
    <definedName name="Z_39BDB0EB_9BA4_409E_B505_137EC009426F_.wvu.FilterData" localSheetId="0" hidden="1">'на 01.05.2020'!$A$7:$J$424</definedName>
    <definedName name="Z_39C96D4E_1C4D_4F18_8517_A4E3C24B1712_.wvu.FilterData" localSheetId="0" hidden="1">'на 01.05.2020'!$A$7:$J$424</definedName>
    <definedName name="Z_3A08D49D_7322_4FD5_90D4_F8436B9BCFE3_.wvu.FilterData" localSheetId="0" hidden="1">'на 01.05.2020'!$A$7:$J$424</definedName>
    <definedName name="Z_3A152827_EFCD_4FCD_A4F0_81C604FF3F88_.wvu.FilterData" localSheetId="0" hidden="1">'на 01.05.2020'!$A$7:$J$424</definedName>
    <definedName name="Z_3A3C36BB_10E7_4C1E_B0B9_7B6ED7A3EB3A_.wvu.FilterData" localSheetId="0" hidden="1">'на 01.05.2020'!$A$7:$J$424</definedName>
    <definedName name="Z_3A3DB971_386F_40FA_8DD4_4A74AFE3B4C9_.wvu.FilterData" localSheetId="0" hidden="1">'на 01.05.2020'!$A$7:$J$424</definedName>
    <definedName name="Z_3AAEA08B_779A_471D_BFA0_0D98BF9A4FAD_.wvu.FilterData" localSheetId="0" hidden="1">'на 01.05.2020'!$A$7:$H$171</definedName>
    <definedName name="Z_3ABBA6B1_F69F_4AC7_8A6D_97A73D7030DF_.wvu.FilterData" localSheetId="0" hidden="1">'на 01.05.2020'!$A$7:$J$424</definedName>
    <definedName name="Z_3B9A8A09_51D3_4E7C_A285_7AC18DD1651A_.wvu.FilterData" localSheetId="0" hidden="1">'на 01.05.2020'!$A$7:$J$424</definedName>
    <definedName name="Z_3BA8851C_D45C_4CAD_BDD3_B93B3145A21A_.wvu.FilterData" localSheetId="0" hidden="1">'на 01.05.2020'!$A$7:$J$424</definedName>
    <definedName name="Z_3C62C2D0_C27D_4A54_8798_05FBD22117F1_.wvu.FilterData" localSheetId="0" hidden="1">'на 01.05.2020'!$A$7:$J$424</definedName>
    <definedName name="Z_3C664174_3E98_4762_A560_3810A313981F_.wvu.FilterData" localSheetId="0" hidden="1">'на 01.05.2020'!$A$7:$J$424</definedName>
    <definedName name="Z_3C9F72CF_10C2_48CF_BBB6_A2B9A1393F37_.wvu.FilterData" localSheetId="0" hidden="1">'на 01.05.2020'!$A$7:$H$171</definedName>
    <definedName name="Z_3CBCA6B7_5D7C_44A4_844A_26E2A61FDE86_.wvu.FilterData" localSheetId="0" hidden="1">'на 01.05.2020'!$A$7:$J$424</definedName>
    <definedName name="Z_3CF5067B_C0BF_4885_AAB9_F758BBB164A0_.wvu.FilterData" localSheetId="0" hidden="1">'на 01.05.2020'!$A$7:$J$424</definedName>
    <definedName name="Z_3D1280C8_646B_4BB2_862F_8A8207220C6A_.wvu.FilterData" localSheetId="0" hidden="1">'на 01.05.2020'!$A$7:$H$171</definedName>
    <definedName name="Z_3D12D47D_2661_467F_878A_C80F625F0D27_.wvu.FilterData" localSheetId="0" hidden="1">'на 01.05.2020'!$A$7:$J$424</definedName>
    <definedName name="Z_3D221415_9606_4173_A756_975B19400305_.wvu.FilterData" localSheetId="0" hidden="1">'на 01.05.2020'!$A$7:$J$424</definedName>
    <definedName name="Z_3D4245D9_9AB3_43FE_97D0_205A6EA7E6E4_.wvu.FilterData" localSheetId="0" hidden="1">'на 01.05.2020'!$A$7:$J$424</definedName>
    <definedName name="Z_3D5A28D4_CB7B_405C_9FFF_EB22C14AB77F_.wvu.FilterData" localSheetId="0" hidden="1">'на 01.05.2020'!$A$7:$J$424</definedName>
    <definedName name="Z_3D6E136A_63AE_4912_A965_BD438229D989_.wvu.FilterData" localSheetId="0" hidden="1">'на 01.05.2020'!$A$7:$J$424</definedName>
    <definedName name="Z_3D767291_F26D_442B_900B_2A17CA4A2D3C_.wvu.FilterData" localSheetId="0" hidden="1">'на 01.05.2020'!$A$7:$J$424</definedName>
    <definedName name="Z_3DB4F6FC_CE58_4083_A6ED_88DCB901BB99_.wvu.FilterData" localSheetId="0" hidden="1">'на 01.05.2020'!$A$7:$H$171</definedName>
    <definedName name="Z_3E14FD86_95B1_4D0E_A8F6_A4FFDE0E3FF0_.wvu.FilterData" localSheetId="0" hidden="1">'на 01.05.2020'!$A$7:$J$424</definedName>
    <definedName name="Z_3E7BBA27_FCB5_4D66_864C_8656009B9E88_.wvu.FilterData" localSheetId="0" hidden="1">'на 01.05.2020'!$A$3:$K$208</definedName>
    <definedName name="Z_3EEA7E1A_5F2B_4408_A34C_1F0223B5B245_.wvu.FilterData" localSheetId="0" hidden="1">'на 01.05.2020'!$A$7:$J$424</definedName>
    <definedName name="Z_3F0F098D_D998_48FD_BB26_7A5537CB4DC9_.wvu.FilterData" localSheetId="0" hidden="1">'на 01.05.2020'!$A$7:$J$424</definedName>
    <definedName name="Z_3F4B50A3_77F4_4415_B0BF_C7AAD2F22592_.wvu.FilterData" localSheetId="0" hidden="1">'на 01.05.2020'!$A$7:$J$424</definedName>
    <definedName name="Z_3F4E18FA_E0CE_43C2_A7F4_5CAE036892ED_.wvu.FilterData" localSheetId="0" hidden="1">'на 01.05.2020'!$A$7:$J$424</definedName>
    <definedName name="Z_3F7954D6_04C1_4B23_AE36_0FF9609A2280_.wvu.FilterData" localSheetId="0" hidden="1">'на 01.05.2020'!$A$7:$J$424</definedName>
    <definedName name="Z_3F839701_87D5_496C_AD9C_2B5AE5742513_.wvu.FilterData" localSheetId="0" hidden="1">'на 01.05.2020'!$A$7:$J$424</definedName>
    <definedName name="Z_3FE8ACF3_2097_4BA9_8230_2DBD30F09632_.wvu.FilterData" localSheetId="0" hidden="1">'на 01.05.2020'!$A$7:$J$424</definedName>
    <definedName name="Z_3FEA0B99_83A0_4934_91F1_66BC8E596ABB_.wvu.FilterData" localSheetId="0" hidden="1">'на 01.05.2020'!$A$7:$J$424</definedName>
    <definedName name="Z_3FEDCFF8_5450_469D_9A9E_38AB8819A083_.wvu.FilterData" localSheetId="0" hidden="1">'на 01.05.2020'!$A$7:$J$424</definedName>
    <definedName name="Z_402DFE3F_A5E1_41E8_BB4F_E3062FAE22D8_.wvu.FilterData" localSheetId="0" hidden="1">'на 01.05.2020'!$A$7:$J$424</definedName>
    <definedName name="Z_403313B7_B74E_4D03_8AB9_B2A52A5BA330_.wvu.FilterData" localSheetId="0" hidden="1">'на 01.05.2020'!$A$7:$H$171</definedName>
    <definedName name="Z_4055661A_C391_44E3_B71B_DF824D593415_.wvu.FilterData" localSheetId="0" hidden="1">'на 01.05.2020'!$A$7:$H$171</definedName>
    <definedName name="Z_4102256A_B8EA_4260_93B3_E17EB54C607E_.wvu.FilterData" localSheetId="0" hidden="1">'на 01.05.2020'!$A$7:$J$424</definedName>
    <definedName name="Z_413E8ADC_60FE_4AEB_A365_51405ED7DAEF_.wvu.FilterData" localSheetId="0" hidden="1">'на 01.05.2020'!$A$7:$J$424</definedName>
    <definedName name="Z_415B8653_FE9C_472E_85AE_9CFA9B00FD5E_.wvu.FilterData" localSheetId="0" hidden="1">'на 01.05.2020'!$A$7:$H$171</definedName>
    <definedName name="Z_418F9F46_9018_4AFC_A504_8CA60A905B83_.wvu.FilterData" localSheetId="0" hidden="1">'на 01.05.2020'!$A$7:$J$424</definedName>
    <definedName name="Z_41A2847A_411A_4D8D_8669_7A8FD6A7F9E8_.wvu.FilterData" localSheetId="0" hidden="1">'на 01.05.2020'!$A$7:$J$424</definedName>
    <definedName name="Z_41C6EAF5_F389_4A73_A5DF_3E2ABACB9DC1_.wvu.FilterData" localSheetId="0" hidden="1">'на 01.05.2020'!$A$7:$J$424</definedName>
    <definedName name="Z_422AF1DB_ADD9_4056_90D1_EF57FA0619FA_.wvu.FilterData" localSheetId="0" hidden="1">'на 01.05.2020'!$A$7:$J$424</definedName>
    <definedName name="Z_423AE2BD_6FE7_4E39_8400_BD8A00496896_.wvu.FilterData" localSheetId="0" hidden="1">'на 01.05.2020'!$A$7:$J$424</definedName>
    <definedName name="Z_42BF13A9_20A4_4030_912B_F63923E11DBF_.wvu.FilterData" localSheetId="0" hidden="1">'на 01.05.2020'!$A$7:$J$424</definedName>
    <definedName name="Z_4388DD05_A74C_4C1C_A344_6EEDB2F4B1B0_.wvu.FilterData" localSheetId="0" hidden="1">'на 01.05.2020'!$A$7:$H$171</definedName>
    <definedName name="Z_43AA75B7_7B20_4F8F_84A9_CCA8EDA56931_.wvu.FilterData" localSheetId="0" hidden="1">'на 01.05.2020'!$A$7:$J$424</definedName>
    <definedName name="Z_43F7D742_5383_4CCE_A058_3A12F3676DF6_.wvu.FilterData" localSheetId="0" hidden="1">'на 01.05.2020'!$A$7:$J$424</definedName>
    <definedName name="Z_445590C0_7350_4A17_AB85_F8DCF9494ECC_.wvu.FilterData" localSheetId="0" hidden="1">'на 01.05.2020'!$A$7:$H$171</definedName>
    <definedName name="Z_448249C8_AE56_4244_9A71_332B9BB563B1_.wvu.FilterData" localSheetId="0" hidden="1">'на 01.05.2020'!$A$7:$J$424</definedName>
    <definedName name="Z_4500807F_0E0F_40C0_A6A6_F5F607F7BCF2_.wvu.FilterData" localSheetId="0" hidden="1">'на 01.05.2020'!$A$7:$J$424</definedName>
    <definedName name="Z_4518508D_B738_485B_8F09_2B48028E59D4_.wvu.FilterData" localSheetId="0" hidden="1">'на 01.05.2020'!$A$7:$J$424</definedName>
    <definedName name="Z_45394FC2_181E_425F_9DFF_B16FB4463D36_.wvu.FilterData" localSheetId="0" hidden="1">'на 01.05.2020'!$A$7:$J$424</definedName>
    <definedName name="Z_45D27932_FD3D_46DE_B431_4E5606457D7F_.wvu.FilterData" localSheetId="0" hidden="1">'на 01.05.2020'!$A$7:$H$171</definedName>
    <definedName name="Z_45D7DC6D_F10E_4AED_AA57_74B50269F199_.wvu.FilterData" localSheetId="0" hidden="1">'на 01.05.2020'!$A$7:$J$424</definedName>
    <definedName name="Z_45DE1976_7F07_4EB4_8A9C_FB72D060BEFA_.wvu.FilterData" localSheetId="0" hidden="1">'на 01.05.2020'!$A$7:$J$424</definedName>
    <definedName name="Z_45DE1976_7F07_4EB4_8A9C_FB72D060BEFA_.wvu.PrintArea" localSheetId="0" hidden="1">'на 01.05.2020'!$A$1:$J$209</definedName>
    <definedName name="Z_45DE1976_7F07_4EB4_8A9C_FB72D060BEFA_.wvu.PrintTitles" localSheetId="0" hidden="1">'на 01.05.2020'!$5:$8</definedName>
    <definedName name="Z_463A6E53_B01C_47C1_A90D_6BF2068600E6_.wvu.FilterData" localSheetId="0" hidden="1">'на 01.05.2020'!$A$7:$J$424</definedName>
    <definedName name="Z_463F3E4B_81D6_4261_A251_5FB4227E67B1_.wvu.FilterData" localSheetId="0" hidden="1">'на 01.05.2020'!$A$7:$J$424</definedName>
    <definedName name="Z_4646AC6A_1AED_414D_9F5A_8C20F4393FAC_.wvu.FilterData" localSheetId="0" hidden="1">'на 01.05.2020'!$A$7:$J$424</definedName>
    <definedName name="Z_464A6675_A54C_47A6_87B3_7B4DF2961434_.wvu.FilterData" localSheetId="0" hidden="1">'на 01.05.2020'!$A$7:$J$424</definedName>
    <definedName name="Z_46710F25_253B_4E24_937C_29641ECA4F50_.wvu.FilterData" localSheetId="0" hidden="1">'на 01.05.2020'!$A$7:$J$424</definedName>
    <definedName name="Z_46EDADFA_EC35_46D3_9137_2B694BF910BA_.wvu.FilterData" localSheetId="0" hidden="1">'на 01.05.2020'!$A$7:$J$424</definedName>
    <definedName name="Z_474B57ED_4959_4C17_9ED5_42840CC1EF1F_.wvu.FilterData" localSheetId="0" hidden="1">'на 01.05.2020'!$A$7:$J$424</definedName>
    <definedName name="Z_4765959C_9F0B_44DF_B00A_10C6BB8CF204_.wvu.FilterData" localSheetId="0" hidden="1">'на 01.05.2020'!$A$7:$J$424</definedName>
    <definedName name="Z_476DBA6E_91D1_4913_8987_DE65424E41FC_.wvu.FilterData" localSheetId="0" hidden="1">'на 01.05.2020'!$A$7:$J$424</definedName>
    <definedName name="Z_477D6B5D_325A_45EE_9C5E_7F9C11D6E1EF_.wvu.FilterData" localSheetId="0" hidden="1">'на 01.05.2020'!$A$7:$J$424</definedName>
    <definedName name="Z_47A8A680_8C4D_4709_925D_1B1D9945DCD8_.wvu.FilterData" localSheetId="0" hidden="1">'на 01.05.2020'!$A$7:$J$424</definedName>
    <definedName name="Z_47BCB1EA_366A_4F56_B866_A7D2D6FB6413_.wvu.FilterData" localSheetId="0" hidden="1">'на 01.05.2020'!$A$7:$J$424</definedName>
    <definedName name="Z_47CE02E9_7BC4_47FC_9B44_1B5CC8466C98_.wvu.FilterData" localSheetId="0" hidden="1">'на 01.05.2020'!$A$7:$J$424</definedName>
    <definedName name="Z_47DE35B6_B347_4C65_8E49_C2008CA773EB_.wvu.FilterData" localSheetId="0" hidden="1">'на 01.05.2020'!$A$7:$H$171</definedName>
    <definedName name="Z_47E54F1A_929E_4350_846F_D427E0D466DD_.wvu.FilterData" localSheetId="0" hidden="1">'на 01.05.2020'!$A$7:$J$424</definedName>
    <definedName name="Z_486156AC_4370_4C02_BA8A_CB9B49D1A8EC_.wvu.FilterData" localSheetId="0" hidden="1">'на 01.05.2020'!$A$7:$J$424</definedName>
    <definedName name="Z_4861CA5D_AAF5_4F79_B1FC_28136A948C67_.wvu.FilterData" localSheetId="0" hidden="1">'на 01.05.2020'!$A$7:$J$424</definedName>
    <definedName name="Z_48DA5D36_0C58_49EA_8441_4706633948A7_.wvu.FilterData" localSheetId="0" hidden="1">'на 01.05.2020'!$A$7:$J$424</definedName>
    <definedName name="Z_490A2F1C_31D3_46A4_90C2_4FE00A2A3110_.wvu.FilterData" localSheetId="0" hidden="1">'на 01.05.2020'!$A$7:$J$424</definedName>
    <definedName name="Z_491B9ECD_9A04_4974_988C_053596828378_.wvu.FilterData" localSheetId="0" hidden="1">'на 01.05.2020'!$A$7:$J$424</definedName>
    <definedName name="Z_494248FA_238D_478D_A4F9_307A931FFEE2_.wvu.FilterData" localSheetId="0" hidden="1">'на 01.05.2020'!$A$7:$J$424</definedName>
    <definedName name="Z_495CB41C_9D74_45FB_9A3C_30411D304A3A_.wvu.FilterData" localSheetId="0" hidden="1">'на 01.05.2020'!$A$7:$J$424</definedName>
    <definedName name="Z_49C7329D_3247_4713_BC9A_64F0EE2B0B3C_.wvu.FilterData" localSheetId="0" hidden="1">'на 01.05.2020'!$A$7:$J$424</definedName>
    <definedName name="Z_49E10B09_97E3_41C9_892E_7D9C5DFF5740_.wvu.FilterData" localSheetId="0" hidden="1">'на 01.05.2020'!$A$7:$J$424</definedName>
    <definedName name="Z_49F2D403_965E_4EAD_9917_761D5083F09E_.wvu.FilterData" localSheetId="0" hidden="1">'на 01.05.2020'!$A$7:$J$424</definedName>
    <definedName name="Z_4A659025_264B_4535_9CC0_B58EAC1CFB45_.wvu.FilterData" localSheetId="0" hidden="1">'на 01.05.2020'!$A$7:$J$424</definedName>
    <definedName name="Z_4A8D74AF_6B6C_4239_9EC3_301119213646_.wvu.FilterData" localSheetId="0" hidden="1">'на 01.05.2020'!$A$7:$J$424</definedName>
    <definedName name="Z_4ACD5078_5B81_4758_B0EF_CE5F66AB6D3F_.wvu.FilterData" localSheetId="0" hidden="1">'на 01.05.2020'!$A$7:$J$424</definedName>
    <definedName name="Z_4AE61192_90D6_4C2B_9424_00320246C826_.wvu.FilterData" localSheetId="0" hidden="1">'на 01.05.2020'!$A$7:$J$424</definedName>
    <definedName name="Z_4AF0FF7E_D940_4246_AB71_AC8FEDA2EF24_.wvu.FilterData" localSheetId="0" hidden="1">'на 01.05.2020'!$A$7:$J$424</definedName>
    <definedName name="Z_4B20F78A_DF0A_42A3_912F_886F8C470D6F_.wvu.FilterData" localSheetId="0" hidden="1">'на 01.05.2020'!$A$7:$J$424</definedName>
    <definedName name="Z_4B8100D5_9B41_4D1D_BD47_2CC7A425BCB9_.wvu.FilterData" localSheetId="0" hidden="1">'на 01.05.2020'!$A$7:$J$424</definedName>
    <definedName name="Z_4BB7905C_0E11_42F1_848D_90186131796A_.wvu.FilterData" localSheetId="0" hidden="1">'на 01.05.2020'!$A$7:$H$171</definedName>
    <definedName name="Z_4BE15B2D_077F_41A8_A21C_AB77D19D57D3_.wvu.FilterData" localSheetId="0" hidden="1">'на 01.05.2020'!$A$7:$J$424</definedName>
    <definedName name="Z_4C1FE39D_945F_4F14_94DF_F69B283DCD9F_.wvu.FilterData" localSheetId="0" hidden="1">'на 01.05.2020'!$A$7:$H$171</definedName>
    <definedName name="Z_4C8FE8DC_A013_4BDA_A182_49DE5A00ABD2_.wvu.FilterData" localSheetId="0" hidden="1">'на 01.05.2020'!$A$7:$J$424</definedName>
    <definedName name="Z_4C99A172_787E_4AA6_A4A2_6DD4177EA173_.wvu.FilterData" localSheetId="0" hidden="1">'на 01.05.2020'!$A$7:$J$424</definedName>
    <definedName name="Z_4CA010EE_9FB5_4C7E_A14E_34EFE4C7E4F1_.wvu.FilterData" localSheetId="0" hidden="1">'на 01.05.2020'!$A$7:$J$424</definedName>
    <definedName name="Z_4CEB490B_58FB_4CA0_AAF2_63178FECD849_.wvu.FilterData" localSheetId="0" hidden="1">'на 01.05.2020'!$A$7:$J$424</definedName>
    <definedName name="Z_4DBA5214_E42E_4E7C_B43C_190A2BF79ACC_.wvu.FilterData" localSheetId="0" hidden="1">'на 01.05.2020'!$A$7:$J$424</definedName>
    <definedName name="Z_4DC9D79A_8761_4284_BFE5_DFE7738AB4F8_.wvu.FilterData" localSheetId="0" hidden="1">'на 01.05.2020'!$A$7:$J$424</definedName>
    <definedName name="Z_4DF21929_63B0_45D6_9063_EE3D75E46DF0_.wvu.FilterData" localSheetId="0" hidden="1">'на 01.05.2020'!$A$7:$J$424</definedName>
    <definedName name="Z_4E70B456_53A6_4A9B_B0D8_E54D21A50BAA_.wvu.FilterData" localSheetId="0" hidden="1">'на 01.05.2020'!$A$7:$J$424</definedName>
    <definedName name="Z_4EB9A2EB_6EC6_4AFE_AFFA_537868B4F130_.wvu.FilterData" localSheetId="0" hidden="1">'на 01.05.2020'!$A$7:$J$424</definedName>
    <definedName name="Z_4EF3C623_C372_46C1_AA60_4AC85C37C9F2_.wvu.FilterData" localSheetId="0" hidden="1">'на 01.05.2020'!$A$7:$J$424</definedName>
    <definedName name="Z_4F08029A_B8F0_4DA4_87B0_16FDC76C4FA3_.wvu.FilterData" localSheetId="0" hidden="1">'на 01.05.2020'!$A$7:$J$424</definedName>
    <definedName name="Z_4F4F3D49_5D0A_42E0_916A_69EDE30FA23F_.wvu.FilterData" localSheetId="0" hidden="1">'на 01.05.2020'!$A$7:$J$424</definedName>
    <definedName name="Z_4FA4A69A_6589_44A8_8710_9041295BCBA3_.wvu.FilterData" localSheetId="0" hidden="1">'на 01.05.2020'!$A$7:$J$424</definedName>
    <definedName name="Z_4FE18469_4F1B_4C4F_94F8_2337C288BBDA_.wvu.FilterData" localSheetId="0" hidden="1">'на 01.05.2020'!$A$7:$J$424</definedName>
    <definedName name="Z_5039ACE2_215B_49F3_AC23_F5E171EB2E04_.wvu.FilterData" localSheetId="0" hidden="1">'на 01.05.2020'!$A$7:$J$424</definedName>
    <definedName name="Z_50C47821_D4D0_4482_B67B_271683C3EE7C_.wvu.FilterData" localSheetId="0" hidden="1">'на 01.05.2020'!$A$7:$J$424</definedName>
    <definedName name="Z_50C7EE06_D3E5_466A_B02E_784815AC69C9_.wvu.FilterData" localSheetId="0" hidden="1">'на 01.05.2020'!$A$7:$J$424</definedName>
    <definedName name="Z_50F270BE_8CE5_4CA8_ACB0_0FE221C0502F_.wvu.FilterData" localSheetId="0" hidden="1">'на 01.05.2020'!$A$7:$J$424</definedName>
    <definedName name="Z_5118907D_F812_419B_BA38_C5D1A4D7AA9B_.wvu.FilterData" localSheetId="0" hidden="1">'на 01.05.2020'!$A$7:$J$424</definedName>
    <definedName name="Z_512708F0_FC6D_4404_BE68_DA23201791B7_.wvu.FilterData" localSheetId="0" hidden="1">'на 01.05.2020'!$A$7:$J$424</definedName>
    <definedName name="Z_51637613_0EB8_43CA_A073_E9BDD29429FF_.wvu.FilterData" localSheetId="0" hidden="1">'на 01.05.2020'!$A$7:$J$424</definedName>
    <definedName name="Z_51BD5A76_12FD_4D74_BB88_134070337907_.wvu.FilterData" localSheetId="0" hidden="1">'на 01.05.2020'!$A$7:$J$424</definedName>
    <definedName name="Z_5211D146_D07B_4B5D_8712_916865134037_.wvu.FilterData" localSheetId="0" hidden="1">'на 01.05.2020'!$A$7:$J$424</definedName>
    <definedName name="Z_52306391_FBA4_4117_8AD3_6946E8898C18_.wvu.FilterData" localSheetId="0" hidden="1">'на 01.05.2020'!$A$7:$J$424</definedName>
    <definedName name="Z_5253E1E1_F351_4BC1_B2DF_DE6F6B57B558_.wvu.FilterData" localSheetId="0" hidden="1">'на 01.05.2020'!$A$7:$J$424</definedName>
    <definedName name="Z_529A9D10_2BB0_46A7_944D_8ECDFA0395B8_.wvu.FilterData" localSheetId="0" hidden="1">'на 01.05.2020'!$A$7:$J$424</definedName>
    <definedName name="Z_52ACD1DE_5C8C_419B_897D_A938C2151D22_.wvu.FilterData" localSheetId="0" hidden="1">'на 01.05.2020'!$A$7:$J$424</definedName>
    <definedName name="Z_52C40832_4D48_45A4_B802_95C62DCB5A61_.wvu.FilterData" localSheetId="0" hidden="1">'на 01.05.2020'!$A$7:$H$171</definedName>
    <definedName name="Z_52F5BC9C_3CB5_4DD9_B732_2722A80051BB_.wvu.FilterData" localSheetId="0" hidden="1">'на 01.05.2020'!$A$7:$J$424</definedName>
    <definedName name="Z_53011515_95F3_4C88_88B6_C1D6475FC303_.wvu.FilterData" localSheetId="0" hidden="1">'на 01.05.2020'!$A$7:$J$424</definedName>
    <definedName name="Z_539CB3DF_9B66_4BE7_9074_8CE0405EB8A6_.wvu.Cols" localSheetId="0" hidden="1">'на 01.05.2020'!#REF!,'на 01.05.2020'!#REF!</definedName>
    <definedName name="Z_539CB3DF_9B66_4BE7_9074_8CE0405EB8A6_.wvu.FilterData" localSheetId="0" hidden="1">'на 01.05.2020'!$A$7:$J$424</definedName>
    <definedName name="Z_539CB3DF_9B66_4BE7_9074_8CE0405EB8A6_.wvu.PrintArea" localSheetId="0" hidden="1">'на 01.05.2020'!$A$1:$J$203</definedName>
    <definedName name="Z_539CB3DF_9B66_4BE7_9074_8CE0405EB8A6_.wvu.PrintTitles" localSheetId="0" hidden="1">'на 01.05.2020'!$5:$8</definedName>
    <definedName name="Z_543FDC9E_DC95_4C7A_84E4_76AA766A82EF_.wvu.FilterData" localSheetId="0" hidden="1">'на 01.05.2020'!$A$7:$J$424</definedName>
    <definedName name="Z_54703B32_BADE_4A70_9C97_888CD74744A0_.wvu.FilterData" localSheetId="0" hidden="1">'на 01.05.2020'!$A$7:$J$424</definedName>
    <definedName name="Z_54998E4E_243D_4810_826F_6D61E2FD7B80_.wvu.FilterData" localSheetId="0" hidden="1">'на 01.05.2020'!$A$7:$J$424</definedName>
    <definedName name="Z_54BA7F95_777A_45AD_95C4_BDBF7D83E6C8_.wvu.FilterData" localSheetId="0" hidden="1">'на 01.05.2020'!$A$7:$J$424</definedName>
    <definedName name="Z_55266A36_B6A9_42E1_8467_17D14F12BABD_.wvu.FilterData" localSheetId="0" hidden="1">'на 01.05.2020'!$A$7:$H$171</definedName>
    <definedName name="Z_55F24CBB_212F_42F4_BB98_92561BDA95C3_.wvu.FilterData" localSheetId="0" hidden="1">'на 01.05.2020'!$A$7:$J$424</definedName>
    <definedName name="Z_564F82E8_8306_4799_B1F9_06B1FD1FB16E_.wvu.FilterData" localSheetId="0" hidden="1">'на 01.05.2020'!$A$3:$K$208</definedName>
    <definedName name="Z_565A1A16_6A4F_4794_B3C1_1808DC7E86C0_.wvu.FilterData" localSheetId="0" hidden="1">'на 01.05.2020'!$A$7:$H$171</definedName>
    <definedName name="Z_568C3823_FEE7_49C8_B4CF_3D48541DA65C_.wvu.FilterData" localSheetId="0" hidden="1">'на 01.05.2020'!$A$7:$H$171</definedName>
    <definedName name="Z_5696C387_34DF_4BED_BB60_2D85436D9DA8_.wvu.FilterData" localSheetId="0" hidden="1">'на 01.05.2020'!$A$7:$J$424</definedName>
    <definedName name="Z_56C18D87_C587_43F7_9147_D7827AADF66D_.wvu.FilterData" localSheetId="0" hidden="1">'на 01.05.2020'!$A$7:$H$171</definedName>
    <definedName name="Z_5729DC83_8713_4B21_9D2C_8A74D021747E_.wvu.FilterData" localSheetId="0" hidden="1">'на 01.05.2020'!$A$7:$H$171</definedName>
    <definedName name="Z_5730431A_42FA_4886_8F76_DA9C1179F65B_.wvu.FilterData" localSheetId="0" hidden="1">'на 01.05.2020'!$A$7:$J$424</definedName>
    <definedName name="Z_58270B81_2C5A_44D4_84D8_B29B6BA03243_.wvu.FilterData" localSheetId="0" hidden="1">'на 01.05.2020'!$A$7:$H$171</definedName>
    <definedName name="Z_5834E280_FA37_4F43_B5D8_B8D5A97A4524_.wvu.FilterData" localSheetId="0" hidden="1">'на 01.05.2020'!$A$7:$J$424</definedName>
    <definedName name="Z_58A2BFA9_7803_4AA8_99E8_85AF5847A611_.wvu.FilterData" localSheetId="0" hidden="1">'на 01.05.2020'!$A$7:$J$424</definedName>
    <definedName name="Z_58BFA8D4_CF88_4C84_B35F_981C21093C49_.wvu.FilterData" localSheetId="0" hidden="1">'на 01.05.2020'!$A$7:$J$424</definedName>
    <definedName name="Z_58EAD7A7_C312_4E53_9D90_6DB268F00AAE_.wvu.FilterData" localSheetId="0" hidden="1">'на 01.05.2020'!$A$7:$J$424</definedName>
    <definedName name="Z_58EFAC3E_6DAA_4E10_964A_6BC23ECA3B99_.wvu.FilterData" localSheetId="0" hidden="1">'на 01.05.2020'!$A$7:$J$424</definedName>
    <definedName name="Z_59074C03_1A19_4344_8FE1_916D5A98CD29_.wvu.FilterData" localSheetId="0" hidden="1">'на 01.05.2020'!$A$7:$J$424</definedName>
    <definedName name="Z_593FC661_D3C9_4D5B_9F7F_4FD8BB281A5E_.wvu.FilterData" localSheetId="0" hidden="1">'на 01.05.2020'!$A$7:$J$424</definedName>
    <definedName name="Z_5996ED13_8652_498D_8DEE_2CE867E1D6DA_.wvu.FilterData" localSheetId="0" hidden="1">'на 01.05.2020'!$A$7:$J$424</definedName>
    <definedName name="Z_59CCB0AC_39EE_4AC7_9307_7FE7718BECEC_.wvu.FilterData" localSheetId="0" hidden="1">'на 01.05.2020'!$A$7:$J$424</definedName>
    <definedName name="Z_59F91900_CAE9_4608_97BE_FBC0993C389F_.wvu.FilterData" localSheetId="0" hidden="1">'на 01.05.2020'!$A$7:$H$171</definedName>
    <definedName name="Z_5A0826D2_48E8_4049_87EB_8011A792B32A_.wvu.FilterData" localSheetId="0" hidden="1">'на 01.05.2020'!$A$7:$J$424</definedName>
    <definedName name="Z_5A5FF966_0E10_4BF8_B40F_C8478F0D995D_.wvu.FilterData" localSheetId="0" hidden="1">'на 01.05.2020'!$A$7:$J$424</definedName>
    <definedName name="Z_5AC843E8_BE7D_4B69_82E5_622B40389D76_.wvu.FilterData" localSheetId="0" hidden="1">'на 01.05.2020'!$A$7:$J$424</definedName>
    <definedName name="Z_5AED1EEB_F2BD_4EA8_B85A_ECC7CA9EB0BB_.wvu.FilterData" localSheetId="0" hidden="1">'на 01.05.2020'!$A$7:$J$424</definedName>
    <definedName name="Z_5B201F9D_0EC3_499C_A33C_1C4C3BFDAC63_.wvu.FilterData" localSheetId="0" hidden="1">'на 01.05.2020'!$A$7:$J$424</definedName>
    <definedName name="Z_5B530939_3820_4F41_B6AF_D342046937E2_.wvu.FilterData" localSheetId="0" hidden="1">'на 01.05.2020'!$A$7:$J$424</definedName>
    <definedName name="Z_5B6D98E6_8929_4747_9889_173EDC254AC0_.wvu.FilterData" localSheetId="0" hidden="1">'на 01.05.2020'!$A$7:$J$424</definedName>
    <definedName name="Z_5B8F35C7_BACE_46B7_A289_D37993E37EE6_.wvu.FilterData" localSheetId="0" hidden="1">'на 01.05.2020'!$A$7:$J$424</definedName>
    <definedName name="Z_5BD6B32C_AA9C_477B_9D18_4933499B50B8_.wvu.FilterData" localSheetId="0" hidden="1">'на 01.05.2020'!$A$7:$J$424</definedName>
    <definedName name="Z_5C13A1A0_C535_4639_90BE_9B5D72B8AEDB_.wvu.FilterData" localSheetId="0" hidden="1">'на 01.05.2020'!$A$7:$H$171</definedName>
    <definedName name="Z_5C253E80_F3BD_4FE4_AB93_2FEE92134E33_.wvu.FilterData" localSheetId="0" hidden="1">'на 01.05.2020'!$A$7:$J$424</definedName>
    <definedName name="Z_5C519772_2A20_4B5B_841B_37C4DE3DF25F_.wvu.FilterData" localSheetId="0" hidden="1">'на 01.05.2020'!$A$7:$J$424</definedName>
    <definedName name="Z_5CDE7466_9008_4EE8_8F19_E26D937B15F6_.wvu.FilterData" localSheetId="0" hidden="1">'на 01.05.2020'!$A$7:$H$171</definedName>
    <definedName name="Z_5CF8FCD5_D471_4326_AE16_46A73366B8A0_.wvu.FilterData" localSheetId="0" hidden="1">'на 01.05.2020'!$A$7:$J$424</definedName>
    <definedName name="Z_5D02AC07_9DDA_4DED_8BC0_7F56C2780A3D_.wvu.FilterData" localSheetId="0" hidden="1">'на 01.05.2020'!$A$7:$J$424</definedName>
    <definedName name="Z_5D0C536E_5C8E_491C_A9DB_A2B27E25CEE3_.wvu.FilterData" localSheetId="0" hidden="1">'на 01.05.2020'!$A$7:$J$424</definedName>
    <definedName name="Z_5D1A8E24_0858_4B4C_9A88_78819F5A1F0E_.wvu.FilterData" localSheetId="0" hidden="1">'на 01.05.2020'!$A$7:$J$424</definedName>
    <definedName name="Z_5D493D37_85DF_4A0D_9E57_094C52290F45_.wvu.FilterData" localSheetId="0" hidden="1">'на 01.05.2020'!$A$7:$J$424</definedName>
    <definedName name="Z_5DA1F30B_C28D_4542_91B8_59775937AB4F_.wvu.FilterData" localSheetId="0" hidden="1">'на 01.05.2020'!$A$7:$J$424</definedName>
    <definedName name="Z_5E8319AA_70BE_4A15_908D_5BB7BC61D3F7_.wvu.FilterData" localSheetId="0" hidden="1">'на 01.05.2020'!$A$7:$J$424</definedName>
    <definedName name="Z_5EB104F4_627D_44E7_960F_6C67063C7D09_.wvu.FilterData" localSheetId="0" hidden="1">'на 01.05.2020'!$A$7:$J$424</definedName>
    <definedName name="Z_5EB1B5BB_79BE_4318_9140_3FA31802D519_.wvu.FilterData" localSheetId="0" hidden="1">'на 01.05.2020'!$A$7:$J$424</definedName>
    <definedName name="Z_5EB1B5BB_79BE_4318_9140_3FA31802D519_.wvu.PrintArea" localSheetId="0" hidden="1">'на 01.05.2020'!$A$1:$J$203</definedName>
    <definedName name="Z_5EB1B5BB_79BE_4318_9140_3FA31802D519_.wvu.PrintTitles" localSheetId="0" hidden="1">'на 01.05.2020'!$5:$8</definedName>
    <definedName name="Z_5F7F93D2_80EF_4EEE_9C9D_12AB30DD80D3_.wvu.FilterData" localSheetId="0" hidden="1">'на 01.05.2020'!$A$7:$J$424</definedName>
    <definedName name="Z_5FB953A5_71FF_4056_AF98_C9D06FF0EDF3_.wvu.Cols" localSheetId="0" hidden="1">'на 01.05.2020'!#REF!,'на 01.05.2020'!#REF!</definedName>
    <definedName name="Z_5FB953A5_71FF_4056_AF98_C9D06FF0EDF3_.wvu.FilterData" localSheetId="0" hidden="1">'на 01.05.2020'!$A$7:$J$424</definedName>
    <definedName name="Z_5FB953A5_71FF_4056_AF98_C9D06FF0EDF3_.wvu.PrintArea" localSheetId="0" hidden="1">'на 01.05.2020'!$A$1:$J$203</definedName>
    <definedName name="Z_5FB953A5_71FF_4056_AF98_C9D06FF0EDF3_.wvu.PrintTitles" localSheetId="0" hidden="1">'на 01.05.2020'!$5:$8</definedName>
    <definedName name="Z_6011A554_E1A4_465F_9A01_E0469A86D44D_.wvu.FilterData" localSheetId="0" hidden="1">'на 01.05.2020'!$A$7:$J$424</definedName>
    <definedName name="Z_60155C64_695E_458C_BBFE_B89C53118803_.wvu.FilterData" localSheetId="0" hidden="1">'на 01.05.2020'!$A$7:$J$424</definedName>
    <definedName name="Z_60657231_C99E_4191_A90E_C546FB588843_.wvu.FilterData" localSheetId="0" hidden="1">'на 01.05.2020'!$A$7:$H$171</definedName>
    <definedName name="Z_6068C3FF_17AA_48A5_A88B_2523CBAC39AE_.wvu.FilterData" localSheetId="0" hidden="1">'на 01.05.2020'!$A$7:$J$424</definedName>
    <definedName name="Z_6068C3FF_17AA_48A5_A88B_2523CBAC39AE_.wvu.PrintArea" localSheetId="0" hidden="1">'на 01.05.2020'!$A$1:$J$209</definedName>
    <definedName name="Z_6068C3FF_17AA_48A5_A88B_2523CBAC39AE_.wvu.PrintTitles" localSheetId="0" hidden="1">'на 01.05.2020'!$5:$8</definedName>
    <definedName name="Z_6096DF59_5639_431F_ACAA_6E74367471D4_.wvu.FilterData" localSheetId="0" hidden="1">'на 01.05.2020'!$A$7:$J$424</definedName>
    <definedName name="Z_60B33E92_3815_4061_91AA_8E38B8895054_.wvu.FilterData" localSheetId="0" hidden="1">'на 01.05.2020'!$A$7:$H$171</definedName>
    <definedName name="Z_615C7B91_FF13_4408_A2AA_52DA69643ED1_.wvu.FilterData" localSheetId="0" hidden="1">'на 01.05.2020'!$A$7:$J$424</definedName>
    <definedName name="Z_61D3C2BE_E5C3_4670_8A8C_5EA015D7BE13_.wvu.FilterData" localSheetId="0" hidden="1">'на 01.05.2020'!$A$7:$J$424</definedName>
    <definedName name="Z_61FEE2C2_8D13_4755_8517_9B75B80FA4B1_.wvu.FilterData" localSheetId="0" hidden="1">'на 01.05.2020'!$A$7:$J$424</definedName>
    <definedName name="Z_6246324E_D224_4FAC_8C67_F9370E7D77EB_.wvu.FilterData" localSheetId="0" hidden="1">'на 01.05.2020'!$A$7:$J$424</definedName>
    <definedName name="Z_624EA417_1537_4932_82E6_067428E23D73_.wvu.FilterData" localSheetId="0" hidden="1">'на 01.05.2020'!$A$7:$J$424</definedName>
    <definedName name="Z_62534477_13C5_437C_87A9_3525FC60CE4D_.wvu.FilterData" localSheetId="0" hidden="1">'на 01.05.2020'!$A$7:$J$424</definedName>
    <definedName name="Z_62691467_BD46_47AE_A6DF_52CBD0D9817B_.wvu.FilterData" localSheetId="0" hidden="1">'на 01.05.2020'!$A$7:$H$171</definedName>
    <definedName name="Z_62AE6103_E87D_480F_B5E4_8DBCD8F5A21D_.wvu.FilterData" localSheetId="0" hidden="1">'на 01.05.2020'!$A$7:$J$424</definedName>
    <definedName name="Z_62BB10A5_EF28_4942_80EF_BF25E16F79EB_.wvu.FilterData" localSheetId="0" hidden="1">'на 01.05.2020'!$A$7:$J$424</definedName>
    <definedName name="Z_62C4D5B7_88F6_4885_99F7_CBFA0AACC2D9_.wvu.FilterData" localSheetId="0" hidden="1">'на 01.05.2020'!$A$7:$J$424</definedName>
    <definedName name="Z_62E7809F_D5DF_4BC1_AEFF_718779E2F7F6_.wvu.FilterData" localSheetId="0" hidden="1">'на 01.05.2020'!$A$7:$J$424</definedName>
    <definedName name="Z_62F28655_B8A8_45AE_A142_E93FF8C032BD_.wvu.FilterData" localSheetId="0" hidden="1">'на 01.05.2020'!$A$7:$J$424</definedName>
    <definedName name="Z_62F2B5AA_C3D1_4669_A4A0_184285923B8F_.wvu.FilterData" localSheetId="0" hidden="1">'на 01.05.2020'!$A$7:$J$424</definedName>
    <definedName name="Z_63436FDB_9A91_4157_840D_70107C085942_.wvu.FilterData" localSheetId="0" hidden="1">'на 01.05.2020'!$A$7:$J$424</definedName>
    <definedName name="Z_636DA917_E508_45C7_B31A_50C91F940D46_.wvu.FilterData" localSheetId="0" hidden="1">'на 01.05.2020'!$A$7:$J$424</definedName>
    <definedName name="Z_63720CAA_47FE_4977_B082_29E1534276C7_.wvu.FilterData" localSheetId="0" hidden="1">'на 01.05.2020'!$A$7:$J$424</definedName>
    <definedName name="Z_638AAAE8_8FF2_44D0_A160_BB2A9AEB5B72_.wvu.FilterData" localSheetId="0" hidden="1">'на 01.05.2020'!$A$7:$H$171</definedName>
    <definedName name="Z_63D45DC6_0D62_438A_9069_0A4378090381_.wvu.FilterData" localSheetId="0" hidden="1">'на 01.05.2020'!$A$7:$H$171</definedName>
    <definedName name="Z_647EE6A0_6C8D_4FBF_BCF1_907D60975A5A_.wvu.FilterData" localSheetId="0" hidden="1">'на 01.05.2020'!$A$7:$J$424</definedName>
    <definedName name="Z_648AB040_BD0E_49A1_BA40_87D3D9C0BA55_.wvu.FilterData" localSheetId="0" hidden="1">'на 01.05.2020'!$A$7:$J$424</definedName>
    <definedName name="Z_649E5CE3_4976_49D9_83DA_4E57FFC714BF_.wvu.Cols" localSheetId="0" hidden="1">'на 01.05.2020'!#REF!</definedName>
    <definedName name="Z_649E5CE3_4976_49D9_83DA_4E57FFC714BF_.wvu.FilterData" localSheetId="0" hidden="1">'на 01.05.2020'!$A$7:$J$424</definedName>
    <definedName name="Z_649E5CE3_4976_49D9_83DA_4E57FFC714BF_.wvu.PrintArea" localSheetId="0" hidden="1">'на 01.05.2020'!$A$1:$J$207</definedName>
    <definedName name="Z_649E5CE3_4976_49D9_83DA_4E57FFC714BF_.wvu.PrintTitles" localSheetId="0" hidden="1">'на 01.05.2020'!$5:$8</definedName>
    <definedName name="Z_64C01F03_E840_4B6E_960F_5E13E0981676_.wvu.FilterData" localSheetId="0" hidden="1">'на 01.05.2020'!$A$7:$J$424</definedName>
    <definedName name="Z_65F8B16B_220F_4FC8_86A4_6BDB56CB5C59_.wvu.FilterData" localSheetId="0" hidden="1">'на 01.05.2020'!$A$3:$K$208</definedName>
    <definedName name="Z_6654CD2E_14AE_4299_8801_306919BA9D32_.wvu.FilterData" localSheetId="0" hidden="1">'на 01.05.2020'!$A$7:$J$424</definedName>
    <definedName name="Z_66550ABE_0FE4_4071_B1FA_6163FA599414_.wvu.FilterData" localSheetId="0" hidden="1">'на 01.05.2020'!$A$7:$J$424</definedName>
    <definedName name="Z_6656F77C_55F8_4E1C_A222_2E884838D2F2_.wvu.FilterData" localSheetId="0" hidden="1">'на 01.05.2020'!$A$7:$J$424</definedName>
    <definedName name="Z_667B535C_31EB_4690_B9D0_A1691F287780_.wvu.FilterData" localSheetId="0" hidden="1">'на 01.05.2020'!$A$7:$J$424</definedName>
    <definedName name="Z_6685478C_9BCA_4591_AD70_C668CD426557_.wvu.FilterData" localSheetId="0" hidden="1">'на 01.05.2020'!$A$7:$J$424</definedName>
    <definedName name="Z_66EE8E68_84F1_44B5_B60B_7ED67214A421_.wvu.FilterData" localSheetId="0" hidden="1">'на 01.05.2020'!$A$7:$J$424</definedName>
    <definedName name="Z_67A1158E_8E10_4053_B044_B8AB7C784C01_.wvu.FilterData" localSheetId="0" hidden="1">'на 01.05.2020'!$A$7:$J$424</definedName>
    <definedName name="Z_67ADFAE6_A9AF_44D7_8539_93CD0F6B7849_.wvu.FilterData" localSheetId="0" hidden="1">'на 01.05.2020'!$A$7:$J$424</definedName>
    <definedName name="Z_67ADFAE6_A9AF_44D7_8539_93CD0F6B7849_.wvu.PrintArea" localSheetId="0" hidden="1">'на 01.05.2020'!$A$1:$J$223</definedName>
    <definedName name="Z_67ADFAE6_A9AF_44D7_8539_93CD0F6B7849_.wvu.PrintTitles" localSheetId="0" hidden="1">'на 01.05.2020'!$5:$8</definedName>
    <definedName name="Z_67ADFAE6_A9AF_44D7_8539_93CD0F6B7849_.wvu.Rows" localSheetId="0" hidden="1">'на 01.05.2020'!$166:$171</definedName>
    <definedName name="Z_67CEEC89_8901_4825_883E_9C288CEBA3F4_.wvu.FilterData" localSheetId="0" hidden="1">'на 01.05.2020'!$A$7:$J$424</definedName>
    <definedName name="Z_68543727_5837_47F3_A17E_A06AE03143F0_.wvu.FilterData" localSheetId="0" hidden="1">'на 01.05.2020'!$A$7:$J$424</definedName>
    <definedName name="Z_68683A58_471B_4FCB_952E_C9B39BF5837F_.wvu.FilterData" localSheetId="0" hidden="1">'на 01.05.2020'!$A$7:$J$424</definedName>
    <definedName name="Z_6901CD30_42B7_4EC1_AF54_8AB710BFE495_.wvu.FilterData" localSheetId="0" hidden="1">'на 01.05.2020'!$A$7:$J$424</definedName>
    <definedName name="Z_69321B6F_CF2A_4DAB_82CF_8CAAD629F257_.wvu.FilterData" localSheetId="0" hidden="1">'на 01.05.2020'!$A$7:$J$424</definedName>
    <definedName name="Z_6960C5FC_23BB_416E_91A4_54843C57A92C_.wvu.FilterData" localSheetId="0" hidden="1">'на 01.05.2020'!$A$7:$J$424</definedName>
    <definedName name="Z_6A19F32A_B160_4483_91DD_03217B777DF3_.wvu.FilterData" localSheetId="0" hidden="1">'на 01.05.2020'!$A$7:$J$424</definedName>
    <definedName name="Z_6A3BD144_0140_4ADD_AD88_B274AA069B37_.wvu.FilterData" localSheetId="0" hidden="1">'на 01.05.2020'!$A$7:$J$424</definedName>
    <definedName name="Z_6AE09898_DB20_4B56_B25D_C756C4A5A0A2_.wvu.FilterData" localSheetId="0" hidden="1">'на 01.05.2020'!$A$7:$J$424</definedName>
    <definedName name="Z_6B30174D_06F6_400C_8FE4_A489A229C982_.wvu.FilterData" localSheetId="0" hidden="1">'на 01.05.2020'!$A$7:$J$424</definedName>
    <definedName name="Z_6B9F1A4E_485B_421D_A44C_0AAE5901E28D_.wvu.FilterData" localSheetId="0" hidden="1">'на 01.05.2020'!$A$7:$J$424</definedName>
    <definedName name="Z_6BE4E62B_4F97_4F96_9638_8ADCE8F932B1_.wvu.FilterData" localSheetId="0" hidden="1">'на 01.05.2020'!$A$7:$H$171</definedName>
    <definedName name="Z_6BE735CC_AF2E_4F67_B22D_A8AB001D3353_.wvu.FilterData" localSheetId="0" hidden="1">'на 01.05.2020'!$A$7:$H$171</definedName>
    <definedName name="Z_6C574B3A_CBDC_4063_B039_06E2BE768645_.wvu.FilterData" localSheetId="0" hidden="1">'на 01.05.2020'!$A$7:$J$424</definedName>
    <definedName name="Z_6CF84B0C_144A_4CF4_A34E_B9147B738037_.wvu.FilterData" localSheetId="0" hidden="1">'на 01.05.2020'!$A$7:$H$171</definedName>
    <definedName name="Z_6D091BF8_3118_4C66_BFCF_A396B92963B0_.wvu.FilterData" localSheetId="0" hidden="1">'на 01.05.2020'!$A$7:$J$424</definedName>
    <definedName name="Z_6D692D1F_2186_4B62_878B_AABF13F25116_.wvu.FilterData" localSheetId="0" hidden="1">'на 01.05.2020'!$A$7:$J$424</definedName>
    <definedName name="Z_6D7CFBF1_75D3_41F3_8694_AE4E45FE6F72_.wvu.FilterData" localSheetId="0" hidden="1">'на 01.05.2020'!$A$7:$J$424</definedName>
    <definedName name="Z_6DC5357A_CB08_43BF_90C5_44CA067A2BB4_.wvu.FilterData" localSheetId="0" hidden="1">'на 01.05.2020'!$A$7:$J$424</definedName>
    <definedName name="Z_6E1926CF_4906_4A55_811C_617ED8BB98BA_.wvu.FilterData" localSheetId="0" hidden="1">'на 01.05.2020'!$A$7:$J$424</definedName>
    <definedName name="Z_6E2D6686_B9FD_4BBA_8CD4_95C6386F5509_.wvu.FilterData" localSheetId="0" hidden="1">'на 01.05.2020'!$A$7:$H$171</definedName>
    <definedName name="Z_6E4A7295_8CE0_4D28_ABEF_D38EBAE7C204_.wvu.FilterData" localSheetId="0" hidden="1">'на 01.05.2020'!$A$7:$J$424</definedName>
    <definedName name="Z_6E4A7295_8CE0_4D28_ABEF_D38EBAE7C204_.wvu.PrintArea" localSheetId="0" hidden="1">'на 01.05.2020'!$A$1:$J$223</definedName>
    <definedName name="Z_6E4A7295_8CE0_4D28_ABEF_D38EBAE7C204_.wvu.PrintTitles" localSheetId="0" hidden="1">'на 01.05.2020'!$5:$8</definedName>
    <definedName name="Z_6E825DA6_B9DB_42A8_A522_056892337545_.wvu.FilterData" localSheetId="0" hidden="1">'на 01.05.2020'!$A$7:$J$424</definedName>
    <definedName name="Z_6ECBF068_1C02_4E6C_B4E6_EB2B6EC464BD_.wvu.FilterData" localSheetId="0" hidden="1">'на 01.05.2020'!$A$7:$J$424</definedName>
    <definedName name="Z_6F1223ED_6D7E_4BDC_97BD_57C6B16DF50B_.wvu.FilterData" localSheetId="0" hidden="1">'на 01.05.2020'!$A$7:$J$424</definedName>
    <definedName name="Z_6F188E27_E72B_48C9_888E_3A4AAF082D5A_.wvu.FilterData" localSheetId="0" hidden="1">'на 01.05.2020'!$A$7:$J$424</definedName>
    <definedName name="Z_6F5A12C8_A074_4C40_BB8E_7EC26830E12E_.wvu.FilterData" localSheetId="0" hidden="1">'на 01.05.2020'!$A$7:$J$424</definedName>
    <definedName name="Z_6F60BF81_D1A9_4E04_93E7_3EE7124B8D23_.wvu.FilterData" localSheetId="0" hidden="1">'на 01.05.2020'!$A$7:$H$171</definedName>
    <definedName name="Z_6FA95ECB_A72C_44B0_B29D_BED71D2AC5FA_.wvu.FilterData" localSheetId="0" hidden="1">'на 01.05.2020'!$A$7:$J$424</definedName>
    <definedName name="Z_6FC51FBE_9907_47C6_90D2_77583F097BE8_.wvu.FilterData" localSheetId="0" hidden="1">'на 01.05.2020'!$A$7:$J$424</definedName>
    <definedName name="Z_701E5EC3_E633_4389_A70E_4DD82E713CE4_.wvu.FilterData" localSheetId="0" hidden="1">'на 01.05.2020'!$A$7:$J$424</definedName>
    <definedName name="Z_70563E19_BB5A_4FAB_8E42_6308F4D97788_.wvu.FilterData" localSheetId="0" hidden="1">'на 01.05.2020'!$A$7:$J$424</definedName>
    <definedName name="Z_70567FCD_AD22_4F19_9380_E5332B152F74_.wvu.FilterData" localSheetId="0" hidden="1">'на 01.05.2020'!$A$7:$J$424</definedName>
    <definedName name="Z_705B9265_FB16_46D2_8816_8AF84D72C023_.wvu.FilterData" localSheetId="0" hidden="1">'на 01.05.2020'!$A$7:$J$424</definedName>
    <definedName name="Z_706D67E7_3361_40B2_829D_8844AB8060E2_.wvu.FilterData" localSheetId="0" hidden="1">'на 01.05.2020'!$A$7:$H$171</definedName>
    <definedName name="Z_70E4543C_ADDB_4019_BDB2_F36D27861FA5_.wvu.FilterData" localSheetId="0" hidden="1">'на 01.05.2020'!$A$7:$J$424</definedName>
    <definedName name="Z_70F1B7E8_7988_4C81_9922_ABE1AE06A197_.wvu.FilterData" localSheetId="0" hidden="1">'на 01.05.2020'!$A$7:$J$424</definedName>
    <definedName name="Z_71392A7E_0652_42FB_9A5C_35A0D8CFF7F9_.wvu.FilterData" localSheetId="0" hidden="1">'на 01.05.2020'!$A$7:$J$424</definedName>
    <definedName name="Z_7246383F_5A7C_4469_ABE5_F3DE99D7B98C_.wvu.FilterData" localSheetId="0" hidden="1">'на 01.05.2020'!$A$7:$H$171</definedName>
    <definedName name="Z_727CF329_C3C3_4900_8882_0105D9B87052_.wvu.FilterData" localSheetId="0" hidden="1">'на 01.05.2020'!$A$7:$J$424</definedName>
    <definedName name="Z_728B417D_5E48_46CF_86FE_9C0FFD136F19_.wvu.FilterData" localSheetId="0" hidden="1">'на 01.05.2020'!$A$7:$J$424</definedName>
    <definedName name="Z_72971C39_5C91_4008_BD77_2DC24FDFDCB6_.wvu.FilterData" localSheetId="0" hidden="1">'на 01.05.2020'!$A$7:$J$424</definedName>
    <definedName name="Z_72BCCF18_7B1D_4731_977C_FF5C187A4C82_.wvu.FilterData" localSheetId="0" hidden="1">'на 01.05.2020'!$A$7:$J$424</definedName>
    <definedName name="Z_72C0943B_A5D5_4B80_AD54_166C5CDC74DE_.wvu.FilterData" localSheetId="0" hidden="1">'на 01.05.2020'!$A$3:$K$208</definedName>
    <definedName name="Z_72C0943B_A5D5_4B80_AD54_166C5CDC74DE_.wvu.PrintArea" localSheetId="0" hidden="1">'на 01.05.2020'!$A$1:$J$223</definedName>
    <definedName name="Z_72C0943B_A5D5_4B80_AD54_166C5CDC74DE_.wvu.PrintTitles" localSheetId="0" hidden="1">'на 01.05.2020'!$5:$8</definedName>
    <definedName name="Z_7351B774_7780_442A_903E_647131A150ED_.wvu.FilterData" localSheetId="0" hidden="1">'на 01.05.2020'!$A$7:$J$424</definedName>
    <definedName name="Z_7376FA42_13A1_4710_BABC_A35C9B40426F_.wvu.FilterData" localSheetId="0" hidden="1">'на 01.05.2020'!$A$7:$J$424</definedName>
    <definedName name="Z_73CDEAEF_F5D2_4C7D_B3AC_27D3687E8E82_.wvu.FilterData" localSheetId="0" hidden="1">'на 01.05.2020'!$A$7:$J$424</definedName>
    <definedName name="Z_73DD0BF4_420B_48CB_9B9B_8A8636EFB6F5_.wvu.FilterData" localSheetId="0" hidden="1">'на 01.05.2020'!$A$7:$J$424</definedName>
    <definedName name="Z_741C3AAD_37E5_4231_B8F1_6F6ABAB5BA70_.wvu.FilterData" localSheetId="0" hidden="1">'на 01.05.2020'!$A$3:$K$208</definedName>
    <definedName name="Z_742C8CE1_B323_4B6C_901C_E2B713ADDB04_.wvu.FilterData" localSheetId="0" hidden="1">'на 01.05.2020'!$A$7:$H$171</definedName>
    <definedName name="Z_748F9DE0_4D4D_45B7_B0A6_8E38A8FAC9E9_.wvu.FilterData" localSheetId="0" hidden="1">'на 01.05.2020'!$A$7:$J$424</definedName>
    <definedName name="Z_74E76C1B_437A_4F95_A676_022F5E1C8D67_.wvu.FilterData" localSheetId="0" hidden="1">'на 01.05.2020'!$A$7:$J$424</definedName>
    <definedName name="Z_74F25527_9FBE_45D8_B38D_2B215FE8DD1E_.wvu.FilterData" localSheetId="0" hidden="1">'на 01.05.2020'!$A$7:$J$424</definedName>
    <definedName name="Z_75043654_F444_4A16_B62E_39173149E589_.wvu.FilterData" localSheetId="0" hidden="1">'на 01.05.2020'!$A$7:$J$424</definedName>
    <definedName name="Z_762066AC_D656_4392_845D_8C6157B76764_.wvu.FilterData" localSheetId="0" hidden="1">'на 01.05.2020'!$A$7:$H$171</definedName>
    <definedName name="Z_7654DBDC_86A8_4903_B5DC_30516E94F2C0_.wvu.FilterData" localSheetId="0" hidden="1">'на 01.05.2020'!$A$7:$J$424</definedName>
    <definedName name="Z_77081AB2_288F_4D22_9FAD_2429DAF1E510_.wvu.FilterData" localSheetId="0" hidden="1">'на 01.05.2020'!$A$7:$J$424</definedName>
    <definedName name="Z_7732915B_3E66_4107_A49B_68BF378A577A_.wvu.FilterData" localSheetId="0" hidden="1">'на 01.05.2020'!$A$7:$J$424</definedName>
    <definedName name="Z_777611BF_FE54_48A9_A8A8_0C82A3AE3A94_.wvu.FilterData" localSheetId="0" hidden="1">'на 01.05.2020'!$A$7:$J$424</definedName>
    <definedName name="Z_784E79C4_44EE_4A5F_B5EE_E1C5DC2A73F5_.wvu.FilterData" localSheetId="0" hidden="1">'на 01.05.2020'!$A$7:$J$424</definedName>
    <definedName name="Z_78A64231_D3EC_469E_ACF6_EC92F17797B6_.wvu.FilterData" localSheetId="0" hidden="1">'на 01.05.2020'!$A$7:$J$424</definedName>
    <definedName name="Z_793C7B2D_7F2B_48EC_8A47_D2709381137D_.wvu.FilterData" localSheetId="0" hidden="1">'на 01.05.2020'!$A$7:$J$424</definedName>
    <definedName name="Z_799DB00F_141C_483B_A462_359C05A36D93_.wvu.FilterData" localSheetId="0" hidden="1">'на 01.05.2020'!$A$7:$H$171</definedName>
    <definedName name="Z_79E4D554_5B2C_41A7_B934_B430838AA03E_.wvu.FilterData" localSheetId="0" hidden="1">'на 01.05.2020'!$A$7:$J$424</definedName>
    <definedName name="Z_7A01CF94_90AE_4821_93EE_D3FE8D12D8D5_.wvu.FilterData" localSheetId="0" hidden="1">'на 01.05.2020'!$A$7:$J$424</definedName>
    <definedName name="Z_7A09065A_45D5_4C53_B9DD_121DF6719D64_.wvu.FilterData" localSheetId="0" hidden="1">'на 01.05.2020'!$A$7:$H$171</definedName>
    <definedName name="Z_7A581F71_E82E_4B42_ADFE_CBB110352CF0_.wvu.FilterData" localSheetId="0" hidden="1">'на 01.05.2020'!$A$7:$J$424</definedName>
    <definedName name="Z_7A71A7FF_8800_4D00_AEC1_1B599D526CDE_.wvu.FilterData" localSheetId="0" hidden="1">'на 01.05.2020'!$A$7:$J$424</definedName>
    <definedName name="Z_7AE14342_BF53_4FA2_8C85_1038D8BA9596_.wvu.FilterData" localSheetId="0" hidden="1">'на 01.05.2020'!$A$7:$H$171</definedName>
    <definedName name="Z_7B245AB0_C2AF_4822_BFC4_2399F85856C1_.wvu.Cols" localSheetId="0" hidden="1">'на 01.05.2020'!#REF!,'на 01.05.2020'!#REF!</definedName>
    <definedName name="Z_7B245AB0_C2AF_4822_BFC4_2399F85856C1_.wvu.FilterData" localSheetId="0" hidden="1">'на 01.05.2020'!$A$7:$J$424</definedName>
    <definedName name="Z_7B245AB0_C2AF_4822_BFC4_2399F85856C1_.wvu.PrintArea" localSheetId="0" hidden="1">'на 01.05.2020'!$A$1:$J$203</definedName>
    <definedName name="Z_7B245AB0_C2AF_4822_BFC4_2399F85856C1_.wvu.PrintTitles" localSheetId="0" hidden="1">'на 01.05.2020'!$5:$8</definedName>
    <definedName name="Z_7B77AEA7_9EB0_430F_94C7_6393A69B0369_.wvu.FilterData" localSheetId="0" hidden="1">'на 01.05.2020'!$A$7:$J$424</definedName>
    <definedName name="Z_7BA445E6_50A0_4F67_81F2_B2945A5BFD3F_.wvu.FilterData" localSheetId="0" hidden="1">'на 01.05.2020'!$A$7:$J$424</definedName>
    <definedName name="Z_7BC27702_AD83_4B6E_860E_D694439F877D_.wvu.FilterData" localSheetId="0" hidden="1">'на 01.05.2020'!$A$7:$H$171</definedName>
    <definedName name="Z_7C23B52F_243B_4908_ACCE_2C6A732F4CE2_.wvu.FilterData" localSheetId="0" hidden="1">'на 01.05.2020'!$A$7:$J$424</definedName>
    <definedName name="Z_7C5735B6_B983_4E14_B7E4_71C183F79239_.wvu.FilterData" localSheetId="0" hidden="1">'на 01.05.2020'!$A$7:$J$424</definedName>
    <definedName name="Z_7CB2D520_A8A5_4D6C_BE39_64C505DBAE2C_.wvu.FilterData" localSheetId="0" hidden="1">'на 01.05.2020'!$A$7:$J$424</definedName>
    <definedName name="Z_7CB9D1CB_80BA_40B4_9A94_7ED38A1B10BF_.wvu.FilterData" localSheetId="0" hidden="1">'на 01.05.2020'!$A$7:$J$424</definedName>
    <definedName name="Z_7CDE2F56_3345_434D_8F5F_94498BC5B07B_.wvu.FilterData" localSheetId="0" hidden="1">'на 01.05.2020'!$A$7:$J$424</definedName>
    <definedName name="Z_7D3CF40D_731A_458F_92D4_5239AC179A47_.wvu.FilterData" localSheetId="0" hidden="1">'на 01.05.2020'!$A$7:$J$424</definedName>
    <definedName name="Z_7D6D3F29_170C_4CEB_BDC6_C81A37A07D8F_.wvu.FilterData" localSheetId="0" hidden="1">'на 01.05.2020'!$A$7:$J$424</definedName>
    <definedName name="Z_7D748AFA_A668_4029_AD67_E233DAE0B748_.wvu.FilterData" localSheetId="0" hidden="1">'на 01.05.2020'!$A$7:$J$424</definedName>
    <definedName name="Z_7DB24378_D193_4D04_9739_831C8625EEAE_.wvu.FilterData" localSheetId="0" hidden="1">'на 01.05.2020'!$A$7:$J$61</definedName>
    <definedName name="Z_7DE2C6BB_5F23_4345_9D0D_B5B4BA992A74_.wvu.FilterData" localSheetId="0" hidden="1">'на 01.05.2020'!$A$7:$J$424</definedName>
    <definedName name="Z_7E10B4A2_86C5_49FE_B735_A2A4A6EBA352_.wvu.FilterData" localSheetId="0" hidden="1">'на 01.05.2020'!$A$7:$J$424</definedName>
    <definedName name="Z_7E77AE50_A8E9_48E1_BD6F_0651484E1DB4_.wvu.FilterData" localSheetId="0" hidden="1">'на 01.05.2020'!$A$7:$J$424</definedName>
    <definedName name="Z_7EA33A1B_0947_4DD9_ACB5_FE84B029B96C_.wvu.FilterData" localSheetId="0" hidden="1">'на 01.05.2020'!$A$7:$J$424</definedName>
    <definedName name="Z_8007FFF7_F225_4D07_B648_0021B9FE9E8A_.wvu.FilterData" localSheetId="0" hidden="1">'на 01.05.2020'!$A$7:$J$424</definedName>
    <definedName name="Z_80140D8B_E635_4A57_8CFB_A0D49EB42D6A_.wvu.FilterData" localSheetId="0" hidden="1">'на 01.05.2020'!$A$7:$J$424</definedName>
    <definedName name="Z_8031C64D_1C21_4159_B071_D2328195B6C4_.wvu.FilterData" localSheetId="0" hidden="1">'на 01.05.2020'!$A$7:$J$424</definedName>
    <definedName name="Z_807C45F3_0915_4303_8AB6_6E0CA1A5B954_.wvu.FilterData" localSheetId="0" hidden="1">'на 01.05.2020'!$A$7:$J$424</definedName>
    <definedName name="Z_80D84490_9B2F_4196_9FDE_6B9221814592_.wvu.FilterData" localSheetId="0" hidden="1">'на 01.05.2020'!$A$7:$J$424</definedName>
    <definedName name="Z_81403331_C5EB_4760_B273_D3D9C8D43951_.wvu.FilterData" localSheetId="0" hidden="1">'на 01.05.2020'!$A$7:$H$171</definedName>
    <definedName name="Z_81649847_CB5B_4966_A3DA_C8770A46509B_.wvu.FilterData" localSheetId="0" hidden="1">'на 01.05.2020'!$A$7:$J$424</definedName>
    <definedName name="Z_81BE03B7_DE2F_4E82_8496_CAF917D1CC3F_.wvu.FilterData" localSheetId="0" hidden="1">'на 01.05.2020'!$A$7:$J$424</definedName>
    <definedName name="Z_8220CA38_66F1_4F9F_A7AE_CF3DF89B0B66_.wvu.FilterData" localSheetId="0" hidden="1">'на 01.05.2020'!$A$7:$J$424</definedName>
    <definedName name="Z_8280D1E0_5055_49CD_A383_D6B2F2EBD512_.wvu.FilterData" localSheetId="0" hidden="1">'на 01.05.2020'!$A$7:$H$171</definedName>
    <definedName name="Z_82826E6C_8680_42C1_B9B0_00129694C4D7_.wvu.FilterData" localSheetId="0" hidden="1">'на 01.05.2020'!$A$7:$J$424</definedName>
    <definedName name="Z_829F5F3F_AACC_4AF4_A7EF_0FD75747C358_.wvu.FilterData" localSheetId="0" hidden="1">'на 01.05.2020'!$A$7:$J$424</definedName>
    <definedName name="Z_82EF6439_1F2C_48B0_83F0_00AD9D43623A_.wvu.FilterData" localSheetId="0" hidden="1">'на 01.05.2020'!$A$7:$J$424</definedName>
    <definedName name="Z_837CB072_6E08_4E25_BA42_E40F22681EBE_.wvu.FilterData" localSheetId="0" hidden="1">'на 01.05.2020'!$A$7:$J$424</definedName>
    <definedName name="Z_837CFD4A_C906_4267_9AF6_CD5874FBB89E_.wvu.FilterData" localSheetId="0" hidden="1">'на 01.05.2020'!$A$7:$J$424</definedName>
    <definedName name="Z_83894FAF_831A_4268_8B2F_EACBEA69E5F1_.wvu.FilterData" localSheetId="0" hidden="1">'на 01.05.2020'!$A$7:$J$424</definedName>
    <definedName name="Z_840133FA_9546_4ED0_AA3E_E87F8F80931F_.wvu.FilterData" localSheetId="0" hidden="1">'на 01.05.2020'!$A$7:$J$424</definedName>
    <definedName name="Z_8407F1E6_9EC7_461D_8D1B_94A2C00F9BA6_.wvu.FilterData" localSheetId="0" hidden="1">'на 01.05.2020'!$A$7:$J$424</definedName>
    <definedName name="Z_8462E4B7_FF49_4401_9CB1_027D70C3D86B_.wvu.FilterData" localSheetId="0" hidden="1">'на 01.05.2020'!$A$7:$H$171</definedName>
    <definedName name="Z_8510A75A_1B7B_4213_9385_C347600B51A5_.wvu.FilterData" localSheetId="0" hidden="1">'на 01.05.2020'!$A$7:$J$424</definedName>
    <definedName name="Z_8518C130_335F_4917_99A5_712FA6AC79A6_.wvu.FilterData" localSheetId="0" hidden="1">'на 01.05.2020'!$A$7:$J$424</definedName>
    <definedName name="Z_8518EF96_21CF_4CEA_B17C_8AA8E48B82CF_.wvu.FilterData" localSheetId="0" hidden="1">'на 01.05.2020'!$A$7:$J$424</definedName>
    <definedName name="Z_85336449_1C25_4AF7_89BA_281D7385CDF9_.wvu.FilterData" localSheetId="0" hidden="1">'на 01.05.2020'!$A$7:$J$424</definedName>
    <definedName name="Z_85610BEE_6BD4_4AC9_9284_0AD9E6A15466_.wvu.FilterData" localSheetId="0" hidden="1">'на 01.05.2020'!$A$7:$J$424</definedName>
    <definedName name="Z_85621B9F_ABEF_4928_B406_5F6003CD3FC1_.wvu.FilterData" localSheetId="0" hidden="1">'на 01.05.2020'!$A$7:$J$424</definedName>
    <definedName name="Z_856E1644_43B0_4A35_AD05_C3FB0553F633_.wvu.FilterData" localSheetId="0" hidden="1">'на 01.05.2020'!$A$7:$J$424</definedName>
    <definedName name="Z_85941411_C589_4588_ABE6_705DAC8DCC3D_.wvu.FilterData" localSheetId="0" hidden="1">'на 01.05.2020'!$A$7:$J$424</definedName>
    <definedName name="Z_85EC44C9_3155_42D3_A129_8E0E8C37A7B0_.wvu.FilterData" localSheetId="0" hidden="1">'на 01.05.2020'!$A$7:$J$424</definedName>
    <definedName name="Z_8608FEAB_BF57_4E40_9AFB_AA087E242421_.wvu.FilterData" localSheetId="0" hidden="1">'на 01.05.2020'!$A$7:$J$424</definedName>
    <definedName name="Z_8649CC96_F63A_4F83_8C89_AA8F47AC05F3_.wvu.FilterData" localSheetId="0" hidden="1">'на 01.05.2020'!$A$7:$H$171</definedName>
    <definedName name="Z_865E39A3_4E09_45FF_A763_447E1E4F2C56_.wvu.FilterData" localSheetId="0" hidden="1">'на 01.05.2020'!$A$7:$J$424</definedName>
    <definedName name="Z_866666B3_A778_4059_8EF6_136684A0F698_.wvu.FilterData" localSheetId="0" hidden="1">'на 01.05.2020'!$A$7:$J$424</definedName>
    <definedName name="Z_868403B4_F60C_4700_B312_EDA79B4B2FC0_.wvu.FilterData" localSheetId="0" hidden="1">'на 01.05.2020'!$A$7:$J$424</definedName>
    <definedName name="Z_871DCBA4_4473_4C58_85F8_F17781E7BAB8_.wvu.FilterData" localSheetId="0" hidden="1">'на 01.05.2020'!$A$7:$J$424</definedName>
    <definedName name="Z_8751552B_87B3_495B_8801_0AAD8C553C17_.wvu.FilterData" localSheetId="0" hidden="1">'на 01.05.2020'!$A$7:$J$424</definedName>
    <definedName name="Z_8789C1A0_51C5_46EF_B1F1_B319BE008AC1_.wvu.FilterData" localSheetId="0" hidden="1">'на 01.05.2020'!$A$7:$J$424</definedName>
    <definedName name="Z_87AE545F_036F_4E8B_9D04_AE59AB8BAC14_.wvu.FilterData" localSheetId="0" hidden="1">'на 01.05.2020'!$A$7:$H$171</definedName>
    <definedName name="Z_87D86486_B5EF_4463_9350_9D1E042A42DF_.wvu.FilterData" localSheetId="0" hidden="1">'на 01.05.2020'!$A$7:$J$424</definedName>
    <definedName name="Z_882AE0C6_2439_44EF_9DFE_625D71A6FEB9_.wvu.FilterData" localSheetId="0" hidden="1">'на 01.05.2020'!$A$7:$J$424</definedName>
    <definedName name="Z_883D51B0_0A2B_40BD_A4BD_D3780EBDA8D9_.wvu.FilterData" localSheetId="0" hidden="1">'на 01.05.2020'!$A$7:$J$424</definedName>
    <definedName name="Z_8878B53B_0E8A_4A11_8A26_C2AC9BB8A4A9_.wvu.FilterData" localSheetId="0" hidden="1">'на 01.05.2020'!$A$7:$H$171</definedName>
    <definedName name="Z_888B8943_9277_42CB_A862_699801009D7B_.wvu.FilterData" localSheetId="0" hidden="1">'на 01.05.2020'!$A$7:$J$424</definedName>
    <definedName name="Z_88A0F5C8_F1C4_4816_99C8_59CB44BCE491_.wvu.FilterData" localSheetId="0" hidden="1">'на 01.05.2020'!$A$7:$J$424</definedName>
    <definedName name="Z_893C2773_315C_4E37_8B64_9EE805C92E03_.wvu.FilterData" localSheetId="0" hidden="1">'на 01.05.2020'!$A$7:$J$424</definedName>
    <definedName name="Z_893FA4D1_A90D_4C00_9051_4D40650C669D_.wvu.FilterData" localSheetId="0" hidden="1">'на 01.05.2020'!$A$7:$J$424</definedName>
    <definedName name="Z_895608B2_F053_445E_BD6A_E885E9D4FE51_.wvu.FilterData" localSheetId="0" hidden="1">'на 01.05.2020'!$A$7:$J$424</definedName>
    <definedName name="Z_898FFEFC_C4FC_44BB_BE63_00FC13DD2042_.wvu.FilterData" localSheetId="0" hidden="1">'на 01.05.2020'!$A$7:$J$424</definedName>
    <definedName name="Z_89C6A5BF_E8A5_4A6F_A481_15B2F7A6D4E2_.wvu.FilterData" localSheetId="0" hidden="1">'на 01.05.2020'!$A$7:$J$424</definedName>
    <definedName name="Z_89F2DB1B_0F19_4230_A501_8A6666788E86_.wvu.FilterData" localSheetId="0" hidden="1">'на 01.05.2020'!$A$7:$J$424</definedName>
    <definedName name="Z_8A4ABF0A_262D_4454_86FE_CA0ADCDF3E94_.wvu.FilterData" localSheetId="0" hidden="1">'на 01.05.2020'!$A$7:$J$424</definedName>
    <definedName name="Z_8AEDF337_2CA8_4768_B777_87BA785EB7CF_.wvu.FilterData" localSheetId="0" hidden="1">'на 01.05.2020'!$A$7:$J$424</definedName>
    <definedName name="Z_8B038B35_C81C_4F87_B7FE_FC546863AAA3_.wvu.FilterData" localSheetId="0" hidden="1">'на 01.05.2020'!$A$7:$J$424</definedName>
    <definedName name="Z_8BA7C340_DD6D_4BDE_939B_41C98A02B423_.wvu.FilterData" localSheetId="0" hidden="1">'на 01.05.2020'!$A$7:$J$424</definedName>
    <definedName name="Z_8BB118EA_41BC_4E46_8EA1_4268AA5B6DB1_.wvu.FilterData" localSheetId="0" hidden="1">'на 01.05.2020'!$A$7:$J$424</definedName>
    <definedName name="Z_8C04CD6E_A1CC_4EF8_8DD5_B859F52073A0_.wvu.FilterData" localSheetId="0" hidden="1">'на 01.05.2020'!$A$7:$J$424</definedName>
    <definedName name="Z_8C654415_86D2_479D_A511_8A4B3774E375_.wvu.FilterData" localSheetId="0" hidden="1">'на 01.05.2020'!$A$7:$H$171</definedName>
    <definedName name="Z_8CAD663B_CD5E_4846_B4FD_69BCB6D1EB12_.wvu.FilterData" localSheetId="0" hidden="1">'на 01.05.2020'!$A$7:$H$171</definedName>
    <definedName name="Z_8CB267BE_E783_4914_8FFF_50D79F1D75CF_.wvu.FilterData" localSheetId="0" hidden="1">'на 01.05.2020'!$A$7:$H$171</definedName>
    <definedName name="Z_8D0153EB_A3EC_4213_A12B_74D6D827770F_.wvu.FilterData" localSheetId="0" hidden="1">'на 01.05.2020'!$A$7:$J$424</definedName>
    <definedName name="Z_8D165CA5_5C34_4274_A8CC_4FBD8A8EE6D4_.wvu.FilterData" localSheetId="0" hidden="1">'на 01.05.2020'!$A$7:$J$424</definedName>
    <definedName name="Z_8D7BE686_9FAF_4C26_8FD5_5395E55E0797_.wvu.FilterData" localSheetId="0" hidden="1">'на 01.05.2020'!$A$7:$H$171</definedName>
    <definedName name="Z_8D7C2311_E9FE_48F6_9665_BB17829B147C_.wvu.FilterData" localSheetId="0" hidden="1">'на 01.05.2020'!$A$7:$J$424</definedName>
    <definedName name="Z_8D8D2F4C_3B7E_4C1F_A367_4BA418733E1A_.wvu.FilterData" localSheetId="0" hidden="1">'на 01.05.2020'!$A$7:$H$171</definedName>
    <definedName name="Z_8DDC8341_BA1A_40C0_A52A_76C24F0B5E7E_.wvu.FilterData" localSheetId="0" hidden="1">'на 01.05.2020'!$A$7:$J$424</definedName>
    <definedName name="Z_8DFDD887_4859_4275_91A7_634544543F21_.wvu.FilterData" localSheetId="0" hidden="1">'на 01.05.2020'!$A$7:$J$424</definedName>
    <definedName name="Z_8E24E498_16C5_4763_BA45_4106C3DB8EF3_.wvu.FilterData" localSheetId="0" hidden="1">'на 01.05.2020'!$A$7:$J$424</definedName>
    <definedName name="Z_8E62A2BE_7CE7_496E_AC79_F133ABDC98BF_.wvu.FilterData" localSheetId="0" hidden="1">'на 01.05.2020'!$A$7:$H$171</definedName>
    <definedName name="Z_8E9F6F00_AE74_405E_A586_56EFCF2E0935_.wvu.FilterData" localSheetId="0" hidden="1">'на 01.05.2020'!$A$7:$J$424</definedName>
    <definedName name="Z_8EEA3962_BA4C_439A_A251_8CA09A99457C_.wvu.FilterData" localSheetId="0" hidden="1">'на 01.05.2020'!$A$7:$J$424</definedName>
    <definedName name="Z_8EEB3EFB_2D0D_474D_A904_853356F13984_.wvu.FilterData" localSheetId="0" hidden="1">'на 01.05.2020'!$A$7:$J$424</definedName>
    <definedName name="Z_8F2A8A22_72A2_4B00_8248_255CA52D5828_.wvu.FilterData" localSheetId="0" hidden="1">'на 01.05.2020'!$A$7:$J$424</definedName>
    <definedName name="Z_8F2C6946_96AE_437C_B49F_554BFA809A0E_.wvu.FilterData" localSheetId="0" hidden="1">'на 01.05.2020'!$A$7:$J$424</definedName>
    <definedName name="Z_8F77D1FA_0A19_42EE_8A6C_A8B882128C49_.wvu.FilterData" localSheetId="0" hidden="1">'на 01.05.2020'!$A$7:$J$424</definedName>
    <definedName name="Z_8FF9DCA5_6AD6_43DC_B4C2_6F2C2BD54E25_.wvu.FilterData" localSheetId="0" hidden="1">'на 01.05.2020'!$A$7:$J$424</definedName>
    <definedName name="Z_90067115_7038_486C_B585_B48F5820801A_.wvu.FilterData" localSheetId="0" hidden="1">'на 01.05.2020'!$A$7:$J$424</definedName>
    <definedName name="Z_9044C5A5_1D21_4DB7_B551_B82CFEBFBFBE_.wvu.FilterData" localSheetId="0" hidden="1">'на 01.05.2020'!$A$7:$J$424</definedName>
    <definedName name="Z_9089CAE7_C9D5_4B44_BF40_622C1D4BEC1A_.wvu.FilterData" localSheetId="0" hidden="1">'на 01.05.2020'!$A$7:$J$424</definedName>
    <definedName name="Z_90B62036_E8E2_47F2_BA67_9490969E5E89_.wvu.FilterData" localSheetId="0" hidden="1">'на 01.05.2020'!$A$7:$J$424</definedName>
    <definedName name="Z_91482E4A_EB85_41D6_AA9F_21521D0F577E_.wvu.FilterData" localSheetId="0" hidden="1">'на 01.05.2020'!$A$7:$J$424</definedName>
    <definedName name="Z_91A44DD7_EFA1_45BC_BF8A_C6EBAED142C3_.wvu.FilterData" localSheetId="0" hidden="1">'на 01.05.2020'!$A$7:$J$424</definedName>
    <definedName name="Z_91E3A4F6_DD5F_4801_8A73_43FA173EA59A_.wvu.FilterData" localSheetId="0" hidden="1">'на 01.05.2020'!$A$7:$J$424</definedName>
    <definedName name="Z_920A2071_C71B_4F9A_9162_3A507E3571B7_.wvu.FilterData" localSheetId="0" hidden="1">'на 01.05.2020'!$A$7:$J$424</definedName>
    <definedName name="Z_920FBB9C_08EB_4E34_86D0_F557F6CFABB8_.wvu.FilterData" localSheetId="0" hidden="1">'на 01.05.2020'!$A$7:$J$424</definedName>
    <definedName name="Z_92A69ACC_08E1_4049_9A4E_909BE09E8D3F_.wvu.FilterData" localSheetId="0" hidden="1">'на 01.05.2020'!$A$7:$J$424</definedName>
    <definedName name="Z_92A7494D_B642_4D2E_8A98_FA3ADD190BCE_.wvu.FilterData" localSheetId="0" hidden="1">'на 01.05.2020'!$A$7:$J$424</definedName>
    <definedName name="Z_92A89EF4_8A4E_4790_B0CC_01892B6039EB_.wvu.FilterData" localSheetId="0" hidden="1">'на 01.05.2020'!$A$7:$J$424</definedName>
    <definedName name="Z_92B14807_1A18_49A7_BCF6_3D45DEFE0E47_.wvu.FilterData" localSheetId="0" hidden="1">'на 01.05.2020'!$A$7:$J$424</definedName>
    <definedName name="Z_92E38377_38CC_496E_BBD8_5394F7550FE3_.wvu.FilterData" localSheetId="0" hidden="1">'на 01.05.2020'!$A$7:$J$424</definedName>
    <definedName name="Z_93030161_EBD2_4C55_BB01_67290B2149A7_.wvu.FilterData" localSheetId="0" hidden="1">'на 01.05.2020'!$A$7:$J$424</definedName>
    <definedName name="Z_935DFEC4_8817_4BB5_A846_9674D5A05EE9_.wvu.FilterData" localSheetId="0" hidden="1">'на 01.05.2020'!$A$7:$H$171</definedName>
    <definedName name="Z_938F43B0_CEED_4632_948B_C835F76DFE4A_.wvu.FilterData" localSheetId="0" hidden="1">'на 01.05.2020'!$A$7:$J$424</definedName>
    <definedName name="Z_93997AAE_3E78_48E8_AE0E_38B78085663A_.wvu.FilterData" localSheetId="0" hidden="1">'на 01.05.2020'!$A$7:$J$424</definedName>
    <definedName name="Z_944D1186_FA84_48E6_9A44_19022D55084A_.wvu.FilterData" localSheetId="0" hidden="1">'на 01.05.2020'!$A$7:$J$424</definedName>
    <definedName name="Z_94851B80_49A7_4207_A790_443843F85060_.wvu.FilterData" localSheetId="0" hidden="1">'на 01.05.2020'!$A$7:$J$424</definedName>
    <definedName name="Z_949A7D0E_EBB0_4939_AB12_3F79A0A0ED4F_.wvu.FilterData" localSheetId="0" hidden="1">'на 01.05.2020'!$A$7:$J$424</definedName>
    <definedName name="Z_94B7C2B3_DC8A_4452_BC25_88DB8E474127_.wvu.FilterData" localSheetId="0" hidden="1">'на 01.05.2020'!$A$7:$J$424</definedName>
    <definedName name="Z_94E3B816_367C_44F4_94FC_13D42F694C13_.wvu.FilterData" localSheetId="0" hidden="1">'на 01.05.2020'!$A$7:$J$424</definedName>
    <definedName name="Z_9567BAA3_C404_4ADC_8B8B_933A1A5CE7B8_.wvu.FilterData" localSheetId="0" hidden="1">'на 01.05.2020'!$A$7:$J$424</definedName>
    <definedName name="Z_95B26847_5719_44C4_809A_1AA433F7B4DC_.wvu.FilterData" localSheetId="0" hidden="1">'на 01.05.2020'!$A$7:$J$424</definedName>
    <definedName name="Z_95B5A563_A81C_425C_AC80_18232E0FA0F2_.wvu.FilterData" localSheetId="0" hidden="1">'на 01.05.2020'!$A$7:$H$171</definedName>
    <definedName name="Z_95DCDA71_E71C_4701_B168_34A55CC7547D_.wvu.FilterData" localSheetId="0" hidden="1">'на 01.05.2020'!$A$7:$J$424</definedName>
    <definedName name="Z_95E04D27_058D_4765_8CB6_B789CC5A15B9_.wvu.FilterData" localSheetId="0" hidden="1">'на 01.05.2020'!$A$7:$J$424</definedName>
    <definedName name="Z_96167660_EA8B_4F7D_87A1_785E97B459B3_.wvu.FilterData" localSheetId="0" hidden="1">'на 01.05.2020'!$A$7:$H$171</definedName>
    <definedName name="Z_96879477_4713_4ABC_982A_7EB1C07B4DED_.wvu.FilterData" localSheetId="0" hidden="1">'на 01.05.2020'!$A$7:$H$171</definedName>
    <definedName name="Z_969E164A_AA47_4A3D_AECC_F3C5A8BBA40A_.wvu.FilterData" localSheetId="0" hidden="1">'на 01.05.2020'!$A$7:$J$424</definedName>
    <definedName name="Z_96C46F49_6CFA_47C5_9713_424D77847057_.wvu.FilterData" localSheetId="0" hidden="1">'на 01.05.2020'!$A$7:$J$424</definedName>
    <definedName name="Z_9780079B_2369_4362_9878_DE63286783A8_.wvu.FilterData" localSheetId="0" hidden="1">'на 01.05.2020'!$A$7:$J$424</definedName>
    <definedName name="Z_9789C022_BEB5_4A51_89C2_B2D27533BB96_.wvu.FilterData" localSheetId="0" hidden="1">'на 01.05.2020'!$A$7:$J$424</definedName>
    <definedName name="Z_97B55429_A18E_43B5_9AF8_FE73FCDE4BBB_.wvu.FilterData" localSheetId="0" hidden="1">'на 01.05.2020'!$A$7:$J$424</definedName>
    <definedName name="Z_97D68CA5_AD8F_44B6_A9B3_0D8C837D550D_.wvu.FilterData" localSheetId="0" hidden="1">'на 01.05.2020'!$A$7:$J$424</definedName>
    <definedName name="Z_97E2C09C_6040_4BDA_B6A0_AF60F993AC48_.wvu.FilterData" localSheetId="0" hidden="1">'на 01.05.2020'!$A$7:$J$424</definedName>
    <definedName name="Z_97F74FDF_2C27_4D85_A3A7_1EF51A8A2DFF_.wvu.FilterData" localSheetId="0" hidden="1">'на 01.05.2020'!$A$7:$H$171</definedName>
    <definedName name="Z_98620FAB_A12D_44CF_95E4_17A962FCE777_.wvu.FilterData" localSheetId="0" hidden="1">'на 01.05.2020'!$A$7:$J$424</definedName>
    <definedName name="Z_987C1B6D_28A7_49CB_BBF0_6C3FFB9FC1C5_.wvu.FilterData" localSheetId="0" hidden="1">'на 01.05.2020'!$A$7:$J$424</definedName>
    <definedName name="Z_98AE7DDA_90CE_4E15_AD8D_6630EEDB042C_.wvu.FilterData" localSheetId="0" hidden="1">'на 01.05.2020'!$A$7:$J$424</definedName>
    <definedName name="Z_98BF881C_EB9C_4397_B787_F3FB50ED2890_.wvu.FilterData" localSheetId="0" hidden="1">'на 01.05.2020'!$A$7:$J$424</definedName>
    <definedName name="Z_98E168F2_55D9_4CA5_BFC7_4762AF11FD48_.wvu.FilterData" localSheetId="0" hidden="1">'на 01.05.2020'!$A$7:$J$424</definedName>
    <definedName name="Z_998B8119_4FF3_4A16_838D_539C6AE34D55_.wvu.Cols" localSheetId="0" hidden="1">'на 01.05.2020'!#REF!,'на 01.05.2020'!#REF!</definedName>
    <definedName name="Z_998B8119_4FF3_4A16_838D_539C6AE34D55_.wvu.FilterData" localSheetId="0" hidden="1">'на 01.05.2020'!$A$7:$J$424</definedName>
    <definedName name="Z_998B8119_4FF3_4A16_838D_539C6AE34D55_.wvu.PrintArea" localSheetId="0" hidden="1">'на 01.05.2020'!$A$1:$J$203</definedName>
    <definedName name="Z_998B8119_4FF3_4A16_838D_539C6AE34D55_.wvu.PrintTitles" localSheetId="0" hidden="1">'на 01.05.2020'!$5:$8</definedName>
    <definedName name="Z_998B8119_4FF3_4A16_838D_539C6AE34D55_.wvu.Rows" localSheetId="0" hidden="1">'на 01.05.2020'!#REF!</definedName>
    <definedName name="Z_99950613_28E7_4EC2_B918_559A2757B0A9_.wvu.FilterData" localSheetId="0" hidden="1">'на 01.05.2020'!$A$7:$J$424</definedName>
    <definedName name="Z_99950613_28E7_4EC2_B918_559A2757B0A9_.wvu.PrintArea" localSheetId="0" hidden="1">'на 01.05.2020'!$A$1:$J$209</definedName>
    <definedName name="Z_99950613_28E7_4EC2_B918_559A2757B0A9_.wvu.PrintTitles" localSheetId="0" hidden="1">'на 01.05.2020'!$5:$8</definedName>
    <definedName name="Z_99A00621_53DB_4FBF_8383_336AC7B2FEE0_.wvu.FilterData" localSheetId="0" hidden="1">'на 01.05.2020'!$A$7:$J$424</definedName>
    <definedName name="Z_9A28E7E9_55CD_40D9_9E29_E07B8DD3C238_.wvu.FilterData" localSheetId="0" hidden="1">'на 01.05.2020'!$A$7:$J$424</definedName>
    <definedName name="Z_9A6418C5_C15B_4481_8C01_E36546203821_.wvu.FilterData" localSheetId="0" hidden="1">'на 01.05.2020'!$A$7:$J$424</definedName>
    <definedName name="Z_9A769443_7DFA_43D5_AB26_6F2EEF53DAF1_.wvu.FilterData" localSheetId="0" hidden="1">'на 01.05.2020'!$A$7:$H$171</definedName>
    <definedName name="Z_9A867A2D_A50A_44FA_836D_C92580FE5490_.wvu.FilterData" localSheetId="0" hidden="1">'на 01.05.2020'!$A$7:$J$424</definedName>
    <definedName name="Z_9A8805C9_3F9C_4C37_94BC_61EEF8D2C885_.wvu.FilterData" localSheetId="0" hidden="1">'на 01.05.2020'!$A$7:$J$424</definedName>
    <definedName name="Z_9A8CADCF_85D0_4D32_80F2_6CE3DE83CA66_.wvu.FilterData" localSheetId="0" hidden="1">'на 01.05.2020'!$A$7:$J$424</definedName>
    <definedName name="Z_9B640DD4_FBFD_444A_B4D5_4A34ED79B9BC_.wvu.FilterData" localSheetId="0" hidden="1">'на 01.05.2020'!$A$7:$J$424</definedName>
    <definedName name="Z_9C310551_EC8B_4B87_B5AF_39FC532C6FE3_.wvu.FilterData" localSheetId="0" hidden="1">'на 01.05.2020'!$A$7:$H$171</definedName>
    <definedName name="Z_9C38FBC7_6E93_40A5_BD30_7720FC92D0D4_.wvu.FilterData" localSheetId="0" hidden="1">'на 01.05.2020'!$A$7:$J$424</definedName>
    <definedName name="Z_9C9C6403_3B1D_44F0_9126_C822E2C48F50_.wvu.FilterData" localSheetId="0" hidden="1">'на 01.05.2020'!$A$7:$J$424</definedName>
    <definedName name="Z_9CB26755_9CF3_42C9_A567_6FF9CCE0F397_.wvu.FilterData" localSheetId="0" hidden="1">'на 01.05.2020'!$A$7:$J$424</definedName>
    <definedName name="Z_9CE1F91A_5326_41A6_9CA7_C24ACCBE2F48_.wvu.FilterData" localSheetId="0" hidden="1">'на 01.05.2020'!$A$7:$J$424</definedName>
    <definedName name="Z_9D24C81C_5B18_4B40_BF88_7236C9CAE366_.wvu.FilterData" localSheetId="0" hidden="1">'на 01.05.2020'!$A$7:$H$171</definedName>
    <definedName name="Z_9DE7839B_6B77_48C9_B008_4D6E417DD85D_.wvu.FilterData" localSheetId="0" hidden="1">'на 01.05.2020'!$A$7:$J$424</definedName>
    <definedName name="Z_9E1D944D_E62F_4660_B928_F956F86CCB3D_.wvu.FilterData" localSheetId="0" hidden="1">'на 01.05.2020'!$A$7:$J$424</definedName>
    <definedName name="Z_9E720D93_31F0_4636_BA00_6CE6F83F3651_.wvu.FilterData" localSheetId="0" hidden="1">'на 01.05.2020'!$A$7:$J$424</definedName>
    <definedName name="Z_9E943B7D_D4C7_443F_BC4C_8AB90546D8A5_.wvu.Cols" localSheetId="0" hidden="1">'на 01.05.2020'!#REF!,'на 01.05.2020'!#REF!</definedName>
    <definedName name="Z_9E943B7D_D4C7_443F_BC4C_8AB90546D8A5_.wvu.FilterData" localSheetId="0" hidden="1">'на 01.05.2020'!$A$3:$J$61</definedName>
    <definedName name="Z_9E943B7D_D4C7_443F_BC4C_8AB90546D8A5_.wvu.PrintTitles" localSheetId="0" hidden="1">'на 01.05.2020'!$5:$8</definedName>
    <definedName name="Z_9E943B7D_D4C7_443F_BC4C_8AB90546D8A5_.wvu.Rows" localSheetId="0" hidden="1">'на 01.05.2020'!#REF!,'на 01.05.2020'!#REF!,'на 01.05.2020'!#REF!,'на 01.05.2020'!#REF!,'на 01.05.2020'!#REF!,'на 01.05.2020'!#REF!,'на 01.05.2020'!#REF!,'на 01.05.2020'!#REF!,'на 01.05.2020'!#REF!,'на 01.05.2020'!#REF!,'на 01.05.2020'!#REF!,'на 01.05.2020'!#REF!,'на 01.05.2020'!#REF!,'на 01.05.2020'!#REF!,'на 01.05.2020'!#REF!,'на 01.05.2020'!#REF!,'на 01.05.2020'!#REF!,'на 01.05.2020'!#REF!,'на 01.05.2020'!#REF!,'на 01.05.2020'!#REF!</definedName>
    <definedName name="Z_9EC99D85_9CBB_4D41_A0AC_5A782960B43C_.wvu.FilterData" localSheetId="0" hidden="1">'на 01.05.2020'!$A$7:$H$171</definedName>
    <definedName name="Z_9EE9225B_6C4B_479E_B8A3_AD0EB35235F9_.wvu.FilterData" localSheetId="0" hidden="1">'на 01.05.2020'!$A$7:$J$424</definedName>
    <definedName name="Z_9F469FEB_94D1_4BA9_BDF6_0A94C53541EA_.wvu.FilterData" localSheetId="0" hidden="1">'на 01.05.2020'!$A$7:$J$424</definedName>
    <definedName name="Z_9FA29541_62F4_4CED_BF33_19F6BA57578F_.wvu.Cols" localSheetId="0" hidden="1">'на 01.05.2020'!#REF!,'на 01.05.2020'!#REF!</definedName>
    <definedName name="Z_9FA29541_62F4_4CED_BF33_19F6BA57578F_.wvu.FilterData" localSheetId="0" hidden="1">'на 01.05.2020'!$A$7:$J$424</definedName>
    <definedName name="Z_9FA29541_62F4_4CED_BF33_19F6BA57578F_.wvu.PrintArea" localSheetId="0" hidden="1">'на 01.05.2020'!$A$1:$J$203</definedName>
    <definedName name="Z_9FA29541_62F4_4CED_BF33_19F6BA57578F_.wvu.PrintTitles" localSheetId="0" hidden="1">'на 01.05.2020'!$5:$8</definedName>
    <definedName name="Z_9FDAEEB9_7434_4701_B9D3_AEFADA35D37B_.wvu.FilterData" localSheetId="0" hidden="1">'на 01.05.2020'!$A$7:$J$424</definedName>
    <definedName name="Z_A03C4C06_B945_48DE_83E2_706D18377BFA_.wvu.FilterData" localSheetId="0" hidden="1">'на 01.05.2020'!$A$7:$J$424</definedName>
    <definedName name="Z_A076AA26_B89C_401B_BFC1_DBB6CC9D6D95_.wvu.FilterData" localSheetId="0" hidden="1">'на 01.05.2020'!$A$7:$J$424</definedName>
    <definedName name="Z_A08B7B60_BE09_484D_B75E_15D9DE206B17_.wvu.FilterData" localSheetId="0" hidden="1">'на 01.05.2020'!$A$7:$J$424</definedName>
    <definedName name="Z_A0963EEC_5578_46DF_B7B0_2B9F8CADC5B9_.wvu.FilterData" localSheetId="0" hidden="1">'на 01.05.2020'!$A$7:$J$424</definedName>
    <definedName name="Z_A0A3CD9B_2436_40D7_91DB_589A95FBBF00_.wvu.FilterData" localSheetId="0" hidden="1">'на 01.05.2020'!$A$7:$J$424</definedName>
    <definedName name="Z_A0A3CD9B_2436_40D7_91DB_589A95FBBF00_.wvu.PrintArea" localSheetId="0" hidden="1">'на 01.05.2020'!$A$1:$J$223</definedName>
    <definedName name="Z_A0A3CD9B_2436_40D7_91DB_589A95FBBF00_.wvu.PrintTitles" localSheetId="0" hidden="1">'на 01.05.2020'!$5:$8</definedName>
    <definedName name="Z_A0B88556_74B6_47DD_919E_F05FE459C0D2_.wvu.FilterData" localSheetId="0" hidden="1">'на 01.05.2020'!$A$7:$J$424</definedName>
    <definedName name="Z_A0EB0A04_1124_498B_8C4B_C1E25B53C1A8_.wvu.FilterData" localSheetId="0" hidden="1">'на 01.05.2020'!$A$7:$H$171</definedName>
    <definedName name="Z_A0F76A4B_6862_4C98_8A93_2EBAEE1B6BB0_.wvu.FilterData" localSheetId="0" hidden="1">'на 01.05.2020'!$A$7:$J$424</definedName>
    <definedName name="Z_A113B19A_DB2C_4585_AED7_B7EF9F05E57E_.wvu.FilterData" localSheetId="0" hidden="1">'на 01.05.2020'!$A$7:$J$424</definedName>
    <definedName name="Z_A1252AD3_62A9_4B5D_B0FA_98A0DCCDEFC0_.wvu.FilterData" localSheetId="0" hidden="1">'на 01.05.2020'!$A$7:$J$424</definedName>
    <definedName name="Z_A16EB437_3CC8_4E6F_BBBC_69B23743E827_.wvu.FilterData" localSheetId="0" hidden="1">'на 01.05.2020'!$A$7:$J$424</definedName>
    <definedName name="Z_A21CB1BD_5236_485F_8FCB_D43C0EB079B8_.wvu.FilterData" localSheetId="0" hidden="1">'на 01.05.2020'!$A$7:$J$424</definedName>
    <definedName name="Z_A248318D_C9F8_4612_8459_D14731DC6963_.wvu.FilterData" localSheetId="0" hidden="1">'на 01.05.2020'!$A$7:$J$424</definedName>
    <definedName name="Z_A2611F3A_C06C_4662_B39E_6F08BA7C9B14_.wvu.FilterData" localSheetId="0" hidden="1">'на 01.05.2020'!$A$7:$H$171</definedName>
    <definedName name="Z_A28DA500_33FC_4913_B21A_3E2D7ED7A130_.wvu.FilterData" localSheetId="0" hidden="1">'на 01.05.2020'!$A$7:$H$171</definedName>
    <definedName name="Z_A38250FB_559C_49CE_918A_6673F9586B86_.wvu.FilterData" localSheetId="0" hidden="1">'на 01.05.2020'!$A$7:$J$424</definedName>
    <definedName name="Z_A3A455A0_D439_4DB6_9552_34013CFCFF6F_.wvu.FilterData" localSheetId="0" hidden="1">'на 01.05.2020'!$A$7:$J$424</definedName>
    <definedName name="Z_A43F854D_D5F8_4D22_A3A2_377329C9E300_.wvu.FilterData" localSheetId="0" hidden="1">'на 01.05.2020'!$A$7:$J$424</definedName>
    <definedName name="Z_A493CE42_CB3C_4296_B6F9_DECBE584245E_.wvu.FilterData" localSheetId="0" hidden="1">'на 01.05.2020'!$A$7:$J$424</definedName>
    <definedName name="Z_A5169FE8_9D26_44E6_A6EA_F78B40E1DE01_.wvu.FilterData" localSheetId="0" hidden="1">'на 01.05.2020'!$A$7:$J$424</definedName>
    <definedName name="Z_A57C42F9_18B1_4AA0_97AE_4F8F0C3D5B4A_.wvu.FilterData" localSheetId="0" hidden="1">'на 01.05.2020'!$A$7:$J$424</definedName>
    <definedName name="Z_A62258B9_7768_4C4F_AFFC_537782E81CFF_.wvu.FilterData" localSheetId="0" hidden="1">'на 01.05.2020'!$A$7:$H$171</definedName>
    <definedName name="Z_A65D4FF6_26A1_47FE_AF98_41E05002FB1E_.wvu.FilterData" localSheetId="0" hidden="1">'на 01.05.2020'!$A$7:$H$171</definedName>
    <definedName name="Z_A6816A2A_A381_4629_A196_A2D2CBED046E_.wvu.FilterData" localSheetId="0" hidden="1">'на 01.05.2020'!$A$7:$J$424</definedName>
    <definedName name="Z_A6B98527_7CBF_4E4D_BDEA_9334A3EB779F_.wvu.Cols" localSheetId="0" hidden="1">'на 01.05.2020'!#REF!,'на 01.05.2020'!#REF!,'на 01.05.2020'!$K:$BN</definedName>
    <definedName name="Z_A6B98527_7CBF_4E4D_BDEA_9334A3EB779F_.wvu.FilterData" localSheetId="0" hidden="1">'на 01.05.2020'!$A$7:$J$424</definedName>
    <definedName name="Z_A6B98527_7CBF_4E4D_BDEA_9334A3EB779F_.wvu.PrintArea" localSheetId="0" hidden="1">'на 01.05.2020'!$A$1:$BN$203</definedName>
    <definedName name="Z_A6B98527_7CBF_4E4D_BDEA_9334A3EB779F_.wvu.PrintTitles" localSheetId="0" hidden="1">'на 01.05.2020'!$5:$7</definedName>
    <definedName name="Z_A80309A3_DC3C_4005_B42B_D4917A972961_.wvu.FilterData" localSheetId="0" hidden="1">'на 01.05.2020'!$A$7:$J$424</definedName>
    <definedName name="Z_A8EFE8CB_4B40_4A53_8B7A_29439E2B50D7_.wvu.FilterData" localSheetId="0" hidden="1">'на 01.05.2020'!$A$7:$J$424</definedName>
    <definedName name="Z_A98C96B5_CE3A_4FF9_B3E5_0DBB66ADC5BB_.wvu.FilterData" localSheetId="0" hidden="1">'на 01.05.2020'!$A$7:$H$171</definedName>
    <definedName name="Z_A9BB2943_E4B1_4809_A926_69F8C50E1CF2_.wvu.FilterData" localSheetId="0" hidden="1">'на 01.05.2020'!$A$7:$J$424</definedName>
    <definedName name="Z_AA4C7BF5_07E0_4095_B165_D2AF600190FA_.wvu.FilterData" localSheetId="0" hidden="1">'на 01.05.2020'!$A$7:$H$171</definedName>
    <definedName name="Z_AAC4B5AB_1913_4D9C_A1FF_BD9345E009EB_.wvu.FilterData" localSheetId="0" hidden="1">'на 01.05.2020'!$A$7:$H$171</definedName>
    <definedName name="Z_AB20AEF7_931C_411F_91E6_F461408B5AE6_.wvu.FilterData" localSheetId="0" hidden="1">'на 01.05.2020'!$A$7:$J$424</definedName>
    <definedName name="Z_ABA75302_0F6D_4886_9D81_1818E8870CAA_.wvu.FilterData" localSheetId="0" hidden="1">'на 01.05.2020'!$A$3:$K$208</definedName>
    <definedName name="Z_ABAF42E6_6CD6_46B1_A0C6_0099C207BC1C_.wvu.FilterData" localSheetId="0" hidden="1">'на 01.05.2020'!$A$7:$J$424</definedName>
    <definedName name="Z_ABF07E15_3FB5_46FA_8B18_72FA32E3F1DA_.wvu.FilterData" localSheetId="0" hidden="1">'на 01.05.2020'!$A$7:$J$424</definedName>
    <definedName name="Z_ACFE2E5A_B4BC_4793_B103_05F97C227772_.wvu.FilterData" localSheetId="0" hidden="1">'на 01.05.2020'!$A$7:$J$424</definedName>
    <definedName name="Z_AD079EA2_4E18_46EE_8E20_0C7923C917D2_.wvu.FilterData" localSheetId="0" hidden="1">'на 01.05.2020'!$A$7:$J$424</definedName>
    <definedName name="Z_AD5FD28B_B163_4E28_9CF1_4D777A9C7F23_.wvu.FilterData" localSheetId="0" hidden="1">'на 01.05.2020'!$A$7:$J$424</definedName>
    <definedName name="Z_ADA9DB4F_5BB1_4224_8DA9_14C27A67B61C_.wvu.FilterData" localSheetId="0" hidden="1">'на 01.05.2020'!$A$7:$J$424</definedName>
    <definedName name="Z_ADC07B81_DE66_492B_BBA5_997218302AD2_.wvu.FilterData" localSheetId="0" hidden="1">'на 01.05.2020'!$A$7:$J$424</definedName>
    <definedName name="Z_ADE318A0_9CB5_431A_AF2B_D561B19631D9_.wvu.FilterData" localSheetId="0" hidden="1">'на 01.05.2020'!$A$7:$J$424</definedName>
    <definedName name="Z_ADEB3242_7660_4E37_BB66_F38B3721740A_.wvu.FilterData" localSheetId="0" hidden="1">'на 01.05.2020'!$A$7:$J$424</definedName>
    <definedName name="Z_ADF53E9B_9172_4E3F_AC45_4FF59160C1DB_.wvu.FilterData" localSheetId="0" hidden="1">'на 01.05.2020'!$A$7:$J$424</definedName>
    <definedName name="Z_AEB68FDB_733B_4E71_B527_DB78F63BA639_.wvu.FilterData" localSheetId="0" hidden="1">'на 01.05.2020'!$A$7:$J$424</definedName>
    <definedName name="Z_AF01D870_77CB_46A2_A95B_3A27FF42EAA8_.wvu.FilterData" localSheetId="0" hidden="1">'на 01.05.2020'!$A$7:$H$171</definedName>
    <definedName name="Z_AF1AEFF5_9892_4FCB_BD3E_6CF1CEE1B71B_.wvu.FilterData" localSheetId="0" hidden="1">'на 01.05.2020'!$A$7:$J$424</definedName>
    <definedName name="Z_AF52B61E_FDEA_47EA_AEB5_644F9593AA6A_.wvu.FilterData" localSheetId="0" hidden="1">'на 01.05.2020'!$A$7:$J$424</definedName>
    <definedName name="Z_AF578863_5150_4761_94CC_531A4DF22DCE_.wvu.FilterData" localSheetId="0" hidden="1">'на 01.05.2020'!$A$7:$J$424</definedName>
    <definedName name="Z_AF5A4C14_51B2_4FAB_A1D5_7A115E23761D_.wvu.FilterData" localSheetId="0" hidden="1">'на 01.05.2020'!$A$7:$J$424</definedName>
    <definedName name="Z_AFA81EB9_2671_4E2A_8E75_7C4A62B9444A_.wvu.FilterData" localSheetId="0" hidden="1">'на 01.05.2020'!$A$7:$J$424</definedName>
    <definedName name="Z_AFABF6AA_2F6E_48B0_98F8_213EA30990B1_.wvu.FilterData" localSheetId="0" hidden="1">'на 01.05.2020'!$A$7:$J$424</definedName>
    <definedName name="Z_AFC26506_1EE1_430F_B247_3257CE41958A_.wvu.FilterData" localSheetId="0" hidden="1">'на 01.05.2020'!$A$7:$J$424</definedName>
    <definedName name="Z_B00B4D71_156E_4DD9_93CC_1F392CBA035F_.wvu.FilterData" localSheetId="0" hidden="1">'на 01.05.2020'!$A$7:$J$424</definedName>
    <definedName name="Z_B0B61858_D248_4F0B_95EB_A53482FBF19B_.wvu.FilterData" localSheetId="0" hidden="1">'на 01.05.2020'!$A$7:$J$424</definedName>
    <definedName name="Z_B0BB7BD4_E507_4D19_A9BF_6595068A89B5_.wvu.FilterData" localSheetId="0" hidden="1">'на 01.05.2020'!$A$7:$J$424</definedName>
    <definedName name="Z_B1092B1A_E83D_4B5A_8305_1FA97EA37480_.wvu.FilterData" localSheetId="0" hidden="1">'на 01.05.2020'!$A$7:$J$424</definedName>
    <definedName name="Z_B1378FA2_C7F2_4FA5_BEB6_CCDDC18D3830_.wvu.FilterData" localSheetId="0" hidden="1">'на 01.05.2020'!$A$7:$J$424</definedName>
    <definedName name="Z_B180D137_9F25_4AD4_9057_37928F1867A8_.wvu.FilterData" localSheetId="0" hidden="1">'на 01.05.2020'!$A$7:$H$171</definedName>
    <definedName name="Z_B1FA2CF0_321B_4787_93E8_EB6D5C78D6B5_.wvu.FilterData" localSheetId="0" hidden="1">'на 01.05.2020'!$A$7:$J$424</definedName>
    <definedName name="Z_B246A3A0_6AE0_4610_AE7A_F7490C26DBCA_.wvu.FilterData" localSheetId="0" hidden="1">'на 01.05.2020'!$A$7:$J$424</definedName>
    <definedName name="Z_B2D38EAC_E767_43A7_B7A2_621639FE347D_.wvu.FilterData" localSheetId="0" hidden="1">'на 01.05.2020'!$A$7:$H$171</definedName>
    <definedName name="Z_B2E9D1B9_C3FE_4F75_89F4_46F3E34C24E4_.wvu.FilterData" localSheetId="0" hidden="1">'на 01.05.2020'!$A$7:$J$424</definedName>
    <definedName name="Z_B30FEF93_CDBE_4AC5_9298_7B65E13C3F79_.wvu.FilterData" localSheetId="0" hidden="1">'на 01.05.2020'!$A$7:$J$424</definedName>
    <definedName name="Z_B3114865_FFF9_40B7_B9E6_C3642102DCF9_.wvu.FilterData" localSheetId="0" hidden="1">'на 01.05.2020'!$A$7:$J$424</definedName>
    <definedName name="Z_B3339176_D3D0_4D7A_8AAB_C0B71F942A93_.wvu.FilterData" localSheetId="0" hidden="1">'на 01.05.2020'!$A$7:$H$171</definedName>
    <definedName name="Z_B350A9CC_C225_45B2_AEE1_E6A61C6949F5_.wvu.FilterData" localSheetId="0" hidden="1">'на 01.05.2020'!$A$7:$J$424</definedName>
    <definedName name="Z_B3600A72_2219_4522_9D71_3438906DADEB_.wvu.FilterData" localSheetId="0" hidden="1">'на 01.05.2020'!$A$7:$J$424</definedName>
    <definedName name="Z_B3655F0F_A78B_43E5_BFD5_814C66A7690F_.wvu.FilterData" localSheetId="0" hidden="1">'на 01.05.2020'!$A$7:$J$424</definedName>
    <definedName name="Z_B45FAC42_679D_43AB_B511_9E5492CAC2DB_.wvu.FilterData" localSheetId="0" hidden="1">'на 01.05.2020'!$A$7:$H$171</definedName>
    <definedName name="Z_B47A0A9E_665F_4B62_A9A6_650B391D5D49_.wvu.FilterData" localSheetId="0" hidden="1">'на 01.05.2020'!$A$7:$J$424</definedName>
    <definedName name="Z_B499C08D_A2E7_417F_A9B7_BFCE2B66534F_.wvu.FilterData" localSheetId="0" hidden="1">'на 01.05.2020'!$A$7:$J$424</definedName>
    <definedName name="Z_B4E448FF_1059_48E0_93CC_976057024FF4_.wvu.FilterData" localSheetId="0" hidden="1">'на 01.05.2020'!$A$7:$J$424</definedName>
    <definedName name="Z_B509A51A_98E0_4D86_A1E4_A5AB9AE9E52F_.wvu.FilterData" localSheetId="0" hidden="1">'на 01.05.2020'!$A$7:$J$424</definedName>
    <definedName name="Z_B537FA65_2A89_48F5_A855_62E73EDF1095_.wvu.FilterData" localSheetId="0" hidden="1">'на 01.05.2020'!$A$7:$J$424</definedName>
    <definedName name="Z_B543C7D0_E350_4DA4_A835_ADCB64A4D66D_.wvu.FilterData" localSheetId="0" hidden="1">'на 01.05.2020'!$A$7:$J$424</definedName>
    <definedName name="Z_B5533D56_E1AE_4DE7_8436_EF9CA55A4943_.wvu.FilterData" localSheetId="0" hidden="1">'на 01.05.2020'!$A$7:$J$424</definedName>
    <definedName name="Z_B56BEF44_39DC_4F5B_A5E5_157C237832AF_.wvu.FilterData" localSheetId="0" hidden="1">'на 01.05.2020'!$A$7:$H$171</definedName>
    <definedName name="Z_B5A6FE62_B66C_45B1_AF17_B7686B0B3A3F_.wvu.FilterData" localSheetId="0" hidden="1">'на 01.05.2020'!$A$7:$J$424</definedName>
    <definedName name="Z_B603D180_E09A_4B9C_810F_9423EBA4A0EA_.wvu.FilterData" localSheetId="0" hidden="1">'на 01.05.2020'!$A$7:$J$424</definedName>
    <definedName name="Z_B666AFF1_6658_457A_A768_4BF1349F009A_.wvu.FilterData" localSheetId="0" hidden="1">'на 01.05.2020'!$A$7:$J$424</definedName>
    <definedName name="Z_B698776A_6A96_445D_9813_F5440DD90495_.wvu.FilterData" localSheetId="0" hidden="1">'на 01.05.2020'!$A$7:$J$424</definedName>
    <definedName name="Z_B6D72401_10F2_4D08_9A2D_EC1E2043D946_.wvu.FilterData" localSheetId="0" hidden="1">'на 01.05.2020'!$A$7:$J$424</definedName>
    <definedName name="Z_B6F11AB1_40C8_4880_BE42_1C35664CF325_.wvu.FilterData" localSheetId="0" hidden="1">'на 01.05.2020'!$A$7:$J$424</definedName>
    <definedName name="Z_B736B334_F8CF_4A1D_A747_B2B8CF3F3731_.wvu.FilterData" localSheetId="0" hidden="1">'на 01.05.2020'!$A$7:$J$424</definedName>
    <definedName name="Z_B7A22467_168B_475A_AC6B_F744F4990F6A_.wvu.FilterData" localSheetId="0" hidden="1">'на 01.05.2020'!$A$7:$J$424</definedName>
    <definedName name="Z_B7A4DC29_6CA3_48BD_BD2B_5EA61D250392_.wvu.FilterData" localSheetId="0" hidden="1">'на 01.05.2020'!$A$7:$H$171</definedName>
    <definedName name="Z_B7D9DE91_6329_4AB9_BB45_131E306E53B9_.wvu.FilterData" localSheetId="0" hidden="1">'на 01.05.2020'!$A$7:$J$424</definedName>
    <definedName name="Z_B7F67755_3086_43A6_86E7_370F80E61BD0_.wvu.FilterData" localSheetId="0" hidden="1">'на 01.05.2020'!$A$7:$H$171</definedName>
    <definedName name="Z_B8283716_285A_45D5_8283_DCA7A3C9CFC7_.wvu.FilterData" localSheetId="0" hidden="1">'на 01.05.2020'!$A$7:$J$424</definedName>
    <definedName name="Z_B858041A_E0C9_4C5A_A736_A0DA4684B712_.wvu.FilterData" localSheetId="0" hidden="1">'на 01.05.2020'!$A$7:$J$424</definedName>
    <definedName name="Z_B88DEA47_DC50_452B_A428_57311C34DA8D_.wvu.FilterData" localSheetId="0" hidden="1">'на 01.05.2020'!$A$7:$J$424</definedName>
    <definedName name="Z_B898A439_2A40_408A_B02D_FB1508A09127_.wvu.FilterData" localSheetId="0" hidden="1">'на 01.05.2020'!$A$7:$J$424</definedName>
    <definedName name="Z_B8EDA240_D337_4165_927F_4408D011F4B1_.wvu.FilterData" localSheetId="0" hidden="1">'на 01.05.2020'!$A$7:$J$424</definedName>
    <definedName name="Z_B908EE8E_4AFB_4152_A270_8C591D48DDA3_.wvu.FilterData" localSheetId="0" hidden="1">'на 01.05.2020'!$A$7:$J$424</definedName>
    <definedName name="Z_B94999B0_3597_431C_9F36_97A338C842BB_.wvu.FilterData" localSheetId="0" hidden="1">'на 01.05.2020'!$A$7:$J$424</definedName>
    <definedName name="Z_B9A29D57_1D84_4BB4_A72C_EF14D2D8DD4E_.wvu.FilterData" localSheetId="0" hidden="1">'на 01.05.2020'!$A$7:$J$424</definedName>
    <definedName name="Z_B9E4A290_7C7B_4FC4_B3B5_77FC903959FC_.wvu.FilterData" localSheetId="0" hidden="1">'на 01.05.2020'!$A$7:$J$424</definedName>
    <definedName name="Z_B9FDB936_DEDC_405B_AC55_3262523808BE_.wvu.FilterData" localSheetId="0" hidden="1">'на 01.05.2020'!$A$7:$J$424</definedName>
    <definedName name="Z_BAB4825B_2E54_4A6C_A72D_1F8E7B4FEFFB_.wvu.FilterData" localSheetId="0" hidden="1">'на 01.05.2020'!$A$7:$J$424</definedName>
    <definedName name="Z_BAFB3A8F_5ACD_4C4A_A33C_831C754D88C0_.wvu.FilterData" localSheetId="0" hidden="1">'на 01.05.2020'!$A$7:$J$424</definedName>
    <definedName name="Z_BB12E75B_C0CD_4F27_B16D_E901B605B487_.wvu.FilterData" localSheetId="0" hidden="1">'на 01.05.2020'!$A$7:$J$424</definedName>
    <definedName name="Z_BB8AF508_3D02_4D84_A6EB_5A5E5B195A63_.wvu.FilterData" localSheetId="0" hidden="1">'на 01.05.2020'!$A$7:$J$424</definedName>
    <definedName name="Z_BBED0997_5705_4C3C_95F1_5444E893BE19_.wvu.FilterData" localSheetId="0" hidden="1">'на 01.05.2020'!$A$7:$J$424</definedName>
    <definedName name="Z_BC09D690_D177_4FC8_AE1F_8F0F0D5C6ECD_.wvu.FilterData" localSheetId="0" hidden="1">'на 01.05.2020'!$A$7:$J$424</definedName>
    <definedName name="Z_BC202F3F_4E55_462F_AFE4_24E3BB6517B3_.wvu.FilterData" localSheetId="0" hidden="1">'на 01.05.2020'!$A$7:$J$424</definedName>
    <definedName name="Z_BC6910FC_42F8_457B_8F8D_9BC0111CE283_.wvu.FilterData" localSheetId="0" hidden="1">'на 01.05.2020'!$A$7:$J$424</definedName>
    <definedName name="Z_BD08DE99_B722_4C7F_897B_080446202D0F_.wvu.FilterData" localSheetId="0" hidden="1">'на 01.05.2020'!$A$7:$J$424</definedName>
    <definedName name="Z_BD43FB27_5C5A_40CF_A333_A059BA765D4E_.wvu.FilterData" localSheetId="0" hidden="1">'на 01.05.2020'!$A$7:$J$424</definedName>
    <definedName name="Z_BD690439_1CC5_4E37_A0E9_1B65A930CD21_.wvu.FilterData" localSheetId="0" hidden="1">'на 01.05.2020'!$A$7:$J$424</definedName>
    <definedName name="Z_BD707806_8F10_492F_81AE_A7900A187828_.wvu.FilterData" localSheetId="0" hidden="1">'на 01.05.2020'!$A$3:$K$208</definedName>
    <definedName name="Z_BD822A95_4AA3_4CF6_94E8_04D2B9283308_.wvu.FilterData" localSheetId="0" hidden="1">'на 01.05.2020'!$A$7:$J$424</definedName>
    <definedName name="Z_BDD573CF_BFE0_4002_B5F7_E438A5DAD635_.wvu.FilterData" localSheetId="0" hidden="1">'на 01.05.2020'!$A$7:$J$424</definedName>
    <definedName name="Z_BE3F7214_4B0C_40FA_B4F7_B0F38416BCEF_.wvu.FilterData" localSheetId="0" hidden="1">'на 01.05.2020'!$A$7:$J$424</definedName>
    <definedName name="Z_BE41C01B_5C79_4BA0_8F6F_0E99B8B69C13_.wvu.FilterData" localSheetId="0" hidden="1">'на 01.05.2020'!$A$7:$J$424</definedName>
    <definedName name="Z_BE442298_736F_47F5_9592_76FFCCDA59DB_.wvu.FilterData" localSheetId="0" hidden="1">'на 01.05.2020'!$A$7:$H$171</definedName>
    <definedName name="Z_BE6B1708_951F_4834_B0E1_EB03AAA7B777_.wvu.FilterData" localSheetId="0" hidden="1">'на 01.05.2020'!$A$7:$J$424</definedName>
    <definedName name="Z_BE842559_6B14_41AC_A92A_4E50A6CE8B79_.wvu.FilterData" localSheetId="0" hidden="1">'на 01.05.2020'!$A$7:$J$424</definedName>
    <definedName name="Z_BE97AC31_BFEB_4520_BC44_68B0C987C70A_.wvu.FilterData" localSheetId="0" hidden="1">'на 01.05.2020'!$A$7:$J$424</definedName>
    <definedName name="Z_BEA0FDBA_BB07_4C19_8BBD_5E57EE395C09_.wvu.FilterData" localSheetId="0" hidden="1">'на 01.05.2020'!$A$7:$J$424</definedName>
    <definedName name="Z_BEA0FDBA_BB07_4C19_8BBD_5E57EE395C09_.wvu.PrintArea" localSheetId="0" hidden="1">'на 01.05.2020'!$A$1:$J$223</definedName>
    <definedName name="Z_BEA0FDBA_BB07_4C19_8BBD_5E57EE395C09_.wvu.PrintTitles" localSheetId="0" hidden="1">'на 01.05.2020'!$5:$8</definedName>
    <definedName name="Z_BF22223F_B516_45E8_9C4B_DD4CB4CE2C48_.wvu.FilterData" localSheetId="0" hidden="1">'на 01.05.2020'!$A$7:$J$424</definedName>
    <definedName name="Z_BF65F093_304D_44F0_BF26_E5F8F9093CF5_.wvu.FilterData" localSheetId="0" hidden="1">'на 01.05.2020'!$A$7:$J$61</definedName>
    <definedName name="Z_C02D2AC3_00AB_4B4C_8299_349FC338B994_.wvu.FilterData" localSheetId="0" hidden="1">'на 01.05.2020'!$A$7:$J$424</definedName>
    <definedName name="Z_C06B54EB_7783_4454_98A9_667EC52BEC0B_.wvu.FilterData" localSheetId="0" hidden="1">'на 01.05.2020'!$A$7:$J$424</definedName>
    <definedName name="Z_C0E14968_138D_48A2_9D67_80D62DD131B4_.wvu.FilterData" localSheetId="0" hidden="1">'на 01.05.2020'!$A$7:$J$424</definedName>
    <definedName name="Z_C0ED18A2_48B4_4C82_979B_4B80DB79BC08_.wvu.FilterData" localSheetId="0" hidden="1">'на 01.05.2020'!$A$7:$J$424</definedName>
    <definedName name="Z_C106F923_AD55_472E_86A3_2C4C13F084E8_.wvu.FilterData" localSheetId="0" hidden="1">'на 01.05.2020'!$A$7:$J$424</definedName>
    <definedName name="Z_C140C6EF_B272_4886_8555_3A3DB8A6C4A0_.wvu.FilterData" localSheetId="0" hidden="1">'на 01.05.2020'!$A$7:$J$424</definedName>
    <definedName name="Z_C14C28B9_3A8B_4F55_AC1E_B6D3DA6398D5_.wvu.FilterData" localSheetId="0" hidden="1">'на 01.05.2020'!$A$7:$J$424</definedName>
    <definedName name="Z_C276A679_E43E_444B_B0E9_B307A301A03A_.wvu.FilterData" localSheetId="0" hidden="1">'на 01.05.2020'!$A$7:$J$424</definedName>
    <definedName name="Z_C27BA0A8_746D_45AD_B889_823A6BAE07E3_.wvu.FilterData" localSheetId="0" hidden="1">'на 01.05.2020'!$A$7:$J$424</definedName>
    <definedName name="Z_C2E7FF11_4F7B_4EA9_AD45_A8385AC4BC24_.wvu.FilterData" localSheetId="0" hidden="1">'на 01.05.2020'!$A$7:$H$171</definedName>
    <definedName name="Z_C2EFA1FD_449D_47F2_B7E9_2EBC23C15369_.wvu.FilterData" localSheetId="0" hidden="1">'на 01.05.2020'!$A$7:$J$424</definedName>
    <definedName name="Z_C35C56D1_B129_4866_84BA_2C2957BC8254_.wvu.FilterData" localSheetId="0" hidden="1">'на 01.05.2020'!$A$7:$J$424</definedName>
    <definedName name="Z_C3E7B974_7E68_49C9_8A66_DEBBC3D71CB8_.wvu.FilterData" localSheetId="0" hidden="1">'на 01.05.2020'!$A$7:$H$171</definedName>
    <definedName name="Z_C3E97E4D_03A9_422E_8E65_116E90E7DE0A_.wvu.FilterData" localSheetId="0" hidden="1">'на 01.05.2020'!$A$7:$J$424</definedName>
    <definedName name="Z_C47D5376_4107_461D_B353_0F0CCA5A27B8_.wvu.FilterData" localSheetId="0" hidden="1">'на 01.05.2020'!$A$7:$H$171</definedName>
    <definedName name="Z_C4A81194_E272_4927_9E06_D47C43E50753_.wvu.FilterData" localSheetId="0" hidden="1">'на 01.05.2020'!$A$7:$J$424</definedName>
    <definedName name="Z_C4E388F3_F33E_45AF_8E75_3BD450853C20_.wvu.FilterData" localSheetId="0" hidden="1">'на 01.05.2020'!$A$7:$J$424</definedName>
    <definedName name="Z_C55D9313_9108_41CA_AD0E_FE2F7292C638_.wvu.FilterData" localSheetId="0" hidden="1">'на 01.05.2020'!$A$7:$H$171</definedName>
    <definedName name="Z_C5A38A18_427F_40C3_A14B_55DA8E81FB09_.wvu.FilterData" localSheetId="0" hidden="1">'на 01.05.2020'!$A$7:$J$424</definedName>
    <definedName name="Z_C5D84F85_3611_4C2A_903D_ECFF3A3DA3D9_.wvu.FilterData" localSheetId="0" hidden="1">'на 01.05.2020'!$A$7:$H$171</definedName>
    <definedName name="Z_C636DE0B_BC5D_45AA_89BD_B628CA1FE119_.wvu.FilterData" localSheetId="0" hidden="1">'на 01.05.2020'!$A$7:$J$424</definedName>
    <definedName name="Z_C70C85CF_5ADB_4631_87C7_BA23E9BE3196_.wvu.FilterData" localSheetId="0" hidden="1">'на 01.05.2020'!$A$7:$J$424</definedName>
    <definedName name="Z_C724E918_D9E1_49FD_BF22_DDB90B7F8E3F_.wvu.FilterData" localSheetId="0" hidden="1">'на 01.05.2020'!$A$7:$J$424</definedName>
    <definedName name="Z_C74598AC_1D4B_466D_8455_294C1A2E69BB_.wvu.FilterData" localSheetId="0" hidden="1">'на 01.05.2020'!$A$7:$H$171</definedName>
    <definedName name="Z_C745CD1F_9AA3_43D8_A7DA_ABDAF8508B62_.wvu.FilterData" localSheetId="0" hidden="1">'на 01.05.2020'!$A$7:$J$424</definedName>
    <definedName name="Z_C77795A2_6414_4CC8_AA0C_59805D660811_.wvu.FilterData" localSheetId="0" hidden="1">'на 01.05.2020'!$A$7:$J$424</definedName>
    <definedName name="Z_C7B45388_19BF_40B6_BABC_45E74244A2D0_.wvu.FilterData" localSheetId="0" hidden="1">'на 01.05.2020'!$A$7:$J$424</definedName>
    <definedName name="Z_C7C64E17_05B7_45D2_8C2E_DC9F64D44430_.wvu.FilterData" localSheetId="0" hidden="1">'на 01.05.2020'!$A$7:$J$424</definedName>
    <definedName name="Z_C7DB809B_EB90_4CA8_929B_8A5AA3E83B84_.wvu.FilterData" localSheetId="0" hidden="1">'на 01.05.2020'!$A$7:$J$424</definedName>
    <definedName name="Z_C84F2BDE_C59B_4946_9050_3D804EB14464_.wvu.FilterData" localSheetId="0" hidden="1">'на 01.05.2020'!$A$7:$J$424</definedName>
    <definedName name="Z_C8544891_FA2D_4348_8F5A_3864908C96CE_.wvu.FilterData" localSheetId="0" hidden="1">'на 01.05.2020'!$A$7:$J$424</definedName>
    <definedName name="Z_C8579552_11B1_4140_9659_E1DA02EF9DD1_.wvu.FilterData" localSheetId="0" hidden="1">'на 01.05.2020'!$A$7:$J$424</definedName>
    <definedName name="Z_C8C7D91A_0101_429D_A7C4_25C2A366909A_.wvu.Cols" localSheetId="0" hidden="1">'на 01.05.2020'!#REF!,'на 01.05.2020'!#REF!</definedName>
    <definedName name="Z_C8C7D91A_0101_429D_A7C4_25C2A366909A_.wvu.FilterData" localSheetId="0" hidden="1">'на 01.05.2020'!$A$7:$J$61</definedName>
    <definedName name="Z_C8C7D91A_0101_429D_A7C4_25C2A366909A_.wvu.Rows" localSheetId="0" hidden="1">'на 01.05.2020'!#REF!,'на 01.05.2020'!#REF!,'на 01.05.2020'!#REF!,'на 01.05.2020'!#REF!,'на 01.05.2020'!#REF!,'на 01.05.2020'!#REF!,'на 01.05.2020'!#REF!,'на 01.05.2020'!#REF!,'на 01.05.2020'!#REF!,'на 01.05.2020'!#REF!</definedName>
    <definedName name="Z_C9081176_529C_43E8_8E20_8AC24E7C2D35_.wvu.FilterData" localSheetId="0" hidden="1">'на 01.05.2020'!$A$7:$J$424</definedName>
    <definedName name="Z_C92DFED3_0457_4ADD_A0DC_DCDA692FFBED_.wvu.FilterData" localSheetId="0" hidden="1">'на 01.05.2020'!$A$7:$J$424</definedName>
    <definedName name="Z_C9339390_6849_4952_8898_4133E1235E89_.wvu.FilterData" localSheetId="0" hidden="1">'на 01.05.2020'!$A$7:$J$424</definedName>
    <definedName name="Z_C94FB5D5_E515_4327_B4DC_AC3D7C1A6363_.wvu.FilterData" localSheetId="0" hidden="1">'на 01.05.2020'!$A$7:$J$424</definedName>
    <definedName name="Z_C97ACF3E_ACD3_4C9D_94FA_EA6F3D46505E_.wvu.FilterData" localSheetId="0" hidden="1">'на 01.05.2020'!$A$7:$J$424</definedName>
    <definedName name="Z_C98B4A4E_FC1F_45B3_ABB0_7DC9BD4B8057_.wvu.FilterData" localSheetId="0" hidden="1">'на 01.05.2020'!$A$7:$H$171</definedName>
    <definedName name="Z_C9A5AE8B_0A38_4D54_B36F_AFD2A577F3EF_.wvu.FilterData" localSheetId="0" hidden="1">'на 01.05.2020'!$A$7:$J$424</definedName>
    <definedName name="Z_CA384592_0CFD_4322_A4EB_34EC04693944_.wvu.FilterData" localSheetId="0" hidden="1">'на 01.05.2020'!$A$7:$J$424</definedName>
    <definedName name="Z_CA384592_0CFD_4322_A4EB_34EC04693944_.wvu.PrintArea" localSheetId="0" hidden="1">'на 01.05.2020'!$A$1:$J$223</definedName>
    <definedName name="Z_CA384592_0CFD_4322_A4EB_34EC04693944_.wvu.PrintTitles" localSheetId="0" hidden="1">'на 01.05.2020'!$5:$8</definedName>
    <definedName name="Z_CAABA8F8_73A9_4D5F_A949_7D5636830179_.wvu.FilterData" localSheetId="0" hidden="1">'на 01.05.2020'!$A$7:$J$424</definedName>
    <definedName name="Z_CAAD7F8A_A328_4C0A_9ECF_2AD83A08D699_.wvu.FilterData" localSheetId="0" hidden="1">'на 01.05.2020'!$A$7:$H$171</definedName>
    <definedName name="Z_CB1A56DC_A135_41E6_8A02_AE4E518C879F_.wvu.FilterData" localSheetId="0" hidden="1">'на 01.05.2020'!$A$7:$J$424</definedName>
    <definedName name="Z_CB37E750_1F35_4C0A_B3BA_F688CA9C8186_.wvu.FilterData" localSheetId="0" hidden="1">'на 01.05.2020'!$A$7:$J$424</definedName>
    <definedName name="Z_CB4880DD_CE83_4DFC_BBA7_70687256D5A4_.wvu.FilterData" localSheetId="0" hidden="1">'на 01.05.2020'!$A$7:$H$171</definedName>
    <definedName name="Z_CBAD3A37_9B6D_4168_874F_D4718FB51A47_.wvu.FilterData" localSheetId="0" hidden="1">'на 01.05.2020'!$A$7:$J$424</definedName>
    <definedName name="Z_CBDBA949_FA00_4560_8001_BD00E63FCCA4_.wvu.FilterData" localSheetId="0" hidden="1">'на 01.05.2020'!$A$7:$J$424</definedName>
    <definedName name="Z_CBE0F0AD_DD6D_4940_A07E_F4A48D085109_.wvu.FilterData" localSheetId="0" hidden="1">'на 01.05.2020'!$A$7:$J$424</definedName>
    <definedName name="Z_CBF12BD1_A071_4448_8003_32E74F40E3E3_.wvu.FilterData" localSheetId="0" hidden="1">'на 01.05.2020'!$A$7:$H$171</definedName>
    <definedName name="Z_CBF9D894_3FD2_4B68_BAC8_643DB23851C0_.wvu.FilterData" localSheetId="0" hidden="1">'на 01.05.2020'!$A$7:$H$171</definedName>
    <definedName name="Z_CBF9D894_3FD2_4B68_BAC8_643DB23851C0_.wvu.Rows" localSheetId="0" hidden="1">'на 01.05.2020'!#REF!,'на 01.05.2020'!#REF!,'на 01.05.2020'!#REF!,'на 01.05.2020'!#REF!</definedName>
    <definedName name="Z_CCC17219_B1A3_4C6B_B903_0E4550432FD0_.wvu.FilterData" localSheetId="0" hidden="1">'на 01.05.2020'!$A$7:$H$171</definedName>
    <definedName name="Z_CCF533A2_322B_40E2_88B2_065E6D1D35B4_.wvu.FilterData" localSheetId="0" hidden="1">'на 01.05.2020'!$A$7:$J$424</definedName>
    <definedName name="Z_CCF533A2_322B_40E2_88B2_065E6D1D35B4_.wvu.PrintArea" localSheetId="0" hidden="1">'на 01.05.2020'!$A$1:$J$223</definedName>
    <definedName name="Z_CCF533A2_322B_40E2_88B2_065E6D1D35B4_.wvu.PrintTitles" localSheetId="0" hidden="1">'на 01.05.2020'!$5:$8</definedName>
    <definedName name="Z_CD10AFE5_EACD_43E3_B0AD_1FCFF7EEADC3_.wvu.FilterData" localSheetId="0" hidden="1">'на 01.05.2020'!$A$7:$J$424</definedName>
    <definedName name="Z_CDABDA6A_CEAA_4779_9390_A07E787E5F1B_.wvu.FilterData" localSheetId="0" hidden="1">'на 01.05.2020'!$A$7:$J$424</definedName>
    <definedName name="Z_CDBBEB40_4DC8_4F8A_B0B0_EE0E987A2098_.wvu.FilterData" localSheetId="0" hidden="1">'на 01.05.2020'!$A$7:$J$424</definedName>
    <definedName name="Z_CDFBC319_A453_4828_B4DA_A1FF8333C207_.wvu.FilterData" localSheetId="0" hidden="1">'на 01.05.2020'!$A$7:$J$424</definedName>
    <definedName name="Z_CEF22FD3_C3E9_4C31_B864_568CAC74A486_.wvu.FilterData" localSheetId="0" hidden="1">'на 01.05.2020'!$A$7:$J$424</definedName>
    <definedName name="Z_CF48F23D_BCBE_4761_98DC_307CD6AE082C_.wvu.FilterData" localSheetId="0" hidden="1">'на 01.05.2020'!$A$7:$J$424</definedName>
    <definedName name="Z_CF5548A0_D31B_45AF_A34B_8CF892F36DC9_.wvu.FilterData" localSheetId="0" hidden="1">'на 01.05.2020'!$A$7:$J$424</definedName>
    <definedName name="Z_CFA268BD_7CEF_488F_ADF6_EE6E6545D4E9_.wvu.FilterData" localSheetId="0" hidden="1">'на 01.05.2020'!$A$7:$J$424</definedName>
    <definedName name="Z_CFEB7053_3C1D_451D_9A86_5940DFCF964A_.wvu.FilterData" localSheetId="0" hidden="1">'на 01.05.2020'!$A$7:$J$424</definedName>
    <definedName name="Z_CFFE4FD5_C502_46E6_9242_DE2A2DE0F752_.wvu.FilterData" localSheetId="0" hidden="1">'на 01.05.2020'!$A$7:$J$424</definedName>
    <definedName name="Z_D088BB09_739C_4156_9E2D_A5F262C808E3_.wvu.FilterData" localSheetId="0" hidden="1">'на 01.05.2020'!$A$7:$J$424</definedName>
    <definedName name="Z_D165341F_496A_48CE_829A_555B16787041_.wvu.FilterData" localSheetId="0" hidden="1">'на 01.05.2020'!$A$7:$J$424</definedName>
    <definedName name="Z_D20DFCFE_63F9_4265_B37B_4F36C46DF159_.wvu.Cols" localSheetId="0" hidden="1">'на 01.05.2020'!#REF!,'на 01.05.2020'!#REF!</definedName>
    <definedName name="Z_D20DFCFE_63F9_4265_B37B_4F36C46DF159_.wvu.FilterData" localSheetId="0" hidden="1">'на 01.05.2020'!$A$7:$J$424</definedName>
    <definedName name="Z_D20DFCFE_63F9_4265_B37B_4F36C46DF159_.wvu.PrintArea" localSheetId="0" hidden="1">'на 01.05.2020'!$A$1:$J$203</definedName>
    <definedName name="Z_D20DFCFE_63F9_4265_B37B_4F36C46DF159_.wvu.PrintTitles" localSheetId="0" hidden="1">'на 01.05.2020'!$5:$8</definedName>
    <definedName name="Z_D20DFCFE_63F9_4265_B37B_4F36C46DF159_.wvu.Rows" localSheetId="0" hidden="1">'на 01.05.2020'!#REF!,'на 01.05.2020'!#REF!,'на 01.05.2020'!#REF!,'на 01.05.2020'!#REF!,'на 01.05.2020'!#REF!</definedName>
    <definedName name="Z_D2422493_0DF6_4923_AFF9_1CE532FC9E0E_.wvu.FilterData" localSheetId="0" hidden="1">'на 01.05.2020'!$A$7:$J$424</definedName>
    <definedName name="Z_D26EAC32_42CC_46AF_8D27_8094727B2B8E_.wvu.FilterData" localSheetId="0" hidden="1">'на 01.05.2020'!$A$7:$J$424</definedName>
    <definedName name="Z_D286DC47_88D4_4B88_8422_D4AFC7D084CA_.wvu.FilterData" localSheetId="0" hidden="1">'на 01.05.2020'!$A$7:$J$424</definedName>
    <definedName name="Z_D298563F_7459_410D_A6E1_6B1CDFA6DAA7_.wvu.FilterData" localSheetId="0" hidden="1">'на 01.05.2020'!$A$7:$J$424</definedName>
    <definedName name="Z_D2CDC970_AFE4_4856_AE2C_2B5F33E42B72_.wvu.FilterData" localSheetId="0" hidden="1">'на 01.05.2020'!$A$7:$J$424</definedName>
    <definedName name="Z_D2D627FD_8F1D_4B0C_A4A1_1A515A2831A8_.wvu.FilterData" localSheetId="0" hidden="1">'на 01.05.2020'!$A$7:$J$424</definedName>
    <definedName name="Z_D343F548_3DE6_4716_9B8B_0FF1DF1B1DE3_.wvu.FilterData" localSheetId="0" hidden="1">'на 01.05.2020'!$A$7:$H$171</definedName>
    <definedName name="Z_D3607008_88A4_4735_BF9B_0D60A732D98C_.wvu.FilterData" localSheetId="0" hidden="1">'на 01.05.2020'!$A$7:$J$424</definedName>
    <definedName name="Z_D37028C2_D478_4FDC_B9A5_A1B5FA072303_.wvu.FilterData" localSheetId="0" hidden="1">'на 01.05.2020'!$A$7:$J$424</definedName>
    <definedName name="Z_D3C3EFC2_493C_4B9B_BC16_8147B08F8F65_.wvu.FilterData" localSheetId="0" hidden="1">'на 01.05.2020'!$A$7:$H$171</definedName>
    <definedName name="Z_D3D848E7_EB88_4E73_985E_C45B9AE68145_.wvu.FilterData" localSheetId="0" hidden="1">'на 01.05.2020'!$A$7:$J$424</definedName>
    <definedName name="Z_D3E86F4B_12A8_47CC_AEBE_74534991E315_.wvu.FilterData" localSheetId="0" hidden="1">'на 01.05.2020'!$A$7:$J$424</definedName>
    <definedName name="Z_D3F31BC4_4CDA_431B_BA5F_ADE76A923760_.wvu.FilterData" localSheetId="0" hidden="1">'на 01.05.2020'!$A$7:$H$171</definedName>
    <definedName name="Z_D41FF341_5913_4A9E_9CE5_B058CA00C0C7_.wvu.FilterData" localSheetId="0" hidden="1">'на 01.05.2020'!$A$7:$J$424</definedName>
    <definedName name="Z_D45ABB34_16CC_462D_8459_2034D47F465D_.wvu.FilterData" localSheetId="0" hidden="1">'на 01.05.2020'!$A$7:$H$171</definedName>
    <definedName name="Z_D479007E_A9E8_4307_A3E8_18A2BB5C55F2_.wvu.FilterData" localSheetId="0" hidden="1">'на 01.05.2020'!$A$7:$J$424</definedName>
    <definedName name="Z_D489BEDD_3BCD_49DF_9648_48FD6162F1E7_.wvu.FilterData" localSheetId="0" hidden="1">'на 01.05.2020'!$A$7:$J$424</definedName>
    <definedName name="Z_D48CEF89_B01B_4E1D_92B4_235EA4A40F11_.wvu.FilterData" localSheetId="0" hidden="1">'на 01.05.2020'!$A$7:$J$424</definedName>
    <definedName name="Z_D4970A81_9F63_471F_9226_DA2E8C61A4F3_.wvu.FilterData" localSheetId="0" hidden="1">'на 01.05.2020'!$A$7:$J$424</definedName>
    <definedName name="Z_D4B24D18_8D1D_47A1_AE9B_21E3F9EF98EE_.wvu.FilterData" localSheetId="0" hidden="1">'на 01.05.2020'!$A$7:$J$424</definedName>
    <definedName name="Z_D4C26987_0F4D_4A17_91A3_C1C154DC81B2_.wvu.FilterData" localSheetId="0" hidden="1">'на 01.05.2020'!$A$7:$J$424</definedName>
    <definedName name="Z_D4D3E883_F6A4_4364_94CA_00BA6BEEBB0B_.wvu.FilterData" localSheetId="0" hidden="1">'на 01.05.2020'!$A$7:$J$424</definedName>
    <definedName name="Z_D4E20E73_FD07_4BE4_B8FA_FE6B214643C4_.wvu.FilterData" localSheetId="0" hidden="1">'на 01.05.2020'!$A$7:$J$424</definedName>
    <definedName name="Z_D5317C3A_3EDA_404B_818D_EAF558810951_.wvu.FilterData" localSheetId="0" hidden="1">'на 01.05.2020'!$A$7:$H$171</definedName>
    <definedName name="Z_D537FB3B_712D_486A_BA32_4F73BEB2AA19_.wvu.FilterData" localSheetId="0" hidden="1">'на 01.05.2020'!$A$7:$H$171</definedName>
    <definedName name="Z_D595C49D_97EF_4321_8A15_252EDBF162F5_.wvu.FilterData" localSheetId="0" hidden="1">'на 01.05.2020'!$A$7:$J$424</definedName>
    <definedName name="Z_D6730C21_0555_4F4D_B589_9DE5CFF9C442_.wvu.FilterData" localSheetId="0" hidden="1">'на 01.05.2020'!$A$7:$H$171</definedName>
    <definedName name="Z_D692A203_B3F4_405F_AE1A_37385B86A714_.wvu.FilterData" localSheetId="0" hidden="1">'на 01.05.2020'!$A$7:$J$424</definedName>
    <definedName name="Z_D6D7FE80_F340_4943_9CA8_381604446690_.wvu.FilterData" localSheetId="0" hidden="1">'на 01.05.2020'!$A$7:$J$424</definedName>
    <definedName name="Z_D7104B72_13BA_47A2_BD7D_6C7C814EB74F_.wvu.FilterData" localSheetId="0" hidden="1">'на 01.05.2020'!$A$7:$J$424</definedName>
    <definedName name="Z_D74587C8_09B2_428F_ACC0_4DEF87F264B1_.wvu.FilterData" localSheetId="0" hidden="1">'на 01.05.2020'!$A$7:$J$424</definedName>
    <definedName name="Z_D7BC8E82_4392_4806_9DAE_D94253790B9C_.wvu.Cols" localSheetId="0" hidden="1">'на 01.05.2020'!#REF!,'на 01.05.2020'!#REF!,'на 01.05.2020'!$K:$BN</definedName>
    <definedName name="Z_D7BC8E82_4392_4806_9DAE_D94253790B9C_.wvu.FilterData" localSheetId="0" hidden="1">'на 01.05.2020'!$A$7:$J$424</definedName>
    <definedName name="Z_D7BC8E82_4392_4806_9DAE_D94253790B9C_.wvu.PrintArea" localSheetId="0" hidden="1">'на 01.05.2020'!$A$1:$BN$203</definedName>
    <definedName name="Z_D7BC8E82_4392_4806_9DAE_D94253790B9C_.wvu.PrintTitles" localSheetId="0" hidden="1">'на 01.05.2020'!$5:$7</definedName>
    <definedName name="Z_D7DA24ED_ABB7_4D6E_ACD6_4B88F5184AF8_.wvu.FilterData" localSheetId="0" hidden="1">'на 01.05.2020'!$A$7:$J$424</definedName>
    <definedName name="Z_D8418465_ECB6_40A4_8538_9D6D02B4E5CE_.wvu.FilterData" localSheetId="0" hidden="1">'на 01.05.2020'!$A$7:$H$171</definedName>
    <definedName name="Z_D84FBB24_1F53_4A51_B9A3_672EE24CBBBB_.wvu.FilterData" localSheetId="0" hidden="1">'на 01.05.2020'!$A$7:$J$424</definedName>
    <definedName name="Z_D8836A46_4276_4875_86A1_BB0E2B53006C_.wvu.FilterData" localSheetId="0" hidden="1">'на 01.05.2020'!$A$7:$H$171</definedName>
    <definedName name="Z_D8EBE17E_7A1A_4392_901C_A4C8DD4BAF28_.wvu.FilterData" localSheetId="0" hidden="1">'на 01.05.2020'!$A$7:$H$171</definedName>
    <definedName name="Z_D917D9C8_DA24_43F6_B702_2D065DC4F3EA_.wvu.FilterData" localSheetId="0" hidden="1">'на 01.05.2020'!$A$7:$J$424</definedName>
    <definedName name="Z_D921BCFE_106A_48C3_8051_F877509D5A90_.wvu.FilterData" localSheetId="0" hidden="1">'на 01.05.2020'!$A$7:$J$424</definedName>
    <definedName name="Z_D930048B_C8C6_498D_B7FD_C4CFAF447C25_.wvu.FilterData" localSheetId="0" hidden="1">'на 01.05.2020'!$A$7:$J$424</definedName>
    <definedName name="Z_D93C7415_B321_4E66_84AD_0490D011FDE7_.wvu.FilterData" localSheetId="0" hidden="1">'на 01.05.2020'!$A$7:$J$424</definedName>
    <definedName name="Z_D952F92C_16FA_49C0_ACE1_EEFE2012130A_.wvu.FilterData" localSheetId="0" hidden="1">'на 01.05.2020'!$A$7:$J$424</definedName>
    <definedName name="Z_D954D534_B88D_4A21_85D6_C0757B597D1E_.wvu.FilterData" localSheetId="0" hidden="1">'на 01.05.2020'!$A$7:$J$424</definedName>
    <definedName name="Z_D95852A1_B0FC_4AC5_B62B_5CCBE05B0D15_.wvu.FilterData" localSheetId="0" hidden="1">'на 01.05.2020'!$A$7:$J$424</definedName>
    <definedName name="Z_D959BDE9_080D_4FE3_8F84_52318978F935_.wvu.FilterData" localSheetId="0" hidden="1">'на 01.05.2020'!$A$7:$J$424</definedName>
    <definedName name="Z_D97BC9A1_860C_45CB_8FAD_B69CEE39193C_.wvu.FilterData" localSheetId="0" hidden="1">'на 01.05.2020'!$A$7:$H$171</definedName>
    <definedName name="Z_D97CD673_38FB_48B6_8FB8_0FF7F5746325_.wvu.FilterData" localSheetId="0" hidden="1">'на 01.05.2020'!$A$7:$J$424</definedName>
    <definedName name="Z_D981844C_3450_4227_997A_DB8016618FC0_.wvu.FilterData" localSheetId="0" hidden="1">'на 01.05.2020'!$A$7:$J$424</definedName>
    <definedName name="Z_D9AF22AD_2CFF_429C_97B7_A1AC24238F0C_.wvu.FilterData" localSheetId="0" hidden="1">'на 01.05.2020'!$A$7:$J$424</definedName>
    <definedName name="Z_D9CDE186_872E_4C54_B635_3E59E4427F7B_.wvu.FilterData" localSheetId="0" hidden="1">'на 01.05.2020'!$A$7:$J$424</definedName>
    <definedName name="Z_D9E7CF58_1888_4559_99D1_C71D21E76828_.wvu.FilterData" localSheetId="0" hidden="1">'на 01.05.2020'!$A$7:$J$424</definedName>
    <definedName name="Z_DA244080_1388_426A_A939_BCE866427DCE_.wvu.FilterData" localSheetId="0" hidden="1">'на 01.05.2020'!$A$7:$J$424</definedName>
    <definedName name="Z_DA3033F1_502F_4BCA_B468_CBA3E20E7254_.wvu.FilterData" localSheetId="0" hidden="1">'на 01.05.2020'!$A$7:$J$424</definedName>
    <definedName name="Z_DA5DFA2D_C1AA_42F5_8828_D1905F1C9BD0_.wvu.FilterData" localSheetId="0" hidden="1">'на 01.05.2020'!$A$7:$J$424</definedName>
    <definedName name="Z_DAB9487C_F291_4A20_8CE8_A04CF6419B39_.wvu.FilterData" localSheetId="0" hidden="1">'на 01.05.2020'!$A$7:$J$424</definedName>
    <definedName name="Z_DAC9AAEB_9A63_4C22_9074_CCD144369BE1_.wvu.FilterData" localSheetId="0" hidden="1">'на 01.05.2020'!$A$7:$J$424</definedName>
    <definedName name="Z_DB4CD970_DAC7_4460_9807_E3F3942A23F7_.wvu.FilterData" localSheetId="0" hidden="1">'на 01.05.2020'!$A$7:$J$424</definedName>
    <definedName name="Z_DB55315D_56C8_4F2C_9317_AA25AA5EAC9E_.wvu.FilterData" localSheetId="0" hidden="1">'на 01.05.2020'!$A$7:$J$424</definedName>
    <definedName name="Z_DBB88EE7_5C30_443C_A427_07BA2C7C58DA_.wvu.FilterData" localSheetId="0" hidden="1">'на 01.05.2020'!$A$7:$J$424</definedName>
    <definedName name="Z_DBF40914_927D_466F_8B6B_F333D1AFC9B0_.wvu.FilterData" localSheetId="0" hidden="1">'на 01.05.2020'!$A$7:$J$424</definedName>
    <definedName name="Z_DC263B7F_7E05_4E66_AE9F_05D6DDE635B1_.wvu.FilterData" localSheetId="0" hidden="1">'на 01.05.2020'!$A$7:$H$171</definedName>
    <definedName name="Z_DC796824_ECED_4590_A3E8_8D5A3534C637_.wvu.FilterData" localSheetId="0" hidden="1">'на 01.05.2020'!$A$7:$H$171</definedName>
    <definedName name="Z_DCC1B134_1BA2_418E_B1D0_0938D8743370_.wvu.FilterData" localSheetId="0" hidden="1">'на 01.05.2020'!$A$7:$H$171</definedName>
    <definedName name="Z_DCC98630_5CE8_4EB8_B53F_29063CBFDB7B_.wvu.FilterData" localSheetId="0" hidden="1">'на 01.05.2020'!$A$7:$J$424</definedName>
    <definedName name="Z_DCD43F69_17CB_4C08_94B1_4237BF1E81A1_.wvu.FilterData" localSheetId="0" hidden="1">'на 01.05.2020'!$A$7:$J$424</definedName>
    <definedName name="Z_DCF0AAEF_DCCD_45D0_96BB_43A3455DEADB_.wvu.FilterData" localSheetId="0" hidden="1">'на 01.05.2020'!$A$7:$J$424</definedName>
    <definedName name="Z_DD479BCC_48E3_497E_81BC_9A58CD7AC8EF_.wvu.FilterData" localSheetId="0" hidden="1">'на 01.05.2020'!$A$7:$J$424</definedName>
    <definedName name="Z_DDA68DE5_EF86_4A52_97CD_589088C5FE7A_.wvu.FilterData" localSheetId="0" hidden="1">'на 01.05.2020'!$A$7:$H$171</definedName>
    <definedName name="Z_DDD629B0_D970_428C_8173_198FE4EAFFBB_.wvu.FilterData" localSheetId="0" hidden="1">'на 01.05.2020'!$A$7:$J$424</definedName>
    <definedName name="Z_DE210091_3D77_4964_B6B2_443A728CBE9E_.wvu.FilterData" localSheetId="0" hidden="1">'на 01.05.2020'!$A$7:$J$424</definedName>
    <definedName name="Z_DE2C3999_6F3E_4D24_86CF_8803BF5FAA48_.wvu.FilterData" localSheetId="0" hidden="1">'на 01.05.2020'!$A$7:$J$61</definedName>
    <definedName name="Z_DE2E2642_EA3C_4580_B74F_14EA76039C78_.wvu.FilterData" localSheetId="0" hidden="1">'на 01.05.2020'!$A$7:$J$424</definedName>
    <definedName name="Z_DEA6EDB2_F27D_4C8F_B061_FD80BEC5543F_.wvu.FilterData" localSheetId="0" hidden="1">'на 01.05.2020'!$A$7:$H$171</definedName>
    <definedName name="Z_DEC0916C_F395_445D_ABBE_41FCE4F7A20B_.wvu.FilterData" localSheetId="0" hidden="1">'на 01.05.2020'!$A$7:$J$424</definedName>
    <definedName name="Z_DECE3245_1BE4_4A3F_B644_E8DE80612C1E_.wvu.FilterData" localSheetId="0" hidden="1">'на 01.05.2020'!$A$7:$J$424</definedName>
    <definedName name="Z_DF05D3F1_839D_4ABD_B109_8DDDEA6E4554_.wvu.FilterData" localSheetId="0" hidden="1">'на 01.05.2020'!$A$7:$J$424</definedName>
    <definedName name="Z_DF6B7D46_D8DB_447A_83A4_53EE18358CF2_.wvu.FilterData" localSheetId="0" hidden="1">'на 01.05.2020'!$A$7:$J$424</definedName>
    <definedName name="Z_DFB08918_D5A4_4224_AEA5_63620C0D53DD_.wvu.FilterData" localSheetId="0" hidden="1">'на 01.05.2020'!$A$7:$J$424</definedName>
    <definedName name="Z_DFFC57A9_AC13_44A1_9304_B04C6A69A49C_.wvu.FilterData" localSheetId="0" hidden="1">'на 01.05.2020'!$A$7:$J$424</definedName>
    <definedName name="Z_E0178566_B0D6_4A04_941F_723DE4642B4A_.wvu.FilterData" localSheetId="0" hidden="1">'на 01.05.2020'!$A$7:$J$424</definedName>
    <definedName name="Z_E0415026_A3A4_4408_93D6_8180A1256A98_.wvu.FilterData" localSheetId="0" hidden="1">'на 01.05.2020'!$A$7:$J$424</definedName>
    <definedName name="Z_E06FEE19_D4C1_4288_ADA7_5CB65BBBB4B6_.wvu.FilterData" localSheetId="0" hidden="1">'на 01.05.2020'!$A$7:$J$424</definedName>
    <definedName name="Z_E08AFE05_9FC9_4440_8CA6_890648C8FE48_.wvu.FilterData" localSheetId="0" hidden="1">'на 01.05.2020'!$A$7:$J$424</definedName>
    <definedName name="Z_E0B34E03_0754_4713_9A98_5ACEE69C9E71_.wvu.FilterData" localSheetId="0" hidden="1">'на 01.05.2020'!$A$7:$H$171</definedName>
    <definedName name="Z_E189E240_5BD5_4C39_9F82_FF5A433FDB2D_.wvu.FilterData" localSheetId="0" hidden="1">'на 01.05.2020'!$A$7:$J$424</definedName>
    <definedName name="Z_E1BA3DBF_A98B_478A_B5DD_05754C89A32D_.wvu.FilterData" localSheetId="0" hidden="1">'на 01.05.2020'!$A$7:$J$424</definedName>
    <definedName name="Z_E1E7843B_3EC3_4FFF_9B1C_53E7DE6A4004_.wvu.FilterData" localSheetId="0" hidden="1">'на 01.05.2020'!$A$7:$H$171</definedName>
    <definedName name="Z_E25FE844_1AD8_4E16_B2DB_9033A702F13A_.wvu.FilterData" localSheetId="0" hidden="1">'на 01.05.2020'!$A$7:$H$171</definedName>
    <definedName name="Z_E2861A4E_263A_4BE6_9223_2DA352B0AD2D_.wvu.FilterData" localSheetId="0" hidden="1">'на 01.05.2020'!$A$7:$H$171</definedName>
    <definedName name="Z_E2FB76DF_1C94_4620_8087_FEE12FDAA3D2_.wvu.FilterData" localSheetId="0" hidden="1">'на 01.05.2020'!$A$7:$H$171</definedName>
    <definedName name="Z_E32A8700_E851_4315_A889_932E30063272_.wvu.FilterData" localSheetId="0" hidden="1">'на 01.05.2020'!$A$7:$J$424</definedName>
    <definedName name="Z_E3C6ECC1_0F12_435D_9B36_B23F6133337F_.wvu.FilterData" localSheetId="0" hidden="1">'на 01.05.2020'!$A$7:$H$171</definedName>
    <definedName name="Z_E3FB0B12_0C6E_4BBD_B35C_2F8B1D76B1EB_.wvu.FilterData" localSheetId="0" hidden="1">'на 01.05.2020'!$A$7:$J$424</definedName>
    <definedName name="Z_E41459EA_F056_44F0_B971_CA485B38C4A7_.wvu.FilterData" localSheetId="0" hidden="1">'на 01.05.2020'!$A$7:$J$424</definedName>
    <definedName name="Z_E437F2F2_3B79_49F0_9901_D31498A163D7_.wvu.FilterData" localSheetId="0" hidden="1">'на 01.05.2020'!$A$7:$J$424</definedName>
    <definedName name="Z_E43D4848_1A7E_4044_9203_B68E2E9AAE7C_.wvu.FilterData" localSheetId="0" hidden="1">'на 01.05.2020'!$A$7:$J$424</definedName>
    <definedName name="Z_E531BAEE_E556_4AEF_B35B_C675BD99939C_.wvu.FilterData" localSheetId="0" hidden="1">'на 01.05.2020'!$A$7:$J$424</definedName>
    <definedName name="Z_E563A17B_3B3B_4B28_89D6_A5FC82DB33C2_.wvu.FilterData" localSheetId="0" hidden="1">'на 01.05.2020'!$A$7:$J$424</definedName>
    <definedName name="Z_E5DA1B9B_62F2_4CE6_9A2F_0A446D4275B1_.wvu.FilterData" localSheetId="0" hidden="1">'на 01.05.2020'!$A$7:$J$424</definedName>
    <definedName name="Z_E5EC7523_F88D_4AD4_9A8D_84C16AB7BFC1_.wvu.FilterData" localSheetId="0" hidden="1">'на 01.05.2020'!$A$7:$J$424</definedName>
    <definedName name="Z_E62E0FFE_7555_4927_BA87_96C72751599B_.wvu.FilterData" localSheetId="0" hidden="1">'на 01.05.2020'!$A$7:$J$424</definedName>
    <definedName name="Z_E64668E0_9086_4748_A397_C9C52293A8D6_.wvu.FilterData" localSheetId="0" hidden="1">'на 01.05.2020'!$A$7:$J$424</definedName>
    <definedName name="Z_E6B0F607_AC37_4539_B427_EA5DBDA71490_.wvu.FilterData" localSheetId="0" hidden="1">'на 01.05.2020'!$A$7:$J$424</definedName>
    <definedName name="Z_E6BEB68E_1813_43FA_83CB_AD563380E01C_.wvu.FilterData" localSheetId="0" hidden="1">'на 01.05.2020'!$A$7:$J$424</definedName>
    <definedName name="Z_E6F2229B_648C_45EB_AFDD_48E1933E9057_.wvu.FilterData" localSheetId="0" hidden="1">'на 01.05.2020'!$A$7:$J$424</definedName>
    <definedName name="Z_E7901072_44B2_4803_8DC7_3679CCBA4C9B_.wvu.FilterData" localSheetId="0" hidden="1">'на 01.05.2020'!$A$7:$J$424</definedName>
    <definedName name="Z_E79ABD49_719F_4887_A43D_3DE66BF8AD95_.wvu.FilterData" localSheetId="0" hidden="1">'на 01.05.2020'!$A$7:$J$424</definedName>
    <definedName name="Z_E7E34260_E3FF_494E_BB4E_1D372EA1276B_.wvu.FilterData" localSheetId="0" hidden="1">'на 01.05.2020'!$A$7:$J$424</definedName>
    <definedName name="Z_E818C85D_F563_4BCC_9747_0856B0207D9A_.wvu.FilterData" localSheetId="0" hidden="1">'на 01.05.2020'!$A$7:$J$424</definedName>
    <definedName name="Z_E85A9955_A3DD_46D7_A4A3_9B67A0E2B00C_.wvu.FilterData" localSheetId="0" hidden="1">'на 01.05.2020'!$A$7:$J$424</definedName>
    <definedName name="Z_E85CF805_B7EC_4B8E_BF6B_2D35F453C813_.wvu.FilterData" localSheetId="0" hidden="1">'на 01.05.2020'!$A$7:$J$424</definedName>
    <definedName name="Z_E8619C4F_9D0C_40CF_8636_CF30BDB53D78_.wvu.FilterData" localSheetId="0" hidden="1">'на 01.05.2020'!$A$7:$J$424</definedName>
    <definedName name="Z_E86B59AB_8419_4B63_BADC_4C4DB9795CAA_.wvu.FilterData" localSheetId="0" hidden="1">'на 01.05.2020'!$A$7:$J$424</definedName>
    <definedName name="Z_E87F17F9_955F_4F0C_8155_B5A522DA71CF_.wvu.FilterData" localSheetId="0" hidden="1">'на 01.05.2020'!$A$7:$J$424</definedName>
    <definedName name="Z_E88E1D11_18C0_4724_9D4F_2C85DDF57564_.wvu.FilterData" localSheetId="0" hidden="1">'на 01.05.2020'!$A$7:$H$171</definedName>
    <definedName name="Z_E8E447B7_386A_4449_A267_EA8A8ED2E9DF_.wvu.FilterData" localSheetId="0" hidden="1">'на 01.05.2020'!$A$7:$J$424</definedName>
    <definedName name="Z_E952215A_EF2B_4724_A091_1F77A330F7A6_.wvu.FilterData" localSheetId="0" hidden="1">'на 01.05.2020'!$A$7:$J$424</definedName>
    <definedName name="Z_E9A4F66F_BB40_4C19_8750_6E61AF1D74A1_.wvu.FilterData" localSheetId="0" hidden="1">'на 01.05.2020'!$A$7:$J$424</definedName>
    <definedName name="Z_EA16B1A6_A575_4BB9_B51E_98E088646246_.wvu.FilterData" localSheetId="0" hidden="1">'на 01.05.2020'!$A$7:$J$424</definedName>
    <definedName name="Z_EA234825_5817_4C50_AC45_83D70F061045_.wvu.FilterData" localSheetId="0" hidden="1">'на 01.05.2020'!$A$7:$J$424</definedName>
    <definedName name="Z_EA26BD39_D295_43F0_9554_645E38E73803_.wvu.FilterData" localSheetId="0" hidden="1">'на 01.05.2020'!$A$7:$J$424</definedName>
    <definedName name="Z_EA769D6D_3269_481D_9974_BC10C6C55FF6_.wvu.FilterData" localSheetId="0" hidden="1">'на 01.05.2020'!$A$7:$H$171</definedName>
    <definedName name="Z_EA7BB06C_40E6_4375_9BE4_353C118D0D8A_.wvu.FilterData" localSheetId="0" hidden="1">'на 01.05.2020'!$A$7:$J$424</definedName>
    <definedName name="Z_EAEC0497_D454_492F_A78A_948CBC8B7349_.wvu.FilterData" localSheetId="0" hidden="1">'на 01.05.2020'!$A$7:$J$424</definedName>
    <definedName name="Z_EB2D8BE6_72BC_4D23_BEC7_DBF109493B0C_.wvu.FilterData" localSheetId="0" hidden="1">'на 01.05.2020'!$A$7:$J$424</definedName>
    <definedName name="Z_EBCDBD63_50FE_4D52_B280_2A723FA77236_.wvu.FilterData" localSheetId="0" hidden="1">'на 01.05.2020'!$A$7:$H$171</definedName>
    <definedName name="Z_EBE6EB5A_28BA_42FD_8E13_84A84E5CEFFA_.wvu.FilterData" localSheetId="0" hidden="1">'на 01.05.2020'!$A$7:$J$424</definedName>
    <definedName name="Z_EC6B58CC_C695_4EAF_B026_DA7CE6279D7A_.wvu.FilterData" localSheetId="0" hidden="1">'на 01.05.2020'!$A$7:$J$424</definedName>
    <definedName name="Z_EC741CE0_C720_481D_9CFE_596247B0CF36_.wvu.FilterData" localSheetId="0" hidden="1">'на 01.05.2020'!$A$7:$J$424</definedName>
    <definedName name="Z_EC7DFC56_670B_4634_9C36_1A0E9779A8AB_.wvu.FilterData" localSheetId="0" hidden="1">'на 01.05.2020'!$A$7:$J$424</definedName>
    <definedName name="Z_EC7EDFF4_8717_443E_A482_A625A9C4247F_.wvu.FilterData" localSheetId="0" hidden="1">'на 01.05.2020'!$A$7:$J$424</definedName>
    <definedName name="Z_EC900011_F272_4D76_BA18_A39600700B39_.wvu.FilterData" localSheetId="0" hidden="1">'на 01.05.2020'!$A$7:$J$424</definedName>
    <definedName name="Z_EC9C440E_29D9_4209_81C9_08FA39A99B70_.wvu.FilterData" localSheetId="0" hidden="1">'на 01.05.2020'!$A$7:$J$424</definedName>
    <definedName name="Z_ECDB9DF1_6EBE_4872_A4EA_C132DB4F17D1_.wvu.FilterData" localSheetId="0" hidden="1">'на 01.05.2020'!$A$7:$J$424</definedName>
    <definedName name="Z_ED3CA1AD_27FA_49EB_91E7_60AB4F0D9C59_.wvu.FilterData" localSheetId="0" hidden="1">'на 01.05.2020'!$A$7:$J$424</definedName>
    <definedName name="Z_ED5F05CF_0821_469C_A3FE_35B2692E3A2E_.wvu.FilterData" localSheetId="0" hidden="1">'на 01.05.2020'!$A$7:$J$424</definedName>
    <definedName name="Z_ED74FBD3_DF35_4798_8C2A_7ADA46D140AA_.wvu.FilterData" localSheetId="0" hidden="1">'на 01.05.2020'!$A$7:$H$171</definedName>
    <definedName name="Z_EF1610FE_843B_4864_9DAD_05F697DD47DC_.wvu.FilterData" localSheetId="0" hidden="1">'на 01.05.2020'!$A$7:$J$424</definedName>
    <definedName name="Z_EFFADE78_6F23_4B5D_AE74_3E82BA29B398_.wvu.FilterData" localSheetId="0" hidden="1">'на 01.05.2020'!$A$7:$H$171</definedName>
    <definedName name="Z_F05EFB87_3BE7_41AF_8465_1EA73F5E8818_.wvu.FilterData" localSheetId="0" hidden="1">'на 01.05.2020'!$A$7:$J$424</definedName>
    <definedName name="Z_F0EB967D_F079_4FD4_AD5F_5BA84E405B49_.wvu.FilterData" localSheetId="0" hidden="1">'на 01.05.2020'!$A$7:$J$424</definedName>
    <definedName name="Z_F140A98E_30AA_4FD0_8B93_08F8951EDE5E_.wvu.FilterData" localSheetId="0" hidden="1">'на 01.05.2020'!$A$7:$H$171</definedName>
    <definedName name="Z_F1D58EA3_233E_4B2C_907F_20FB7B32BCEB_.wvu.FilterData" localSheetId="0" hidden="1">'на 01.05.2020'!$A$7:$J$424</definedName>
    <definedName name="Z_F2110B0B_AAE7_42F0_B553_C360E9249AD4_.wvu.Cols" localSheetId="0" hidden="1">'на 01.05.2020'!#REF!,'на 01.05.2020'!#REF!,'на 01.05.2020'!$K:$BN</definedName>
    <definedName name="Z_F2110B0B_AAE7_42F0_B553_C360E9249AD4_.wvu.FilterData" localSheetId="0" hidden="1">'на 01.05.2020'!$A$7:$J$424</definedName>
    <definedName name="Z_F2110B0B_AAE7_42F0_B553_C360E9249AD4_.wvu.PrintArea" localSheetId="0" hidden="1">'на 01.05.2020'!$A$1:$BN$203</definedName>
    <definedName name="Z_F2110B0B_AAE7_42F0_B553_C360E9249AD4_.wvu.PrintTitles" localSheetId="0" hidden="1">'на 01.05.2020'!$5:$7</definedName>
    <definedName name="Z_F24FF7CE_BEE9_4D69_9CC9_1D573409219A_.wvu.FilterData" localSheetId="0" hidden="1">'на 01.05.2020'!$A$7:$J$424</definedName>
    <definedName name="Z_F2B210B3_A608_46A5_94E1_E525F8F6A2C4_.wvu.FilterData" localSheetId="0" hidden="1">'на 01.05.2020'!$A$7:$J$424</definedName>
    <definedName name="Z_F30FADD4_07E9_4B4F_B53A_86E542EF0570_.wvu.FilterData" localSheetId="0" hidden="1">'на 01.05.2020'!$A$7:$J$424</definedName>
    <definedName name="Z_F31E06D7_BB46_4306_AC80_7D867336978C_.wvu.FilterData" localSheetId="0" hidden="1">'на 01.05.2020'!$A$7:$J$424</definedName>
    <definedName name="Z_F338BCFF_FE37_4512_82DE_8C10862CD583_.wvu.FilterData" localSheetId="0" hidden="1">'на 01.05.2020'!$A$7:$J$424</definedName>
    <definedName name="Z_F34EC6B1_390D_4B75_852C_F8775ACC3B29_.wvu.FilterData" localSheetId="0" hidden="1">'на 01.05.2020'!$A$7:$J$424</definedName>
    <definedName name="Z_F3E148B1_ED1B_4330_84E7_EFC4722C807A_.wvu.FilterData" localSheetId="0" hidden="1">'на 01.05.2020'!$A$7:$J$424</definedName>
    <definedName name="Z_F3EB4276_07ED_4C3D_8305_EFD9881E26ED_.wvu.FilterData" localSheetId="0" hidden="1">'на 01.05.2020'!$A$7:$J$424</definedName>
    <definedName name="Z_F3F1BB49_52AF_48BB_95BC_060170851629_.wvu.FilterData" localSheetId="0" hidden="1">'на 01.05.2020'!$A$7:$J$424</definedName>
    <definedName name="Z_F413BB5D_EA53_42FB_84EF_A630DFA6E3CE_.wvu.FilterData" localSheetId="0" hidden="1">'на 01.05.2020'!$A$7:$J$424</definedName>
    <definedName name="Z_F424C8EB_1FD1_4B7C_BB16_C87F07FB1A66_.wvu.FilterData" localSheetId="0" hidden="1">'на 01.05.2020'!$A$7:$J$424</definedName>
    <definedName name="Z_F48552A9_1F3B_415E_B25A_3A35D2E6EB46_.wvu.FilterData" localSheetId="0" hidden="1">'на 01.05.2020'!$A$7:$J$424</definedName>
    <definedName name="Z_F4D51502_0CCD_4E1C_8387_D94D30666E39_.wvu.FilterData" localSheetId="0" hidden="1">'на 01.05.2020'!$A$7:$J$424</definedName>
    <definedName name="Z_F52002B9_A233_461F_9C02_2195A969869E_.wvu.FilterData" localSheetId="0" hidden="1">'на 01.05.2020'!$A$7:$J$424</definedName>
    <definedName name="Z_F5904F57_BE1E_4C1A_B9F2_3334C6090028_.wvu.FilterData" localSheetId="0" hidden="1">'на 01.05.2020'!$A$7:$J$424</definedName>
    <definedName name="Z_F5A92536_7ADF_4574_9094_4E9E2907828D_.wvu.FilterData" localSheetId="0" hidden="1">'на 01.05.2020'!$A$7:$J$424</definedName>
    <definedName name="Z_F5F50589_1DF0_4A91_A5AE_A081904AF6B0_.wvu.FilterData" localSheetId="0" hidden="1">'на 01.05.2020'!$A$7:$J$424</definedName>
    <definedName name="Z_F66AFAC6_2D91_47B3_B144_43AE4E90F02F_.wvu.FilterData" localSheetId="0" hidden="1">'на 01.05.2020'!$A$7:$J$424</definedName>
    <definedName name="Z_F675BEC0_5D51_42CD_8359_31DF2F226166_.wvu.FilterData" localSheetId="0" hidden="1">'на 01.05.2020'!$A$7:$J$424</definedName>
    <definedName name="Z_F6F4D1CA_4991_462D_A51D_FD0D91822706_.wvu.FilterData" localSheetId="0" hidden="1">'на 01.05.2020'!$A$7:$J$424</definedName>
    <definedName name="Z_F7FC106B_79FE_40D3_AA43_206A7284AC4B_.wvu.FilterData" localSheetId="0" hidden="1">'на 01.05.2020'!$A$7:$J$424</definedName>
    <definedName name="Z_F800C951_7E3C_42D6_B362_3CDF78E7F025_.wvu.FilterData" localSheetId="0" hidden="1">'на 01.05.2020'!$A$7:$J$424</definedName>
    <definedName name="Z_F8CD48ED_A67F_492E_A417_09D352E93E12_.wvu.FilterData" localSheetId="0" hidden="1">'на 01.05.2020'!$A$7:$H$171</definedName>
    <definedName name="Z_F8E02295_4C4F_4DE1_ACF5_8151BB17EB6E_.wvu.FilterData" localSheetId="0" hidden="1">'на 01.05.2020'!$A$7:$J$424</definedName>
    <definedName name="Z_F8E4304E_2CC4_4F73_A08A_BA6FE8EB77EF_.wvu.FilterData" localSheetId="0" hidden="1">'на 01.05.2020'!$A$7:$J$424</definedName>
    <definedName name="Z_F9AF50D2_05C8_4D13_9F15_43FAA7F1CB7A_.wvu.FilterData" localSheetId="0" hidden="1">'на 01.05.2020'!$A$7:$J$424</definedName>
    <definedName name="Z_F9F96D65_7E5D_4EDB_B47B_CD800EE8793F_.wvu.FilterData" localSheetId="0" hidden="1">'на 01.05.2020'!$A$7:$H$171</definedName>
    <definedName name="Z_FA263ADC_F7F9_4F21_8D0A_B162CFE58321_.wvu.FilterData" localSheetId="0" hidden="1">'на 01.05.2020'!$A$7:$J$424</definedName>
    <definedName name="Z_FA270880_5E39_4EAA_BE02_BDB906770A67_.wvu.FilterData" localSheetId="0" hidden="1">'на 01.05.2020'!$A$7:$J$424</definedName>
    <definedName name="Z_FA47CA05_CCF1_4EDC_AAF6_26967695B1D8_.wvu.FilterData" localSheetId="0" hidden="1">'на 01.05.2020'!$A$7:$J$424</definedName>
    <definedName name="Z_FA687933_7694_4C0F_8982_34C11239740C_.wvu.FilterData" localSheetId="0" hidden="1">'на 01.05.2020'!$A$7:$J$424</definedName>
    <definedName name="Z_FA9FECB8_BA16_47CC_97A5_FF0276B7BA2A_.wvu.FilterData" localSheetId="0" hidden="1">'на 01.05.2020'!$A$7:$J$424</definedName>
    <definedName name="Z_FADBBBF4_A5FD_47EA_87AF_F3DC2DF00CA8_.wvu.FilterData" localSheetId="0" hidden="1">'на 01.05.2020'!$A$7:$J$424</definedName>
    <definedName name="Z_FAEA1540_FB92_4A7F_8E18_381E2C6FAF74_.wvu.FilterData" localSheetId="0" hidden="1">'на 01.05.2020'!$A$7:$H$171</definedName>
    <definedName name="Z_FB2B2898_07E8_4F64_9660_A5CFE0C3B2A1_.wvu.FilterData" localSheetId="0" hidden="1">'на 01.05.2020'!$A$7:$J$424</definedName>
    <definedName name="Z_FB35B37B_2F7F_4D23_B40F_380D683C704C_.wvu.FilterData" localSheetId="0" hidden="1">'на 01.05.2020'!$A$7:$J$424</definedName>
    <definedName name="Z_FBEEEF36_B47B_4551_8D8A_904E9E1222D4_.wvu.FilterData" localSheetId="0" hidden="1">'на 01.05.2020'!$A$7:$H$171</definedName>
    <definedName name="Z_FBFEC7B7_C5D0_44F3_87E7_66C52A67E842_.wvu.FilterData" localSheetId="0" hidden="1">'на 01.05.2020'!$A$7:$J$424</definedName>
    <definedName name="Z_FC5D3D29_E6B6_4724_B01C_EFC5C58D36F7_.wvu.FilterData" localSheetId="0" hidden="1">'на 01.05.2020'!$A$7:$J$424</definedName>
    <definedName name="Z_FC8DF947_D902_4089_91EA_22D68229174F_.wvu.FilterData" localSheetId="0" hidden="1">'на 01.05.2020'!$A$7:$J$424</definedName>
    <definedName name="Z_FC921717_EFFF_4C5F_AE15_5DB48A6B2DDC_.wvu.FilterData" localSheetId="0" hidden="1">'на 01.05.2020'!$A$7:$J$424</definedName>
    <definedName name="Z_FCC3AE73_E537_4FEF_8316_D2033D529D47_.wvu.FilterData" localSheetId="0" hidden="1">'на 01.05.2020'!$A$7:$J$424</definedName>
    <definedName name="Z_FCFEE462_86B3_4D22_A291_C53135F468F2_.wvu.FilterData" localSheetId="0" hidden="1">'на 01.05.2020'!$A$7:$J$424</definedName>
    <definedName name="Z_FD01F790_1BBF_4238_916B_FA56833C331E_.wvu.FilterData" localSheetId="0" hidden="1">'на 01.05.2020'!$A$7:$J$424</definedName>
    <definedName name="Z_FD0E1B66_1ED2_4768_AEAA_4813773FCD1B_.wvu.FilterData" localSheetId="0" hidden="1">'на 01.05.2020'!$A$7:$H$171</definedName>
    <definedName name="Z_FD3BE8C9_37F8_4B3C_B2C7_E77CF8E04BFB_.wvu.FilterData" localSheetId="0" hidden="1">'на 01.05.2020'!$A$7:$J$424</definedName>
    <definedName name="Z_FD3D5015_A741_475F_84D8_C8E06D2029C4_.wvu.FilterData" localSheetId="0" hidden="1">'на 01.05.2020'!$A$7:$J$424</definedName>
    <definedName name="Z_FD5CEF9A_4499_4018_A32D_B5C5AF11D935_.wvu.FilterData" localSheetId="0" hidden="1">'на 01.05.2020'!$A$7:$J$424</definedName>
    <definedName name="Z_FD5EDEE5_A3CE_4C43_835A_373611C65308_.wvu.FilterData" localSheetId="0" hidden="1">'на 01.05.2020'!$A$7:$J$424</definedName>
    <definedName name="Z_FD66CF31_1A62_4649_ABF8_67009C9EEFA8_.wvu.FilterData" localSheetId="0" hidden="1">'на 01.05.2020'!$A$7:$J$424</definedName>
    <definedName name="Z_FDDB310B_7AE0_49CB_BE16_F49E6EF78E5F_.wvu.FilterData" localSheetId="0" hidden="1">'на 01.05.2020'!$A$7:$J$424</definedName>
    <definedName name="Z_FDE37E7A_0D62_48F6_B80B_D6356ECC791B_.wvu.FilterData" localSheetId="0" hidden="1">'на 01.05.2020'!$A$7:$J$424</definedName>
    <definedName name="Z_FDE6536E_3A56_4D69_A159_5DB77FF6A4B2_.wvu.FilterData" localSheetId="0" hidden="1">'на 01.05.2020'!$A$7:$J$424</definedName>
    <definedName name="Z_FDFA00AD_EA6D_4937_80B9_640D5FB985EF_.wvu.FilterData" localSheetId="0" hidden="1">'на 01.05.2020'!$A$7:$J$424</definedName>
    <definedName name="Z_FE9D531A_F987_4486_AC6F_37568587E0CC_.wvu.FilterData" localSheetId="0" hidden="1">'на 01.05.2020'!$A$7:$J$424</definedName>
    <definedName name="Z_FEE18FC2_E5D2_4C59_B7D0_FDF82F2008D4_.wvu.FilterData" localSheetId="0" hidden="1">'на 01.05.2020'!$A$7:$J$424</definedName>
    <definedName name="Z_FEF0FD9C_0AF1_4157_A391_071CD507BEBA_.wvu.FilterData" localSheetId="0" hidden="1">'на 01.05.2020'!$A$7:$J$424</definedName>
    <definedName name="Z_FEFFCD5F_F237_4316_B50A_6C71D0FF3363_.wvu.FilterData" localSheetId="0" hidden="1">'на 01.05.2020'!$A$7:$J$424</definedName>
    <definedName name="Z_FF7CC20D_CA9E_46D2_A113_9EB09E8A7DF6_.wvu.FilterData" localSheetId="0" hidden="1">'на 01.05.2020'!$A$7:$H$171</definedName>
    <definedName name="Z_FF7F531F_28CE_4C28_BA81_DE242DB82E03_.wvu.FilterData" localSheetId="0" hidden="1">'на 01.05.2020'!$A$7:$J$424</definedName>
    <definedName name="Z_FF9EFDBE_F5FD_432E_96BA_C22D4E9B91D4_.wvu.FilterData" localSheetId="0" hidden="1">'на 01.05.2020'!$A$7:$J$424</definedName>
    <definedName name="Z_FFBF84C0_8EC1_41E5_A130_1EB26E22D86E_.wvu.FilterData" localSheetId="0" hidden="1">'на 01.05.2020'!$A$7:$J$424</definedName>
    <definedName name="Z_FFE6C3F9_C13E_4E13_8F64_B3AD0BCC69D2_.wvu.FilterData" localSheetId="0" hidden="1">'на 01.05.2020'!$A$7:$J$424</definedName>
    <definedName name="_xlnm.Print_Titles" localSheetId="0">'на 01.05.2020'!$5:$8</definedName>
    <definedName name="_xlnm.Print_Area" localSheetId="0">'на 01.05.2020'!$A$1:$J$223</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59" tabRatio="522"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4"/>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Астахова Анна Владимировна - Личное представление" guid="{13BE7114-35DF-4699-8779-61985C68F6C3}" mergeInterval="0" personalView="1" maximized="1" xWindow="-8" yWindow="-8" windowWidth="1936" windowHeight="1056" tabRatio="440" activeSheetId="1" showComments="commIndAndComment"/>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Рогожина Ольга Сергеевна - Личное представление" guid="{BEA0FDBA-BB07-4C19-8BBD-5E57EE395C09}" mergeInterval="0" personalView="1" maximized="1" windowWidth="1276" windowHeight="655"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s>
  <fileRecoveryPr autoRecover="0"/>
</workbook>
</file>

<file path=xl/calcChain.xml><?xml version="1.0" encoding="utf-8"?>
<calcChain xmlns="http://schemas.openxmlformats.org/spreadsheetml/2006/main">
  <c r="I194" i="1" l="1"/>
  <c r="I195" i="1"/>
  <c r="I196" i="1"/>
  <c r="I33" i="1" l="1"/>
  <c r="E189" i="1"/>
  <c r="I25" i="1" l="1"/>
  <c r="I27" i="1"/>
  <c r="I26" i="1"/>
  <c r="I115" i="1" l="1"/>
  <c r="I114" i="1"/>
  <c r="D84" i="1"/>
  <c r="I174" i="1" l="1"/>
  <c r="I175" i="1"/>
  <c r="I176" i="1"/>
  <c r="I40" i="1" l="1"/>
  <c r="D78" i="1" l="1"/>
  <c r="D79" i="1"/>
  <c r="C79" i="1"/>
  <c r="C78" i="1"/>
  <c r="I97" i="1"/>
  <c r="I96" i="1"/>
  <c r="H96" i="1"/>
  <c r="F96" i="1"/>
  <c r="G94" i="1"/>
  <c r="E94" i="1"/>
  <c r="D94" i="1"/>
  <c r="C94" i="1"/>
  <c r="I94" i="1" l="1"/>
  <c r="F94" i="1"/>
  <c r="H94" i="1"/>
  <c r="H28" i="1" l="1"/>
  <c r="F28" i="1"/>
  <c r="D27" i="1"/>
  <c r="I52" i="1" l="1"/>
  <c r="H25" i="1"/>
  <c r="E176" i="1" l="1"/>
  <c r="D21" i="1" l="1"/>
  <c r="I137" i="1" l="1"/>
  <c r="I125" i="1" s="1"/>
  <c r="C125" i="1"/>
  <c r="D125" i="1"/>
  <c r="E125" i="1"/>
  <c r="F125" i="1"/>
  <c r="F71" i="1" s="1"/>
  <c r="G125" i="1"/>
  <c r="H125" i="1"/>
  <c r="E126" i="1"/>
  <c r="G126" i="1"/>
  <c r="D127" i="1"/>
  <c r="E127" i="1"/>
  <c r="G127" i="1"/>
  <c r="C127" i="1"/>
  <c r="I139" i="1"/>
  <c r="F138" i="1"/>
  <c r="G136" i="1"/>
  <c r="E136" i="1"/>
  <c r="C136" i="1"/>
  <c r="H71" i="1"/>
  <c r="F74" i="1"/>
  <c r="H74" i="1"/>
  <c r="F75" i="1"/>
  <c r="H75" i="1"/>
  <c r="C102" i="1"/>
  <c r="D102" i="1"/>
  <c r="E102" i="1"/>
  <c r="G102" i="1"/>
  <c r="D103" i="1"/>
  <c r="E103" i="1"/>
  <c r="G103" i="1"/>
  <c r="C103" i="1"/>
  <c r="E78" i="1"/>
  <c r="G78" i="1"/>
  <c r="E79" i="1"/>
  <c r="G79" i="1"/>
  <c r="G88" i="1"/>
  <c r="E88" i="1"/>
  <c r="D88" i="1"/>
  <c r="C88" i="1"/>
  <c r="I91" i="1"/>
  <c r="H91" i="1"/>
  <c r="F91" i="1"/>
  <c r="I90" i="1"/>
  <c r="H90" i="1"/>
  <c r="F90" i="1"/>
  <c r="I88" i="1" l="1"/>
  <c r="C73" i="1"/>
  <c r="H88" i="1"/>
  <c r="E72" i="1"/>
  <c r="D136" i="1"/>
  <c r="I136" i="1" s="1"/>
  <c r="H138" i="1"/>
  <c r="I138" i="1"/>
  <c r="E73" i="1"/>
  <c r="D73" i="1"/>
  <c r="F88" i="1"/>
  <c r="H136" i="1" l="1"/>
  <c r="F136" i="1"/>
  <c r="I85" i="1" l="1"/>
  <c r="I79" i="1" s="1"/>
  <c r="I84" i="1"/>
  <c r="I78" i="1" s="1"/>
  <c r="I204" i="1" l="1"/>
  <c r="I185" i="1" l="1"/>
  <c r="I184" i="1"/>
  <c r="I183" i="1"/>
  <c r="I182" i="1"/>
  <c r="I181" i="1"/>
  <c r="G104" i="1" l="1"/>
  <c r="G105" i="1"/>
  <c r="G101" i="1"/>
  <c r="D104" i="1"/>
  <c r="E104" i="1"/>
  <c r="D105" i="1"/>
  <c r="E105" i="1"/>
  <c r="C104" i="1"/>
  <c r="C105" i="1"/>
  <c r="D101" i="1"/>
  <c r="C101" i="1"/>
  <c r="I113" i="1"/>
  <c r="I116" i="1"/>
  <c r="I117" i="1"/>
  <c r="G112" i="1"/>
  <c r="E112" i="1"/>
  <c r="D112" i="1"/>
  <c r="C112" i="1"/>
  <c r="I107" i="1"/>
  <c r="I109" i="1"/>
  <c r="I110" i="1"/>
  <c r="I111" i="1"/>
  <c r="G106" i="1"/>
  <c r="D106" i="1"/>
  <c r="E106" i="1"/>
  <c r="C106" i="1"/>
  <c r="I106" i="1" l="1"/>
  <c r="I104" i="1"/>
  <c r="I112" i="1"/>
  <c r="I105" i="1"/>
  <c r="I101" i="1"/>
  <c r="C100" i="1"/>
  <c r="I128" i="1"/>
  <c r="I129" i="1"/>
  <c r="G72" i="1"/>
  <c r="G73" i="1"/>
  <c r="G128" i="1"/>
  <c r="G74" i="1" s="1"/>
  <c r="G129" i="1"/>
  <c r="G75" i="1" s="1"/>
  <c r="D128" i="1"/>
  <c r="D74" i="1" s="1"/>
  <c r="E128" i="1"/>
  <c r="E74" i="1" s="1"/>
  <c r="D129" i="1"/>
  <c r="D75" i="1" s="1"/>
  <c r="E129" i="1"/>
  <c r="E75" i="1" s="1"/>
  <c r="C128" i="1"/>
  <c r="C74" i="1" s="1"/>
  <c r="C129" i="1"/>
  <c r="C75" i="1" s="1"/>
  <c r="D126" i="1"/>
  <c r="D72" i="1" s="1"/>
  <c r="C132" i="1"/>
  <c r="C126" i="1" s="1"/>
  <c r="C72" i="1" s="1"/>
  <c r="I77" i="1"/>
  <c r="G77" i="1"/>
  <c r="G71" i="1" s="1"/>
  <c r="D77" i="1"/>
  <c r="D71" i="1" s="1"/>
  <c r="E77" i="1"/>
  <c r="E71" i="1" s="1"/>
  <c r="C77" i="1"/>
  <c r="C71" i="1" s="1"/>
  <c r="I71" i="1" l="1"/>
  <c r="I74" i="1"/>
  <c r="I75" i="1"/>
  <c r="I58" i="1"/>
  <c r="G70" i="1" l="1"/>
  <c r="E70" i="1"/>
  <c r="F17" i="1"/>
  <c r="I220" i="1" l="1"/>
  <c r="I213" i="1" l="1"/>
  <c r="I214" i="1"/>
  <c r="I215" i="1"/>
  <c r="I205" i="1"/>
  <c r="I187" i="1"/>
  <c r="I188" i="1"/>
  <c r="I189" i="1"/>
  <c r="I162" i="1"/>
  <c r="D161" i="1"/>
  <c r="C161" i="1"/>
  <c r="I156" i="1"/>
  <c r="I149" i="1"/>
  <c r="I150" i="1"/>
  <c r="I151" i="1"/>
  <c r="I161" i="1" l="1"/>
  <c r="I154" i="1"/>
  <c r="I148" i="1"/>
  <c r="I143" i="1" l="1"/>
  <c r="I221" i="1"/>
  <c r="I39" i="1"/>
  <c r="I41" i="1"/>
  <c r="I42" i="1"/>
  <c r="I43" i="1"/>
  <c r="I38" i="1" l="1"/>
  <c r="I133" i="1" l="1"/>
  <c r="I127" i="1" s="1"/>
  <c r="I132" i="1"/>
  <c r="I126" i="1" s="1"/>
  <c r="E100" i="1"/>
  <c r="H121" i="1"/>
  <c r="H103" i="1" s="1"/>
  <c r="H120" i="1"/>
  <c r="H102" i="1" s="1"/>
  <c r="I121" i="1"/>
  <c r="I120" i="1"/>
  <c r="G118" i="1"/>
  <c r="F121" i="1"/>
  <c r="F103" i="1" s="1"/>
  <c r="F120" i="1"/>
  <c r="F102" i="1" s="1"/>
  <c r="I103" i="1" l="1"/>
  <c r="I102" i="1"/>
  <c r="I73" i="1" l="1"/>
  <c r="I72" i="1"/>
  <c r="I100" i="1"/>
  <c r="I178" i="1" l="1"/>
  <c r="C172" i="1"/>
  <c r="I17" i="1"/>
  <c r="I15" i="1" l="1"/>
  <c r="G215" i="1"/>
  <c r="I144" i="1" l="1"/>
  <c r="H45" i="1" l="1"/>
  <c r="F45" i="1"/>
  <c r="H39" i="1" l="1"/>
  <c r="H40" i="1"/>
  <c r="E41" i="1"/>
  <c r="E38" i="1" s="1"/>
  <c r="I30" i="1" l="1"/>
  <c r="E27" i="1" l="1"/>
  <c r="D172" i="1" l="1"/>
  <c r="D118" i="1" l="1"/>
  <c r="E118" i="1"/>
  <c r="C118" i="1"/>
  <c r="F118" i="1" l="1"/>
  <c r="I118" i="1"/>
  <c r="H118" i="1"/>
  <c r="I82" i="1"/>
  <c r="C76" i="1"/>
  <c r="I70" i="1" l="1"/>
  <c r="H27" i="1"/>
  <c r="H194" i="1" l="1"/>
  <c r="F194" i="1"/>
  <c r="D100" i="1" l="1"/>
  <c r="F100" i="1" l="1"/>
  <c r="E154" i="1"/>
  <c r="D154" i="1"/>
  <c r="F151" i="1"/>
  <c r="F154" i="1" l="1"/>
  <c r="G143" i="1" l="1"/>
  <c r="C144" i="1" l="1"/>
  <c r="G30" i="1"/>
  <c r="H214" i="1" l="1"/>
  <c r="F214" i="1"/>
  <c r="F213" i="1" l="1"/>
  <c r="F25" i="1" l="1"/>
  <c r="E144" i="1" l="1"/>
  <c r="I193" i="1" l="1"/>
  <c r="E196" i="1"/>
  <c r="E172" i="1" l="1"/>
  <c r="G100" i="1" l="1"/>
  <c r="I76" i="1" l="1"/>
  <c r="G76" i="1"/>
  <c r="E76" i="1"/>
  <c r="H100" i="1"/>
  <c r="I160" i="1" l="1"/>
  <c r="D160" i="1" l="1"/>
  <c r="I21" i="1" l="1"/>
  <c r="G14" i="1" l="1"/>
  <c r="G13" i="1"/>
  <c r="I147" i="1" l="1"/>
  <c r="I146" i="1"/>
  <c r="G147" i="1"/>
  <c r="G146" i="1"/>
  <c r="G145" i="1"/>
  <c r="G144" i="1"/>
  <c r="E143" i="1"/>
  <c r="E145" i="1"/>
  <c r="E146" i="1"/>
  <c r="E147" i="1"/>
  <c r="D144" i="1"/>
  <c r="D145" i="1"/>
  <c r="D146" i="1"/>
  <c r="D147" i="1"/>
  <c r="C145" i="1"/>
  <c r="C146" i="1"/>
  <c r="C147" i="1"/>
  <c r="G142" i="1" l="1"/>
  <c r="D143" i="1" l="1"/>
  <c r="C143" i="1"/>
  <c r="I206" i="1" l="1"/>
  <c r="I190" i="1"/>
  <c r="I222" i="1"/>
  <c r="H221" i="1"/>
  <c r="H220" i="1"/>
  <c r="F220" i="1"/>
  <c r="G218" i="1"/>
  <c r="D218" i="1"/>
  <c r="C218" i="1"/>
  <c r="I216" i="1"/>
  <c r="I210" i="1" l="1"/>
  <c r="I186" i="1"/>
  <c r="F221" i="1"/>
  <c r="E218" i="1"/>
  <c r="I218" i="1"/>
  <c r="H218" i="1"/>
  <c r="F218" i="1" l="1"/>
  <c r="H195" i="1" l="1"/>
  <c r="I145" i="1" l="1"/>
  <c r="G172" i="1"/>
  <c r="G193" i="1"/>
  <c r="F195" i="1"/>
  <c r="C193" i="1"/>
  <c r="G56" i="1"/>
  <c r="D56" i="1"/>
  <c r="C56" i="1"/>
  <c r="I56" i="1"/>
  <c r="D193" i="1" l="1"/>
  <c r="H196" i="1"/>
  <c r="H56" i="1"/>
  <c r="H172" i="1"/>
  <c r="F196" i="1"/>
  <c r="E193" i="1"/>
  <c r="H193" i="1" l="1"/>
  <c r="F193" i="1"/>
  <c r="C30" i="1"/>
  <c r="I48" i="1" l="1"/>
  <c r="I44" i="1" l="1"/>
  <c r="F132" i="1"/>
  <c r="F126" i="1" s="1"/>
  <c r="I142" i="1" l="1"/>
  <c r="E44" i="1" l="1"/>
  <c r="F27" i="1" l="1"/>
  <c r="E190" i="1"/>
  <c r="E216" i="1" l="1"/>
  <c r="G154" i="1" l="1"/>
  <c r="H176" i="1" l="1"/>
  <c r="G21" i="1" l="1"/>
  <c r="F156" i="1" l="1"/>
  <c r="D67" i="1" l="1"/>
  <c r="H182" i="1"/>
  <c r="D12" i="1" l="1"/>
  <c r="C50" i="1"/>
  <c r="E206" i="1"/>
  <c r="H85" i="1" l="1"/>
  <c r="H79" i="1" s="1"/>
  <c r="F85" i="1"/>
  <c r="F79" i="1" s="1"/>
  <c r="H84" i="1"/>
  <c r="H78" i="1" s="1"/>
  <c r="F84" i="1"/>
  <c r="F78" i="1" s="1"/>
  <c r="F72" i="1" s="1"/>
  <c r="G82" i="1"/>
  <c r="E82" i="1"/>
  <c r="D82" i="1"/>
  <c r="C82" i="1"/>
  <c r="F82" i="1" l="1"/>
  <c r="H82" i="1"/>
  <c r="H189" i="1" l="1"/>
  <c r="H213" i="1" l="1"/>
  <c r="E203" i="1" l="1"/>
  <c r="C203" i="1" l="1"/>
  <c r="D203" i="1" l="1"/>
  <c r="H33" i="1" l="1"/>
  <c r="F41" i="1" l="1"/>
  <c r="C21" i="1" l="1"/>
  <c r="I65" i="1" l="1"/>
  <c r="I10" i="1" s="1"/>
  <c r="G65" i="1"/>
  <c r="G10" i="1" s="1"/>
  <c r="H41" i="1"/>
  <c r="G38" i="1" l="1"/>
  <c r="F39" i="1" l="1"/>
  <c r="D76" i="1" l="1"/>
  <c r="F76" i="1" l="1"/>
  <c r="H76" i="1"/>
  <c r="F174" i="1" l="1"/>
  <c r="E34" i="1" l="1"/>
  <c r="F150" i="1" l="1"/>
  <c r="F149" i="1"/>
  <c r="H150" i="1"/>
  <c r="H149" i="1"/>
  <c r="F182" i="1" l="1"/>
  <c r="H174" i="1" l="1"/>
  <c r="H175" i="1"/>
  <c r="C38" i="1" l="1"/>
  <c r="F176" i="1" l="1"/>
  <c r="D38" i="1"/>
  <c r="F172" i="1" l="1"/>
  <c r="I172" i="1"/>
  <c r="C44" i="1"/>
  <c r="H205" i="1" l="1"/>
  <c r="H204" i="1"/>
  <c r="F204" i="1"/>
  <c r="F46" i="1" l="1"/>
  <c r="I66" i="1" l="1"/>
  <c r="I11" i="1" s="1"/>
  <c r="D186" i="1" l="1"/>
  <c r="I166" i="1" l="1"/>
  <c r="I203" i="1" l="1"/>
  <c r="G203" i="1"/>
  <c r="F205" i="1"/>
  <c r="H203" i="1" l="1"/>
  <c r="F203" i="1"/>
  <c r="H151" i="1" l="1"/>
  <c r="H46" i="1" l="1"/>
  <c r="H47" i="1"/>
  <c r="E35" i="1" l="1"/>
  <c r="E30" i="1" s="1"/>
  <c r="D180" i="1"/>
  <c r="E180" i="1"/>
  <c r="G180" i="1"/>
  <c r="C180" i="1"/>
  <c r="I180" i="1" l="1"/>
  <c r="H180" i="1"/>
  <c r="F180" i="1"/>
  <c r="D44" i="1" l="1"/>
  <c r="G160" i="1"/>
  <c r="C160" i="1"/>
  <c r="H133" i="1" l="1"/>
  <c r="H127" i="1" s="1"/>
  <c r="F133" i="1"/>
  <c r="F127" i="1" s="1"/>
  <c r="F73" i="1" s="1"/>
  <c r="H132" i="1"/>
  <c r="H126" i="1" s="1"/>
  <c r="G130" i="1"/>
  <c r="E130" i="1"/>
  <c r="D130" i="1"/>
  <c r="C130" i="1"/>
  <c r="E66" i="1"/>
  <c r="E11" i="1" s="1"/>
  <c r="I69" i="1"/>
  <c r="I14" i="1" s="1"/>
  <c r="I130" i="1" l="1"/>
  <c r="C66" i="1"/>
  <c r="C11" i="1" s="1"/>
  <c r="I124" i="1"/>
  <c r="D124" i="1"/>
  <c r="E124" i="1"/>
  <c r="C124" i="1"/>
  <c r="H73" i="1"/>
  <c r="F130" i="1"/>
  <c r="H130" i="1"/>
  <c r="G66" i="1" l="1"/>
  <c r="G11" i="1" s="1"/>
  <c r="C65" i="1"/>
  <c r="C10" i="1" s="1"/>
  <c r="C70" i="1"/>
  <c r="E67" i="1"/>
  <c r="I68" i="1"/>
  <c r="I13" i="1" s="1"/>
  <c r="D70" i="1"/>
  <c r="F124" i="1"/>
  <c r="H72" i="1"/>
  <c r="G124" i="1"/>
  <c r="H124" i="1" s="1"/>
  <c r="F70" i="1" l="1"/>
  <c r="H70" i="1"/>
  <c r="F33" i="1" l="1"/>
  <c r="G148" i="1" l="1"/>
  <c r="H188" i="1" l="1"/>
  <c r="F188" i="1"/>
  <c r="H21" i="1" l="1"/>
  <c r="F189" i="1" l="1"/>
  <c r="C210" i="1" l="1"/>
  <c r="G44" i="1" l="1"/>
  <c r="F47" i="1"/>
  <c r="E59" i="1" l="1"/>
  <c r="E12" i="1" l="1"/>
  <c r="F12" i="1" s="1"/>
  <c r="E56" i="1"/>
  <c r="E21" i="1"/>
  <c r="F21" i="1" l="1"/>
  <c r="F56" i="1"/>
  <c r="I50" i="1"/>
  <c r="G186" i="1" l="1"/>
  <c r="I67" i="1" l="1"/>
  <c r="I12" i="1" l="1"/>
  <c r="I63" i="1"/>
  <c r="I9" i="1" l="1"/>
  <c r="F40" i="1"/>
  <c r="H52" i="1"/>
  <c r="G50" i="1"/>
  <c r="D50" i="1"/>
  <c r="F52" i="1"/>
  <c r="E50" i="1" l="1"/>
  <c r="F38" i="1"/>
  <c r="H38" i="1"/>
  <c r="H50" i="1"/>
  <c r="F50" i="1" l="1"/>
  <c r="F44" i="1"/>
  <c r="H44" i="1"/>
  <c r="H26" i="1"/>
  <c r="H178" i="1"/>
  <c r="F178" i="1"/>
  <c r="F215" i="1"/>
  <c r="H215" i="1"/>
  <c r="G210" i="1"/>
  <c r="E210" i="1"/>
  <c r="D210" i="1"/>
  <c r="F26" i="1"/>
  <c r="H210" i="1" l="1"/>
  <c r="F210" i="1"/>
  <c r="D30" i="1"/>
  <c r="F30" i="1" l="1"/>
  <c r="H30" i="1"/>
  <c r="E186" i="1" l="1"/>
  <c r="C186" i="1"/>
  <c r="H186" i="1" l="1"/>
  <c r="F186" i="1"/>
  <c r="F175" i="1" l="1"/>
  <c r="G166" i="1"/>
  <c r="E166" i="1"/>
  <c r="D166" i="1"/>
  <c r="C166" i="1"/>
  <c r="H161" i="1"/>
  <c r="F161" i="1"/>
  <c r="E160" i="1"/>
  <c r="H156" i="1"/>
  <c r="C154" i="1"/>
  <c r="E148" i="1"/>
  <c r="D148" i="1"/>
  <c r="C148" i="1"/>
  <c r="C69" i="1"/>
  <c r="C14" i="1" s="1"/>
  <c r="C68" i="1"/>
  <c r="C13" i="1" s="1"/>
  <c r="G67" i="1"/>
  <c r="G12" i="1" s="1"/>
  <c r="C67" i="1"/>
  <c r="C12" i="1" s="1"/>
  <c r="C9" i="1" l="1"/>
  <c r="D66" i="1"/>
  <c r="D65" i="1"/>
  <c r="E69" i="1"/>
  <c r="E68" i="1"/>
  <c r="F143" i="1"/>
  <c r="D69" i="1"/>
  <c r="D68" i="1"/>
  <c r="C63" i="1"/>
  <c r="C142" i="1"/>
  <c r="F148" i="1"/>
  <c r="F160" i="1"/>
  <c r="H145" i="1"/>
  <c r="D142" i="1"/>
  <c r="H144" i="1"/>
  <c r="F145" i="1"/>
  <c r="H148" i="1"/>
  <c r="H143" i="1"/>
  <c r="H154" i="1"/>
  <c r="H160" i="1"/>
  <c r="D11" i="1" l="1"/>
  <c r="D10" i="1"/>
  <c r="H12" i="1"/>
  <c r="E14" i="1"/>
  <c r="E13" i="1"/>
  <c r="D14" i="1"/>
  <c r="D13" i="1"/>
  <c r="D63" i="1"/>
  <c r="E142" i="1"/>
  <c r="E65" i="1"/>
  <c r="E10" i="1" s="1"/>
  <c r="F144" i="1"/>
  <c r="H142" i="1"/>
  <c r="F10" i="1" l="1"/>
  <c r="H10" i="1"/>
  <c r="F11" i="1"/>
  <c r="H11" i="1"/>
  <c r="F142" i="1"/>
  <c r="H14" i="1"/>
  <c r="F14" i="1"/>
  <c r="D9" i="1"/>
  <c r="E63" i="1"/>
  <c r="F66" i="1"/>
  <c r="F65" i="1"/>
  <c r="H65" i="1"/>
  <c r="G63" i="1"/>
  <c r="H63" i="1" s="1"/>
  <c r="H66" i="1"/>
  <c r="G9" i="1"/>
  <c r="H67" i="1"/>
  <c r="F67" i="1"/>
  <c r="F63" i="1" l="1"/>
  <c r="H9" i="1"/>
  <c r="E9" i="1"/>
  <c r="F9" i="1" s="1"/>
  <c r="H58" i="1" l="1"/>
  <c r="F58" i="1"/>
  <c r="H17" i="1"/>
  <c r="G15" i="1"/>
  <c r="D15" i="1"/>
  <c r="E15" i="1"/>
  <c r="C15" i="1"/>
  <c r="H15" i="1" l="1"/>
  <c r="F15" i="1"/>
</calcChain>
</file>

<file path=xl/comments1.xml><?xml version="1.0" encoding="utf-8"?>
<comments xmlns="http://schemas.openxmlformats.org/spreadsheetml/2006/main">
  <authors>
    <author>Маганёва Екатерина Николаевна</author>
  </authors>
  <commentList>
    <comment ref="C100" authorId="0" guid="{2B8628C7-41AA-4970-9B17-036EA858C9AC}">
      <text>
        <r>
          <rPr>
            <sz val="24"/>
            <color indexed="81"/>
            <rFont val="Tahoma"/>
            <family val="2"/>
            <charset val="204"/>
          </rPr>
          <t>ДопФК 2243</t>
        </r>
        <r>
          <rPr>
            <sz val="9"/>
            <color indexed="81"/>
            <rFont val="Tahoma"/>
            <family val="2"/>
            <charset val="204"/>
          </rPr>
          <t xml:space="preserve">
</t>
        </r>
        <r>
          <rPr>
            <b/>
            <sz val="9"/>
            <color indexed="81"/>
            <rFont val="Tahoma"/>
            <family val="2"/>
            <charset val="204"/>
          </rPr>
          <t>Маганёва Екатерина Николаевна:</t>
        </r>
        <r>
          <rPr>
            <sz val="9"/>
            <color indexed="81"/>
            <rFont val="Tahoma"/>
            <family val="2"/>
            <charset val="204"/>
          </rPr>
          <t xml:space="preserve">
</t>
        </r>
        <r>
          <rPr>
            <b/>
            <sz val="9"/>
            <color indexed="81"/>
            <rFont val="Tahoma"/>
            <family val="2"/>
            <charset val="204"/>
          </rPr>
          <t>Маганёва Екатерина Николаевна:</t>
        </r>
        <r>
          <rPr>
            <sz val="9"/>
            <color indexed="81"/>
            <rFont val="Tahoma"/>
            <family val="2"/>
            <charset val="204"/>
          </rPr>
          <t xml:space="preserve">
</t>
        </r>
        <r>
          <rPr>
            <b/>
            <sz val="9"/>
            <color indexed="81"/>
            <rFont val="Tahoma"/>
            <family val="2"/>
            <charset val="204"/>
          </rPr>
          <t>Маганёва Екатерина Николаевна:</t>
        </r>
        <r>
          <rPr>
            <sz val="9"/>
            <color indexed="81"/>
            <rFont val="Tahoma"/>
            <family val="2"/>
            <charset val="204"/>
          </rPr>
          <t xml:space="preserve">
</t>
        </r>
      </text>
    </comment>
    <comment ref="C130" authorId="0" guid="{C9620601-83C7-4F65-97A6-F297FD01116A}">
      <text>
        <r>
          <rPr>
            <b/>
            <sz val="28"/>
            <color indexed="81"/>
            <rFont val="Tahoma"/>
            <family val="2"/>
            <charset val="204"/>
          </rPr>
          <t xml:space="preserve">ДопФК 2249,2250,2252
</t>
        </r>
      </text>
    </comment>
    <comment ref="C136" authorId="0" guid="{770AE4A4-1FB6-4D8B-A4BA-2DD6EBE81C16}">
      <text>
        <r>
          <rPr>
            <b/>
            <sz val="20"/>
            <color indexed="81"/>
            <rFont val="Tahoma"/>
            <family val="2"/>
            <charset val="204"/>
          </rPr>
          <t xml:space="preserve">ДопФК 2251,5208
</t>
        </r>
      </text>
    </comment>
  </commentList>
</comments>
</file>

<file path=xl/sharedStrings.xml><?xml version="1.0" encoding="utf-8"?>
<sst xmlns="http://schemas.openxmlformats.org/spreadsheetml/2006/main" count="303" uniqueCount="138">
  <si>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</si>
  <si>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</si>
  <si>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</si>
  <si>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</si>
  <si>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</si>
  <si>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</si>
  <si>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</si>
  <si>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</si>
  <si>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</si>
  <si>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</si>
  <si>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</si>
  <si>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</si>
  <si>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</si>
  <si>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</si>
  <si>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</si>
  <si>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</si>
  <si>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</si>
  <si>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</si>
  <si>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</si>
  <si>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</si>
  <si>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</si>
  <si>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</si>
  <si>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</si>
  <si>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</si>
  <si>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</si>
  <si>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</si>
  <si>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</si>
  <si>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</si>
  <si>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</si>
  <si>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</si>
  <si>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</si>
  <si>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</si>
  <si>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</si>
  <si>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</si>
  <si>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</si>
  <si>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</si>
  <si>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</si>
  <si>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</si>
  <si>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</si>
  <si>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</si>
  <si>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</si>
  <si>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</si>
  <si>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</si>
  <si>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</si>
  <si>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</si>
  <si>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</si>
  <si>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</si>
  <si>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</si>
  <si>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</si>
  <si>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</si>
  <si>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26.</t>
  </si>
  <si>
    <t>27.</t>
  </si>
  <si>
    <t>28.</t>
  </si>
  <si>
    <t>11.1.1.1</t>
  </si>
  <si>
    <t xml:space="preserve"> </t>
  </si>
  <si>
    <t>29.</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</si>
  <si>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</si>
  <si>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</si>
  <si>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Подпрограмма 2 "Содействие развитию жилищного строительства"</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</si>
  <si>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</si>
  <si>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</si>
  <si>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</si>
  <si>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</si>
  <si>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</si>
  <si>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</si>
  <si>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</si>
  <si>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</si>
  <si>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</si>
  <si>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</si>
  <si>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 xml:space="preserve">Утвержденный план 
на 2020 год </t>
  </si>
  <si>
    <t xml:space="preserve">Уточненный план 
на 2020 год </t>
  </si>
  <si>
    <t>Ожидаемое исполнение на 01.01.2021</t>
  </si>
  <si>
    <t xml:space="preserve">В связи с отсутствием на 01.01.2020 участников подпрограммы, средства федерального бюджета до муниципального образования не доводились. </t>
  </si>
  <si>
    <t xml:space="preserve">Подпрограмма  4 "Обеспечение мерами государственной поддержки по улучшению жилищных условий отдельных категорий граждан".
</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</si>
  <si>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</si>
  <si>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Обеспечение жильем граждан, уволенных с военной службы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</si>
  <si>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 (ДАиГ)</t>
  </si>
  <si>
    <t>Приобретение жилых помещений для обеспечения граждан жильем, а также для формирования маневренного жилищного фонда (ДАиГ)</t>
  </si>
  <si>
    <t>11.1.2</t>
  </si>
  <si>
    <t>Предоставление субсидий органам местного самоуправления муниципальных образований в области жилищного строительства</t>
  </si>
  <si>
    <t>Предоставление субсидии на возмещение затрат по строительству инженерных сетей</t>
  </si>
  <si>
    <t>11.1.4.</t>
  </si>
  <si>
    <t>11.1.4.1.</t>
  </si>
  <si>
    <t>Обеспечение устойчивого сокращения непригодного для проживания жилищного фонда с участием средств Фонда содействия реформированию жилищно-коммунального хозяйства</t>
  </si>
  <si>
    <t>11.1.2.1</t>
  </si>
  <si>
    <t>Комплексные кадастровые работы на территории муниципального образования городской округ город Сургут (ДАиГ)</t>
  </si>
  <si>
    <t>11.1.2.2</t>
  </si>
  <si>
    <t>Проекты планировок и проекты межевания территорий (ДАиГ)</t>
  </si>
  <si>
    <r>
      <t xml:space="preserve">Финансовые затраты на реализацию программы в </t>
    </r>
    <r>
      <rPr>
        <u/>
        <sz val="18"/>
        <color theme="1"/>
        <rFont val="Times New Roman"/>
        <family val="2"/>
        <charset val="204"/>
      </rPr>
      <t>2020</t>
    </r>
    <r>
      <rPr>
        <sz val="18"/>
        <color theme="1"/>
        <rFont val="Times New Roman"/>
        <family val="2"/>
        <charset val="204"/>
      </rPr>
      <t xml:space="preserve"> году  </t>
    </r>
  </si>
  <si>
    <t>Региональный проект "Обеспечение устойчивого сокращения непригодного для проживания жилищного фонда"</t>
  </si>
  <si>
    <t xml:space="preserve">АГ(ДК): Бюджетные ассигнования запланированы на обеспечение учащихся спортивных школ спортивным оборудованием, экипировкой и инвентарем, медицинским сопровождением тренировочного процесса, проведением тренировочных сборов и участия в соревнованиях. Денежные средства планируется освоить в 4 квартале 2020 года.          </t>
  </si>
  <si>
    <t>Государственная программа "Создание условий для эффективного управления муниципальными финансами"</t>
  </si>
  <si>
    <t xml:space="preserve">АГ(ДК):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2020 года.     </t>
  </si>
  <si>
    <t>Выплата субсидии на возмещение части затрат застройщикам (инвесторам) по строительству объектов инженерной инфраструктуры будет произведена по результатам отбора участников до 1 ноября 2020 года</t>
  </si>
  <si>
    <t>11.1.1.2</t>
  </si>
  <si>
    <t>Предоставление субсидий гражданам, проживающим в строениях, временно приспособленных для проживания (ДАиГ)</t>
  </si>
  <si>
    <t xml:space="preserve">Перечисление субсидий будет произведено по факту издания постановлениий Администрации города </t>
  </si>
  <si>
    <t>11.1.2.3</t>
  </si>
  <si>
    <t>11.1.4.2.</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</si>
  <si>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</si>
  <si>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</si>
  <si>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
(</t>
    </r>
    <r>
      <rPr>
        <sz val="16"/>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</si>
  <si>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</si>
  <si>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</si>
  <si>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</si>
  <si>
    <t>11.1.1.3</t>
  </si>
  <si>
    <t>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Выполняются работы по строительству наружных сетей тепловодоснабжения,по переустройству сетей связи,  по переустройству сетей видеонаблюдения.</t>
  </si>
  <si>
    <t>Субсидии на строительство объектов инженерной инфраструктуры на территориях, предназначенных для жилищного строительства</t>
  </si>
  <si>
    <t>на 01.05.2020</t>
  </si>
  <si>
    <r>
      <rPr>
        <b/>
        <sz val="16"/>
        <color theme="1"/>
        <rFont val="Times New Roman"/>
        <family val="1"/>
        <charset val="204"/>
      </rPr>
      <t xml:space="preserve">Государственная программа "Реализация государственной национальной политики и профилактика экстремизма"
</t>
    </r>
    <r>
      <rPr>
        <sz val="16"/>
        <color theme="1"/>
        <rFont val="Times New Roman"/>
        <family val="1"/>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</si>
  <si>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t>
    </r>
    <r>
      <rPr>
        <sz val="16"/>
        <rFont val="Times New Roman"/>
        <family val="1"/>
        <charset val="204"/>
      </rPr>
      <t xml:space="preserve">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</si>
  <si>
    <r>
      <rPr>
        <b/>
        <sz val="16"/>
        <rFont val="Times New Roman"/>
        <family val="1"/>
        <charset val="204"/>
      </rPr>
      <t>Государственная программа "Развитие физической культуры и спорта"</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</si>
  <si>
    <t xml:space="preserve">   На 01.05.2020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соответствии с выпиской из приказа Департамента строительства ХМАО – Югры от 05.12.2019 № 319-п в 2020 году планируется предоставить социальные выплаты  на приобретение (строительство) жилья  3 молодым семьям.
    По состоянию на 01.05.2020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Из них : 1 молодая семья предоставила в банк необходимый пакет документов для формирования заявки на перечисление социальной выплаты; 1 молодая семья находится в стадии заключения договора купли-продажи жилого помещения; 1 молодая семья подбирает вариант покупки жилья.</t>
  </si>
  <si>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01.05.2020 произведена выплата заработной платы за январь-март и первую половину апреля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2"/>
        <charset val="204"/>
      </rPr>
      <t xml:space="preserve">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sz val="16"/>
        <color theme="1"/>
        <rFont val="Times New Roman"/>
        <family val="1"/>
        <charset val="204"/>
      </rPr>
      <t xml:space="preserve">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</si>
  <si>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</si>
  <si>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январь-март и первую половину апреля,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</si>
  <si>
    <t>Размещение закупки на приобретение жилых помещений для участников программы запланировано на май 2020 года.</t>
  </si>
  <si>
    <t xml:space="preserve">Заключен муниципальный контракт на выполнение кадастровых работ с ООО "Геоземстрой" от 21.02.2020 № 1. Остаток средств в размере 10 297,35 тыс.руб. - экономия по результатам проведенных торгов. </t>
  </si>
  <si>
    <r>
      <rPr>
        <u/>
        <sz val="16"/>
        <rFont val="Times New Roman"/>
        <family val="1"/>
        <charset val="204"/>
      </rPr>
      <t>ДАиГ:</t>
    </r>
    <r>
      <rPr>
        <sz val="16"/>
        <rFont val="Times New Roman"/>
        <family val="1"/>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01.05.2020: 
 - 9 гражданам выданы гарантийные письма, 
- в отношении 4 граждан проводится работа по подтверждению права на получение субсидии; 
- 3 гражданина уведомлены о возможности получения субсидии в текущем году, документы для принятия решения в установленный срок не представили.     </t>
    </r>
    <r>
      <rPr>
        <sz val="16"/>
        <color rgb="FFFF0000"/>
        <rFont val="Times New Roman"/>
        <family val="2"/>
        <charset val="204"/>
      </rPr>
      <t xml:space="preserve">                        
       </t>
    </r>
  </si>
  <si>
    <r>
      <rPr>
        <sz val="16"/>
        <rFont val="Times New Roman"/>
        <family val="1"/>
        <charset val="204"/>
      </rPr>
      <t>1.Заключен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"Магистральная улица Северного жилого района (улиц 3"З", 6 "ЗР", на участке от ул.Аэрофлотской до ул.4 "ЗР") от 22.10.2019 №26/2019 с ООО "Земельный кадастровый центр". Сумма контракта 389,56 тыс.руб. Срок выполнения работ  - 6 месяцев с даты подписания контракта.</t>
    </r>
    <r>
      <rPr>
        <sz val="16"/>
        <rFont val="Times New Roman"/>
        <family val="2"/>
        <charset val="204"/>
      </rPr>
      <t xml:space="preserve">
</t>
    </r>
    <r>
      <rPr>
        <sz val="16"/>
        <rFont val="Times New Roman"/>
        <family val="1"/>
        <charset val="204"/>
      </rPr>
      <t>2.Заключен муниципальный контракт на выполнение работ по разработке проекта планировки и проекта межевания территории парка за Саймой №5/2020 от 24.03.2020 с ИП Никитин В.В. Сумма контракта 927,5 тыс.руб. Срок выполнения работ - 8 месяцев с даты контракта. Экономия по результатам проведенных торгов сложилась в размере 4 635,27 рублей 
3.Заключен муниципальный контракт на выполнение работ по разработке проекта планировки и проекта межевания территории в границах Нефтеюганское шоссе, улиц Маяковского, Профсоюзов, Островского в городе Сургуте от 28.10.2019 №27/2019 с ООО "Зенит". Сумма контракта 1 560,07 тыс.руб. Срок выполнения работ  - 6 месяцев с даты подписания контракта.
4.Заключен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"Объездная автомобильная дорога 1"З" IV пусковой коплекс (на участке от улицы Югорской до развязки улиц Терешковой и Фармана Салманова) в городе Сургуте от 22.10.2019 №25/2019 с ООО "Земельный кадастровый центр". Сумма контракта 524,33 тыс.руб. Срок выполнения работ  - 9 месяцев с даты подписания контракта.</t>
    </r>
    <r>
      <rPr>
        <sz val="16"/>
        <rFont val="Times New Roman"/>
        <family val="2"/>
        <charset val="204"/>
      </rPr>
      <t xml:space="preserve">
5.Заключен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3"ЮР, 5 "ЮР"  на участке от ул.16 "ЮР" до ул.4 "З"  (2 этап) в городе Сургуте от 10.12.2019 №33/2019 с ООО "Земельный кадастровый центр". Сумма контракта 474,0 тыс.руб. Срок выполнения работ  - 9 месяцев с даты подписания контракта. Экономия по результатам проведенных торгов сложилась в размере 39,5 рублей.
6.Заключен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"Улица 5"З" на участке от ул. 4"З" до Тюменского тракта (3 этап) в городе Сургуте" от 24.03.2020 №4/2020 с ИП Никитин В.В. Сумма контракта 420 тыс.руб. Срок выполнения работ  - 8 месяцев с даты подписания контракта. Экономия по результатам произведенных торгов  сложилась в размере 2 763,33 тыс. руб.
7.Заключен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23"З" от ул. 3"З" до ул.5 "З" от 07.04.2020 №6/2020 с ООО "Вектор". Сумма контракта 362,5 тыс.руб. Срок выполнения работ - 6 месяцев с даты контракта. Экономия по результатам проведенных торгов сложилась в размере 2 138,06 тыс.руб. 
8.Закупка на выполнение проектно-изыскательских работ по разработке проекта межевания территории квартала IV  в городе Сургуте была размещена в марте 2020 года. Подведение итогов аукциона - май 2020 года.
</t>
    </r>
  </si>
  <si>
    <r>
      <t>Государственная программа "Развитие жилищной сферы"
(</t>
    </r>
    <r>
      <rPr>
        <sz val="16"/>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</si>
  <si>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r>
      <rPr>
        <sz val="16"/>
        <color rgb="FFFF0000"/>
        <rFont val="Times New Roman"/>
        <family val="2"/>
        <charset val="204"/>
      </rPr>
      <t xml:space="preserve">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</si>
  <si>
    <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</si>
  <si>
    <t>Информация о реализации государственных программ Ханты-Мансийского автономного округа - Югры
на территории городского округа город Сургут на 01.05.2020 года</t>
  </si>
  <si>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</si>
  <si>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Проведение Всероссийской переписи населения 2020 года).</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</si>
  <si>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</si>
  <si>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</si>
  <si>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t>В 2020 году за счет средств окружного бюджета предусмотрены расходы на приобретение конвертов и бумаги. Закупки производятся в соответствии с планом-графиком.</t>
  </si>
  <si>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осуществляется с 20.04.2020 года. Заключение контракта в рамках регионального проекта "Популяризация предпринимательства" запланировано на 2 квартал 2020 года.</t>
    </r>
    <r>
      <rPr>
        <sz val="16"/>
        <color rgb="FFFF0000"/>
        <rFont val="Times New Roman"/>
        <family val="2"/>
        <charset val="204"/>
      </rPr>
      <t xml:space="preserve">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</si>
  <si>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январь-март и первую половину апреля, оплата услуг по содержанию имущества и поставке материальных запасов  будет осуществлена по факту оказания услуг, поставки товара в соответствии с условиями заключаемых договоров, муниципальных контрактов.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</si>
  <si>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1"/>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1"/>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</si>
  <si>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</si>
  <si>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t>
    </r>
    <r>
      <rPr>
        <sz val="16"/>
        <color rgb="FFFF0000"/>
        <rFont val="Times New Roman"/>
        <family val="1"/>
        <charset val="204"/>
      </rPr>
      <t xml:space="preserve"> </t>
    </r>
    <r>
      <rPr>
        <sz val="16"/>
        <rFont val="Times New Roman"/>
        <family val="2"/>
        <charset val="204"/>
      </rPr>
      <t xml:space="preserve">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t>
    </r>
    <r>
      <rPr>
        <sz val="16"/>
        <color rgb="FFFF0000"/>
        <rFont val="Times New Roman"/>
        <family val="1"/>
        <charset val="204"/>
      </rPr>
      <t/>
    </r>
  </si>
  <si>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t>
    </r>
    <r>
      <rPr>
        <sz val="16"/>
        <rFont val="Times New Roman"/>
        <family val="1"/>
        <charset val="204"/>
      </rPr>
      <t>Сумма по контракту 377 987,5 тыс.руб. (сети - 87 276,0 тыс.руб., дорога - 290 711,5 тыс.руб.) Сро</t>
    </r>
    <r>
      <rPr>
        <sz val="16"/>
        <rFont val="Times New Roman"/>
        <family val="2"/>
        <charset val="204"/>
      </rPr>
      <t xml:space="preserve">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</si>
  <si>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 3 кварталы 2020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</si>
  <si>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на выплату заработной платы и оплату начислений на выплаты по оплате труда , а также расходы по поставке бумаги и конвертов. 
</t>
    </r>
  </si>
  <si>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rFont val="Times New Roman"/>
        <family val="2"/>
        <charset val="204"/>
      </rPr>
      <t xml:space="preserve">
</t>
    </r>
    <r>
      <rPr>
        <sz val="16"/>
        <rFont val="Times New Roman"/>
        <family val="1"/>
        <charset val="204"/>
      </rPr>
      <t>4. "Формирование комфортной городской среды" предусмотрено:</t>
    </r>
    <r>
      <rPr>
        <sz val="16"/>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rFont val="Times New Roman"/>
        <family val="2"/>
        <charset val="204"/>
      </rPr>
      <t xml:space="preserve">
2) ДАиГ:  обустройство объектов:
 "Парк в микрорайоне 40" -  Закупка на выполнение работ по благоустройству объекта размещена 16.04.2020, срок заключения муниципального контракта - 15.05.2020. НМЦК - 63 161,19 тыс.руб.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</si>
</sst>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60"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b/>
      <sz val="18"/>
      <color rgb="FFFF0000"/>
      <name val="Times New Roman"/>
      <family val="2"/>
      <charset val="204"/>
    </font>
    <font>
      <sz val="16"/>
      <color rgb="FFFF0000"/>
      <name val="Times New Roman"/>
      <family val="1"/>
      <charset val="204"/>
    </font>
    <font>
      <sz val="24"/>
      <name val="Times New Roman"/>
      <family val="2"/>
      <charset val="204"/>
    </font>
    <font>
      <sz val="20"/>
      <name val="Times New Roman"/>
      <family val="2"/>
      <charset val="204"/>
    </font>
    <font>
      <sz val="20"/>
      <color theme="1"/>
      <name val="Times New Roman"/>
      <family val="2"/>
      <charset val="204"/>
    </font>
    <font>
      <sz val="18"/>
      <color theme="1"/>
      <name val="Times New Roman"/>
      <family val="2"/>
      <charset val="204"/>
    </font>
    <font>
      <u/>
      <sz val="18"/>
      <color theme="1"/>
      <name val="Times New Roman"/>
      <family val="2"/>
      <charset val="204"/>
    </font>
    <font>
      <i/>
      <sz val="20"/>
      <color theme="1"/>
      <name val="Times New Roman"/>
      <family val="2"/>
      <charset val="204"/>
    </font>
    <font>
      <i/>
      <sz val="16"/>
      <color theme="1"/>
      <name val="Times New Roman"/>
      <family val="2"/>
      <charset val="204"/>
    </font>
    <font>
      <sz val="16"/>
      <name val="Times New Roman"/>
      <family val="2"/>
      <charset val="204"/>
    </font>
    <font>
      <b/>
      <sz val="20"/>
      <color indexed="81"/>
      <name val="Tahoma"/>
      <family val="2"/>
      <charset val="204"/>
    </font>
    <font>
      <sz val="9"/>
      <color indexed="81"/>
      <name val="Tahoma"/>
      <family val="2"/>
      <charset val="204"/>
    </font>
    <font>
      <b/>
      <sz val="20"/>
      <name val="Times New Roman"/>
      <family val="2"/>
      <charset val="204"/>
    </font>
    <font>
      <b/>
      <sz val="16"/>
      <name val="Times New Roman"/>
      <family val="2"/>
      <charset val="204"/>
    </font>
    <font>
      <i/>
      <sz val="20"/>
      <name val="Times New Roman"/>
      <family val="2"/>
      <charset val="204"/>
    </font>
    <font>
      <b/>
      <i/>
      <sz val="20"/>
      <name val="Times New Roman"/>
      <family val="2"/>
      <charset val="204"/>
    </font>
    <font>
      <i/>
      <sz val="18"/>
      <name val="Times New Roman"/>
      <family val="2"/>
      <charset val="204"/>
    </font>
    <font>
      <sz val="18"/>
      <name val="Times New Roman"/>
      <family val="2"/>
      <charset val="204"/>
    </font>
    <font>
      <b/>
      <sz val="9"/>
      <color indexed="81"/>
      <name val="Tahoma"/>
      <family val="2"/>
      <charset val="204"/>
    </font>
    <font>
      <sz val="24"/>
      <color indexed="81"/>
      <name val="Tahoma"/>
      <family val="2"/>
      <charset val="204"/>
    </font>
    <font>
      <b/>
      <sz val="28"/>
      <color indexed="81"/>
      <name val="Tahoma"/>
      <family val="2"/>
      <charset val="204"/>
    </font>
    <font>
      <i/>
      <sz val="16"/>
      <color rgb="FFFF0000"/>
      <name val="Times New Roman"/>
      <family val="2"/>
      <charset val="204"/>
    </font>
    <font>
      <sz val="12"/>
      <color rgb="FFFF0000"/>
      <name val="Times New Roman"/>
      <family val="2"/>
      <charset val="204"/>
    </font>
    <font>
      <u/>
      <sz val="16"/>
      <name val="Times New Roman"/>
      <family val="1"/>
      <charset val="204"/>
    </font>
    <font>
      <sz val="16"/>
      <name val="Times New Roman"/>
      <family val="1"/>
      <charset val="204"/>
    </font>
    <font>
      <u/>
      <sz val="16"/>
      <color theme="1"/>
      <name val="Times New Roman"/>
      <family val="1"/>
      <charset val="204"/>
    </font>
    <font>
      <sz val="16"/>
      <color theme="1"/>
      <name val="Times New Roman"/>
      <family val="1"/>
      <charset val="204"/>
    </font>
    <font>
      <b/>
      <sz val="20"/>
      <color theme="1"/>
      <name val="Times New Roman"/>
      <family val="2"/>
      <charset val="204"/>
    </font>
    <font>
      <b/>
      <sz val="16"/>
      <color theme="1"/>
      <name val="Times New Roman"/>
      <family val="1"/>
      <charset val="204"/>
    </font>
    <font>
      <b/>
      <sz val="16"/>
      <color rgb="FFFF0000"/>
      <name val="Times New Roman"/>
      <family val="1"/>
      <charset val="204"/>
    </font>
    <font>
      <sz val="16"/>
      <color theme="1"/>
      <name val="Times New Roman"/>
      <family val="2"/>
      <charset val="204"/>
    </font>
    <font>
      <b/>
      <sz val="16"/>
      <name val="Times New Roman"/>
      <family val="1"/>
      <charset val="204"/>
    </font>
    <font>
      <u/>
      <sz val="16"/>
      <name val="Times New Roman"/>
      <family val="2"/>
      <charset val="204"/>
    </font>
    <font>
      <i/>
      <sz val="16"/>
      <name val="Times New Roman"/>
      <family val="2"/>
      <charset val="204"/>
    </font>
    <font>
      <b/>
      <i/>
      <sz val="18"/>
      <name val="Times New Roman"/>
      <family val="2"/>
      <charset val="204"/>
    </font>
    <font>
      <b/>
      <i/>
      <sz val="16"/>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6">
    <xf numFmtId="0" fontId="0" fillId="0" borderId="0" xfId="0"/>
    <xf numFmtId="4"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3" fillId="2" borderId="0" xfId="0" applyFont="1" applyFill="1" applyAlignment="1">
      <alignment horizontal="left" vertical="top" wrapText="1"/>
    </xf>
    <xf numFmtId="0" fontId="12" fillId="0" borderId="1" xfId="0" applyFont="1" applyFill="1" applyBorder="1" applyAlignment="1" applyProtection="1">
      <alignment horizontal="justify" vertical="top" wrapText="1"/>
      <protection locked="0"/>
    </xf>
    <xf numFmtId="0" fontId="22" fillId="0" borderId="0" xfId="0" applyFont="1" applyFill="1" applyAlignment="1">
      <alignment horizontal="left" vertical="top" wrapText="1"/>
    </xf>
    <xf numFmtId="0" fontId="22" fillId="2"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4" fontId="13" fillId="2" borderId="0" xfId="0" applyNumberFormat="1" applyFont="1" applyFill="1" applyBorder="1" applyAlignment="1">
      <alignment vertical="top" wrapText="1"/>
    </xf>
    <xf numFmtId="0" fontId="14" fillId="0" borderId="0" xfId="0" applyFont="1" applyFill="1" applyAlignment="1">
      <alignment horizontal="justify" vertical="top" wrapText="1"/>
    </xf>
    <xf numFmtId="0" fontId="13" fillId="0" borderId="0" xfId="0" applyFont="1" applyFill="1" applyAlignment="1">
      <alignment vertical="top" wrapText="1"/>
    </xf>
    <xf numFmtId="4" fontId="13" fillId="2" borderId="1" xfId="0" applyNumberFormat="1" applyFont="1" applyFill="1" applyBorder="1" applyAlignment="1" applyProtection="1">
      <alignment horizontal="center" vertical="top" wrapText="1"/>
      <protection locked="0"/>
    </xf>
    <xf numFmtId="10" fontId="13" fillId="2" borderId="1" xfId="0" applyNumberFormat="1" applyFont="1" applyFill="1" applyBorder="1" applyAlignment="1" applyProtection="1">
      <alignment horizontal="center" vertical="top" wrapText="1"/>
      <protection locked="0"/>
    </xf>
    <xf numFmtId="0" fontId="13" fillId="2" borderId="0" xfId="0"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8" fillId="2" borderId="1" xfId="0" applyNumberFormat="1" applyFont="1" applyFill="1" applyBorder="1" applyAlignment="1" applyProtection="1">
      <alignment horizontal="center" vertical="top" wrapText="1"/>
      <protection locked="0"/>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21" fillId="3" borderId="0" xfId="0" applyFont="1" applyFill="1" applyAlignment="1">
      <alignment horizontal="left" vertical="top" wrapText="1"/>
    </xf>
    <xf numFmtId="0" fontId="24" fillId="3" borderId="0" xfId="0" applyFont="1" applyFill="1" applyAlignment="1">
      <alignment horizontal="left" vertical="top" wrapText="1"/>
    </xf>
    <xf numFmtId="0" fontId="15" fillId="0" borderId="0" xfId="0" applyFont="1" applyFill="1" applyAlignment="1">
      <alignment horizontal="left" vertical="top" wrapText="1"/>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4" fontId="13" fillId="2" borderId="1" xfId="0" applyNumberFormat="1" applyFont="1" applyFill="1" applyBorder="1" applyAlignment="1" applyProtection="1">
      <alignment horizontal="left" vertical="top" wrapText="1"/>
      <protection locked="0"/>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2" borderId="0" xfId="0" applyNumberFormat="1" applyFont="1" applyFill="1" applyAlignment="1">
      <alignment vertical="top" wrapText="1"/>
    </xf>
    <xf numFmtId="4" fontId="18" fillId="2" borderId="1"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center" vertical="top" wrapText="1"/>
      <protection locked="0"/>
    </xf>
    <xf numFmtId="4" fontId="13" fillId="0" borderId="0" xfId="0" applyNumberFormat="1" applyFont="1" applyFill="1" applyBorder="1" applyAlignment="1" applyProtection="1">
      <alignment horizontal="justify" vertical="top" wrapText="1"/>
      <protection locked="0"/>
    </xf>
    <xf numFmtId="4" fontId="13" fillId="0" borderId="0" xfId="0" applyNumberFormat="1" applyFont="1" applyFill="1" applyBorder="1" applyAlignment="1" applyProtection="1">
      <alignment horizontal="center" vertical="top" wrapText="1"/>
      <protection locked="0"/>
    </xf>
    <xf numFmtId="4" fontId="13" fillId="2" borderId="0" xfId="0" applyNumberFormat="1" applyFont="1" applyFill="1" applyBorder="1" applyAlignment="1" applyProtection="1">
      <alignment horizontal="center" vertical="top" wrapText="1"/>
      <protection locked="0"/>
    </xf>
    <xf numFmtId="9" fontId="13" fillId="0" borderId="0" xfId="0" applyNumberFormat="1" applyFont="1" applyFill="1" applyBorder="1" applyAlignment="1" applyProtection="1">
      <alignment horizontal="right" vertical="top" wrapText="1"/>
      <protection locked="0"/>
    </xf>
    <xf numFmtId="1" fontId="13"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4" fontId="18" fillId="0" borderId="0" xfId="0" applyNumberFormat="1" applyFont="1" applyFill="1" applyAlignment="1">
      <alignment horizontal="left" vertical="top" wrapText="1"/>
    </xf>
    <xf numFmtId="10" fontId="12" fillId="0" borderId="1" xfId="0" applyNumberFormat="1" applyFont="1" applyFill="1" applyBorder="1" applyAlignment="1" applyProtection="1">
      <alignment horizontal="center" vertical="top" wrapText="1"/>
      <protection locked="0"/>
    </xf>
    <xf numFmtId="0" fontId="21" fillId="2" borderId="0" xfId="0" applyFont="1" applyFill="1" applyAlignment="1">
      <alignment horizontal="left" vertical="top" wrapText="1"/>
    </xf>
    <xf numFmtId="0" fontId="23" fillId="2" borderId="0" xfId="0" applyFont="1" applyFill="1" applyAlignment="1">
      <alignment horizontal="left" vertical="top" wrapText="1"/>
    </xf>
    <xf numFmtId="4" fontId="27" fillId="0" borderId="0" xfId="0" applyNumberFormat="1" applyFont="1" applyFill="1" applyBorder="1" applyAlignment="1" applyProtection="1">
      <alignment horizontal="right" vertical="top" wrapText="1"/>
      <protection locked="0"/>
    </xf>
    <xf numFmtId="4" fontId="12" fillId="0" borderId="1" xfId="0" applyNumberFormat="1" applyFont="1" applyFill="1" applyBorder="1" applyAlignment="1" applyProtection="1">
      <alignment horizontal="center" vertical="top" wrapText="1"/>
      <protection locked="0"/>
    </xf>
    <xf numFmtId="0" fontId="28" fillId="0" borderId="0" xfId="0" applyFont="1" applyFill="1" applyAlignment="1">
      <alignment horizontal="left" vertical="top" wrapText="1"/>
    </xf>
    <xf numFmtId="2" fontId="29" fillId="0" borderId="1" xfId="0" applyNumberFormat="1" applyFont="1" applyFill="1" applyBorder="1" applyAlignment="1" applyProtection="1">
      <alignment horizontal="center" vertical="top" wrapText="1"/>
      <protection locked="0"/>
    </xf>
    <xf numFmtId="9" fontId="29" fillId="0" borderId="1" xfId="0" applyNumberFormat="1" applyFont="1" applyFill="1" applyBorder="1" applyAlignment="1" applyProtection="1">
      <alignment horizontal="center" vertical="top" wrapText="1"/>
      <protection locked="0"/>
    </xf>
    <xf numFmtId="4" fontId="29" fillId="2" borderId="1" xfId="0"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horizontal="center" vertical="top" wrapText="1"/>
      <protection locked="0"/>
    </xf>
    <xf numFmtId="0" fontId="32" fillId="0" borderId="1" xfId="0" applyFont="1" applyFill="1" applyBorder="1" applyAlignment="1" applyProtection="1">
      <alignment horizontal="center" vertical="top" wrapText="1"/>
      <protection locked="0"/>
    </xf>
    <xf numFmtId="3" fontId="31" fillId="0" borderId="1" xfId="0" applyNumberFormat="1" applyFont="1" applyFill="1" applyBorder="1" applyAlignment="1" applyProtection="1">
      <alignment horizontal="center" vertical="top" wrapText="1"/>
      <protection locked="0"/>
    </xf>
    <xf numFmtId="1" fontId="31" fillId="0" borderId="1" xfId="0" applyNumberFormat="1" applyFont="1" applyFill="1" applyBorder="1" applyAlignment="1" applyProtection="1">
      <alignment horizontal="center" vertical="top" wrapText="1"/>
      <protection locked="0"/>
    </xf>
    <xf numFmtId="3" fontId="31" fillId="2" borderId="1" xfId="0" applyNumberFormat="1" applyFont="1" applyFill="1" applyBorder="1" applyAlignment="1" applyProtection="1">
      <alignment horizontal="center" vertical="top" wrapText="1"/>
      <protection locked="0"/>
    </xf>
    <xf numFmtId="4" fontId="31" fillId="0" borderId="0" xfId="0" applyNumberFormat="1" applyFont="1" applyFill="1" applyAlignment="1">
      <alignment horizontal="left" vertical="top" wrapText="1"/>
    </xf>
    <xf numFmtId="0" fontId="31" fillId="0" borderId="0" xfId="0" applyFont="1" applyFill="1" applyAlignment="1">
      <alignment horizontal="left" vertical="top" wrapText="1"/>
    </xf>
    <xf numFmtId="10" fontId="12"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0" fontId="23" fillId="0" borderId="0" xfId="0" applyFont="1" applyFill="1" applyAlignment="1">
      <alignment horizontal="left" vertical="top" wrapText="1"/>
    </xf>
    <xf numFmtId="0" fontId="13" fillId="0" borderId="4"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4" fontId="27" fillId="2"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0" fontId="37" fillId="2" borderId="1" xfId="0" applyFont="1" applyFill="1" applyBorder="1" applyAlignment="1" applyProtection="1">
      <alignment horizontal="justify" vertical="top" wrapText="1"/>
      <protection locked="0"/>
    </xf>
    <xf numFmtId="4" fontId="38" fillId="0" borderId="0" xfId="0" applyNumberFormat="1" applyFont="1" applyFill="1" applyAlignment="1">
      <alignment horizontal="left" vertical="top" wrapText="1"/>
    </xf>
    <xf numFmtId="4" fontId="36" fillId="0" borderId="0" xfId="0" applyNumberFormat="1" applyFont="1" applyFill="1" applyAlignment="1">
      <alignment horizontal="left" vertical="top" wrapText="1"/>
    </xf>
    <xf numFmtId="0" fontId="38" fillId="0" borderId="0" xfId="0" applyFont="1" applyFill="1" applyAlignment="1">
      <alignment horizontal="left" vertical="top" wrapText="1"/>
    </xf>
    <xf numFmtId="0" fontId="39" fillId="0" borderId="0" xfId="0" applyFont="1" applyFill="1" applyAlignment="1">
      <alignment horizontal="left" vertical="top" wrapText="1"/>
    </xf>
    <xf numFmtId="0" fontId="36" fillId="2" borderId="1" xfId="0" applyFont="1" applyFill="1" applyBorder="1" applyAlignment="1" applyProtection="1">
      <alignment horizontal="justify" vertical="top" wrapText="1"/>
      <protection locked="0"/>
    </xf>
    <xf numFmtId="0" fontId="38" fillId="2" borderId="0" xfId="0" applyFont="1" applyFill="1" applyAlignment="1">
      <alignment horizontal="left" vertical="top" wrapText="1"/>
    </xf>
    <xf numFmtId="0" fontId="36" fillId="0" borderId="0" xfId="0" applyFont="1" applyFill="1" applyAlignment="1">
      <alignment horizontal="left" vertical="top" wrapText="1"/>
    </xf>
    <xf numFmtId="0" fontId="27" fillId="0" borderId="0" xfId="0" applyFont="1" applyFill="1" applyAlignment="1">
      <alignment vertical="top" wrapText="1"/>
    </xf>
    <xf numFmtId="10" fontId="27" fillId="2" borderId="1" xfId="0" applyNumberFormat="1" applyFont="1" applyFill="1" applyBorder="1" applyAlignment="1" applyProtection="1">
      <alignment horizontal="center" vertical="top" wrapText="1"/>
      <protection locked="0"/>
    </xf>
    <xf numFmtId="0" fontId="40" fillId="3" borderId="0" xfId="0" applyFont="1" applyFill="1" applyAlignment="1">
      <alignment horizontal="left" vertical="top" wrapText="1"/>
    </xf>
    <xf numFmtId="0" fontId="41" fillId="0" borderId="0" xfId="0" applyFont="1" applyFill="1" applyAlignment="1">
      <alignment horizontal="left" vertical="top" wrapText="1"/>
    </xf>
    <xf numFmtId="0" fontId="33" fillId="2"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6" fillId="2"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10" fontId="36" fillId="2" borderId="1" xfId="0" applyNumberFormat="1" applyFont="1" applyFill="1" applyBorder="1" applyAlignment="1" applyProtection="1">
      <alignment horizontal="center" vertical="top" wrapText="1"/>
      <protection locked="0"/>
    </xf>
    <xf numFmtId="4" fontId="36" fillId="0"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9" fontId="20" fillId="2" borderId="1" xfId="0" applyNumberFormat="1"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12" fillId="0" borderId="1" xfId="0" quotePrefix="1" applyFont="1" applyFill="1" applyBorder="1" applyAlignment="1" applyProtection="1">
      <alignment horizontal="justify" vertical="top" wrapText="1"/>
      <protection locked="0"/>
    </xf>
    <xf numFmtId="0" fontId="45" fillId="2" borderId="1" xfId="0" applyFont="1" applyFill="1" applyBorder="1" applyAlignment="1">
      <alignment horizontal="justify" vertical="top" wrapText="1"/>
    </xf>
    <xf numFmtId="9" fontId="16" fillId="2" borderId="2" xfId="0" applyNumberFormat="1" applyFont="1" applyFill="1" applyBorder="1" applyAlignment="1" applyProtection="1">
      <alignment horizontal="left" vertical="top" wrapText="1"/>
      <protection locked="0"/>
    </xf>
    <xf numFmtId="9" fontId="16" fillId="2" borderId="3" xfId="0" applyNumberFormat="1"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3" fillId="0" borderId="1" xfId="0" applyNumberFormat="1" applyFont="1" applyFill="1" applyBorder="1" applyAlignment="1" applyProtection="1">
      <alignment horizontal="center" vertical="top" wrapText="1"/>
      <protection locked="0"/>
    </xf>
    <xf numFmtId="0" fontId="51" fillId="0" borderId="1" xfId="0" applyFont="1" applyFill="1" applyBorder="1" applyAlignment="1" applyProtection="1">
      <alignment horizontal="justify" vertical="top" wrapText="1"/>
      <protection locked="0"/>
    </xf>
    <xf numFmtId="0" fontId="53" fillId="0" borderId="1" xfId="0" applyFont="1" applyFill="1" applyBorder="1" applyAlignment="1" applyProtection="1">
      <alignment horizontal="left" vertical="top" wrapText="1"/>
      <protection locked="0"/>
    </xf>
    <xf numFmtId="0" fontId="51" fillId="0" borderId="1" xfId="0" applyFont="1" applyFill="1" applyBorder="1" applyAlignment="1" applyProtection="1">
      <alignment horizontal="left" vertical="top" wrapText="1"/>
      <protection locked="0"/>
    </xf>
    <xf numFmtId="0" fontId="54" fillId="0" borderId="1" xfId="0" applyFont="1" applyFill="1" applyBorder="1" applyAlignment="1" applyProtection="1">
      <alignment horizontal="left" vertical="top" wrapText="1"/>
      <protection locked="0"/>
    </xf>
    <xf numFmtId="4" fontId="28" fillId="0" borderId="1" xfId="0" applyNumberFormat="1" applyFont="1" applyFill="1" applyBorder="1" applyAlignment="1" applyProtection="1">
      <alignment horizontal="center" vertical="top" wrapText="1"/>
      <protection locked="0"/>
    </xf>
    <xf numFmtId="4" fontId="51" fillId="0" borderId="1" xfId="0" applyNumberFormat="1" applyFont="1" applyFill="1" applyBorder="1" applyAlignment="1" applyProtection="1">
      <alignment horizontal="center" vertical="top" wrapText="1"/>
      <protection locked="0"/>
    </xf>
    <xf numFmtId="0" fontId="28" fillId="0" borderId="1" xfId="0" applyNumberFormat="1" applyFont="1" applyFill="1" applyBorder="1" applyAlignment="1" applyProtection="1">
      <alignment horizontal="center" vertical="top" wrapText="1"/>
      <protection locked="0"/>
    </xf>
    <xf numFmtId="0" fontId="51" fillId="0" borderId="1" xfId="0" applyNumberFormat="1" applyFont="1" applyFill="1" applyBorder="1" applyAlignment="1" applyProtection="1">
      <alignment horizontal="center" vertical="top" wrapText="1"/>
      <protection locked="0"/>
    </xf>
    <xf numFmtId="0" fontId="51" fillId="0" borderId="4" xfId="0" applyFont="1" applyFill="1" applyBorder="1" applyAlignment="1" applyProtection="1">
      <alignment horizontal="justify" vertical="top" wrapText="1"/>
      <protection locked="0"/>
    </xf>
    <xf numFmtId="0" fontId="54" fillId="0" borderId="1" xfId="0" applyFont="1" applyFill="1" applyBorder="1" applyAlignment="1" applyProtection="1">
      <alignment horizontal="justify" vertical="top" wrapText="1"/>
      <protection locked="0"/>
    </xf>
    <xf numFmtId="10" fontId="28" fillId="0" borderId="1" xfId="0" applyNumberFormat="1" applyFont="1" applyFill="1" applyBorder="1" applyAlignment="1" applyProtection="1">
      <alignment horizontal="center" vertical="top" wrapText="1"/>
      <protection locked="0"/>
    </xf>
    <xf numFmtId="4" fontId="28" fillId="2" borderId="1" xfId="0" applyNumberFormat="1" applyFont="1" applyFill="1" applyBorder="1" applyAlignment="1" applyProtection="1">
      <alignment horizontal="center" vertical="top" wrapText="1"/>
      <protection locked="0"/>
    </xf>
    <xf numFmtId="0" fontId="25" fillId="0" borderId="1" xfId="0" applyFont="1" applyFill="1" applyBorder="1" applyAlignment="1" applyProtection="1">
      <alignment horizontal="justify" vertical="top" wrapText="1"/>
      <protection locked="0"/>
    </xf>
    <xf numFmtId="10" fontId="36" fillId="0" borderId="1" xfId="0" applyNumberFormat="1" applyFont="1" applyFill="1" applyBorder="1" applyAlignment="1" applyProtection="1">
      <alignment horizontal="center" vertical="top" wrapText="1"/>
      <protection locked="0"/>
    </xf>
    <xf numFmtId="0" fontId="53" fillId="0" borderId="1" xfId="0" applyFont="1" applyFill="1" applyBorder="1" applyAlignment="1" applyProtection="1">
      <alignment vertical="top" wrapText="1"/>
      <protection locked="0"/>
    </xf>
    <xf numFmtId="0" fontId="27" fillId="2" borderId="1" xfId="0" applyFont="1" applyFill="1" applyBorder="1" applyAlignment="1">
      <alignment horizontal="left" vertical="top" wrapText="1"/>
    </xf>
    <xf numFmtId="4" fontId="41" fillId="0" borderId="0" xfId="0" applyNumberFormat="1" applyFont="1" applyFill="1" applyAlignment="1">
      <alignment horizontal="left" vertical="top" wrapText="1"/>
    </xf>
    <xf numFmtId="0" fontId="36" fillId="0" borderId="4" xfId="0" applyFont="1" applyFill="1" applyBorder="1" applyAlignment="1" applyProtection="1">
      <alignment horizontal="justify" vertical="top" wrapText="1"/>
      <protection locked="0"/>
    </xf>
    <xf numFmtId="4" fontId="36" fillId="2"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10" fontId="36" fillId="2" borderId="1" xfId="0" applyNumberFormat="1" applyFont="1" applyFill="1" applyBorder="1" applyAlignment="1" applyProtection="1">
      <alignment horizontal="center" vertical="top" wrapText="1"/>
      <protection locked="0"/>
    </xf>
    <xf numFmtId="4" fontId="36" fillId="2" borderId="4"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2" fontId="36" fillId="0" borderId="1" xfId="0" applyNumberFormat="1" applyFont="1" applyFill="1" applyBorder="1" applyAlignment="1" applyProtection="1">
      <alignment horizontal="center" vertical="top" wrapText="1"/>
      <protection locked="0"/>
    </xf>
    <xf numFmtId="9" fontId="36" fillId="0"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left" vertical="top" wrapText="1"/>
      <protection locked="0"/>
    </xf>
    <xf numFmtId="0" fontId="37" fillId="0" borderId="1" xfId="0" applyFont="1" applyBorder="1" applyAlignment="1">
      <alignment horizontal="left" vertical="top" wrapText="1"/>
    </xf>
    <xf numFmtId="4" fontId="27" fillId="2" borderId="1" xfId="0" applyNumberFormat="1" applyFont="1" applyFill="1" applyBorder="1" applyAlignment="1" applyProtection="1">
      <alignment horizontal="left" vertical="top" wrapText="1"/>
      <protection locked="0"/>
    </xf>
    <xf numFmtId="2" fontId="27" fillId="2" borderId="1" xfId="0" applyNumberFormat="1" applyFont="1" applyFill="1" applyBorder="1" applyAlignment="1" applyProtection="1">
      <alignment horizontal="left" vertical="top" wrapText="1"/>
      <protection locked="0"/>
    </xf>
    <xf numFmtId="10" fontId="27" fillId="2" borderId="1" xfId="0" applyNumberFormat="1" applyFont="1" applyFill="1" applyBorder="1" applyAlignment="1" applyProtection="1">
      <alignment horizontal="left" vertical="top" wrapText="1"/>
      <protection locked="0"/>
    </xf>
    <xf numFmtId="9" fontId="27" fillId="2"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7" fillId="0" borderId="1" xfId="0" applyFont="1" applyBorder="1" applyAlignment="1">
      <alignment vertical="top" wrapText="1"/>
    </xf>
    <xf numFmtId="2" fontId="36" fillId="2" borderId="1" xfId="0" applyNumberFormat="1" applyFont="1" applyFill="1" applyBorder="1" applyAlignment="1" applyProtection="1">
      <alignment horizontal="center" vertical="top" wrapText="1"/>
      <protection locked="0"/>
    </xf>
    <xf numFmtId="9" fontId="36" fillId="2" borderId="1" xfId="0" applyNumberFormat="1" applyFont="1" applyFill="1" applyBorder="1" applyAlignment="1" applyProtection="1">
      <alignment horizontal="center" vertical="top" wrapText="1"/>
      <protection locked="0"/>
    </xf>
    <xf numFmtId="0" fontId="37" fillId="0" borderId="4" xfId="0" applyFont="1" applyFill="1" applyBorder="1" applyAlignment="1" applyProtection="1">
      <alignment horizontal="justify" vertical="top" wrapText="1"/>
      <protection locked="0"/>
    </xf>
    <xf numFmtId="4" fontId="36" fillId="0" borderId="4" xfId="0" applyNumberFormat="1" applyFont="1" applyFill="1" applyBorder="1" applyAlignment="1" applyProtection="1">
      <alignment horizontal="center" vertical="top" wrapText="1"/>
      <protection locked="0"/>
    </xf>
    <xf numFmtId="2" fontId="36" fillId="0" borderId="4" xfId="0" applyNumberFormat="1" applyFont="1" applyFill="1" applyBorder="1" applyAlignment="1" applyProtection="1">
      <alignment horizontal="center" vertical="top" wrapText="1"/>
      <protection locked="0"/>
    </xf>
    <xf numFmtId="10" fontId="36" fillId="0" borderId="4" xfId="0" applyNumberFormat="1" applyFont="1" applyFill="1" applyBorder="1" applyAlignment="1" applyProtection="1">
      <alignment horizontal="center" vertical="top" wrapText="1"/>
      <protection locked="0"/>
    </xf>
    <xf numFmtId="9" fontId="36" fillId="0" borderId="4" xfId="0" applyNumberFormat="1" applyFont="1" applyFill="1" applyBorder="1" applyAlignment="1" applyProtection="1">
      <alignment horizontal="center" vertical="top" wrapText="1"/>
      <protection locked="0"/>
    </xf>
    <xf numFmtId="4" fontId="36" fillId="2" borderId="1" xfId="0" applyNumberFormat="1" applyFont="1" applyFill="1" applyBorder="1" applyAlignment="1" applyProtection="1">
      <alignment horizontal="left" vertical="top" wrapText="1"/>
      <protection locked="0"/>
    </xf>
    <xf numFmtId="10" fontId="36" fillId="2" borderId="1" xfId="0" applyNumberFormat="1" applyFont="1" applyFill="1" applyBorder="1" applyAlignment="1" applyProtection="1">
      <alignment horizontal="left" vertical="top" wrapText="1"/>
      <protection locked="0"/>
    </xf>
    <xf numFmtId="9" fontId="36" fillId="2" borderId="1" xfId="0" applyNumberFormat="1" applyFont="1" applyFill="1" applyBorder="1" applyAlignment="1" applyProtection="1">
      <alignment horizontal="left" vertical="top" wrapText="1"/>
      <protection locked="0"/>
    </xf>
    <xf numFmtId="0" fontId="37" fillId="0" borderId="0" xfId="0" applyFont="1" applyAlignment="1">
      <alignment horizontal="left" vertical="top" wrapText="1"/>
    </xf>
    <xf numFmtId="9" fontId="33" fillId="2" borderId="4"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justify" vertical="top" wrapText="1"/>
      <protection locked="0"/>
    </xf>
    <xf numFmtId="49" fontId="40" fillId="0" borderId="1" xfId="0" applyNumberFormat="1" applyFont="1" applyFill="1" applyBorder="1" applyAlignment="1" applyProtection="1">
      <alignment horizontal="justify" vertical="top" wrapText="1"/>
      <protection locked="0"/>
    </xf>
    <xf numFmtId="0" fontId="57" fillId="0" borderId="1" xfId="0" applyFont="1" applyFill="1" applyBorder="1" applyAlignment="1" applyProtection="1">
      <alignment horizontal="justify" vertical="top" wrapText="1"/>
      <protection locked="0"/>
    </xf>
    <xf numFmtId="49" fontId="57" fillId="0" borderId="1" xfId="0" applyNumberFormat="1" applyFont="1" applyFill="1" applyBorder="1" applyAlignment="1" applyProtection="1">
      <alignment horizontal="justify" vertical="top" wrapText="1"/>
      <protection locked="0"/>
    </xf>
    <xf numFmtId="4" fontId="38" fillId="0" borderId="1" xfId="0" applyNumberFormat="1" applyFont="1" applyFill="1" applyBorder="1" applyAlignment="1" applyProtection="1">
      <alignment horizontal="center" vertical="top" wrapText="1"/>
      <protection locked="0"/>
    </xf>
    <xf numFmtId="10" fontId="38" fillId="0" borderId="1" xfId="0" applyNumberFormat="1" applyFont="1" applyFill="1" applyBorder="1" applyAlignment="1" applyProtection="1">
      <alignment horizontal="center" vertical="top" wrapText="1"/>
      <protection locked="0"/>
    </xf>
    <xf numFmtId="49" fontId="58" fillId="0" borderId="1" xfId="0" applyNumberFormat="1" applyFont="1" applyFill="1" applyBorder="1" applyAlignment="1" applyProtection="1">
      <alignment horizontal="justify" vertical="top" wrapText="1"/>
      <protection locked="0"/>
    </xf>
    <xf numFmtId="0" fontId="59" fillId="0" borderId="1" xfId="0"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9" fontId="27" fillId="0" borderId="1" xfId="0" applyNumberFormat="1" applyFont="1" applyFill="1" applyBorder="1" applyAlignment="1" applyProtection="1">
      <alignment horizontal="center" vertical="top" wrapText="1"/>
      <protection locked="0"/>
    </xf>
    <xf numFmtId="49" fontId="39" fillId="0" borderId="1" xfId="0" applyNumberFormat="1" applyFont="1" applyFill="1" applyBorder="1" applyAlignment="1" applyProtection="1">
      <alignment horizontal="justify" vertical="top" wrapText="1"/>
      <protection locked="0"/>
    </xf>
    <xf numFmtId="4" fontId="39" fillId="0" borderId="1" xfId="0" applyNumberFormat="1" applyFont="1" applyFill="1" applyBorder="1" applyAlignment="1" applyProtection="1">
      <alignment horizontal="center" vertical="top" wrapText="1"/>
      <protection locked="0"/>
    </xf>
    <xf numFmtId="10" fontId="39" fillId="0" borderId="1" xfId="0" applyNumberFormat="1" applyFont="1" applyFill="1" applyBorder="1" applyAlignment="1" applyProtection="1">
      <alignment horizontal="center" vertical="top" wrapText="1"/>
      <protection locked="0"/>
    </xf>
    <xf numFmtId="49" fontId="59" fillId="0" borderId="1" xfId="0" applyNumberFormat="1" applyFont="1" applyFill="1" applyBorder="1" applyAlignment="1" applyProtection="1">
      <alignment horizontal="justify" vertical="top" wrapText="1"/>
      <protection locked="0"/>
    </xf>
    <xf numFmtId="49" fontId="36" fillId="0" borderId="1" xfId="0" applyNumberFormat="1" applyFont="1" applyFill="1" applyBorder="1" applyAlignment="1" applyProtection="1">
      <alignment horizontal="justify" vertical="top" wrapText="1"/>
      <protection locked="0"/>
    </xf>
    <xf numFmtId="2" fontId="27" fillId="0" borderId="5" xfId="0" applyNumberFormat="1" applyFont="1" applyFill="1" applyBorder="1" applyAlignment="1" applyProtection="1">
      <alignment horizontal="center" vertical="top" wrapText="1"/>
      <protection locked="0"/>
    </xf>
    <xf numFmtId="9" fontId="27" fillId="0" borderId="5"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36" fillId="2" borderId="1" xfId="0" applyNumberFormat="1" applyFont="1" applyFill="1" applyBorder="1" applyAlignment="1" applyProtection="1">
      <alignment horizontal="center" vertical="top" wrapText="1"/>
      <protection locked="0"/>
    </xf>
    <xf numFmtId="10" fontId="36" fillId="2" borderId="1" xfId="0" applyNumberFormat="1" applyFont="1" applyFill="1" applyBorder="1" applyAlignment="1" applyProtection="1">
      <alignment horizontal="center" vertical="top" wrapText="1"/>
      <protection locked="0"/>
    </xf>
    <xf numFmtId="4" fontId="36" fillId="0" borderId="1" xfId="0" applyNumberFormat="1" applyFont="1" applyFill="1" applyBorder="1" applyAlignment="1" applyProtection="1">
      <alignment horizontal="center" vertical="top" wrapText="1"/>
      <protection locked="0"/>
    </xf>
    <xf numFmtId="10" fontId="36" fillId="0" borderId="1" xfId="0" applyNumberFormat="1" applyFont="1" applyFill="1" applyBorder="1" applyAlignment="1" applyProtection="1">
      <alignment horizontal="center" vertical="top" wrapText="1"/>
      <protection locked="0"/>
    </xf>
    <xf numFmtId="4" fontId="36"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36" fillId="0" borderId="1" xfId="0" applyNumberFormat="1" applyFont="1" applyFill="1" applyBorder="1" applyAlignment="1" applyProtection="1">
      <alignment horizontal="center" vertical="top" wrapText="1"/>
      <protection locked="0"/>
    </xf>
    <xf numFmtId="10" fontId="36"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55" fillId="0" borderId="1" xfId="0" applyFont="1" applyFill="1" applyBorder="1" applyAlignment="1" applyProtection="1">
      <alignment horizontal="left" vertical="top" wrapText="1"/>
      <protection locked="0"/>
    </xf>
    <xf numFmtId="9" fontId="16" fillId="0" borderId="2" xfId="0" applyNumberFormat="1" applyFont="1" applyFill="1" applyBorder="1" applyAlignment="1" applyProtection="1">
      <alignment horizontal="justify" vertical="top" wrapText="1"/>
      <protection locked="0"/>
    </xf>
    <xf numFmtId="9" fontId="16" fillId="0" borderId="3" xfId="0" applyNumberFormat="1" applyFont="1" applyFill="1" applyBorder="1" applyAlignment="1" applyProtection="1">
      <alignment horizontal="justify" vertical="top" wrapText="1"/>
      <protection locked="0"/>
    </xf>
    <xf numFmtId="4" fontId="27" fillId="0" borderId="5" xfId="0" applyNumberFormat="1" applyFont="1" applyFill="1" applyBorder="1" applyAlignment="1" applyProtection="1">
      <alignment horizontal="center" vertical="top" wrapText="1"/>
      <protection locked="0"/>
    </xf>
    <xf numFmtId="9" fontId="33" fillId="0" borderId="4" xfId="0" applyNumberFormat="1" applyFont="1" applyFill="1" applyBorder="1" applyAlignment="1" applyProtection="1">
      <alignment horizontal="justify" vertical="top" wrapText="1"/>
      <protection locked="0"/>
    </xf>
    <xf numFmtId="0" fontId="36" fillId="0" borderId="4" xfId="0" applyFont="1" applyFill="1" applyBorder="1" applyAlignment="1" applyProtection="1">
      <alignment horizontal="justify" vertical="top" wrapText="1"/>
      <protection locked="0"/>
    </xf>
    <xf numFmtId="0" fontId="36" fillId="0" borderId="2" xfId="0" applyFont="1" applyFill="1" applyBorder="1" applyAlignment="1" applyProtection="1">
      <alignment horizontal="justify" vertical="top" wrapText="1"/>
      <protection locked="0"/>
    </xf>
    <xf numFmtId="0" fontId="36" fillId="0" borderId="3" xfId="0" applyFont="1" applyFill="1" applyBorder="1" applyAlignment="1" applyProtection="1">
      <alignment horizontal="justify" vertical="top" wrapText="1"/>
      <protection locked="0"/>
    </xf>
    <xf numFmtId="4" fontId="36" fillId="2" borderId="1" xfId="0" applyNumberFormat="1" applyFont="1" applyFill="1" applyBorder="1" applyAlignment="1" applyProtection="1">
      <alignment horizontal="center" vertical="top" wrapText="1"/>
      <protection locked="0"/>
    </xf>
    <xf numFmtId="9" fontId="20" fillId="0" borderId="1" xfId="0" applyNumberFormat="1"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9" fontId="33" fillId="0" borderId="1" xfId="0" applyNumberFormat="1" applyFont="1" applyFill="1" applyBorder="1" applyAlignment="1" applyProtection="1">
      <alignment horizontal="justify" vertical="top" wrapText="1"/>
      <protection locked="0"/>
    </xf>
    <xf numFmtId="0" fontId="25" fillId="0" borderId="4" xfId="0" applyFont="1" applyFill="1" applyBorder="1" applyAlignment="1" applyProtection="1">
      <alignment horizontal="justify" vertical="top" wrapText="1"/>
      <protection locked="0"/>
    </xf>
    <xf numFmtId="0" fontId="16" fillId="0" borderId="2" xfId="0" applyFont="1" applyFill="1" applyBorder="1" applyAlignment="1" applyProtection="1">
      <alignment horizontal="justify" vertical="top" wrapText="1"/>
      <protection locked="0"/>
    </xf>
    <xf numFmtId="0" fontId="16" fillId="0" borderId="3" xfId="0" applyFont="1" applyFill="1" applyBorder="1" applyAlignment="1" applyProtection="1">
      <alignment horizontal="justify" vertical="top" wrapText="1"/>
      <protection locked="0"/>
    </xf>
    <xf numFmtId="2" fontId="48" fillId="0" borderId="1" xfId="0" applyNumberFormat="1" applyFont="1" applyFill="1" applyBorder="1" applyAlignment="1" applyProtection="1">
      <alignment vertical="top" wrapText="1"/>
      <protection locked="0"/>
    </xf>
    <xf numFmtId="2" fontId="16" fillId="0" borderId="1" xfId="0" applyNumberFormat="1" applyFont="1" applyFill="1" applyBorder="1" applyAlignment="1" applyProtection="1">
      <alignment vertical="top" wrapText="1"/>
      <protection locked="0"/>
    </xf>
    <xf numFmtId="0" fontId="25"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4" fontId="19" fillId="0" borderId="1" xfId="0" applyNumberFormat="1" applyFont="1" applyFill="1" applyBorder="1" applyAlignment="1" applyProtection="1">
      <alignment horizontal="justify" vertical="top" wrapText="1"/>
      <protection locked="0"/>
    </xf>
    <xf numFmtId="9" fontId="16" fillId="0" borderId="1" xfId="0" applyNumberFormat="1" applyFont="1" applyFill="1" applyBorder="1" applyAlignment="1" applyProtection="1">
      <alignment horizontal="justify" vertical="top" wrapText="1"/>
      <protection locked="0"/>
    </xf>
    <xf numFmtId="9" fontId="20" fillId="2" borderId="1" xfId="0" applyNumberFormat="1" applyFont="1" applyFill="1" applyBorder="1" applyAlignment="1" applyProtection="1">
      <alignment horizontal="justify" vertical="top" wrapText="1"/>
      <protection locked="0"/>
    </xf>
    <xf numFmtId="9" fontId="33" fillId="2" borderId="4" xfId="0" applyNumberFormat="1" applyFont="1" applyFill="1" applyBorder="1" applyAlignment="1" applyProtection="1">
      <alignment horizontal="justify" vertical="top" wrapText="1"/>
      <protection locked="0"/>
    </xf>
    <xf numFmtId="9" fontId="33" fillId="2" borderId="2" xfId="0" applyNumberFormat="1" applyFont="1" applyFill="1" applyBorder="1" applyAlignment="1" applyProtection="1">
      <alignment horizontal="justify" vertical="top" wrapText="1"/>
      <protection locked="0"/>
    </xf>
    <xf numFmtId="9" fontId="33" fillId="2" borderId="3" xfId="0" applyNumberFormat="1" applyFont="1" applyFill="1" applyBorder="1" applyAlignment="1" applyProtection="1">
      <alignment horizontal="justify" vertical="top" wrapText="1"/>
      <protection locked="0"/>
    </xf>
    <xf numFmtId="0" fontId="48"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left" vertical="top" wrapText="1"/>
      <protection locked="0"/>
    </xf>
    <xf numFmtId="0" fontId="50" fillId="0" borderId="4" xfId="0" applyFont="1" applyFill="1" applyBorder="1" applyAlignment="1" applyProtection="1">
      <alignment horizontal="left" vertical="top" wrapText="1"/>
      <protection locked="0"/>
    </xf>
    <xf numFmtId="0" fontId="46" fillId="0" borderId="2" xfId="0" applyFont="1" applyBorder="1" applyAlignment="1">
      <alignment horizontal="left" vertical="top" wrapText="1"/>
    </xf>
    <xf numFmtId="0" fontId="46" fillId="0" borderId="3" xfId="0" applyFont="1" applyBorder="1" applyAlignment="1">
      <alignment horizontal="left" vertical="top" wrapText="1"/>
    </xf>
    <xf numFmtId="4" fontId="36" fillId="0" borderId="1" xfId="0" applyNumberFormat="1" applyFont="1" applyFill="1" applyBorder="1" applyAlignment="1" applyProtection="1">
      <alignment horizontal="center" vertical="top" wrapText="1"/>
      <protection locked="0"/>
    </xf>
    <xf numFmtId="10" fontId="36" fillId="2" borderId="1" xfId="0" applyNumberFormat="1" applyFont="1" applyFill="1" applyBorder="1" applyAlignment="1" applyProtection="1">
      <alignment horizontal="center" vertical="top" wrapText="1"/>
      <protection locked="0"/>
    </xf>
    <xf numFmtId="10" fontId="36" fillId="0" borderId="1" xfId="0" applyNumberFormat="1" applyFont="1" applyFill="1" applyBorder="1" applyAlignment="1" applyProtection="1">
      <alignment horizontal="center" vertical="top" wrapText="1"/>
      <protection locked="0"/>
    </xf>
    <xf numFmtId="49" fontId="16" fillId="0" borderId="1" xfId="0" applyNumberFormat="1" applyFont="1" applyFill="1" applyBorder="1" applyAlignment="1" applyProtection="1">
      <alignment horizontal="left" vertical="top" wrapText="1"/>
      <protection locked="0"/>
    </xf>
    <xf numFmtId="4" fontId="36" fillId="0" borderId="4" xfId="0" applyNumberFormat="1" applyFont="1" applyFill="1" applyBorder="1" applyAlignment="1" applyProtection="1">
      <alignment horizontal="center" vertical="top" wrapText="1"/>
      <protection locked="0"/>
    </xf>
    <xf numFmtId="4" fontId="36" fillId="0" borderId="3" xfId="0" applyNumberFormat="1" applyFont="1" applyFill="1" applyBorder="1" applyAlignment="1" applyProtection="1">
      <alignment horizontal="center" vertical="top" wrapText="1"/>
      <protection locked="0"/>
    </xf>
    <xf numFmtId="4" fontId="36" fillId="0" borderId="2" xfId="0" applyNumberFormat="1" applyFont="1" applyFill="1" applyBorder="1" applyAlignment="1" applyProtection="1">
      <alignment horizontal="center" vertical="top" wrapText="1"/>
      <protection locked="0"/>
    </xf>
    <xf numFmtId="10" fontId="36" fillId="0" borderId="4" xfId="0" applyNumberFormat="1" applyFont="1" applyFill="1" applyBorder="1" applyAlignment="1" applyProtection="1">
      <alignment horizontal="center" vertical="top" wrapText="1"/>
      <protection locked="0"/>
    </xf>
    <xf numFmtId="10" fontId="36" fillId="0" borderId="2" xfId="0" applyNumberFormat="1" applyFont="1" applyFill="1" applyBorder="1" applyAlignment="1" applyProtection="1">
      <alignment horizontal="center" vertical="top" wrapText="1"/>
      <protection locked="0"/>
    </xf>
    <xf numFmtId="10" fontId="36" fillId="0" borderId="3" xfId="0" applyNumberFormat="1" applyFont="1" applyFill="1" applyBorder="1" applyAlignment="1" applyProtection="1">
      <alignment horizontal="center" vertical="top" wrapText="1"/>
      <protection locked="0"/>
    </xf>
    <xf numFmtId="0" fontId="26" fillId="0" borderId="0" xfId="0" quotePrefix="1" applyFont="1" applyFill="1" applyBorder="1" applyAlignment="1" applyProtection="1">
      <alignment horizontal="center" vertical="top" wrapText="1"/>
      <protection locked="0"/>
    </xf>
    <xf numFmtId="165" fontId="29"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center" vertical="top" wrapText="1"/>
      <protection locked="0"/>
    </xf>
    <xf numFmtId="4" fontId="29" fillId="0" borderId="1" xfId="0" applyNumberFormat="1" applyFont="1" applyFill="1" applyBorder="1" applyAlignment="1" applyProtection="1">
      <alignment horizontal="center" vertical="top" wrapText="1"/>
      <protection locked="0"/>
    </xf>
    <xf numFmtId="4" fontId="29" fillId="0" borderId="1" xfId="0" quotePrefix="1"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2" fontId="29" fillId="0" borderId="1" xfId="0" applyNumberFormat="1" applyFont="1" applyFill="1" applyBorder="1" applyAlignment="1" applyProtection="1">
      <alignment horizontal="center" vertical="top" wrapText="1"/>
      <protection locked="0"/>
    </xf>
    <xf numFmtId="165" fontId="29" fillId="0" borderId="1" xfId="0" quotePrefix="1"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48" fillId="0" borderId="4"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36" fillId="0" borderId="1" xfId="0" applyFont="1" applyFill="1" applyBorder="1" applyAlignment="1" applyProtection="1">
      <alignment horizontal="justify" vertical="top" wrapText="1"/>
      <protection locked="0"/>
    </xf>
    <xf numFmtId="0" fontId="51" fillId="0" borderId="4" xfId="0" applyFont="1" applyFill="1" applyBorder="1" applyAlignment="1" applyProtection="1">
      <alignment horizontal="justify" vertical="top" wrapText="1"/>
      <protection locked="0"/>
    </xf>
    <xf numFmtId="0" fontId="51" fillId="0" borderId="2"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justify" vertical="top" wrapText="1"/>
      <protection locked="0"/>
    </xf>
    <xf numFmtId="0" fontId="37" fillId="0" borderId="3" xfId="0" applyFont="1" applyFill="1" applyBorder="1" applyAlignment="1" applyProtection="1">
      <alignment horizontal="justify" vertical="top" wrapText="1"/>
      <protection locked="0"/>
    </xf>
    <xf numFmtId="0" fontId="36" fillId="0" borderId="4" xfId="0" applyFont="1" applyFill="1" applyBorder="1" applyAlignment="1" applyProtection="1">
      <alignment horizontal="left" vertical="top" wrapText="1"/>
      <protection locked="0"/>
    </xf>
    <xf numFmtId="0" fontId="36" fillId="0" borderId="3" xfId="0" applyFont="1" applyFill="1" applyBorder="1" applyAlignment="1" applyProtection="1">
      <alignment horizontal="left" vertical="top" wrapText="1"/>
      <protection locked="0"/>
    </xf>
    <xf numFmtId="9" fontId="33" fillId="0" borderId="2" xfId="0" applyNumberFormat="1" applyFont="1" applyFill="1" applyBorder="1" applyAlignment="1" applyProtection="1">
      <alignment horizontal="left" vertical="top" wrapText="1"/>
      <protection locked="0"/>
    </xf>
    <xf numFmtId="9" fontId="33" fillId="0" borderId="3" xfId="0" applyNumberFormat="1" applyFont="1" applyFill="1" applyBorder="1" applyAlignment="1" applyProtection="1">
      <alignment horizontal="left" vertical="top" wrapText="1"/>
      <protection locked="0"/>
    </xf>
    <xf numFmtId="9" fontId="33" fillId="2" borderId="4" xfId="0" applyNumberFormat="1" applyFont="1" applyFill="1" applyBorder="1" applyAlignment="1" applyProtection="1">
      <alignment horizontal="left" vertical="top" wrapText="1"/>
      <protection locked="0"/>
    </xf>
    <xf numFmtId="9" fontId="33" fillId="2" borderId="2" xfId="0" applyNumberFormat="1" applyFont="1" applyFill="1" applyBorder="1" applyAlignment="1" applyProtection="1">
      <alignment horizontal="left" vertical="top" wrapText="1"/>
      <protection locked="0"/>
    </xf>
    <xf numFmtId="9" fontId="33" fillId="2" borderId="3" xfId="0" applyNumberFormat="1"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top" wrapText="1"/>
      <protection locked="0"/>
    </xf>
    <xf numFmtId="9" fontId="33" fillId="0" borderId="4" xfId="0" applyNumberFormat="1" applyFont="1" applyFill="1" applyBorder="1" applyAlignment="1" applyProtection="1">
      <alignment horizontal="left" vertical="top" wrapText="1"/>
      <protection locked="0"/>
    </xf>
    <xf numFmtId="9" fontId="16" fillId="0" borderId="4" xfId="0" applyNumberFormat="1" applyFont="1" applyFill="1" applyBorder="1" applyAlignment="1" applyProtection="1">
      <alignment horizontal="justify" vertical="top" wrapText="1"/>
      <protection locked="0"/>
    </xf>
    <xf numFmtId="9" fontId="16" fillId="0" borderId="2" xfId="0" applyNumberFormat="1" applyFont="1" applyFill="1" applyBorder="1" applyAlignment="1" applyProtection="1">
      <alignment horizontal="justify" vertical="top" wrapText="1"/>
      <protection locked="0"/>
    </xf>
    <xf numFmtId="0" fontId="53" fillId="0" borderId="4" xfId="0" applyFont="1" applyFill="1" applyBorder="1" applyAlignment="1" applyProtection="1">
      <alignment horizontal="justify" vertical="top" wrapText="1"/>
      <protection locked="0"/>
    </xf>
    <xf numFmtId="0" fontId="19" fillId="0" borderId="2" xfId="0" applyFont="1" applyFill="1" applyBorder="1" applyAlignment="1" applyProtection="1">
      <alignment horizontal="justify" vertical="top" wrapText="1"/>
      <protection locked="0"/>
    </xf>
    <xf numFmtId="0" fontId="19" fillId="0" borderId="3" xfId="0" applyFont="1" applyFill="1" applyBorder="1" applyAlignment="1" applyProtection="1">
      <alignment horizontal="justify" vertical="top" wrapText="1"/>
      <protection locked="0"/>
    </xf>
    <xf numFmtId="0" fontId="48" fillId="0" borderId="4"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56" fillId="0" borderId="1" xfId="0" applyFont="1" applyFill="1" applyBorder="1" applyAlignment="1" applyProtection="1">
      <alignment horizontal="justify" vertical="top" wrapText="1"/>
      <protection locked="0"/>
    </xf>
    <xf numFmtId="4" fontId="36" fillId="2" borderId="4" xfId="0" applyNumberFormat="1" applyFont="1" applyFill="1" applyBorder="1" applyAlignment="1" applyProtection="1">
      <alignment horizontal="center" vertical="top" wrapText="1"/>
      <protection locked="0"/>
    </xf>
    <xf numFmtId="4" fontId="36" fillId="2" borderId="3" xfId="0" applyNumberFormat="1" applyFont="1" applyFill="1" applyBorder="1" applyAlignment="1" applyProtection="1">
      <alignment horizontal="center"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159" Type="http://schemas.openxmlformats.org/officeDocument/2006/relationships/revisionLog" Target="revisionLog159.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154.xml"/><Relationship Id="rId175" Type="http://schemas.openxmlformats.org/officeDocument/2006/relationships/revisionLog" Target="revisionLog175.xml"/><Relationship Id="rId170" Type="http://schemas.openxmlformats.org/officeDocument/2006/relationships/revisionLog" Target="revisionLog170.xml"/><Relationship Id="rId107" Type="http://schemas.openxmlformats.org/officeDocument/2006/relationships/revisionLog" Target="revisionLog107.xml"/><Relationship Id="rId16" Type="http://schemas.openxmlformats.org/officeDocument/2006/relationships/revisionLog" Target="revisionLog16.xml"/><Relationship Id="rId11" Type="http://schemas.openxmlformats.org/officeDocument/2006/relationships/revisionLog" Target="revisionLog11.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149" Type="http://schemas.openxmlformats.org/officeDocument/2006/relationships/revisionLog" Target="revisionLog149.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5" Type="http://schemas.openxmlformats.org/officeDocument/2006/relationships/revisionLog" Target="revisionLog5.xml"/><Relationship Id="rId95" Type="http://schemas.openxmlformats.org/officeDocument/2006/relationships/revisionLog" Target="revisionLog95.xml"/><Relationship Id="rId160" Type="http://schemas.openxmlformats.org/officeDocument/2006/relationships/revisionLog" Target="revisionLog160.xml"/><Relationship Id="rId181" Type="http://schemas.openxmlformats.org/officeDocument/2006/relationships/revisionLog" Target="revisionLog181.xml"/><Relationship Id="rId90" Type="http://schemas.openxmlformats.org/officeDocument/2006/relationships/revisionLog" Target="revisionLog90.xml"/><Relationship Id="rId165" Type="http://schemas.openxmlformats.org/officeDocument/2006/relationships/revisionLog" Target="revisionLog165.xml"/><Relationship Id="rId186" Type="http://schemas.openxmlformats.org/officeDocument/2006/relationships/revisionLog" Target="revisionLog186.xml"/><Relationship Id="rId22" Type="http://schemas.openxmlformats.org/officeDocument/2006/relationships/revisionLog" Target="revisionLog22.xml"/><Relationship Id="rId43" Type="http://schemas.openxmlformats.org/officeDocument/2006/relationships/revisionLog" Target="revisionLog43.xml"/><Relationship Id="rId64" Type="http://schemas.openxmlformats.org/officeDocument/2006/relationships/revisionLog" Target="revisionLog64.xml"/><Relationship Id="rId118" Type="http://schemas.openxmlformats.org/officeDocument/2006/relationships/revisionLog" Target="revisionLog118.xml"/><Relationship Id="rId139" Type="http://schemas.openxmlformats.org/officeDocument/2006/relationships/revisionLog" Target="revisionLog139.xml"/><Relationship Id="rId27" Type="http://schemas.openxmlformats.org/officeDocument/2006/relationships/revisionLog" Target="revisionLog27.xml"/><Relationship Id="rId48" Type="http://schemas.openxmlformats.org/officeDocument/2006/relationships/revisionLog" Target="revisionLog48.xml"/><Relationship Id="rId69" Type="http://schemas.openxmlformats.org/officeDocument/2006/relationships/revisionLog" Target="revisionLog69.xml"/><Relationship Id="rId113" Type="http://schemas.openxmlformats.org/officeDocument/2006/relationships/revisionLog" Target="revisionLog113.xml"/><Relationship Id="rId134" Type="http://schemas.openxmlformats.org/officeDocument/2006/relationships/revisionLog" Target="revisionLog134.xml"/><Relationship Id="rId85" Type="http://schemas.openxmlformats.org/officeDocument/2006/relationships/revisionLog" Target="revisionLog85.xml"/><Relationship Id="rId150" Type="http://schemas.openxmlformats.org/officeDocument/2006/relationships/revisionLog" Target="revisionLog150.xml"/><Relationship Id="rId171" Type="http://schemas.openxmlformats.org/officeDocument/2006/relationships/revisionLog" Target="revisionLog171.xml"/><Relationship Id="rId80" Type="http://schemas.openxmlformats.org/officeDocument/2006/relationships/revisionLog" Target="revisionLog80.xml"/><Relationship Id="rId155" Type="http://schemas.openxmlformats.org/officeDocument/2006/relationships/revisionLog" Target="revisionLog155.xml"/><Relationship Id="rId176" Type="http://schemas.openxmlformats.org/officeDocument/2006/relationships/revisionLog" Target="revisionLog176.xml"/><Relationship Id="rId12" Type="http://schemas.openxmlformats.org/officeDocument/2006/relationships/revisionLog" Target="revisionLog12.xml"/><Relationship Id="rId33" Type="http://schemas.openxmlformats.org/officeDocument/2006/relationships/revisionLog" Target="revisionLog33.xml"/><Relationship Id="rId108" Type="http://schemas.openxmlformats.org/officeDocument/2006/relationships/revisionLog" Target="revisionLog108.xml"/><Relationship Id="rId129" Type="http://schemas.openxmlformats.org/officeDocument/2006/relationships/revisionLog" Target="revisionLog129.xml"/><Relationship Id="rId17" Type="http://schemas.openxmlformats.org/officeDocument/2006/relationships/revisionLog" Target="revisionLog17.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24" Type="http://schemas.openxmlformats.org/officeDocument/2006/relationships/revisionLog" Target="revisionLog124.xml"/><Relationship Id="rId54" Type="http://schemas.openxmlformats.org/officeDocument/2006/relationships/revisionLog" Target="revisionLog54.xml"/><Relationship Id="rId75" Type="http://schemas.openxmlformats.org/officeDocument/2006/relationships/revisionLog" Target="revisionLog75.xml"/><Relationship Id="rId96" Type="http://schemas.openxmlformats.org/officeDocument/2006/relationships/revisionLog" Target="revisionLog96.xml"/><Relationship Id="rId140" Type="http://schemas.openxmlformats.org/officeDocument/2006/relationships/revisionLog" Target="revisionLog140.xml"/><Relationship Id="rId161" Type="http://schemas.openxmlformats.org/officeDocument/2006/relationships/revisionLog" Target="revisionLog161.xml"/><Relationship Id="rId182" Type="http://schemas.openxmlformats.org/officeDocument/2006/relationships/revisionLog" Target="revisionLog182.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66.xml"/><Relationship Id="rId187" Type="http://schemas.openxmlformats.org/officeDocument/2006/relationships/revisionLog" Target="revisionLog187.xml"/><Relationship Id="rId6" Type="http://schemas.openxmlformats.org/officeDocument/2006/relationships/revisionLog" Target="revisionLog6.xml"/><Relationship Id="rId1" Type="http://schemas.openxmlformats.org/officeDocument/2006/relationships/revisionLog" Target="revisionLog1.xml"/><Relationship Id="rId23" Type="http://schemas.openxmlformats.org/officeDocument/2006/relationships/revisionLog" Target="revisionLog23.xml"/><Relationship Id="rId119" Type="http://schemas.openxmlformats.org/officeDocument/2006/relationships/revisionLog" Target="revisionLog119.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44" Type="http://schemas.openxmlformats.org/officeDocument/2006/relationships/revisionLog" Target="revisionLog44.xml"/><Relationship Id="rId65" Type="http://schemas.openxmlformats.org/officeDocument/2006/relationships/revisionLog" Target="revisionLog65.xml"/><Relationship Id="rId86" Type="http://schemas.openxmlformats.org/officeDocument/2006/relationships/revisionLog" Target="revisionLog86.xml"/><Relationship Id="rId130" Type="http://schemas.openxmlformats.org/officeDocument/2006/relationships/revisionLog" Target="revisionLog130.xml"/><Relationship Id="rId151" Type="http://schemas.openxmlformats.org/officeDocument/2006/relationships/revisionLog" Target="revisionLog151.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56.xml"/><Relationship Id="rId177" Type="http://schemas.openxmlformats.org/officeDocument/2006/relationships/revisionLog" Target="revisionLog177.xml"/><Relationship Id="rId172" Type="http://schemas.openxmlformats.org/officeDocument/2006/relationships/revisionLog" Target="revisionLog172.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125.xml"/><Relationship Id="rId141" Type="http://schemas.openxmlformats.org/officeDocument/2006/relationships/revisionLog" Target="revisionLog141.xml"/><Relationship Id="rId146" Type="http://schemas.openxmlformats.org/officeDocument/2006/relationships/revisionLog" Target="revisionLog146.xml"/><Relationship Id="rId167" Type="http://schemas.openxmlformats.org/officeDocument/2006/relationships/revisionLog" Target="revisionLog167.xml"/><Relationship Id="rId188" Type="http://schemas.openxmlformats.org/officeDocument/2006/relationships/revisionLog" Target="revisionLog188.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162" Type="http://schemas.openxmlformats.org/officeDocument/2006/relationships/revisionLog" Target="revisionLog162.xml"/><Relationship Id="rId183" Type="http://schemas.openxmlformats.org/officeDocument/2006/relationships/revisionLog" Target="revisionLog183.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131" Type="http://schemas.openxmlformats.org/officeDocument/2006/relationships/revisionLog" Target="revisionLog131.xml"/><Relationship Id="rId136" Type="http://schemas.openxmlformats.org/officeDocument/2006/relationships/revisionLog" Target="revisionLog136.xml"/><Relationship Id="rId157" Type="http://schemas.openxmlformats.org/officeDocument/2006/relationships/revisionLog" Target="revisionLog157.xml"/><Relationship Id="rId178" Type="http://schemas.openxmlformats.org/officeDocument/2006/relationships/revisionLog" Target="revisionLog178.xml"/><Relationship Id="rId61" Type="http://schemas.openxmlformats.org/officeDocument/2006/relationships/revisionLog" Target="revisionLog61.xml"/><Relationship Id="rId82" Type="http://schemas.openxmlformats.org/officeDocument/2006/relationships/revisionLog" Target="revisionLog82.xml"/><Relationship Id="rId152" Type="http://schemas.openxmlformats.org/officeDocument/2006/relationships/revisionLog" Target="revisionLog152.xml"/><Relationship Id="rId173" Type="http://schemas.openxmlformats.org/officeDocument/2006/relationships/revisionLog" Target="revisionLog173.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8.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163" Type="http://schemas.openxmlformats.org/officeDocument/2006/relationships/revisionLog" Target="revisionLog163.xml"/><Relationship Id="rId184" Type="http://schemas.openxmlformats.org/officeDocument/2006/relationships/revisionLog" Target="revisionLog184.xml"/><Relationship Id="rId189" Type="http://schemas.openxmlformats.org/officeDocument/2006/relationships/revisionLog" Target="revisionLog189.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8.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3" Type="http://schemas.openxmlformats.org/officeDocument/2006/relationships/revisionLog" Target="revisionLog153.xml"/><Relationship Id="rId174" Type="http://schemas.openxmlformats.org/officeDocument/2006/relationships/revisionLog" Target="revisionLog174.xml"/><Relationship Id="rId179" Type="http://schemas.openxmlformats.org/officeDocument/2006/relationships/revisionLog" Target="revisionLog179.xml"/><Relationship Id="rId190" Type="http://schemas.openxmlformats.org/officeDocument/2006/relationships/revisionLog" Target="revisionLog190.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48" Type="http://schemas.openxmlformats.org/officeDocument/2006/relationships/revisionLog" Target="revisionLog148.xml"/><Relationship Id="rId164" Type="http://schemas.openxmlformats.org/officeDocument/2006/relationships/revisionLog" Target="revisionLog164.xml"/><Relationship Id="rId169" Type="http://schemas.openxmlformats.org/officeDocument/2006/relationships/revisionLog" Target="revisionLog169.xml"/><Relationship Id="rId185" Type="http://schemas.openxmlformats.org/officeDocument/2006/relationships/revisionLog" Target="revisionLog185.xml"/><Relationship Id="rId4" Type="http://schemas.openxmlformats.org/officeDocument/2006/relationships/revisionLog" Target="revisionLog4.xml"/><Relationship Id="rId9" Type="http://schemas.openxmlformats.org/officeDocument/2006/relationships/revisionLog" Target="revisionLog9.xml"/><Relationship Id="rId180" Type="http://schemas.openxmlformats.org/officeDocument/2006/relationships/revisionLog" Target="revisionLog18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586C7DF-80E4-4698-8EE7-959EEB4271D5}" diskRevisions="1" revisionId="470" version="190">
  <header guid="{7A1349BD-09A6-4E84-AF7A-B8C53DF47A32}" dateTime="2020-05-07T10:09:55" maxSheetId="3" userName="Перевощикова Анна Васильевна" r:id="rId1">
    <sheetIdMap count="2">
      <sheetId val="1"/>
      <sheetId val="2"/>
    </sheetIdMap>
  </header>
  <header guid="{340612EF-3B82-40EA-BED5-4A0D7F61E176}" dateTime="2020-05-07T10:14:16" maxSheetId="3" userName="Перевощикова Анна Васильевна" r:id="rId2" minRId="1">
    <sheetIdMap count="2">
      <sheetId val="1"/>
      <sheetId val="2"/>
    </sheetIdMap>
  </header>
  <header guid="{FEBF4B2C-6B1E-4B98-A8CD-31D8A3AC4FE7}" dateTime="2020-05-07T10:15:44" maxSheetId="3" userName="Перевощикова Анна Васильевна" r:id="rId3" minRId="5">
    <sheetIdMap count="2">
      <sheetId val="1"/>
      <sheetId val="2"/>
    </sheetIdMap>
  </header>
  <header guid="{BA9F3830-46CC-4DBD-ABD6-BCA979798E8D}" dateTime="2020-05-07T10:22:41" maxSheetId="3" userName="Перевощикова Анна Васильевна" r:id="rId4">
    <sheetIdMap count="2">
      <sheetId val="1"/>
      <sheetId val="2"/>
    </sheetIdMap>
  </header>
  <header guid="{6D0CCDEB-37EE-43B9-ACAB-0AABA551A1E9}" dateTime="2020-05-07T10:27:24" maxSheetId="3" userName="Перевощикова Анна Васильевна" r:id="rId5" minRId="9" maxRId="12">
    <sheetIdMap count="2">
      <sheetId val="1"/>
      <sheetId val="2"/>
    </sheetIdMap>
  </header>
  <header guid="{B8CE608F-CCE6-4E05-8AE9-7798A3C5FA5C}" dateTime="2020-05-07T10:32:06" maxSheetId="3" userName="Перевощикова Анна Васильевна" r:id="rId6" minRId="13">
    <sheetIdMap count="2">
      <sheetId val="1"/>
      <sheetId val="2"/>
    </sheetIdMap>
  </header>
  <header guid="{9460FACF-4EB6-4C9A-9881-3E8AB254669F}" dateTime="2020-05-07T10:33:52" maxSheetId="3" userName="Перевощикова Анна Васильевна" r:id="rId7" minRId="14">
    <sheetIdMap count="2">
      <sheetId val="1"/>
      <sheetId val="2"/>
    </sheetIdMap>
  </header>
  <header guid="{86E4BB08-25F2-4B72-BBCD-90655904397A}" dateTime="2020-05-07T11:00:14" maxSheetId="3" userName="Крыжановская Анна Александровна" r:id="rId8" minRId="15">
    <sheetIdMap count="2">
      <sheetId val="1"/>
      <sheetId val="2"/>
    </sheetIdMap>
  </header>
  <header guid="{8441506D-CA8E-4DB1-80F2-F34666423567}" dateTime="2020-05-07T11:00:24" maxSheetId="3" userName="Крыжановская Анна Александровна" r:id="rId9" minRId="17">
    <sheetIdMap count="2">
      <sheetId val="1"/>
      <sheetId val="2"/>
    </sheetIdMap>
  </header>
  <header guid="{82DC8D85-DDB9-4D0B-9970-53843D6CC4E9}" dateTime="2020-05-07T11:00:42" maxSheetId="3" userName="Крыжановская Анна Александровна" r:id="rId10" minRId="18">
    <sheetIdMap count="2">
      <sheetId val="1"/>
      <sheetId val="2"/>
    </sheetIdMap>
  </header>
  <header guid="{0EDE60B2-BED4-41C9-B7DF-83582A5FB0D5}" dateTime="2020-05-07T11:03:02" maxSheetId="3" userName="Крыжановская Анна Александровна" r:id="rId11" minRId="19">
    <sheetIdMap count="2">
      <sheetId val="1"/>
      <sheetId val="2"/>
    </sheetIdMap>
  </header>
  <header guid="{D0BE6749-C3AA-498A-A2BD-40D9187734F9}" dateTime="2020-05-07T11:03:29" maxSheetId="3" userName="Крыжановская Анна Александровна" r:id="rId12" minRId="20">
    <sheetIdMap count="2">
      <sheetId val="1"/>
      <sheetId val="2"/>
    </sheetIdMap>
  </header>
  <header guid="{43CE572E-D4E7-44B4-B77F-B4C13E1893A1}" dateTime="2020-05-07T11:04:04" maxSheetId="3" userName="Крыжановская Анна Александровна" r:id="rId13" minRId="21">
    <sheetIdMap count="2">
      <sheetId val="1"/>
      <sheetId val="2"/>
    </sheetIdMap>
  </header>
  <header guid="{194D4572-6FC4-41A4-8ADF-76ABCE95863B}" dateTime="2020-05-07T11:04:34" maxSheetId="3" userName="Крыжановская Анна Александровна" r:id="rId14" minRId="22">
    <sheetIdMap count="2">
      <sheetId val="1"/>
      <sheetId val="2"/>
    </sheetIdMap>
  </header>
  <header guid="{AF77AF56-06B9-4C7F-B6AE-F65B9A0585DA}" dateTime="2020-05-07T11:05:27" maxSheetId="3" userName="Крыжановская Анна Александровна" r:id="rId15" minRId="23">
    <sheetIdMap count="2">
      <sheetId val="1"/>
      <sheetId val="2"/>
    </sheetIdMap>
  </header>
  <header guid="{A6AA655B-DB26-458B-9F21-F67707DFF682}" dateTime="2020-05-07T11:15:25" maxSheetId="3" userName="Крыжановская Анна Александровна" r:id="rId16">
    <sheetIdMap count="2">
      <sheetId val="1"/>
      <sheetId val="2"/>
    </sheetIdMap>
  </header>
  <header guid="{AD030346-E20A-4259-9489-1E4B1E9F6E16}" dateTime="2020-05-07T11:15:31" maxSheetId="3" userName="Крыжановская Анна Александровна" r:id="rId17" minRId="24">
    <sheetIdMap count="2">
      <sheetId val="1"/>
      <sheetId val="2"/>
    </sheetIdMap>
  </header>
  <header guid="{A3EB8276-F334-4F75-A3D7-B7FE14811D3E}" dateTime="2020-05-07T11:16:55" maxSheetId="3" userName="Крыжановская Анна Александровна" r:id="rId18" minRId="25">
    <sheetIdMap count="2">
      <sheetId val="1"/>
      <sheetId val="2"/>
    </sheetIdMap>
  </header>
  <header guid="{3C2C9654-80D5-4C28-936D-C703BC9C4A00}" dateTime="2020-05-07T11:17:09" maxSheetId="3" userName="Крыжановская Анна Александровна" r:id="rId19" minRId="26">
    <sheetIdMap count="2">
      <sheetId val="1"/>
      <sheetId val="2"/>
    </sheetIdMap>
  </header>
  <header guid="{65D908FA-D1BA-4050-8866-D91C9B715D9E}" dateTime="2020-05-07T11:18:06" maxSheetId="3" userName="Крыжановская Анна Александровна" r:id="rId20" minRId="27">
    <sheetIdMap count="2">
      <sheetId val="1"/>
      <sheetId val="2"/>
    </sheetIdMap>
  </header>
  <header guid="{CABFDFF5-CB4E-4299-91E9-C07D086C608F}" dateTime="2020-05-07T11:22:09" maxSheetId="3" userName="Крыжановская Анна Александровна" r:id="rId21" minRId="28">
    <sheetIdMap count="2">
      <sheetId val="1"/>
      <sheetId val="2"/>
    </sheetIdMap>
  </header>
  <header guid="{48B58F54-95DB-4571-929C-3E40ADD8E715}" dateTime="2020-05-07T11:22:49" maxSheetId="3" userName="Крыжановская Анна Александровна" r:id="rId22" minRId="29">
    <sheetIdMap count="2">
      <sheetId val="1"/>
      <sheetId val="2"/>
    </sheetIdMap>
  </header>
  <header guid="{1903B615-69EF-4DF1-AF2B-B470D692F069}" dateTime="2020-05-07T11:23:03" maxSheetId="3" userName="Крыжановская Анна Александровна" r:id="rId23">
    <sheetIdMap count="2">
      <sheetId val="1"/>
      <sheetId val="2"/>
    </sheetIdMap>
  </header>
  <header guid="{43CE75AE-7A2B-41DC-8497-CF5A9A710F50}" dateTime="2020-05-07T11:25:19" maxSheetId="3" userName="Крыжановская Анна Александровна" r:id="rId24" minRId="31">
    <sheetIdMap count="2">
      <sheetId val="1"/>
      <sheetId val="2"/>
    </sheetIdMap>
  </header>
  <header guid="{DA5D35EB-CF3F-482D-881C-EEDF96BB84BB}" dateTime="2020-05-07T11:25:38" maxSheetId="3" userName="Крыжановская Анна Александровна" r:id="rId25">
    <sheetIdMap count="2">
      <sheetId val="1"/>
      <sheetId val="2"/>
    </sheetIdMap>
  </header>
  <header guid="{3FDE3497-75DA-43C4-981B-CEC1E93A1146}" dateTime="2020-05-07T11:27:48" maxSheetId="3" userName="Крыжановская Анна Александровна" r:id="rId26" minRId="33">
    <sheetIdMap count="2">
      <sheetId val="1"/>
      <sheetId val="2"/>
    </sheetIdMap>
  </header>
  <header guid="{C51E77BD-5A04-4557-8C1D-472F39EC1F3F}" dateTime="2020-05-07T11:39:06" maxSheetId="3" userName="Крыжановская Анна Александровна" r:id="rId27">
    <sheetIdMap count="2">
      <sheetId val="1"/>
      <sheetId val="2"/>
    </sheetIdMap>
  </header>
  <header guid="{2680E928-527C-4144-9326-513E4FAE7C33}" dateTime="2020-05-07T11:43:30" maxSheetId="3" userName="Крыжановская Анна Александровна" r:id="rId28" minRId="34">
    <sheetIdMap count="2">
      <sheetId val="1"/>
      <sheetId val="2"/>
    </sheetIdMap>
  </header>
  <header guid="{9A387DDF-3EFA-42F8-A2A4-4EA566E9C393}" dateTime="2020-05-07T11:43:43" maxSheetId="3" userName="Крыжановская Анна Александровна" r:id="rId29">
    <sheetIdMap count="2">
      <sheetId val="1"/>
      <sheetId val="2"/>
    </sheetIdMap>
  </header>
  <header guid="{01B5F3EB-ED2E-47FA-A931-9DD4CDB929B6}" dateTime="2020-05-07T11:43:48" maxSheetId="3" userName="Крыжановская Анна Александровна" r:id="rId30">
    <sheetIdMap count="2">
      <sheetId val="1"/>
      <sheetId val="2"/>
    </sheetIdMap>
  </header>
  <header guid="{472CE0B9-997E-46BB-A6AA-EAE71304A31B}" dateTime="2020-05-07T11:43:57" maxSheetId="3" userName="Крыжановская Анна Александровна" r:id="rId31">
    <sheetIdMap count="2">
      <sheetId val="1"/>
      <sheetId val="2"/>
    </sheetIdMap>
  </header>
  <header guid="{ABEF8438-2B74-4477-BC77-D53DBE0232A7}" dateTime="2020-05-07T11:44:02" maxSheetId="3" userName="Крыжановская Анна Александровна" r:id="rId32">
    <sheetIdMap count="2">
      <sheetId val="1"/>
      <sheetId val="2"/>
    </sheetIdMap>
  </header>
  <header guid="{7C5AE029-B408-40C8-B69A-57C456FECEAF}" dateTime="2020-05-07T12:09:16" maxSheetId="3" userName="Крыжановская Анна Александровна" r:id="rId33">
    <sheetIdMap count="2">
      <sheetId val="1"/>
      <sheetId val="2"/>
    </sheetIdMap>
  </header>
  <header guid="{4F0DECE8-EAF0-4D47-A2F7-534AB16FC7AA}" dateTime="2020-05-07T12:09:54" maxSheetId="3" userName="Крыжановская Анна Александровна" r:id="rId34">
    <sheetIdMap count="2">
      <sheetId val="1"/>
      <sheetId val="2"/>
    </sheetIdMap>
  </header>
  <header guid="{D2A48F1D-9667-4988-AA59-66B6613C3E6D}" dateTime="2020-05-07T12:10:11" maxSheetId="3" userName="Крыжановская Анна Александровна" r:id="rId35">
    <sheetIdMap count="2">
      <sheetId val="1"/>
      <sheetId val="2"/>
    </sheetIdMap>
  </header>
  <header guid="{EF8F60B1-2B45-4A64-BC5C-EE3F489E48D2}" dateTime="2020-05-07T12:10:51" maxSheetId="3" userName="Крыжановская Анна Александровна" r:id="rId36" minRId="36">
    <sheetIdMap count="2">
      <sheetId val="1"/>
      <sheetId val="2"/>
    </sheetIdMap>
  </header>
  <header guid="{5C082509-7A57-451F-8B0F-FBE645A3F712}" dateTime="2020-05-07T12:11:00" maxSheetId="3" userName="Крыжановская Анна Александровна" r:id="rId37">
    <sheetIdMap count="2">
      <sheetId val="1"/>
      <sheetId val="2"/>
    </sheetIdMap>
  </header>
  <header guid="{78E27971-0654-46B2-9669-AE6A20913877}" dateTime="2020-05-07T12:11:16" maxSheetId="3" userName="Крыжановская Анна Александровна" r:id="rId38" minRId="37">
    <sheetIdMap count="2">
      <sheetId val="1"/>
      <sheetId val="2"/>
    </sheetIdMap>
  </header>
  <header guid="{DDB73D4A-EB9C-458E-82ED-6B43D1D1381A}" dateTime="2020-05-07T12:12:31" maxSheetId="3" userName="Крыжановская Анна Александровна" r:id="rId39" minRId="38">
    <sheetIdMap count="2">
      <sheetId val="1"/>
      <sheetId val="2"/>
    </sheetIdMap>
  </header>
  <header guid="{24442216-0ACC-44A3-BE0F-7A53B3FB1D13}" dateTime="2020-05-07T12:13:10" maxSheetId="3" userName="Крыжановская Анна Александровна" r:id="rId40" minRId="39">
    <sheetIdMap count="2">
      <sheetId val="1"/>
      <sheetId val="2"/>
    </sheetIdMap>
  </header>
  <header guid="{6B20AA4A-8471-4612-8A89-1F8DF200937B}" dateTime="2020-05-07T12:14:20" maxSheetId="3" userName="Крыжановская Анна Александровна" r:id="rId41" minRId="40">
    <sheetIdMap count="2">
      <sheetId val="1"/>
      <sheetId val="2"/>
    </sheetIdMap>
  </header>
  <header guid="{66B15084-EBD5-4A5F-8842-B3963B230AA8}" dateTime="2020-05-07T12:15:39" maxSheetId="3" userName="Крыжановская Анна Александровна" r:id="rId42" minRId="41">
    <sheetIdMap count="2">
      <sheetId val="1"/>
      <sheetId val="2"/>
    </sheetIdMap>
  </header>
  <header guid="{7B2F1F32-3DFE-439D-9CDC-0C6507CF95A4}" dateTime="2020-05-07T12:16:47" maxSheetId="3" userName="Крыжановская Анна Александровна" r:id="rId43">
    <sheetIdMap count="2">
      <sheetId val="1"/>
      <sheetId val="2"/>
    </sheetIdMap>
  </header>
  <header guid="{01C24B21-1FA6-49CA-B322-E5B4BFC14BDE}" dateTime="2020-05-07T12:16:54" maxSheetId="3" userName="Крыжановская Анна Александровна" r:id="rId44">
    <sheetIdMap count="2">
      <sheetId val="1"/>
      <sheetId val="2"/>
    </sheetIdMap>
  </header>
  <header guid="{394B5D21-C994-46B1-92D7-C083711A067B}" dateTime="2020-05-07T12:18:07" maxSheetId="3" userName="Крыжановская Анна Александровна" r:id="rId45" minRId="42">
    <sheetIdMap count="2">
      <sheetId val="1"/>
      <sheetId val="2"/>
    </sheetIdMap>
  </header>
  <header guid="{548DE934-28CC-4B78-9366-FFB0B92E3E6D}" dateTime="2020-05-07T13:13:01" maxSheetId="3" userName="Крыжановская Анна Александровна" r:id="rId46" minRId="43">
    <sheetIdMap count="2">
      <sheetId val="1"/>
      <sheetId val="2"/>
    </sheetIdMap>
  </header>
  <header guid="{FA52C546-DBBE-4F45-BF54-69CAF7C41159}" dateTime="2020-05-07T13:13:38" maxSheetId="3" userName="Крыжановская Анна Александровна" r:id="rId47">
    <sheetIdMap count="2">
      <sheetId val="1"/>
      <sheetId val="2"/>
    </sheetIdMap>
  </header>
  <header guid="{5CB702D2-6180-4DFF-BBA6-B563E3AAFFC2}" dateTime="2020-05-07T13:13:45" maxSheetId="3" userName="Крыжановская Анна Александровна" r:id="rId48">
    <sheetIdMap count="2">
      <sheetId val="1"/>
      <sheetId val="2"/>
    </sheetIdMap>
  </header>
  <header guid="{CF9F3EF0-8E7F-4242-9D54-28A9715C5164}" dateTime="2020-05-07T13:20:43" maxSheetId="3" userName="Крыжановская Анна Александровна" r:id="rId49" minRId="44">
    <sheetIdMap count="2">
      <sheetId val="1"/>
      <sheetId val="2"/>
    </sheetIdMap>
  </header>
  <header guid="{8F123C6D-B240-4802-AEB2-ADACBBB0D156}" dateTime="2020-05-07T13:20:50" maxSheetId="3" userName="Крыжановская Анна Александровна" r:id="rId50">
    <sheetIdMap count="2">
      <sheetId val="1"/>
      <sheetId val="2"/>
    </sheetIdMap>
  </header>
  <header guid="{F6FB4CC1-763B-4D91-888D-5D79B8707A20}" dateTime="2020-05-07T13:21:19" maxSheetId="3" userName="Крыжановская Анна Александровна" r:id="rId51" minRId="46" maxRId="48">
    <sheetIdMap count="2">
      <sheetId val="1"/>
      <sheetId val="2"/>
    </sheetIdMap>
  </header>
  <header guid="{375B1FB6-E223-4ADB-ABB2-5AD4436C1260}" dateTime="2020-05-07T13:21:37" maxSheetId="3" userName="Крыжановская Анна Александровна" r:id="rId52">
    <sheetIdMap count="2">
      <sheetId val="1"/>
      <sheetId val="2"/>
    </sheetIdMap>
  </header>
  <header guid="{DBAA5C88-A007-4D06-BD59-F53A08FE6550}" dateTime="2020-05-07T13:23:40" maxSheetId="3" userName="Крыжановская Анна Александровна" r:id="rId53">
    <sheetIdMap count="2">
      <sheetId val="1"/>
      <sheetId val="2"/>
    </sheetIdMap>
  </header>
  <header guid="{012CE5E7-EB54-4088-A330-0CF557F7E917}" dateTime="2020-05-07T13:30:01" maxSheetId="3" userName="Крыжановская Анна Александровна" r:id="rId54" minRId="49">
    <sheetIdMap count="2">
      <sheetId val="1"/>
      <sheetId val="2"/>
    </sheetIdMap>
  </header>
  <header guid="{8F3E2171-11B8-46E4-A055-50FBFB6BEB64}" dateTime="2020-05-07T13:55:53" maxSheetId="3" userName="Крыжановская Анна Александровна" r:id="rId55">
    <sheetIdMap count="2">
      <sheetId val="1"/>
      <sheetId val="2"/>
    </sheetIdMap>
  </header>
  <header guid="{10976F74-6A89-48F2-A48B-BDECEA4C24D9}" dateTime="2020-05-07T14:14:21" maxSheetId="3" userName="Перевощикова Анна Васильевна" r:id="rId56" minRId="51">
    <sheetIdMap count="2">
      <sheetId val="1"/>
      <sheetId val="2"/>
    </sheetIdMap>
  </header>
  <header guid="{C919E28F-3385-4FA6-9CD0-46570322ED65}" dateTime="2020-05-07T14:18:02" maxSheetId="3" userName="Перевощикова Анна Васильевна" r:id="rId57" minRId="55" maxRId="56">
    <sheetIdMap count="2">
      <sheetId val="1"/>
      <sheetId val="2"/>
    </sheetIdMap>
  </header>
  <header guid="{8DB5B37D-598D-45FF-BAC7-45797445DBD7}" dateTime="2020-05-07T14:18:43" maxSheetId="3" userName="Перевощикова Анна Васильевна" r:id="rId58" minRId="57">
    <sheetIdMap count="2">
      <sheetId val="1"/>
      <sheetId val="2"/>
    </sheetIdMap>
  </header>
  <header guid="{1B290AC3-D11C-496A-823D-DD6CEEFDD295}" dateTime="2020-05-07T14:19:50" maxSheetId="3" userName="Перевощикова Анна Васильевна" r:id="rId59" minRId="58">
    <sheetIdMap count="2">
      <sheetId val="1"/>
      <sheetId val="2"/>
    </sheetIdMap>
  </header>
  <header guid="{0E83BF3F-B1C5-4C29-A656-74710A2874D2}" dateTime="2020-05-07T14:20:14" maxSheetId="3" userName="Перевощикова Анна Васильевна" r:id="rId60">
    <sheetIdMap count="2">
      <sheetId val="1"/>
      <sheetId val="2"/>
    </sheetIdMap>
  </header>
  <header guid="{1AA85F2E-8B6E-48B6-99C2-2E31B255147A}" dateTime="2020-05-07T14:35:12" maxSheetId="3" userName="Перевощикова Анна Васильевна" r:id="rId61" minRId="59" maxRId="60">
    <sheetIdMap count="2">
      <sheetId val="1"/>
      <sheetId val="2"/>
    </sheetIdMap>
  </header>
  <header guid="{6A394468-1B13-4266-AF2A-109F0C7286BF}" dateTime="2020-05-07T16:08:19" maxSheetId="3" userName="Перевощикова Анна Васильевна" r:id="rId62">
    <sheetIdMap count="2">
      <sheetId val="1"/>
      <sheetId val="2"/>
    </sheetIdMap>
  </header>
  <header guid="{A7CFA4C4-A9DF-40AA-AB6A-6F5A6E1CE103}" dateTime="2020-05-08T09:46:57" maxSheetId="3" userName="Залецкая Ольга Генадьевна" r:id="rId63" minRId="67">
    <sheetIdMap count="2">
      <sheetId val="1"/>
      <sheetId val="2"/>
    </sheetIdMap>
  </header>
  <header guid="{D1CE463D-F672-40ED-86E1-CD3E5194CD83}" dateTime="2020-05-08T09:50:19" maxSheetId="3" userName="Залецкая Ольга Генадьевна" r:id="rId64" minRId="68">
    <sheetIdMap count="2">
      <sheetId val="1"/>
      <sheetId val="2"/>
    </sheetIdMap>
  </header>
  <header guid="{4333C888-05BA-49D8-BAFE-B78958E08AB6}" dateTime="2020-05-08T09:50:28" maxSheetId="3" userName="Залецкая Ольга Генадьевна" r:id="rId65">
    <sheetIdMap count="2">
      <sheetId val="1"/>
      <sheetId val="2"/>
    </sheetIdMap>
  </header>
  <header guid="{1E1A1468-FCBF-4996-BD83-EA1F86E0FD11}" dateTime="2020-05-08T09:52:29" maxSheetId="3" userName="Залецкая Ольга Генадьевна" r:id="rId66" minRId="72">
    <sheetIdMap count="2">
      <sheetId val="1"/>
      <sheetId val="2"/>
    </sheetIdMap>
  </header>
  <header guid="{54EE5C4D-B8BD-4552-A7D5-6ABC429DB623}" dateTime="2020-05-08T09:58:35" maxSheetId="3" userName="Залецкая Ольга Генадьевна" r:id="rId67" minRId="73" maxRId="75">
    <sheetIdMap count="2">
      <sheetId val="1"/>
      <sheetId val="2"/>
    </sheetIdMap>
  </header>
  <header guid="{7DFF0685-DF40-4B8F-884D-F2822CF5A4F8}" dateTime="2020-05-08T09:59:11" maxSheetId="3" userName="Залецкая Ольга Генадьевна" r:id="rId68">
    <sheetIdMap count="2">
      <sheetId val="1"/>
      <sheetId val="2"/>
    </sheetIdMap>
  </header>
  <header guid="{69CF0999-A72E-43A0-820C-77A836442EB9}" dateTime="2020-05-08T10:03:55" maxSheetId="3" userName="Залецкая Ольга Генадьевна" r:id="rId69" minRId="76">
    <sheetIdMap count="2">
      <sheetId val="1"/>
      <sheetId val="2"/>
    </sheetIdMap>
  </header>
  <header guid="{AFD33D0F-D519-435D-9CC8-17005E853489}" dateTime="2020-05-08T10:06:54" maxSheetId="3" userName="Залецкая Ольга Генадьевна" r:id="rId70" minRId="77">
    <sheetIdMap count="2">
      <sheetId val="1"/>
      <sheetId val="2"/>
    </sheetIdMap>
  </header>
  <header guid="{82355D9C-D763-4C10-A049-C59CF6122688}" dateTime="2020-05-08T10:09:52" maxSheetId="3" userName="Залецкая Ольга Генадьевна" r:id="rId71" minRId="78">
    <sheetIdMap count="2">
      <sheetId val="1"/>
      <sheetId val="2"/>
    </sheetIdMap>
  </header>
  <header guid="{73BA5DDB-6940-41BD-ABA0-F77E060C8EED}" dateTime="2020-05-08T10:14:40" maxSheetId="3" userName="Залецкая Ольга Генадьевна" r:id="rId72">
    <sheetIdMap count="2">
      <sheetId val="1"/>
      <sheetId val="2"/>
    </sheetIdMap>
  </header>
  <header guid="{977AFFC7-FC00-4AE9-9CBA-ACA62CD54746}" dateTime="2020-05-08T10:18:37" maxSheetId="3" userName="Фесик Светлана Викторовна" r:id="rId73" minRId="79">
    <sheetIdMap count="2">
      <sheetId val="1"/>
      <sheetId val="2"/>
    </sheetIdMap>
  </header>
  <header guid="{565CACAB-36AF-435F-8C10-55CAEF68F2F3}" dateTime="2020-05-08T10:21:24" maxSheetId="3" userName="Фесик Светлана Викторовна" r:id="rId74" minRId="80">
    <sheetIdMap count="2">
      <sheetId val="1"/>
      <sheetId val="2"/>
    </sheetIdMap>
  </header>
  <header guid="{8338D3B3-03DF-4299-B84E-5A7F671D90A9}" dateTime="2020-05-08T10:22:01" maxSheetId="3" userName="Фесик Светлана Викторовна" r:id="rId75" minRId="81">
    <sheetIdMap count="2">
      <sheetId val="1"/>
      <sheetId val="2"/>
    </sheetIdMap>
  </header>
  <header guid="{2B205ED1-4B43-474F-898A-86516531F46E}" dateTime="2020-05-08T10:22:44" maxSheetId="3" userName="Фесик Светлана Викторовна" r:id="rId76">
    <sheetIdMap count="2">
      <sheetId val="1"/>
      <sheetId val="2"/>
    </sheetIdMap>
  </header>
  <header guid="{8DDA0A78-D8E7-4D71-81D0-EB405DA34570}" dateTime="2020-05-08T10:29:40" maxSheetId="3" userName="Фесик Светлана Викторовна" r:id="rId77" minRId="82">
    <sheetIdMap count="2">
      <sheetId val="1"/>
      <sheetId val="2"/>
    </sheetIdMap>
  </header>
  <header guid="{39788C5E-6053-4A42-A6C8-01ED227079C8}" dateTime="2020-05-08T10:35:39" maxSheetId="3" userName="Фесик Светлана Викторовна" r:id="rId78" minRId="83">
    <sheetIdMap count="2">
      <sheetId val="1"/>
      <sheetId val="2"/>
    </sheetIdMap>
  </header>
  <header guid="{50F57ADC-1C4E-483A-858F-5570D56DAE5E}" dateTime="2020-05-08T10:37:34" maxSheetId="3" userName="Фесик Светлана Викторовна" r:id="rId79">
    <sheetIdMap count="2">
      <sheetId val="1"/>
      <sheetId val="2"/>
    </sheetIdMap>
  </header>
  <header guid="{726BAC34-42FA-498A-876D-A4D8D3A558D7}" dateTime="2020-05-08T10:44:00" maxSheetId="3" userName="Фесик Светлана Викторовна" r:id="rId80" minRId="84" maxRId="86">
    <sheetIdMap count="2">
      <sheetId val="1"/>
      <sheetId val="2"/>
    </sheetIdMap>
  </header>
  <header guid="{0D10C96D-0671-4337-B441-F80BA98504E0}" dateTime="2020-05-08T10:46:52" maxSheetId="3" userName="Фесик Светлана Викторовна" r:id="rId81" minRId="87" maxRId="89">
    <sheetIdMap count="2">
      <sheetId val="1"/>
      <sheetId val="2"/>
    </sheetIdMap>
  </header>
  <header guid="{2401BA65-1180-4CCD-BC8D-D381AC40BD33}" dateTime="2020-05-08T10:52:19" maxSheetId="3" userName="Фесик Светлана Викторовна" r:id="rId82" minRId="90">
    <sheetIdMap count="2">
      <sheetId val="1"/>
      <sheetId val="2"/>
    </sheetIdMap>
  </header>
  <header guid="{907D9256-04D4-4107-A22A-F2115747ACC6}" dateTime="2020-05-08T11:14:01" maxSheetId="3" userName="Залецкая Ольга Генадьевна" r:id="rId83" minRId="91">
    <sheetIdMap count="2">
      <sheetId val="1"/>
      <sheetId val="2"/>
    </sheetIdMap>
  </header>
  <header guid="{A391AECC-430C-4918-B6BD-C908AC8430FC}" dateTime="2020-05-08T14:25:38" maxSheetId="3" userName="Фесик Светлана Викторовна" r:id="rId84" minRId="92" maxRId="93">
    <sheetIdMap count="2">
      <sheetId val="1"/>
      <sheetId val="2"/>
    </sheetIdMap>
  </header>
  <header guid="{4E293FB7-DAC3-450F-9356-6FA83390A952}" dateTime="2020-05-08T14:30:40" maxSheetId="3" userName="Фесик Светлана Викторовна" r:id="rId85" minRId="94" maxRId="96">
    <sheetIdMap count="2">
      <sheetId val="1"/>
      <sheetId val="2"/>
    </sheetIdMap>
  </header>
  <header guid="{F8188CA4-E91B-43C1-A7F5-9343E433DFAA}" dateTime="2020-05-08T14:31:30" maxSheetId="3" userName="Фесик Светлана Викторовна" r:id="rId86">
    <sheetIdMap count="2">
      <sheetId val="1"/>
      <sheetId val="2"/>
    </sheetIdMap>
  </header>
  <header guid="{DF323FAB-9A4F-454C-8264-6D9A9099561A}" dateTime="2020-05-08T15:13:01" maxSheetId="3" userName="Фесик Светлана Викторовна" r:id="rId87" minRId="97" maxRId="99">
    <sheetIdMap count="2">
      <sheetId val="1"/>
      <sheetId val="2"/>
    </sheetIdMap>
  </header>
  <header guid="{ECD4DB6A-E440-49D3-A229-E19CB7E72A9E}" dateTime="2020-05-08T15:13:52" maxSheetId="3" userName="Фесик Светлана Викторовна" r:id="rId88">
    <sheetIdMap count="2">
      <sheetId val="1"/>
      <sheetId val="2"/>
    </sheetIdMap>
  </header>
  <header guid="{BF267675-30EE-4EA1-97CE-6C901353785B}" dateTime="2020-05-08T16:56:59" maxSheetId="3" userName="Залецкая Ольга Генадьевна" r:id="rId89" minRId="100">
    <sheetIdMap count="2">
      <sheetId val="1"/>
      <sheetId val="2"/>
    </sheetIdMap>
  </header>
  <header guid="{3D3CB792-2444-442C-B6C5-7C9CBD8E318E}" dateTime="2020-05-12T11:32:14" maxSheetId="3" userName="Фесик Светлана Викторовна" r:id="rId90" minRId="104" maxRId="105">
    <sheetIdMap count="2">
      <sheetId val="1"/>
      <sheetId val="2"/>
    </sheetIdMap>
  </header>
  <header guid="{30611F15-5A8A-4820-A427-4D9E284EE4FE}" dateTime="2020-05-12T11:33:42" maxSheetId="3" userName="Фесик Светлана Викторовна" r:id="rId91">
    <sheetIdMap count="2">
      <sheetId val="1"/>
      <sheetId val="2"/>
    </sheetIdMap>
  </header>
  <header guid="{6483D768-0487-4B15-B1B6-D6137AEEA482}" dateTime="2020-05-12T11:37:59" maxSheetId="3" userName="Фесик Светлана Викторовна" r:id="rId92">
    <sheetIdMap count="2">
      <sheetId val="1"/>
      <sheetId val="2"/>
    </sheetIdMap>
  </header>
  <header guid="{FED1D5F6-DC72-4399-8BB5-D1BB88E1B0CC}" dateTime="2020-05-12T11:41:58" maxSheetId="3" userName="Фесик Светлана Викторовна" r:id="rId93">
    <sheetIdMap count="2">
      <sheetId val="1"/>
      <sheetId val="2"/>
    </sheetIdMap>
  </header>
  <header guid="{68661488-9A52-4F2C-B60C-CEDC0B8E21E9}" dateTime="2020-05-12T11:43:53" maxSheetId="3" userName="Фесик Светлана Викторовна" r:id="rId94">
    <sheetIdMap count="2">
      <sheetId val="1"/>
      <sheetId val="2"/>
    </sheetIdMap>
  </header>
  <header guid="{258E58BD-DADC-4FED-9C4F-D19E0F44CD83}" dateTime="2020-05-12T11:46:36" maxSheetId="3" userName="Фесик Светлана Викторовна" r:id="rId95" minRId="106">
    <sheetIdMap count="2">
      <sheetId val="1"/>
      <sheetId val="2"/>
    </sheetIdMap>
  </header>
  <header guid="{8293F62F-7C7B-44A3-8E10-A6DA148F7C2C}" dateTime="2020-05-12T12:17:42" maxSheetId="3" userName="Фесик Светлана Викторовна" r:id="rId96">
    <sheetIdMap count="2">
      <sheetId val="1"/>
      <sheetId val="2"/>
    </sheetIdMap>
  </header>
  <header guid="{A8A13D15-A47B-416D-871D-1BA725005EE6}" dateTime="2020-05-12T12:21:13" maxSheetId="3" userName="Фесик Светлана Викторовна" r:id="rId97" minRId="107" maxRId="108">
    <sheetIdMap count="2">
      <sheetId val="1"/>
      <sheetId val="2"/>
    </sheetIdMap>
  </header>
  <header guid="{7B02F54E-00FE-4D4D-B703-1F32735B2CB4}" dateTime="2020-05-12T13:15:12" maxSheetId="3" userName="Фесик Светлана Викторовна" r:id="rId98" minRId="109" maxRId="111">
    <sheetIdMap count="2">
      <sheetId val="1"/>
      <sheetId val="2"/>
    </sheetIdMap>
  </header>
  <header guid="{45A0066D-245A-4529-9ABF-5120BA0AA610}" dateTime="2020-05-12T13:48:04" maxSheetId="3" userName="Фесик Светлана Викторовна" r:id="rId99">
    <sheetIdMap count="2">
      <sheetId val="1"/>
      <sheetId val="2"/>
    </sheetIdMap>
  </header>
  <header guid="{76DBA188-AC06-48EF-A17F-85BA6F0D2EAF}" dateTime="2020-05-12T15:50:17" maxSheetId="3" userName="Крыжановская Анна Александровна" r:id="rId100" minRId="112">
    <sheetIdMap count="2">
      <sheetId val="1"/>
      <sheetId val="2"/>
    </sheetIdMap>
  </header>
  <header guid="{917F7C38-A8C1-4DDF-B3B3-6C02EBE56C8D}" dateTime="2020-05-12T15:50:49" maxSheetId="3" userName="Крыжановская Анна Александровна" r:id="rId101" minRId="114">
    <sheetIdMap count="2">
      <sheetId val="1"/>
      <sheetId val="2"/>
    </sheetIdMap>
  </header>
  <header guid="{9FA2EC24-2146-434B-A050-BB3531CC4651}" dateTime="2020-05-12T15:52:52" maxSheetId="3" userName="Крыжановская Анна Александровна" r:id="rId102" minRId="115">
    <sheetIdMap count="2">
      <sheetId val="1"/>
      <sheetId val="2"/>
    </sheetIdMap>
  </header>
  <header guid="{81887888-F0D3-48D1-B057-9227AFEC616E}" dateTime="2020-05-12T15:53:04" maxSheetId="3" userName="Крыжановская Анна Александровна" r:id="rId103" minRId="116">
    <sheetIdMap count="2">
      <sheetId val="1"/>
      <sheetId val="2"/>
    </sheetIdMap>
  </header>
  <header guid="{65006342-9BB2-47D5-A3D0-A65F738D3F55}" dateTime="2020-05-12T15:53:40" maxSheetId="3" userName="Крыжановская Анна Александровна" r:id="rId104" minRId="117">
    <sheetIdMap count="2">
      <sheetId val="1"/>
      <sheetId val="2"/>
    </sheetIdMap>
  </header>
  <header guid="{96DE56FD-B225-4F51-8455-CAD0537D9FBC}" dateTime="2020-05-12T15:54:19" maxSheetId="3" userName="Крыжановская Анна Александровна" r:id="rId105" minRId="118">
    <sheetIdMap count="2">
      <sheetId val="1"/>
      <sheetId val="2"/>
    </sheetIdMap>
  </header>
  <header guid="{19B9A66A-A6BB-4A73-8CCA-72D52BC313AF}" dateTime="2020-05-12T15:55:03" maxSheetId="3" userName="Крыжановская Анна Александровна" r:id="rId106" minRId="119">
    <sheetIdMap count="2">
      <sheetId val="1"/>
      <sheetId val="2"/>
    </sheetIdMap>
  </header>
  <header guid="{B617BE7A-6C49-4E53-8833-5DB378BEB7D4}" dateTime="2020-05-12T15:57:13" maxSheetId="3" userName="Крыжановская Анна Александровна" r:id="rId107" minRId="120">
    <sheetIdMap count="2">
      <sheetId val="1"/>
      <sheetId val="2"/>
    </sheetIdMap>
  </header>
  <header guid="{1B85BCCC-6E6C-4B34-B4A2-E179EB343EEA}" dateTime="2020-05-12T15:58:29" maxSheetId="3" userName="Крыжановская Анна Александровна" r:id="rId108" minRId="121">
    <sheetIdMap count="2">
      <sheetId val="1"/>
      <sheetId val="2"/>
    </sheetIdMap>
  </header>
  <header guid="{8F7FB7EC-29D5-4F09-8C00-D7CFDA1C6DE6}" dateTime="2020-05-12T15:58:58" maxSheetId="3" userName="Крыжановская Анна Александровна" r:id="rId109" minRId="122">
    <sheetIdMap count="2">
      <sheetId val="1"/>
      <sheetId val="2"/>
    </sheetIdMap>
  </header>
  <header guid="{5A186832-8020-47D1-B7B1-A4B7311B1964}" dateTime="2020-05-12T15:59:19" maxSheetId="3" userName="Крыжановская Анна Александровна" r:id="rId110" minRId="124">
    <sheetIdMap count="2">
      <sheetId val="1"/>
      <sheetId val="2"/>
    </sheetIdMap>
  </header>
  <header guid="{37902B04-C6B0-4FCC-8601-3C31D2F5CC03}" dateTime="2020-05-12T15:59:55" maxSheetId="3" userName="Крыжановская Анна Александровна" r:id="rId111" minRId="125">
    <sheetIdMap count="2">
      <sheetId val="1"/>
      <sheetId val="2"/>
    </sheetIdMap>
  </header>
  <header guid="{7DD8AB53-8674-4F02-BE1D-FD11F2CB6999}" dateTime="2020-05-12T16:04:13" maxSheetId="3" userName="Крыжановская Анна Александровна" r:id="rId112" minRId="126">
    <sheetIdMap count="2">
      <sheetId val="1"/>
      <sheetId val="2"/>
    </sheetIdMap>
  </header>
  <header guid="{79FD28B1-1451-4DEC-B500-5029BC5075AC}" dateTime="2020-05-12T16:09:46" maxSheetId="3" userName="Крыжановская Анна Александровна" r:id="rId113" minRId="127">
    <sheetIdMap count="2">
      <sheetId val="1"/>
      <sheetId val="2"/>
    </sheetIdMap>
  </header>
  <header guid="{01D3096B-7AF6-48B2-895D-EA85669D031D}" dateTime="2020-05-12T16:09:53" maxSheetId="3" userName="Крыжановская Анна Александровна" r:id="rId114">
    <sheetIdMap count="2">
      <sheetId val="1"/>
      <sheetId val="2"/>
    </sheetIdMap>
  </header>
  <header guid="{3BFD07ED-7CED-42A8-A154-7552D57FFC14}" dateTime="2020-05-12T16:10:10" maxSheetId="3" userName="Крыжановская Анна Александровна" r:id="rId115">
    <sheetIdMap count="2">
      <sheetId val="1"/>
      <sheetId val="2"/>
    </sheetIdMap>
  </header>
  <header guid="{C6C4B27E-101E-46D3-B0E6-4116C0FFFBE1}" dateTime="2020-05-12T16:11:05" maxSheetId="3" userName="Крыжановская Анна Александровна" r:id="rId116">
    <sheetIdMap count="2">
      <sheetId val="1"/>
      <sheetId val="2"/>
    </sheetIdMap>
  </header>
  <header guid="{24A61BC6-0E6A-431C-99D3-D731BE770021}" dateTime="2020-05-12T16:12:01" maxSheetId="3" userName="Крыжановская Анна Александровна" r:id="rId117" minRId="131">
    <sheetIdMap count="2">
      <sheetId val="1"/>
      <sheetId val="2"/>
    </sheetIdMap>
  </header>
  <header guid="{46A6986A-85C4-47F3-A5F2-EE07D2C51131}" dateTime="2020-05-12T16:12:42" maxSheetId="3" userName="Крыжановская Анна Александровна" r:id="rId118" minRId="132">
    <sheetIdMap count="2">
      <sheetId val="1"/>
      <sheetId val="2"/>
    </sheetIdMap>
  </header>
  <header guid="{47BA32A1-6335-4415-B5FB-56CEDDE07A24}" dateTime="2020-05-12T16:13:02" maxSheetId="3" userName="Крыжановская Анна Александровна" r:id="rId119">
    <sheetIdMap count="2">
      <sheetId val="1"/>
      <sheetId val="2"/>
    </sheetIdMap>
  </header>
  <header guid="{A47153BE-6C2E-4708-9CEE-0D498BFC3DAD}" dateTime="2020-05-12T16:13:09" maxSheetId="3" userName="Крыжановская Анна Александровна" r:id="rId120">
    <sheetIdMap count="2">
      <sheetId val="1"/>
      <sheetId val="2"/>
    </sheetIdMap>
  </header>
  <header guid="{2914595B-DF29-49C7-BBDA-C12D4A9D9C41}" dateTime="2020-05-12T16:16:29" maxSheetId="3" userName="Перевощикова Анна Васильевна" r:id="rId121">
    <sheetIdMap count="2">
      <sheetId val="1"/>
      <sheetId val="2"/>
    </sheetIdMap>
  </header>
  <header guid="{2C0D0CB0-E1F9-4C7C-B985-F686C268FFA5}" dateTime="2020-05-12T16:24:13" maxSheetId="3" userName="Фесик Светлана Викторовна" r:id="rId122">
    <sheetIdMap count="2">
      <sheetId val="1"/>
      <sheetId val="2"/>
    </sheetIdMap>
  </header>
  <header guid="{7EDA18EE-0F4F-43C8-895C-618E66A5AF28}" dateTime="2020-05-12T16:24:35" maxSheetId="3" userName="Крыжановская Анна Александровна" r:id="rId123">
    <sheetIdMap count="2">
      <sheetId val="1"/>
      <sheetId val="2"/>
    </sheetIdMap>
  </header>
  <header guid="{7E94499B-81F0-4E08-88AB-FC5741734FBD}" dateTime="2020-05-12T16:24:49" maxSheetId="3" userName="Крыжановская Анна Александровна" r:id="rId124" minRId="140">
    <sheetIdMap count="2">
      <sheetId val="1"/>
      <sheetId val="2"/>
    </sheetIdMap>
  </header>
  <header guid="{9C46E04F-4078-4968-98B3-E0636268EE23}" dateTime="2020-05-12T16:25:06" maxSheetId="3" userName="Крыжановская Анна Александровна" r:id="rId125">
    <sheetIdMap count="2">
      <sheetId val="1"/>
      <sheetId val="2"/>
    </sheetIdMap>
  </header>
  <header guid="{CB8EE89E-F215-4ECE-A9A5-8A0159D849FD}" dateTime="2020-05-12T16:25:22" maxSheetId="3" userName="Крыжановская Анна Александровна" r:id="rId126">
    <sheetIdMap count="2">
      <sheetId val="1"/>
      <sheetId val="2"/>
    </sheetIdMap>
  </header>
  <header guid="{0409C168-074C-4D40-B6DB-2777131043B8}" dateTime="2020-05-12T16:30:44" maxSheetId="3" userName="Крыжановская Анна Александровна" r:id="rId127" minRId="141">
    <sheetIdMap count="2">
      <sheetId val="1"/>
      <sheetId val="2"/>
    </sheetIdMap>
  </header>
  <header guid="{71843DC8-15A5-4493-B42F-D828CE605181}" dateTime="2020-05-12T16:30:52" maxSheetId="3" userName="Крыжановская Анна Александровна" r:id="rId128">
    <sheetIdMap count="2">
      <sheetId val="1"/>
      <sheetId val="2"/>
    </sheetIdMap>
  </header>
  <header guid="{89A30A6F-866B-46EB-B31C-B05D698EA1FF}" dateTime="2020-05-12T16:31:23" maxSheetId="3" userName="Крыжановская Анна Александровна" r:id="rId129" minRId="142">
    <sheetIdMap count="2">
      <sheetId val="1"/>
      <sheetId val="2"/>
    </sheetIdMap>
  </header>
  <header guid="{58B8FF9B-53CB-485C-B33F-34512C6200A5}" dateTime="2020-05-12T16:31:32" maxSheetId="3" userName="Крыжановская Анна Александровна" r:id="rId130">
    <sheetIdMap count="2">
      <sheetId val="1"/>
      <sheetId val="2"/>
    </sheetIdMap>
  </header>
  <header guid="{204490E7-67EE-4624-A374-41277C4EC691}" dateTime="2020-05-12T16:31:38" maxSheetId="3" userName="Крыжановская Анна Александровна" r:id="rId131">
    <sheetIdMap count="2">
      <sheetId val="1"/>
      <sheetId val="2"/>
    </sheetIdMap>
  </header>
  <header guid="{0BB65AAC-5E0B-4F4C-9878-209F70C6AF89}" dateTime="2020-05-12T16:32:10" maxSheetId="3" userName="Крыжановская Анна Александровна" r:id="rId132">
    <sheetIdMap count="2">
      <sheetId val="1"/>
      <sheetId val="2"/>
    </sheetIdMap>
  </header>
  <header guid="{1CAF2186-E8B3-4DC3-BD00-8B39D8E07EAE}" dateTime="2020-05-12T16:32:38" maxSheetId="3" userName="Крыжановская Анна Александровна" r:id="rId133">
    <sheetIdMap count="2">
      <sheetId val="1"/>
      <sheetId val="2"/>
    </sheetIdMap>
  </header>
  <header guid="{03885486-599F-410F-8BFF-3082F941C3EC}" dateTime="2020-05-12T16:32:47" maxSheetId="3" userName="Крыжановская Анна Александровна" r:id="rId134">
    <sheetIdMap count="2">
      <sheetId val="1"/>
      <sheetId val="2"/>
    </sheetIdMap>
  </header>
  <header guid="{0E544907-03AB-4EF3-864A-94D72BAD0CDA}" dateTime="2020-05-12T16:39:20" maxSheetId="3" userName="Крыжановская Анна Александровна" r:id="rId135">
    <sheetIdMap count="2">
      <sheetId val="1"/>
      <sheetId val="2"/>
    </sheetIdMap>
  </header>
  <header guid="{B01B94C6-850C-4B12-B6E9-69E53863DDD1}" dateTime="2020-05-12T16:39:48" maxSheetId="3" userName="Крыжановская Анна Александровна" r:id="rId136">
    <sheetIdMap count="2">
      <sheetId val="1"/>
      <sheetId val="2"/>
    </sheetIdMap>
  </header>
  <header guid="{6EDB601F-825C-4C8C-AE9E-CA5D50A67D79}" dateTime="2020-05-12T16:40:02" maxSheetId="3" userName="Крыжановская Анна Александровна" r:id="rId137">
    <sheetIdMap count="2">
      <sheetId val="1"/>
      <sheetId val="2"/>
    </sheetIdMap>
  </header>
  <header guid="{7AD5FFFC-1407-4E77-B116-CA45C2284806}" dateTime="2020-05-12T16:47:54" maxSheetId="3" userName="Фесик Светлана Викторовна" r:id="rId138" minRId="145" maxRId="146">
    <sheetIdMap count="2">
      <sheetId val="1"/>
      <sheetId val="2"/>
    </sheetIdMap>
  </header>
  <header guid="{3B95AF0C-1235-4D64-903F-9FD6A4B9FF7F}" dateTime="2020-05-12T16:51:39" maxSheetId="3" userName="Крыжановская Анна Александровна" r:id="rId139" minRId="150">
    <sheetIdMap count="2">
      <sheetId val="1"/>
      <sheetId val="2"/>
    </sheetIdMap>
  </header>
  <header guid="{3CBBAFD6-365A-4756-B8DC-A4842681291D}" dateTime="2020-05-12T16:53:09" maxSheetId="3" userName="Крыжановская Анна Александровна" r:id="rId140">
    <sheetIdMap count="2">
      <sheetId val="1"/>
      <sheetId val="2"/>
    </sheetIdMap>
  </header>
  <header guid="{1F6BC528-DA14-40E8-9A3E-2B31E4DD0851}" dateTime="2020-05-12T16:53:21" maxSheetId="3" userName="Крыжановская Анна Александровна" r:id="rId141">
    <sheetIdMap count="2">
      <sheetId val="1"/>
      <sheetId val="2"/>
    </sheetIdMap>
  </header>
  <header guid="{7D2EA276-7028-49F0-8B90-A9E4030CBAB1}" dateTime="2020-05-12T16:58:53" maxSheetId="3" userName="Крыжановская Анна Александровна" r:id="rId142" minRId="153">
    <sheetIdMap count="2">
      <sheetId val="1"/>
      <sheetId val="2"/>
    </sheetIdMap>
  </header>
  <header guid="{0F2D28E7-1C79-4DB2-82D8-A7A1A71D8BF3}" dateTime="2020-05-12T16:59:31" maxSheetId="3" userName="Крыжановская Анна Александровна" r:id="rId143">
    <sheetIdMap count="2">
      <sheetId val="1"/>
      <sheetId val="2"/>
    </sheetIdMap>
  </header>
  <header guid="{D56695DD-5956-48AD-AD30-65D1408307B9}" dateTime="2020-05-12T17:01:04" maxSheetId="3" userName="Крыжановская Анна Александровна" r:id="rId144">
    <sheetIdMap count="2">
      <sheetId val="1"/>
      <sheetId val="2"/>
    </sheetIdMap>
  </header>
  <header guid="{42577292-F500-4CB9-B2F4-B108770140FA}" dateTime="2020-05-12T17:02:02" maxSheetId="3" userName="Крыжановская Анна Александровна" r:id="rId145" minRId="154" maxRId="155">
    <sheetIdMap count="2">
      <sheetId val="1"/>
      <sheetId val="2"/>
    </sheetIdMap>
  </header>
  <header guid="{2F2E5BAD-E51A-4EC2-B508-63457468BE00}" dateTime="2020-05-12T17:02:17" maxSheetId="3" userName="Крыжановская Анна Александровна" r:id="rId146">
    <sheetIdMap count="2">
      <sheetId val="1"/>
      <sheetId val="2"/>
    </sheetIdMap>
  </header>
  <header guid="{AD41806A-F817-480C-BF14-263FD8B0579F}" dateTime="2020-05-12T17:02:43" maxSheetId="3" userName="Крыжановская Анна Александровна" r:id="rId147">
    <sheetIdMap count="2">
      <sheetId val="1"/>
      <sheetId val="2"/>
    </sheetIdMap>
  </header>
  <header guid="{FFE327F7-F6BC-4E3C-9B00-A80278226D24}" dateTime="2020-05-12T17:02:47" maxSheetId="3" userName="Фесик Светлана Викторовна" r:id="rId148" minRId="156">
    <sheetIdMap count="2">
      <sheetId val="1"/>
      <sheetId val="2"/>
    </sheetIdMap>
  </header>
  <header guid="{4FCFABF5-02EC-49E3-A463-FDB7FF620755}" dateTime="2020-05-13T13:07:57" maxSheetId="3" userName="Вершинина Мария Игоревна" r:id="rId149" minRId="160">
    <sheetIdMap count="2">
      <sheetId val="1"/>
      <sheetId val="2"/>
    </sheetIdMap>
  </header>
  <header guid="{69510AB2-341C-4217-84FD-0CC19C0BCC5E}" dateTime="2020-05-13T13:11:06" maxSheetId="3" userName="Вершинина Мария Игоревна" r:id="rId150" minRId="164" maxRId="166">
    <sheetIdMap count="2">
      <sheetId val="1"/>
      <sheetId val="2"/>
    </sheetIdMap>
  </header>
  <header guid="{542D4E80-ADB3-48F8-8B14-7C0F7CEC461D}" dateTime="2020-05-13T13:14:58" maxSheetId="3" userName="Вершинина Мария Игоревна" r:id="rId151" minRId="167" maxRId="174">
    <sheetIdMap count="2">
      <sheetId val="1"/>
      <sheetId val="2"/>
    </sheetIdMap>
  </header>
  <header guid="{EE51C68E-B468-4908-AD0E-B45D7B388B84}" dateTime="2020-05-13T13:16:03" maxSheetId="3" userName="Вершинина Мария Игоревна" r:id="rId152" minRId="178" maxRId="179">
    <sheetIdMap count="2">
      <sheetId val="1"/>
      <sheetId val="2"/>
    </sheetIdMap>
  </header>
  <header guid="{5647366D-DEDE-4CEF-81FD-720C82241D43}" dateTime="2020-05-13T13:17:10" maxSheetId="3" userName="Вершинина Мария Игоревна" r:id="rId153" minRId="180">
    <sheetIdMap count="2">
      <sheetId val="1"/>
      <sheetId val="2"/>
    </sheetIdMap>
  </header>
  <header guid="{40BCE0AD-E593-4B92-901D-B2A506CA90FB}" dateTime="2020-05-13T13:25:12" maxSheetId="3" userName="Вершинина Мария Игоревна" r:id="rId154" minRId="181">
    <sheetIdMap count="2">
      <sheetId val="1"/>
      <sheetId val="2"/>
    </sheetIdMap>
  </header>
  <header guid="{1FF6FEAA-BF8E-488C-8F92-822E45910197}" dateTime="2020-05-13T13:25:51" maxSheetId="3" userName="Вершинина Мария Игоревна" r:id="rId155" minRId="182">
    <sheetIdMap count="2">
      <sheetId val="1"/>
      <sheetId val="2"/>
    </sheetIdMap>
  </header>
  <header guid="{1B0CB4AF-DA04-4709-B455-C05604A445A6}" dateTime="2020-05-13T13:28:06" maxSheetId="3" userName="Вершинина Мария Игоревна" r:id="rId156" minRId="183">
    <sheetIdMap count="2">
      <sheetId val="1"/>
      <sheetId val="2"/>
    </sheetIdMap>
  </header>
  <header guid="{747933C9-959C-4E80-BEDE-E4684642FF28}" dateTime="2020-05-15T14:11:20" maxSheetId="3" userName="Крыжановская Анна Александровна" r:id="rId157" minRId="184">
    <sheetIdMap count="2">
      <sheetId val="1"/>
      <sheetId val="2"/>
    </sheetIdMap>
  </header>
  <header guid="{6A084659-06B9-4D8C-85D8-A3E465E589E2}" dateTime="2020-05-18T11:43:16" maxSheetId="3" userName="Залецкая Ольга Генадьевна" r:id="rId158" minRId="186" maxRId="188">
    <sheetIdMap count="2">
      <sheetId val="1"/>
      <sheetId val="2"/>
    </sheetIdMap>
  </header>
  <header guid="{C4459F97-3D72-4D54-A3EF-1AB4AF80D428}" dateTime="2020-05-18T11:47:12" maxSheetId="3" userName="Перевощикова Анна Васильевна" r:id="rId159" minRId="192" maxRId="194">
    <sheetIdMap count="2">
      <sheetId val="1"/>
      <sheetId val="2"/>
    </sheetIdMap>
  </header>
  <header guid="{B5EA04EC-1D11-4AE3-9664-3262EB7E8C79}" dateTime="2020-05-18T14:23:19" maxSheetId="3" userName="Залецкая Ольга Генадьевна" r:id="rId160" minRId="198" maxRId="200">
    <sheetIdMap count="2">
      <sheetId val="1"/>
      <sheetId val="2"/>
    </sheetIdMap>
  </header>
  <header guid="{BE76D6EA-6382-4AD7-8A7D-D4376C7880E1}" dateTime="2020-05-19T09:14:34" maxSheetId="3" userName="Рогожина Ольга Сергеевна" r:id="rId161">
    <sheetIdMap count="2">
      <sheetId val="1"/>
      <sheetId val="2"/>
    </sheetIdMap>
  </header>
  <header guid="{141F8144-8CD0-4151-B5C2-97B87EC141E4}" dateTime="2020-05-19T09:16:25" maxSheetId="3" userName="Рогожина Ольга Сергеевна" r:id="rId162">
    <sheetIdMap count="2">
      <sheetId val="1"/>
      <sheetId val="2"/>
    </sheetIdMap>
  </header>
  <header guid="{366D17B5-2CF7-45E4-85CC-2D18FBCEC3FC}" dateTime="2020-05-19T09:17:03" maxSheetId="3" userName="Рогожина Ольга Сергеевна" r:id="rId163" minRId="210">
    <sheetIdMap count="2">
      <sheetId val="1"/>
      <sheetId val="2"/>
    </sheetIdMap>
  </header>
  <header guid="{158917EB-D739-4634-B999-CBA51319C950}" dateTime="2020-05-19T09:27:25" maxSheetId="3" userName="Маганёва Екатерина Николаевна" r:id="rId164" minRId="211">
    <sheetIdMap count="2">
      <sheetId val="1"/>
      <sheetId val="2"/>
    </sheetIdMap>
  </header>
  <header guid="{A907C060-9583-4293-98B0-1B9A34F9462A}" dateTime="2020-05-19T09:31:12" maxSheetId="3" userName="Маганёва Екатерина Николаевна" r:id="rId165" minRId="215">
    <sheetIdMap count="2">
      <sheetId val="1"/>
      <sheetId val="2"/>
    </sheetIdMap>
  </header>
  <header guid="{C95D2946-1EC0-470A-B134-7D03B4F46B2E}" dateTime="2020-05-19T09:31:35" maxSheetId="3" userName="Маганёва Екатерина Николаевна" r:id="rId166">
    <sheetIdMap count="2">
      <sheetId val="1"/>
      <sheetId val="2"/>
    </sheetIdMap>
  </header>
  <header guid="{DCDBCB15-CB88-4EEC-A656-464B1BF6438E}" dateTime="2020-05-19T09:35:33" maxSheetId="3" userName="Маганёва Екатерина Николаевна" r:id="rId167">
    <sheetIdMap count="2">
      <sheetId val="1"/>
      <sheetId val="2"/>
    </sheetIdMap>
  </header>
  <header guid="{74418A0E-F115-4B97-A92D-ED0FB5058E2F}" dateTime="2020-05-19T09:36:49" maxSheetId="3" userName="Маганёва Екатерина Николаевна" r:id="rId168">
    <sheetIdMap count="2">
      <sheetId val="1"/>
      <sheetId val="2"/>
    </sheetIdMap>
  </header>
  <header guid="{AFDB6CE9-91D9-4CFA-9DC7-78EE91E611EF}" dateTime="2020-05-19T09:39:51" maxSheetId="3" userName="Маганёва Екатерина Николаевна" r:id="rId169" minRId="225">
    <sheetIdMap count="2">
      <sheetId val="1"/>
      <sheetId val="2"/>
    </sheetIdMap>
  </header>
  <header guid="{3A5E759E-6176-4882-B7E9-B25F73DC8EAB}" dateTime="2020-05-19T09:40:20" maxSheetId="3" userName="Маганёва Екатерина Николаевна" r:id="rId170">
    <sheetIdMap count="2">
      <sheetId val="1"/>
      <sheetId val="2"/>
    </sheetIdMap>
  </header>
  <header guid="{5C3FF0F5-02F1-4EDE-A968-9469B58D3A39}" dateTime="2020-05-19T09:43:04" maxSheetId="3" userName="Маганёва Екатерина Николаевна" r:id="rId171" minRId="232">
    <sheetIdMap count="2">
      <sheetId val="1"/>
      <sheetId val="2"/>
    </sheetIdMap>
  </header>
  <header guid="{15C29B8D-A3A4-4575-9B02-C26A6B1968E9}" dateTime="2020-05-19T09:46:42" maxSheetId="3" userName="Маганёва Екатерина Николаевна" r:id="rId172" minRId="233">
    <sheetIdMap count="2">
      <sheetId val="1"/>
      <sheetId val="2"/>
    </sheetIdMap>
  </header>
  <header guid="{D270EBE7-EA6E-4424-89E0-9BC818A20CF2}" dateTime="2020-05-19T09:50:16" maxSheetId="3" userName="Перевощикова Анна Васильевна" r:id="rId173">
    <sheetIdMap count="2">
      <sheetId val="1"/>
      <sheetId val="2"/>
    </sheetIdMap>
  </header>
  <header guid="{5F679CEE-3725-415B-A5E3-951420710829}" dateTime="2020-05-19T09:50:34" maxSheetId="3" userName="Перевощикова Анна Васильевна" r:id="rId174" minRId="237">
    <sheetIdMap count="2">
      <sheetId val="1"/>
      <sheetId val="2"/>
    </sheetIdMap>
  </header>
  <header guid="{E249C0B7-5930-4138-AAAC-2A44BA419B80}" dateTime="2020-05-19T10:45:12" maxSheetId="3" userName="Минакова Оксана Сергеевна" r:id="rId175" minRId="238">
    <sheetIdMap count="2">
      <sheetId val="1"/>
      <sheetId val="2"/>
    </sheetIdMap>
  </header>
  <header guid="{0E18961E-465B-4A72-AEF4-605D9EF1B1ED}" dateTime="2020-05-19T10:51:24" maxSheetId="3" userName="Минакова Оксана Сергеевна" r:id="rId176" minRId="242">
    <sheetIdMap count="2">
      <sheetId val="1"/>
      <sheetId val="2"/>
    </sheetIdMap>
  </header>
  <header guid="{4F7FE5DE-0082-42CA-BE0C-C3F8FAE07098}" dateTime="2020-05-19T10:52:46" maxSheetId="3" userName="Маганёва Екатерина Николаевна" r:id="rId177" minRId="243">
    <sheetIdMap count="2">
      <sheetId val="1"/>
      <sheetId val="2"/>
    </sheetIdMap>
  </header>
  <header guid="{9B80B79A-3954-4B9F-9479-0DB75FF8C52F}" dateTime="2020-05-19T10:53:48" maxSheetId="3" userName="Маганёва Екатерина Николаевна" r:id="rId178" minRId="247">
    <sheetIdMap count="2">
      <sheetId val="1"/>
      <sheetId val="2"/>
    </sheetIdMap>
  </header>
  <header guid="{ADC61561-5AEF-4D05-B981-E4F9AA7B4481}" dateTime="2020-05-19T11:31:36" maxSheetId="3" userName="Перевощикова Анна Васильевна" r:id="rId179" minRId="248">
    <sheetIdMap count="2">
      <sheetId val="1"/>
      <sheetId val="2"/>
    </sheetIdMap>
  </header>
  <header guid="{574F30EB-D9BA-4A78-91EB-99201B5871CC}" dateTime="2020-05-19T11:38:06" maxSheetId="3" userName="Фесик Светлана Викторовна" r:id="rId180" minRId="249">
    <sheetIdMap count="2">
      <sheetId val="1"/>
      <sheetId val="2"/>
    </sheetIdMap>
  </header>
  <header guid="{588A7C90-AFD2-47BD-B8A9-85DA54E0DE02}" dateTime="2020-05-19T11:44:58" maxSheetId="3" userName="Перевощикова Анна Васильевна" r:id="rId181" minRId="250">
    <sheetIdMap count="2">
      <sheetId val="1"/>
      <sheetId val="2"/>
    </sheetIdMap>
  </header>
  <header guid="{A005C5F1-E5BB-4F89-9BBE-7A750EBDAE11}" dateTime="2020-05-19T13:26:30" maxSheetId="3" userName="Минакова Оксана Сергеевна" r:id="rId182" minRId="251">
    <sheetIdMap count="2">
      <sheetId val="1"/>
      <sheetId val="2"/>
    </sheetIdMap>
  </header>
  <header guid="{A11179E7-EF2C-4619-AEC5-EB51F073E0D8}" dateTime="2020-05-19T14:48:51" maxSheetId="3" userName="Рогожина Ольга Сергеевна" r:id="rId183" minRId="252" maxRId="447">
    <sheetIdMap count="2">
      <sheetId val="1"/>
      <sheetId val="2"/>
    </sheetIdMap>
  </header>
  <header guid="{CBD9F262-3ADE-4CC9-92ED-D8D6A97B3A4B}" dateTime="2020-05-19T14:49:03" maxSheetId="3" userName="Рогожина Ольга Сергеевна" r:id="rId184">
    <sheetIdMap count="2">
      <sheetId val="1"/>
      <sheetId val="2"/>
    </sheetIdMap>
  </header>
  <header guid="{247B59FE-D8BD-4C5B-A370-96423EE2AE0A}" dateTime="2020-05-19T15:09:22" maxSheetId="3" userName="Маганёва Екатерина Николаевна" r:id="rId185">
    <sheetIdMap count="2">
      <sheetId val="1"/>
      <sheetId val="2"/>
    </sheetIdMap>
  </header>
  <header guid="{ADC7922A-97F7-40F1-AD2E-69E9E1FEC397}" dateTime="2020-05-19T15:10:05" maxSheetId="3" userName="Маганёва Екатерина Николаевна" r:id="rId186">
    <sheetIdMap count="2">
      <sheetId val="1"/>
      <sheetId val="2"/>
    </sheetIdMap>
  </header>
  <header guid="{99E26FEE-FC97-47AF-98FC-B5E1F2B08898}" dateTime="2020-05-19T15:13:55" maxSheetId="3" userName="Маганёва Екатерина Николаевна" r:id="rId187">
    <sheetIdMap count="2">
      <sheetId val="1"/>
      <sheetId val="2"/>
    </sheetIdMap>
  </header>
  <header guid="{2E1E1881-E7AE-439F-BC10-7E972F96220F}" dateTime="2020-05-19T16:49:17" maxSheetId="3" userName="Маганёва Екатерина Николаевна" r:id="rId188" minRId="463">
    <sheetIdMap count="2">
      <sheetId val="1"/>
      <sheetId val="2"/>
    </sheetIdMap>
  </header>
  <header guid="{40733AE7-4F55-420B-9394-DCF4EA828C6B}" dateTime="2020-05-19T17:04:09" maxSheetId="3" userName="Маганёва Екатерина Николаевна" r:id="rId189">
    <sheetIdMap count="2">
      <sheetId val="1"/>
      <sheetId val="2"/>
    </sheetIdMap>
  </header>
  <header guid="{0586C7DF-80E4-4698-8EE7-959EEB4271D5}" dateTime="2020-05-20T10:05:06" maxSheetId="3" userName="Вершинина Мария Игоревна" r:id="rId190" minRId="47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r>
          <rPr>
            <sz val="16"/>
            <color rgb="FFFF0000"/>
            <rFont val="Times New Roman"/>
            <family val="2"/>
            <charset val="204"/>
          </rPr>
          <t xml:space="preserve">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r>
          <rPr>
            <sz val="16"/>
            <color rgb="FFFF0000"/>
            <rFont val="Times New Roman"/>
            <family val="2"/>
            <charset val="204"/>
          </rPr>
          <t xml:space="preserve">
11. Субсидии на создание центров цифрового образования детей;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r>
          <rPr>
            <sz val="16"/>
            <color rgb="FFFF0000"/>
            <rFont val="Times New Roman"/>
            <family val="2"/>
            <charset val="204"/>
          </rPr>
          <t xml:space="preserve">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5:B28" start="0" length="2147483647">
    <dxf>
      <font>
        <color auto="1"/>
      </font>
    </dxf>
  </rfmt>
  <rfmt sheetId="1" sqref="B29" start="0" length="2147483647">
    <dxf>
      <font>
        <color auto="1"/>
      </font>
    </dxf>
  </rfmt>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7" start="0" length="2147483647">
    <dxf>
      <font>
        <color auto="1"/>
      </font>
    </dxf>
  </rfmt>
  <rfmt sheetId="1" sqref="D27:D28" start="0" length="2147483647">
    <dxf>
      <font>
        <color auto="1"/>
      </font>
    </dxf>
  </rfmt>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 numFmtId="4">
    <oc r="G27">
      <v>6356.18</v>
    </oc>
    <nc r="G27">
      <v>7543</v>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1" numFmtId="4">
    <oc r="G27">
      <v>7543</v>
    </oc>
    <nc r="G27">
      <v>7544</v>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7:H27" start="0" length="2147483647">
    <dxf>
      <font>
        <color auto="1"/>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8" start="0" length="2147483647">
    <dxf>
      <font>
        <color auto="1"/>
      </font>
    </dxf>
  </rfmt>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9:I182" start="0" length="2147483647">
    <dxf>
      <font>
        <color auto="1"/>
      </font>
    </dxf>
  </rfmt>
  <rfmt sheetId="1" sqref="I196" start="0" length="2147483647">
    <dxf>
      <font>
        <color auto="1"/>
      </font>
    </dxf>
  </rfmt>
  <rfmt sheetId="1" sqref="E194" start="0" length="2147483647">
    <dxf>
      <font>
        <color auto="1"/>
      </font>
    </dxf>
  </rfmt>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68C3FF-17AA-48A5-A88B-2523CBAC39AE}" action="delete"/>
  <rdn rId="0" localSheetId="1" customView="1" name="Z_6068C3FF_17AA_48A5_A88B_2523CBAC39AE_.wvu.PrintArea" hidden="1" oldHidden="1">
    <formula>'на 31.12.2019'!$A$1:$J$209</formula>
    <oldFormula>'на 31.12.2019'!$A$1:$J$209</oldFormula>
  </rdn>
  <rdn rId="0" localSheetId="1" customView="1" name="Z_6068C3FF_17AA_48A5_A88B_2523CBAC39AE_.wvu.PrintTitles" hidden="1" oldHidden="1">
    <formula>'на 31.12.2019'!$5:$8</formula>
    <oldFormula>'на 31.12.2019'!$5:$8</oldFormula>
  </rdn>
  <rdn rId="0" localSheetId="1" customView="1" name="Z_6068C3FF_17AA_48A5_A88B_2523CBAC39AE_.wvu.FilterData" hidden="1" oldHidden="1">
    <formula>'на 31.12.2019'!$A$7:$J$424</formula>
    <oldFormula>'на 31.12.2019'!$A$7:$J$424</oldFormula>
  </rdn>
  <rcv guid="{6068C3FF-17AA-48A5-A88B-2523CBAC39AE}"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5" start="0" length="2147483647">
    <dxf>
      <font>
        <color auto="1"/>
      </font>
    </dxf>
  </rfmt>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 numFmtId="4">
    <oc r="D25">
      <v>272868.2</v>
    </oc>
    <nc r="D25">
      <v>300724.3</v>
    </nc>
  </rcc>
  <rfmt sheetId="1" sqref="D25" start="0" length="2147483647">
    <dxf>
      <font>
        <color auto="1"/>
      </font>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5" start="0" length="2147483647">
    <dxf>
      <font>
        <color auto="1"/>
      </font>
    </dxf>
  </rfmt>
  <rfmt sheetId="1" sqref="G25"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5:H25" start="0" length="2147483647">
    <dxf>
      <font>
        <color auto="1"/>
      </font>
    </dxf>
  </rfmt>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 start="0" length="2147483647">
    <dxf>
      <font>
        <color auto="1"/>
      </font>
    </dxf>
  </rfmt>
  <rfmt sheetId="1" sqref="D26" start="0" length="2147483647">
    <dxf>
      <font>
        <color auto="1"/>
      </font>
    </dxf>
  </rfmt>
  <rcc rId="141" sId="1" numFmtId="4">
    <oc r="E26">
      <v>1877586.98</v>
    </oc>
    <nc r="E26">
      <v>2931022.84</v>
    </nc>
  </rcc>
  <rfmt sheetId="1" sqref="E26" start="0" length="2147483647">
    <dxf>
      <font>
        <color auto="1"/>
      </font>
    </dxf>
  </rfmt>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6" start="0" length="2147483647">
    <dxf>
      <font>
        <color auto="1"/>
      </font>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4">
    <oc r="G26">
      <v>1706467.45</v>
    </oc>
    <nc r="G26">
      <v>2725063.69</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Планируется приобретение путевок для детей в возрасте от 6 до 17 лет в организации, обеспечивающие отдых и оздоровление детей - 2 958 шт.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6" start="0" length="2147483647">
    <dxf>
      <font>
        <color auto="1"/>
      </font>
    </dxf>
  </rfmt>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6" start="0" length="2147483647">
    <dxf>
      <font>
        <color auto="1"/>
      </font>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fmt sheetId="1" sqref="D21:D23" start="0" length="2147483647">
    <dxf>
      <font>
        <color auto="1"/>
      </font>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F23" start="0" length="2147483647">
    <dxf>
      <font>
        <color auto="1"/>
      </font>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fmt sheetId="1" sqref="H21:H23" start="0" length="2147483647">
    <dxf>
      <font>
        <color auto="1"/>
      </font>
    </dxf>
  </rfmt>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1:I27" start="0" length="2147483647">
    <dxf>
      <font>
        <color auto="1"/>
      </font>
    </dxf>
  </rfmt>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 sId="1">
    <oc r="I26">
      <f>13317919.77+1110.03+1633503.1+1450288.8</f>
    </oc>
    <nc r="I26">
      <f>13317919.77+1110.03+1450288.8</f>
    </nc>
  </rcc>
  <rcc rId="146" sId="1">
    <oc r="I27">
      <f>48524.15+1110.03+226355.03+180551.43</f>
    </oc>
    <nc r="I27">
      <f>48524.15+1110.03+180551.43</f>
    </nc>
  </rcc>
  <rcv guid="{6068C3FF-17AA-48A5-A88B-2523CBAC39AE}" action="delete"/>
  <rdn rId="0" localSheetId="1" customView="1" name="Z_6068C3FF_17AA_48A5_A88B_2523CBAC39AE_.wvu.PrintArea" hidden="1" oldHidden="1">
    <formula>'на 31.12.2019'!$A$1:$J$209</formula>
    <oldFormula>'на 31.12.2019'!$A$1:$J$209</oldFormula>
  </rdn>
  <rdn rId="0" localSheetId="1" customView="1" name="Z_6068C3FF_17AA_48A5_A88B_2523CBAC39AE_.wvu.PrintTitles" hidden="1" oldHidden="1">
    <formula>'на 31.12.2019'!$5:$8</formula>
    <oldFormula>'на 31.12.2019'!$5:$8</oldFormula>
  </rdn>
  <rdn rId="0" localSheetId="1" customView="1" name="Z_6068C3FF_17AA_48A5_A88B_2523CBAC39AE_.wvu.FilterData" hidden="1" oldHidden="1">
    <formula>'на 31.12.2019'!$A$7:$J$424</formula>
    <oldFormula>'на 31.12.2019'!$A$7:$J$424</oldFormula>
  </rdn>
  <rcv guid="{6068C3FF-17AA-48A5-A88B-2523CBAC39AE}"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I25">
      <f>146817.2+126051+174673.3</f>
    </oc>
    <nc r="I25">
      <f>126051+174673.3</f>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A22" start="0" length="2147483647">
    <dxf>
      <font>
        <color theme="1"/>
      </font>
    </dxf>
  </rfmt>
  <rcc rId="22" sId="1" odxf="1" dxf="1">
    <oc r="B21" t="inlineStr">
      <is>
        <r>
          <t xml:space="preserve">Государственная программа "Развитие образования"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oc>
    <nc r="B21" t="inlineStr">
      <is>
        <r>
          <rPr>
            <b/>
            <sz val="16"/>
            <color theme="1"/>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is>
    </nc>
    <odxf>
      <font>
        <sz val="16"/>
        <color rgb="FFFF0000"/>
      </font>
    </odxf>
    <ndxf>
      <font>
        <sz val="16"/>
        <color rgb="FFFF0000"/>
      </font>
    </ndxf>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 sId="1" numFmtId="4">
    <oc r="E40">
      <v>119.6</v>
    </oc>
    <nc r="E40">
      <v>224.6</v>
    </nc>
  </rcc>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8:F38" start="0" length="2147483647">
    <dxf>
      <font>
        <color auto="1"/>
      </font>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1:B55" start="0" length="2147483647">
    <dxf>
      <font>
        <color auto="1"/>
      </fon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1" numFmtId="4">
    <oc r="G52">
      <v>1186.2</v>
    </oc>
    <nc r="G52">
      <v>1818.34</v>
    </nc>
  </rcc>
  <rcc rId="155" sId="1" numFmtId="4">
    <oc r="E52">
      <v>2293.35</v>
    </oc>
    <nc r="E52">
      <v>3472.73</v>
    </nc>
  </rcc>
  <rfmt sheetId="1" sqref="C52:I52" start="0" length="2147483647">
    <dxf>
      <font>
        <color auto="1"/>
      </font>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0" start="0" length="2147483647">
    <dxf>
      <font>
        <color auto="1"/>
      </font>
    </dxf>
  </rfmt>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0:I50"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будут предложены к перераспределению.                       
 </t>
        </r>
        <r>
          <rPr>
            <sz val="16"/>
            <rFont val="Times New Roman"/>
            <family val="1"/>
            <charset val="204"/>
          </rPr>
          <t xml:space="preserve">АГ(ДК):   Планируемый показатель "Численность детей, посетивших лагерь дневного пребывания" - 770 чел.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137 039,4 тыс.руб.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91 978,5 тыс.руб. будут предложены к перераспределению.                       
 </t>
        </r>
        <r>
          <rPr>
            <sz val="16"/>
            <rFont val="Times New Roman"/>
            <family val="1"/>
            <charset val="204"/>
          </rPr>
          <t xml:space="preserve">АГ(ДК):   Планируемый показатель "Численность детей, посетивших лагерь дневного пребывания" - 770 чел.                </t>
        </r>
      </is>
    </nc>
  </rcc>
  <rcv guid="{6068C3FF-17AA-48A5-A88B-2523CBAC39AE}" action="delete"/>
  <rdn rId="0" localSheetId="1" customView="1" name="Z_6068C3FF_17AA_48A5_A88B_2523CBAC39AE_.wvu.PrintArea" hidden="1" oldHidden="1">
    <formula>'на 31.12.2019'!$A$1:$J$209</formula>
    <oldFormula>'на 31.12.2019'!$A$1:$J$209</oldFormula>
  </rdn>
  <rdn rId="0" localSheetId="1" customView="1" name="Z_6068C3FF_17AA_48A5_A88B_2523CBAC39AE_.wvu.PrintTitles" hidden="1" oldHidden="1">
    <formula>'на 31.12.2019'!$5:$8</formula>
    <oldFormula>'на 31.12.2019'!$5:$8</oldFormula>
  </rdn>
  <rdn rId="0" localSheetId="1" customView="1" name="Z_6068C3FF_17AA_48A5_A88B_2523CBAC39AE_.wvu.FilterData" hidden="1" oldHidden="1">
    <formula>'на 31.12.2019'!$A$7:$J$424</formula>
    <oldFormula>'на 31.12.2019'!$A$7:$J$424</oldFormula>
  </rdn>
  <rcv guid="{6068C3FF-17AA-48A5-A88B-2523CBAC39AE}"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01.04.2020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01.05.2020 года</t>
      </is>
    </nc>
  </rcc>
  <rcv guid="{A0A3CD9B-2436-40D7-91DB-589A95FBBF00}" action="delete"/>
  <rdn rId="0" localSheetId="1" customView="1" name="Z_A0A3CD9B_2436_40D7_91DB_589A95FBBF00_.wvu.PrintArea" hidden="1" oldHidden="1">
    <formula>'на 31.12.2019'!$A$1:$J$223</formula>
    <oldFormula>'на 31.12.2019'!$A$1:$J$223</oldFormula>
  </rdn>
  <rdn rId="0" localSheetId="1" customView="1" name="Z_A0A3CD9B_2436_40D7_91DB_589A95FBBF00_.wvu.PrintTitles" hidden="1" oldHidden="1">
    <formula>'на 31.12.2019'!$5:$8</formula>
    <oldFormula>'на 31.12.2019'!$5:$8</oldFormula>
  </rdn>
  <rdn rId="0" localSheetId="1" customView="1" name="Z_A0A3CD9B_2436_40D7_91DB_589A95FBBF00_.wvu.FilterData" hidden="1" oldHidden="1">
    <formula>'на 31.12.2019'!$A$7:$J$424</formula>
    <oldFormula>'на 31.12.2019'!$A$7:$J$424</oldFormula>
  </rdn>
  <rcv guid="{A0A3CD9B-2436-40D7-91DB-589A95FBBF0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Планируется приобретение путевок для детей в возрасте от 6 до 17 лет в организации, обеспечивающие отдых и оздоровление детей - 2 958 шт.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color theme="1"/>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color rgb="FFFF0000"/>
            <rFont val="Times New Roman"/>
            <family val="2"/>
            <charset val="204"/>
          </rPr>
          <t xml:space="preserve">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0:I31" start="0" length="2147483647">
    <dxf>
      <font>
        <color auto="1"/>
      </font>
    </dxf>
  </rfmt>
  <rcc rId="164" sId="1" numFmtId="4">
    <oc r="D33">
      <v>444672.3</v>
    </oc>
    <nc r="D33">
      <v>453586.5</v>
    </nc>
  </rcc>
  <rcc rId="165" sId="1" numFmtId="4">
    <oc r="E33">
      <v>185492.87</v>
    </oc>
    <nc r="E33">
      <v>204491.27</v>
    </nc>
  </rcc>
  <rfmt sheetId="1" sqref="C33:E33" start="0" length="2147483647">
    <dxf>
      <font>
        <color auto="1"/>
      </font>
    </dxf>
  </rfmt>
  <rcc rId="166" sId="1" numFmtId="4">
    <oc r="G33">
      <v>45678.41</v>
    </oc>
    <nc r="G33">
      <v>63811.53</v>
    </nc>
  </rcc>
  <rfmt sheetId="1" sqref="F33:H33" start="0" length="2147483647">
    <dxf>
      <font>
        <color auto="1"/>
      </font>
    </dxf>
  </rfmt>
  <rfmt sheetId="1" sqref="B32:B36" start="0" length="2147483647">
    <dxf>
      <font>
        <color auto="1"/>
      </font>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87:I187" start="0" length="2147483647">
    <dxf>
      <font>
        <color auto="1"/>
      </font>
    </dxf>
  </rfmt>
  <rfmt sheetId="1" sqref="C188:D188" start="0" length="2147483647">
    <dxf>
      <font>
        <color auto="1"/>
      </font>
    </dxf>
  </rfmt>
  <rcc rId="167" sId="1" numFmtId="4">
    <oc r="E188">
      <v>55796.6</v>
    </oc>
    <nc r="E188">
      <v>81195.67</v>
    </nc>
  </rcc>
  <rfmt sheetId="1" sqref="E188:F188" start="0" length="2147483647">
    <dxf>
      <font>
        <color auto="1"/>
      </font>
    </dxf>
  </rfmt>
  <rcc rId="168" sId="1" numFmtId="4">
    <oc r="G188">
      <v>55796.6</v>
    </oc>
    <nc r="G188">
      <v>81195.67</v>
    </nc>
  </rcc>
  <rfmt sheetId="1" sqref="G188:I188" start="0" length="2147483647">
    <dxf>
      <font>
        <color auto="1"/>
      </font>
    </dxf>
  </rfmt>
  <rcc rId="169" sId="1" numFmtId="4">
    <oc r="D189">
      <v>14375.87</v>
    </oc>
    <nc r="D189">
      <v>14942.97</v>
    </nc>
  </rcc>
  <rcc rId="170" sId="1" numFmtId="4">
    <oc r="G189">
      <f>E189</f>
    </oc>
    <nc r="G189">
      <v>6996.94</v>
    </nc>
  </rcc>
  <rcc rId="171" sId="1" numFmtId="4">
    <oc r="E189">
      <v>6615.74</v>
    </oc>
    <nc r="E189">
      <f>G189</f>
    </nc>
  </rcc>
  <rfmt sheetId="1" sqref="C189:I189" start="0" length="2147483647">
    <dxf>
      <font>
        <color auto="1"/>
      </font>
    </dxf>
  </rfmt>
  <rfmt sheetId="1" sqref="A186:I191" start="0" length="2147483647">
    <dxf>
      <font>
        <color auto="1"/>
      </font>
    </dxf>
  </rfmt>
  <rfmt sheetId="1" sqref="A203:I203" start="0" length="2147483647">
    <dxf>
      <font>
        <color auto="1"/>
      </font>
    </dxf>
  </rfmt>
  <rcc rId="172" sId="1" numFmtId="4">
    <oc r="E204">
      <v>6900</v>
    </oc>
    <nc r="E204">
      <v>9383</v>
    </nc>
  </rcc>
  <rcc rId="173" sId="1" numFmtId="4">
    <oc r="G204">
      <v>6900</v>
    </oc>
    <nc r="G204">
      <v>9383</v>
    </nc>
  </rcc>
  <rfmt sheetId="1" sqref="B204:I204" start="0" length="2147483647">
    <dxf>
      <font>
        <color auto="1"/>
      </font>
    </dxf>
  </rfmt>
  <rcc rId="174" sId="1" numFmtId="4">
    <oc r="G205">
      <v>1528.57</v>
    </oc>
    <nc r="G205">
      <v>1596.1</v>
    </nc>
  </rcc>
  <rfmt sheetId="1" sqref="B205:I207" start="0" length="2147483647">
    <dxf>
      <font>
        <color auto="1"/>
      </font>
    </dxf>
  </rfmt>
  <rcv guid="{A0A3CD9B-2436-40D7-91DB-589A95FBBF00}" action="delete"/>
  <rdn rId="0" localSheetId="1" customView="1" name="Z_A0A3CD9B_2436_40D7_91DB_589A95FBBF00_.wvu.PrintArea" hidden="1" oldHidden="1">
    <formula>'на 31.12.2019'!$A$1:$J$223</formula>
    <oldFormula>'на 31.12.2019'!$A$1:$J$223</oldFormula>
  </rdn>
  <rdn rId="0" localSheetId="1" customView="1" name="Z_A0A3CD9B_2436_40D7_91DB_589A95FBBF00_.wvu.PrintTitles" hidden="1" oldHidden="1">
    <formula>'на 31.12.2019'!$5:$8</formula>
    <oldFormula>'на 31.12.2019'!$5:$8</oldFormula>
  </rdn>
  <rdn rId="0" localSheetId="1" customView="1" name="Z_A0A3CD9B_2436_40D7_91DB_589A95FBBF00_.wvu.FilterData" hidden="1" oldHidden="1">
    <formula>'на 31.12.2019'!$A$7:$J$424</formula>
    <oldFormula>'на 31.12.2019'!$A$7:$J$424</oldFormula>
  </rdn>
  <rcv guid="{A0A3CD9B-2436-40D7-91DB-589A95FBBF00}" action="add"/>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0:I212" start="0" length="2147483647">
    <dxf>
      <font>
        <color auto="1"/>
      </font>
    </dxf>
  </rfmt>
  <rfmt sheetId="1" sqref="B215:I217" start="0" length="2147483647">
    <dxf>
      <font>
        <color auto="1"/>
      </font>
    </dxf>
  </rfmt>
  <rcc rId="178" sId="1" numFmtId="4">
    <oc r="E214">
      <v>3340</v>
    </oc>
    <nc r="E214">
      <v>4140</v>
    </nc>
  </rcc>
  <rcc rId="179" sId="1" numFmtId="4">
    <oc r="G214">
      <v>2837.82</v>
    </oc>
    <nc r="G214">
      <v>4093.64</v>
    </nc>
  </rcc>
  <rfmt sheetId="1" sqref="B214:I215" start="0" length="2147483647">
    <dxf>
      <font>
        <color auto="1"/>
      </font>
    </dxf>
  </rfmt>
  <rfmt sheetId="1" sqref="B213:I215" start="0" length="2147483647">
    <dxf>
      <font>
        <color auto="1"/>
      </font>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 sId="1">
    <oc r="I33">
      <f>14190+239068.5+705.5+190708.3+199622.51</f>
    </oc>
    <nc r="I33">
      <f>D33</f>
    </nc>
  </rcc>
  <rfmt sheetId="1" sqref="I33" start="0" length="2147483647">
    <dxf>
      <font>
        <color auto="1"/>
      </font>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C10" start="0" length="2147483647">
    <dxf>
      <font>
        <color auto="1"/>
      </font>
    </dxf>
  </rfmt>
  <rfmt sheetId="1" sqref="D10" start="0" length="2147483647">
    <dxf>
      <font>
        <color auto="1"/>
      </font>
    </dxf>
  </rfmt>
  <rfmt sheetId="1" sqref="E10:H10" start="0" length="2147483647">
    <dxf>
      <font>
        <color auto="1"/>
      </font>
    </dxf>
  </rfmt>
  <rfmt sheetId="1" sqref="B11:C11" start="0" length="2147483647">
    <dxf>
      <font>
        <color auto="1"/>
      </font>
    </dxf>
  </rfmt>
  <rfmt sheetId="1" sqref="D11" start="0" length="2147483647">
    <dxf>
      <font>
        <color auto="1"/>
      </font>
    </dxf>
  </rfmt>
  <rfmt sheetId="1" sqref="G11" start="0" length="2147483647">
    <dxf>
      <font>
        <color auto="1"/>
      </font>
    </dxf>
  </rfmt>
  <rfmt sheetId="1" sqref="H11" start="0" length="2147483647">
    <dxf>
      <font>
        <color auto="1"/>
      </font>
    </dxf>
  </rfmt>
  <rfmt sheetId="1" sqref="C12" start="0" length="2147483647">
    <dxf>
      <font>
        <color auto="1"/>
      </font>
    </dxf>
  </rfmt>
  <rfmt sheetId="1" sqref="E12:H12" start="0" length="2147483647">
    <dxf>
      <font>
        <color auto="1"/>
      </font>
    </dxf>
  </rfmt>
  <rfmt sheetId="1" sqref="C13:I15" start="0" length="2147483647">
    <dxf>
      <font>
        <color auto="1"/>
      </font>
    </dxf>
  </rfmt>
  <rfmt sheetId="1" sqref="D12:D13" start="0" length="2147483647">
    <dxf>
      <font>
        <color auto="1"/>
      </font>
    </dxf>
  </rfmt>
  <rfmt sheetId="1" sqref="F11" start="0" length="2147483647">
    <dxf>
      <font>
        <color auto="1"/>
      </font>
    </dxf>
  </rfmt>
  <rcc rId="181" sId="1" numFmtId="4">
    <oc r="E52">
      <v>3472.73</v>
    </oc>
    <nc r="E52">
      <v>3472.72</v>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numFmtId="4">
    <oc r="E58">
      <v>5519</v>
    </oc>
    <nc r="E58">
      <v>5518.96</v>
    </nc>
  </rcc>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 start="0" length="2147483647">
    <dxf>
      <font>
        <color auto="1"/>
      </font>
    </dxf>
  </rfmt>
  <rfmt sheetId="1" sqref="B9:H15" start="0" length="2147483647">
    <dxf>
      <font>
        <color auto="1"/>
      </font>
    </dxf>
  </rfmt>
  <rcc rId="183" sId="1">
    <o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6"/>
            <color rgb="FFFF0000"/>
            <rFont val="Times New Roman"/>
            <family val="1"/>
            <charset val="204"/>
          </rPr>
          <t xml:space="preserve">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1"/>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1"/>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oc>
    <n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1"/>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1"/>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nc>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137 039,4 тыс.руб.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91 978,5 тыс.руб. будут предложены к перераспределению.                       
 </t>
        </r>
        <r>
          <rPr>
            <sz val="16"/>
            <rFont val="Times New Roman"/>
            <family val="1"/>
            <charset val="204"/>
          </rPr>
          <t xml:space="preserve">АГ(ДК):   Планируемый показатель "Численность детей, посетивших лагерь дневного пребывания" - 770 чел.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137 039,4 тыс.руб.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91 978,5 тыс.руб. будут предложены к перераспределению.                       
 </t>
        </r>
        <r>
          <rPr>
            <sz val="16"/>
            <rFont val="Times New Roman"/>
            <family val="1"/>
            <charset val="204"/>
          </rPr>
          <t xml:space="preserve">АГ(ДК):   Планируемый показатель "Численность детей, посетивших лагерь дневного пребывания" - 770 чел.                </t>
        </r>
      </is>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I196">
      <f>D196-6319.6</f>
    </oc>
    <nc r="I196">
      <f>D196</f>
    </nc>
  </rcc>
  <rcc rId="187" sId="1">
    <o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r>
          <rPr>
            <sz val="16"/>
            <rFont val="Times New Roman"/>
            <family val="2"/>
            <charset val="204"/>
          </rPr>
          <t xml:space="preserve">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is>
    </nc>
  </rcc>
  <rcc rId="188" sId="1">
    <oc r="K195">
      <f>D195-I195</f>
    </oc>
    <nc r="K195">
      <f>D195-I195</f>
    </nc>
  </rcc>
  <rcv guid="{6E4A7295-8CE0-4D28-ABEF-D38EBAE7C204}" action="delete"/>
  <rdn rId="0" localSheetId="1" customView="1" name="Z_6E4A7295_8CE0_4D28_ABEF_D38EBAE7C204_.wvu.PrintArea" hidden="1" oldHidden="1">
    <formula>'на 31.12.2019'!$A$1:$J$223</formula>
    <oldFormula>'на 31.12.2019'!$A$1:$J$223</oldFormula>
  </rdn>
  <rdn rId="0" localSheetId="1" customView="1" name="Z_6E4A7295_8CE0_4D28_ABEF_D38EBAE7C204_.wvu.PrintTitles" hidden="1" oldHidden="1">
    <formula>'на 31.12.2019'!$5:$8</formula>
    <oldFormula>'на 31.12.2019'!$5:$8</oldFormula>
  </rdn>
  <rdn rId="0" localSheetId="1" customView="1" name="Z_6E4A7295_8CE0_4D28_ABEF_D38EBAE7C204_.wvu.FilterData" hidden="1" oldHidden="1">
    <formula>'на 31.12.2019'!$A$7:$J$424</formula>
    <oldFormula>'на 31.12.2019'!$A$7:$J$424</oldFormula>
  </rdn>
  <rcv guid="{6E4A7295-8CE0-4D28-ABEF-D38EBAE7C204}"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I180">
      <f>D180-G180</f>
    </oc>
    <nc r="I180">
      <f>D180-G180</f>
    </nc>
  </rcc>
  <rcc rId="193" sId="1">
    <oc r="I195">
      <f>D195-G195</f>
    </oc>
    <nc r="I195">
      <f>D195</f>
    </nc>
  </rcc>
  <rcc rId="194" sId="1">
    <oc r="I194">
      <f>D194-G194</f>
    </oc>
    <nc r="I194">
      <f>D194</f>
    </nc>
  </rcc>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0" start="0" length="2147483647">
    <dxf>
      <font>
        <color theme="1"/>
      </font>
    </dxf>
  </rfmt>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oc r="J154" t="inlineStr">
      <is>
        <t>В 2020 году из средств окружного бюджета предусмотрены расходы на приобретение конвертов и бумаги. Закупки производятся в соответствии с планом-графиком.</t>
      </is>
    </oc>
    <nc r="J154" t="inlineStr">
      <is>
        <t>В 2020 году за счет средств окружного бюджета предусмотрены расходы на приобретение конвертов и бумаги. Закупки производятся в соответствии с планом-графиком.</t>
      </is>
    </nc>
  </rcc>
  <rcc rId="199" sId="1">
    <oc r="J186"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осуществляется с 20.04.2020 года. Заключение контракта в рамках регионального проекта "Популяризация предпринимательства" запланировано на 2 квартал 2020 года.</t>
        </r>
        <r>
          <rPr>
            <sz val="16"/>
            <color rgb="FFFF0000"/>
            <rFont val="Times New Roman"/>
            <family val="2"/>
            <charset val="204"/>
          </rPr>
          <t xml:space="preserve">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oc>
    <nc r="J186"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осуществляется с 20.04.2020 года. Заключение контракта в рамках регионального проекта "Популяризация предпринимательства" запланировано на 2 квартал 2020 года.</t>
        </r>
        <r>
          <rPr>
            <sz val="16"/>
            <color rgb="FFFF0000"/>
            <rFont val="Times New Roman"/>
            <family val="2"/>
            <charset val="204"/>
          </rPr>
          <t xml:space="preserve">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nc>
  </rcc>
  <rcc rId="200"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is>
    </nc>
  </rcc>
  <rcv guid="{6E4A7295-8CE0-4D28-ABEF-D38EBAE7C204}" action="delete"/>
  <rdn rId="0" localSheetId="1" customView="1" name="Z_6E4A7295_8CE0_4D28_ABEF_D38EBAE7C204_.wvu.PrintArea" hidden="1" oldHidden="1">
    <formula>'на 31.12.2019'!$A$1:$J$223</formula>
    <oldFormula>'на 31.12.2019'!$A$1:$J$223</oldFormula>
  </rdn>
  <rdn rId="0" localSheetId="1" customView="1" name="Z_6E4A7295_8CE0_4D28_ABEF_D38EBAE7C204_.wvu.PrintTitles" hidden="1" oldHidden="1">
    <formula>'на 31.12.2019'!$5:$8</formula>
    <oldFormula>'на 31.12.2019'!$5:$8</oldFormula>
  </rdn>
  <rdn rId="0" localSheetId="1" customView="1" name="Z_6E4A7295_8CE0_4D28_ABEF_D38EBAE7C204_.wvu.FilterData" hidden="1" oldHidden="1">
    <formula>'на 31.12.2019'!$A$7:$J$424</formula>
    <oldFormula>'на 31.12.2019'!$A$7:$J$424</oldFormula>
  </rdn>
  <rcv guid="{6E4A7295-8CE0-4D28-ABEF-D38EBAE7C204}" action="add"/>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9:I12" start="0" length="2147483647">
    <dxf>
      <font>
        <color theme="1"/>
      </font>
    </dxf>
  </rfmt>
  <rcv guid="{BEA0FDBA-BB07-4C19-8BBD-5E57EE395C09}" action="delete"/>
  <rdn rId="0" localSheetId="1" customView="1" name="Z_BEA0FDBA_BB07_4C19_8BBD_5E57EE395C09_.wvu.PrintArea" hidden="1" oldHidden="1">
    <formula>'на 31.12.2019'!$A$1:$J$223</formula>
    <oldFormula>'на 31.12.2019'!$A$1:$J$223</oldFormula>
  </rdn>
  <rdn rId="0" localSheetId="1" customView="1" name="Z_BEA0FDBA_BB07_4C19_8BBD_5E57EE395C09_.wvu.PrintTitles" hidden="1" oldHidden="1">
    <formula>'на 31.12.2019'!$5:$8</formula>
    <oldFormula>'на 31.12.2019'!$5:$8</oldFormula>
  </rdn>
  <rdn rId="0" localSheetId="1" customView="1" name="Z_BEA0FDBA_BB07_4C19_8BBD_5E57EE395C09_.wvu.FilterData" hidden="1" oldHidden="1">
    <formula>'на 31.12.2019'!$A$7:$J$424</formula>
    <oldFormula>'на 31.12.2019'!$A$7:$J$424</oldFormula>
  </rdn>
  <rcv guid="{BEA0FDBA-BB07-4C19-8BBD-5E57EE395C09}" action="add"/>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31.12.2019'!$A$1:$J$223</formula>
    <oldFormula>'на 31.12.2019'!$A$1:$J$223</oldFormula>
  </rdn>
  <rdn rId="0" localSheetId="1" customView="1" name="Z_BEA0FDBA_BB07_4C19_8BBD_5E57EE395C09_.wvu.PrintTitles" hidden="1" oldHidden="1">
    <formula>'на 31.12.2019'!$5:$8</formula>
    <oldFormula>'на 31.12.2019'!$5:$8</oldFormula>
  </rdn>
  <rdn rId="0" localSheetId="1" customView="1" name="Z_BEA0FDBA_BB07_4C19_8BBD_5E57EE395C09_.wvu.FilterData" hidden="1" oldHidden="1">
    <formula>'на 31.12.2019'!$A$7:$J$424</formula>
    <oldFormula>'на 31.12.2019'!$A$7:$J$424</oldFormula>
  </rdn>
  <rcv guid="{BEA0FDBA-BB07-4C19-8BBD-5E57EE395C09}"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J203"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январь-март и первую половину апреля,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oc>
    <nc r="J203"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январь-март и первую половину апреля, оплата услуг по содержанию имущества и поставке материальных запасов  будет осуществлена по факту оказания услуг, поставки товара в соответствии с условиями заключаемых договоров, муниципальных контрактов.              
</t>
        </r>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1"/>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1"/>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oc>
    <n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1"/>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1"/>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nc>
  </rc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oc r="J56" t="inlineStr">
      <is>
        <r>
          <rPr>
            <u/>
            <sz val="16"/>
            <rFont val="Times New Roman"/>
            <family val="1"/>
            <charset val="204"/>
          </rPr>
          <t>КУИ</t>
        </r>
        <r>
          <rPr>
            <sz val="16"/>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1"/>
            <charset val="204"/>
          </rPr>
          <t>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t>
        </r>
        <r>
          <rPr>
            <sz val="16"/>
            <rFont val="Times New Roman"/>
            <family val="1"/>
            <charset val="204"/>
          </rPr>
          <t xml:space="preserve">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C100" guid="{2B8628C7-41AA-4970-9B17-036EA858C9AC}" alwaysShow="1" author="Маганёва Екатерина Николаевна" oldLength="75" newLength="31"/>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o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t>
        </r>
        <r>
          <rPr>
            <sz val="16"/>
            <color rgb="FFFF0000"/>
            <rFont val="Times New Roman"/>
            <family val="1"/>
            <charset val="204"/>
          </rPr>
          <t xml:space="preserve">Сумма по контракту 3 779 877,5 тыс.руб. (сети - 87 276,0 тыс.руб., дорога - 290 711,5 тыс.руб.) </t>
        </r>
        <r>
          <rPr>
            <sz val="16"/>
            <rFont val="Times New Roman"/>
            <family val="2"/>
            <charset val="204"/>
          </rPr>
          <t xml:space="preserve">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is>
    </nc>
  </rc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dxf="1" dxf="1">
    <oc r="B50" t="inlineStr">
      <is>
        <r>
          <t xml:space="preserve">Государственная программа "Поддержка занятости населения"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is>
    </oc>
    <nc r="B50" t="inlineStr">
      <is>
        <r>
          <rPr>
            <b/>
            <sz val="16"/>
            <color theme="1"/>
            <rFont val="Times New Roman"/>
            <family val="1"/>
            <charset val="204"/>
          </rPr>
          <t>Государственная программа "Поддержка занятости населения"</t>
        </r>
        <r>
          <rPr>
            <b/>
            <sz val="16"/>
            <color rgb="FFFF0000"/>
            <rFont val="Times New Roman"/>
            <family val="2"/>
            <charset val="204"/>
          </rPr>
          <t xml:space="preserve">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is>
    </nc>
    <odxf>
      <font>
        <sz val="16"/>
        <color rgb="FFFF0000"/>
      </font>
    </odxf>
    <ndxf>
      <font>
        <sz val="16"/>
        <color rgb="FFFF0000"/>
      </font>
    </ndxf>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 sId="1">
    <o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1"/>
            <charset val="204"/>
          </rPr>
          <t>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t>
        </r>
        <r>
          <rPr>
            <sz val="16"/>
            <rFont val="Times New Roman"/>
            <family val="1"/>
            <charset val="204"/>
          </rPr>
          <t xml:space="preserve">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t>
        </r>
        <r>
          <rPr>
            <sz val="16"/>
            <color rgb="FFFF0000"/>
            <rFont val="Times New Roman"/>
            <family val="1"/>
            <charset val="204"/>
          </rPr>
          <t xml:space="preserve">безнадзорных и бродячих </t>
        </r>
        <r>
          <rPr>
            <sz val="16"/>
            <rFont val="Times New Roman"/>
            <family val="1"/>
            <charset val="204"/>
          </rPr>
          <t xml:space="preserve">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 sId="1">
    <o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t>
        </r>
        <r>
          <rPr>
            <sz val="16"/>
            <color rgb="FFFF0000"/>
            <rFont val="Times New Roman"/>
            <family val="1"/>
            <charset val="204"/>
          </rPr>
          <t xml:space="preserve">безнадзорных и бродячих </t>
        </r>
        <r>
          <rPr>
            <sz val="16"/>
            <rFont val="Times New Roman"/>
            <family val="1"/>
            <charset val="204"/>
          </rPr>
          <t xml:space="preserve">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t>
        </r>
        <r>
          <rPr>
            <sz val="16"/>
            <rFont val="Times New Roman"/>
            <family val="1"/>
            <charset val="204"/>
          </rPr>
          <t xml:space="preserve">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J56" t="inlineStr">
      <is>
        <r>
          <rPr>
            <u/>
            <sz val="16"/>
            <color rgb="FFFF0000"/>
            <rFont val="Times New Roman"/>
            <family val="1"/>
            <charset val="204"/>
          </rPr>
          <t>КУИ</t>
        </r>
        <r>
          <rPr>
            <sz val="16"/>
            <color rgb="FFFF0000"/>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t>
        </r>
        <r>
          <rPr>
            <sz val="16"/>
            <rFont val="Times New Roman"/>
            <family val="1"/>
            <charset val="204"/>
          </rPr>
          <t xml:space="preserve">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137 039,4 тыс.руб.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в размере 91 978,5 тыс.руб. будут предложены к перераспределению.                       
 </t>
        </r>
        <r>
          <rPr>
            <sz val="16"/>
            <rFont val="Times New Roman"/>
            <family val="1"/>
            <charset val="204"/>
          </rPr>
          <t xml:space="preserve">АГ(ДК):   Планируемый показатель "Численность детей, посетивших лагерь дневного пребывания" - 770 чел.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t>
        </r>
        <r>
          <rPr>
            <sz val="16"/>
            <color rgb="FFFF0000"/>
            <rFont val="Times New Roman"/>
            <family val="1"/>
            <charset val="204"/>
          </rPr>
          <t xml:space="preserve"> Средства в размере 137 039,4 тыс.руб. будут предложены к перераспределению.</t>
        </r>
        <r>
          <rPr>
            <sz val="16"/>
            <rFont val="Times New Roman"/>
            <family val="2"/>
            <charset val="204"/>
          </rPr>
          <t xml:space="preserve">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t>
        </r>
        <r>
          <rPr>
            <sz val="16"/>
            <color rgb="FFFF0000"/>
            <rFont val="Times New Roman"/>
            <family val="1"/>
            <charset val="204"/>
          </rPr>
          <t xml:space="preserve">Средства в размере 91 978,5 тыс.руб. будут предложены к перераспределению.              </t>
        </r>
        <r>
          <rPr>
            <sz val="16"/>
            <rFont val="Times New Roman"/>
            <family val="2"/>
            <charset val="204"/>
          </rPr>
          <t xml:space="preserve">         
 </t>
        </r>
        <r>
          <rPr>
            <sz val="16"/>
            <rFont val="Times New Roman"/>
            <family val="1"/>
            <charset val="204"/>
          </rPr>
          <t xml:space="preserve">АГ(ДК):   Планируемый показатель "Численность детей, посетивших лагерь дневного пребывания" - 770 чел.                </t>
        </r>
      </is>
    </nc>
  </rcc>
  <rcv guid="{45DE1976-7F07-4EB4-8A9C-FB72D060BEFA}" action="delete"/>
  <rdn rId="0" localSheetId="1" customView="1" name="Z_45DE1976_7F07_4EB4_8A9C_FB72D060BEFA_.wvu.PrintArea" hidden="1" oldHidden="1">
    <formula>'на 31.12.2019'!$A$1:$J$209</formula>
    <oldFormula>'на 31.12.2019'!$A$1:$J$209</oldFormula>
  </rdn>
  <rdn rId="0" localSheetId="1" customView="1" name="Z_45DE1976_7F07_4EB4_8A9C_FB72D060BEFA_.wvu.PrintTitles" hidden="1" oldHidden="1">
    <formula>'на 31.12.2019'!$5:$8</formula>
    <oldFormula>'на 31.12.2019'!$5:$8</oldFormula>
  </rdn>
  <rdn rId="0" localSheetId="1" customView="1" name="Z_45DE1976_7F07_4EB4_8A9C_FB72D060BEFA_.wvu.FilterData" hidden="1" oldHidden="1">
    <formula>'на 31.12.2019'!$A$7:$J$424</formula>
    <oldFormula>'на 31.12.2019'!$A$7:$J$424</oldFormula>
  </rdn>
  <rcv guid="{45DE1976-7F07-4EB4-8A9C-FB72D060BEFA}"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 sId="1">
    <oc r="J56" t="inlineStr">
      <is>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t>
        </r>
        <r>
          <rPr>
            <sz val="16"/>
            <color rgb="FFFF0000"/>
            <rFont val="Times New Roman"/>
            <family val="1"/>
            <charset val="204"/>
          </rPr>
          <t>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rFont val="Times New Roman"/>
            <family val="1"/>
            <charset val="204"/>
          </rPr>
          <t xml:space="preserve">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 sId="1">
    <oc r="J56" t="inlineStr">
      <is>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t>
        </r>
        <r>
          <rPr>
            <sz val="16"/>
            <color rgb="FFFF0000"/>
            <rFont val="Times New Roman"/>
            <family val="1"/>
            <charset val="204"/>
          </rPr>
          <t>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rFont val="Times New Roman"/>
            <family val="1"/>
            <charset val="204"/>
          </rPr>
          <t xml:space="preserve">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oc>
    <nc r="J56" t="inlineStr">
      <is>
        <r>
          <rPr>
            <u/>
            <sz val="16"/>
            <rFont val="Times New Roman"/>
            <family val="1"/>
            <charset val="204"/>
          </rPr>
          <t>КУИ</t>
        </r>
        <r>
          <rPr>
            <sz val="16"/>
            <rFont val="Times New Roman"/>
            <family val="1"/>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t>
        </r>
        <r>
          <rPr>
            <sz val="16"/>
            <color rgb="FFFF0000"/>
            <rFont val="Times New Roman"/>
            <family val="1"/>
            <charset val="204"/>
          </rPr>
          <t xml:space="preserve"> Средства в размере 137 039,4 тыс.руб. будут предложены к перераспределению.</t>
        </r>
        <r>
          <rPr>
            <sz val="16"/>
            <rFont val="Times New Roman"/>
            <family val="2"/>
            <charset val="204"/>
          </rPr>
          <t xml:space="preserve">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t>
        </r>
        <r>
          <rPr>
            <sz val="16"/>
            <color rgb="FFFF0000"/>
            <rFont val="Times New Roman"/>
            <family val="1"/>
            <charset val="204"/>
          </rPr>
          <t xml:space="preserve">Средства в размере 91 978,5 тыс.руб. будут предложены к перераспределению.              </t>
        </r>
        <r>
          <rPr>
            <sz val="16"/>
            <rFont val="Times New Roman"/>
            <family val="2"/>
            <charset val="204"/>
          </rPr>
          <t xml:space="preserve">         
 </t>
        </r>
        <r>
          <rPr>
            <sz val="16"/>
            <rFont val="Times New Roman"/>
            <family val="1"/>
            <charset val="204"/>
          </rPr>
          <t xml:space="preserve">АГ(ДК):   Планируемый показатель "Численность детей, посетивших лагерь дневного пребывания" - 770 чел.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rFont val="Times New Roman"/>
            <family val="2"/>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rFont val="Times New Roman"/>
            <family val="2"/>
            <charset val="204"/>
          </rPr>
          <t xml:space="preserve">
</t>
        </r>
        <r>
          <rPr>
            <sz val="16"/>
            <rFont val="Times New Roman"/>
            <family val="1"/>
            <charset val="204"/>
          </rPr>
          <t>Количество созданных центров цифрового образования детей «IT-куб» - 1 ед.</t>
        </r>
        <r>
          <rPr>
            <sz val="16"/>
            <rFont val="Times New Roman"/>
            <family val="2"/>
            <charset val="204"/>
          </rPr>
          <t xml:space="preserve">
</t>
        </r>
        <r>
          <rPr>
            <u/>
            <sz val="16"/>
            <rFont val="Times New Roman"/>
            <family val="2"/>
            <charset val="204"/>
          </rPr>
          <t xml:space="preserve">ДАиГ: </t>
        </r>
        <r>
          <rPr>
            <sz val="16"/>
            <rFont val="Times New Roman"/>
            <family val="2"/>
            <charset val="204"/>
          </rPr>
          <t>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t>
        </r>
        <r>
          <rPr>
            <sz val="16"/>
            <color rgb="FFFF0000"/>
            <rFont val="Times New Roman"/>
            <family val="1"/>
            <charset val="204"/>
          </rPr>
          <t xml:space="preserve"> </t>
        </r>
        <r>
          <rPr>
            <sz val="16"/>
            <rFont val="Times New Roman"/>
            <family val="2"/>
            <charset val="204"/>
          </rPr>
          <t xml:space="preserve">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t>
        </r>
        <r>
          <rPr>
            <sz val="16"/>
            <color rgb="FFFF0000"/>
            <rFont val="Times New Roman"/>
            <family val="1"/>
            <charset val="204"/>
          </rPr>
          <t/>
        </r>
      </is>
    </nc>
  </rcc>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 4 кварталы 2020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ДО: </t>
        </r>
        <r>
          <rPr>
            <sz val="16"/>
            <color rgb="FFFF0000"/>
            <rFont val="Times New Roman"/>
            <family val="2"/>
            <charset val="204"/>
          </rPr>
          <t xml:space="preserve">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
-содействие трудоустройству граждан с инвалидностью и их адаптация на рынке труда;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oc>
    <n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-содействие трудоустройству граждан с инвалидностью и их адаптация на рынке труда;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 sId="1">
    <o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t>
        </r>
        <r>
          <rPr>
            <sz val="16"/>
            <color rgb="FFFF0000"/>
            <rFont val="Times New Roman"/>
            <family val="1"/>
            <charset val="204"/>
          </rPr>
          <t xml:space="preserve">Сумма по контракту 3 779 877,5 тыс.руб. (сети - 87 276,0 тыс.руб., дорога - 290 711,5 тыс.руб.) </t>
        </r>
        <r>
          <rPr>
            <sz val="16"/>
            <rFont val="Times New Roman"/>
            <family val="2"/>
            <charset val="204"/>
          </rPr>
          <t xml:space="preserve">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t>
        </r>
        <r>
          <rPr>
            <sz val="16"/>
            <rFont val="Times New Roman"/>
            <family val="1"/>
            <charset val="204"/>
          </rPr>
          <t>Сумма по контракту 377 987,5 тыс.руб. (сети - 87 276,0 тыс.руб., дорога - 290 711,5 тыс.руб.) Сро</t>
        </r>
        <r>
          <rPr>
            <sz val="16"/>
            <rFont val="Times New Roman"/>
            <family val="2"/>
            <charset val="204"/>
          </rPr>
          <t xml:space="preserve">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t>
        </r>
        <r>
          <rPr>
            <sz val="16"/>
            <rFont val="Times New Roman"/>
            <family val="2"/>
            <charset val="204"/>
          </rPr>
          <t xml:space="preserve">
</t>
        </r>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 4 кварталы 2020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 3 кварталы 2020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t>
        </r>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 sId="1">
    <oc r="J18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на выплату заработной платы и оплату начислений на выплаты по оплате труда , а также расходы по поставке бумаги и конвертов. 
</t>
        </r>
      </is>
    </oc>
    <nc r="J180" t="inlineStr">
      <is>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на выплату заработной платы и оплату начислений на выплаты по оплате труда , а также расходы по поставке бумаги и конвертов. 
</t>
        </r>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1">
    <oc r="K9">
      <f>D9-I9</f>
    </oc>
    <nc r="K9"/>
  </rcc>
  <rcc rId="253" sId="1">
    <oc r="K10">
      <f>D10-I10</f>
    </oc>
    <nc r="K10"/>
  </rcc>
  <rcc rId="254" sId="1">
    <oc r="K11">
      <f>D11-I11</f>
    </oc>
    <nc r="K11"/>
  </rcc>
  <rcc rId="255" sId="1">
    <oc r="K12">
      <f>D12-I12</f>
    </oc>
    <nc r="K12"/>
  </rcc>
  <rcc rId="256" sId="1">
    <oc r="K13">
      <f>D13-I13</f>
    </oc>
    <nc r="K13"/>
  </rcc>
  <rcc rId="257" sId="1">
    <oc r="K14">
      <f>D14-I14</f>
    </oc>
    <nc r="K14"/>
  </rcc>
  <rcc rId="258" sId="1">
    <oc r="K15">
      <f>D15-I15</f>
    </oc>
    <nc r="K15"/>
  </rcc>
  <rcc rId="259" sId="1">
    <oc r="K16">
      <f>D16-I16</f>
    </oc>
    <nc r="K16"/>
  </rcc>
  <rcc rId="260" sId="1">
    <oc r="K17">
      <f>D17-I17</f>
    </oc>
    <nc r="K17"/>
  </rcc>
  <rcc rId="261" sId="1">
    <oc r="K18">
      <f>D18-I18</f>
    </oc>
    <nc r="K18"/>
  </rcc>
  <rcc rId="262" sId="1">
    <oc r="K19">
      <f>D19-I19</f>
    </oc>
    <nc r="K19"/>
  </rcc>
  <rcc rId="263" sId="1">
    <oc r="K20">
      <f>D20-I20</f>
    </oc>
    <nc r="K20"/>
  </rcc>
  <rcc rId="264" sId="1">
    <oc r="K21">
      <f>D21-I21</f>
    </oc>
    <nc r="K21"/>
  </rcc>
  <rcc rId="265" sId="1">
    <oc r="K22">
      <f>D22-I22</f>
    </oc>
    <nc r="K22"/>
  </rcc>
  <rcc rId="266" sId="1">
    <oc r="K23">
      <f>D23-I23</f>
    </oc>
    <nc r="K23"/>
  </rcc>
  <rcc rId="267" sId="1">
    <oc r="K25">
      <f>D25-I25</f>
    </oc>
    <nc r="K25"/>
  </rcc>
  <rcc rId="268" sId="1">
    <oc r="K26">
      <f>D26-I26</f>
    </oc>
    <nc r="K26"/>
  </rcc>
  <rcc rId="269" sId="1">
    <oc r="K27">
      <f>D27-I27</f>
    </oc>
    <nc r="K27"/>
  </rcc>
  <rcc rId="270" sId="1">
    <oc r="K28">
      <f>D28-I28</f>
    </oc>
    <nc r="K28"/>
  </rcc>
  <rcc rId="271" sId="1">
    <oc r="K29">
      <f>D29-I29</f>
    </oc>
    <nc r="K29"/>
  </rcc>
  <rcc rId="272" sId="1">
    <oc r="K30">
      <f>D30-I30</f>
    </oc>
    <nc r="K30"/>
  </rcc>
  <rcc rId="273" sId="1">
    <oc r="K31">
      <f>D31-I31</f>
    </oc>
    <nc r="K31"/>
  </rcc>
  <rcc rId="274" sId="1">
    <oc r="K32">
      <f>D32-I32</f>
    </oc>
    <nc r="K32"/>
  </rcc>
  <rcc rId="275" sId="1">
    <oc r="K33">
      <f>D33-I33</f>
    </oc>
    <nc r="K33"/>
  </rcc>
  <rcc rId="276" sId="1">
    <oc r="K34">
      <f>D34-I34</f>
    </oc>
    <nc r="K34"/>
  </rcc>
  <rcc rId="277" sId="1">
    <oc r="K35">
      <f>D35-I35</f>
    </oc>
    <nc r="K35"/>
  </rcc>
  <rcc rId="278" sId="1">
    <oc r="K36">
      <f>D36-I36</f>
    </oc>
    <nc r="K36"/>
  </rcc>
  <rcc rId="279" sId="1">
    <oc r="K37">
      <f>D37-I37</f>
    </oc>
    <nc r="K37"/>
  </rcc>
  <rcc rId="280" sId="1">
    <oc r="K38">
      <f>D38-I38</f>
    </oc>
    <nc r="K38"/>
  </rcc>
  <rcc rId="281" sId="1">
    <oc r="K39">
      <f>D39-I39</f>
    </oc>
    <nc r="K39"/>
  </rcc>
  <rcc rId="282" sId="1">
    <oc r="K40">
      <f>D40-I40</f>
    </oc>
    <nc r="K40"/>
  </rcc>
  <rcc rId="283" sId="1">
    <oc r="K41">
      <f>D41-I41</f>
    </oc>
    <nc r="K41"/>
  </rcc>
  <rcc rId="284" sId="1">
    <oc r="K42">
      <f>D42-I42</f>
    </oc>
    <nc r="K42"/>
  </rcc>
  <rcc rId="285" sId="1">
    <oc r="K43">
      <f>D43-I43</f>
    </oc>
    <nc r="K43"/>
  </rcc>
  <rcc rId="286" sId="1">
    <oc r="K44">
      <f>D44-I44</f>
    </oc>
    <nc r="K44"/>
  </rcc>
  <rcc rId="287" sId="1">
    <oc r="K45">
      <f>D45-I45</f>
    </oc>
    <nc r="K45"/>
  </rcc>
  <rcc rId="288" sId="1">
    <oc r="K46">
      <f>D46-I46</f>
    </oc>
    <nc r="K46"/>
  </rcc>
  <rcc rId="289" sId="1">
    <oc r="K47">
      <f>D47-I47</f>
    </oc>
    <nc r="K47"/>
  </rcc>
  <rcc rId="290" sId="1">
    <oc r="K48">
      <f>D48-I48</f>
    </oc>
    <nc r="K48"/>
  </rcc>
  <rcc rId="291" sId="1">
    <oc r="K49">
      <f>D49-I49</f>
    </oc>
    <nc r="K49"/>
  </rcc>
  <rcc rId="292" sId="1">
    <oc r="K50">
      <f>D50-I50</f>
    </oc>
    <nc r="K50"/>
  </rcc>
  <rcc rId="293" sId="1">
    <oc r="K51">
      <f>D51-I51</f>
    </oc>
    <nc r="K51"/>
  </rcc>
  <rcc rId="294" sId="1">
    <oc r="K52">
      <f>D52-I52</f>
    </oc>
    <nc r="K52"/>
  </rcc>
  <rcc rId="295" sId="1">
    <oc r="K53">
      <f>D53-I53</f>
    </oc>
    <nc r="K53"/>
  </rcc>
  <rcc rId="296" sId="1">
    <oc r="K54">
      <f>D54-I54</f>
    </oc>
    <nc r="K54"/>
  </rcc>
  <rcc rId="297" sId="1">
    <oc r="K55">
      <f>D55-I55</f>
    </oc>
    <nc r="K55"/>
  </rcc>
  <rcc rId="298" sId="1">
    <oc r="K56">
      <f>D56-I56</f>
    </oc>
    <nc r="K56"/>
  </rcc>
  <rcc rId="299" sId="1">
    <oc r="K57">
      <f>D57-I57</f>
    </oc>
    <nc r="K57"/>
  </rcc>
  <rcc rId="300" sId="1">
    <oc r="K58">
      <f>D58-I58</f>
    </oc>
    <nc r="K58"/>
  </rcc>
  <rcc rId="301" sId="1">
    <oc r="K59">
      <f>D59-I59</f>
    </oc>
    <nc r="K59"/>
  </rcc>
  <rcc rId="302" sId="1">
    <oc r="K60">
      <f>D60-I60</f>
    </oc>
    <nc r="K60"/>
  </rcc>
  <rcc rId="303" sId="1">
    <oc r="K61">
      <f>D61-I61</f>
    </oc>
    <nc r="K61"/>
  </rcc>
  <rcc rId="304" sId="1">
    <oc r="K62">
      <f>D62-I62</f>
    </oc>
    <nc r="K62"/>
  </rcc>
  <rcc rId="305" sId="1">
    <oc r="K63">
      <f>D63-I63</f>
    </oc>
    <nc r="K63"/>
  </rcc>
  <rcc rId="306" sId="1">
    <oc r="K64">
      <f>D64-I64</f>
    </oc>
    <nc r="K64"/>
  </rcc>
  <rcc rId="307" sId="1">
    <oc r="K65">
      <f>D65-I65</f>
    </oc>
    <nc r="K65"/>
  </rcc>
  <rcc rId="308" sId="1">
    <oc r="K66">
      <f>D66-I66</f>
    </oc>
    <nc r="K66"/>
  </rcc>
  <rcc rId="309" sId="1">
    <oc r="K67">
      <f>D67-I67</f>
    </oc>
    <nc r="K67"/>
  </rcc>
  <rcc rId="310" sId="1">
    <oc r="K68">
      <f>D68-I68</f>
    </oc>
    <nc r="K68"/>
  </rcc>
  <rcc rId="311" sId="1">
    <oc r="K69">
      <f>D69-I69</f>
    </oc>
    <nc r="K69"/>
  </rcc>
  <rcc rId="312" sId="1">
    <oc r="K70">
      <f>D70-I70</f>
    </oc>
    <nc r="K70"/>
  </rcc>
  <rcc rId="313" sId="1">
    <oc r="K71">
      <f>D71-I71</f>
    </oc>
    <nc r="K71"/>
  </rcc>
  <rcc rId="314" sId="1">
    <oc r="K72">
      <f>D72-I72</f>
    </oc>
    <nc r="K72"/>
  </rcc>
  <rcc rId="315" sId="1">
    <oc r="K73">
      <f>D73-I73</f>
    </oc>
    <nc r="K73"/>
  </rcc>
  <rcc rId="316" sId="1">
    <oc r="K74">
      <f>D74-I74</f>
    </oc>
    <nc r="K74"/>
  </rcc>
  <rcc rId="317" sId="1">
    <oc r="K75">
      <f>D75-I75</f>
    </oc>
    <nc r="K75"/>
  </rcc>
  <rcc rId="318" sId="1">
    <oc r="K76">
      <f>D76-I76</f>
    </oc>
    <nc r="K76"/>
  </rcc>
  <rcc rId="319" sId="1">
    <oc r="K77">
      <f>D77-I77</f>
    </oc>
    <nc r="K77"/>
  </rcc>
  <rcc rId="320" sId="1">
    <oc r="K78">
      <f>D78-I78</f>
    </oc>
    <nc r="K78"/>
  </rcc>
  <rcc rId="321" sId="1">
    <oc r="K79">
      <f>D79-I79</f>
    </oc>
    <nc r="K79"/>
  </rcc>
  <rcc rId="322" sId="1">
    <oc r="K80">
      <f>D80-I80</f>
    </oc>
    <nc r="K80"/>
  </rcc>
  <rcc rId="323" sId="1">
    <oc r="K81">
      <f>D81-I81</f>
    </oc>
    <nc r="K81"/>
  </rcc>
  <rcc rId="324" sId="1">
    <oc r="K82">
      <f>D82-I82</f>
    </oc>
    <nc r="K82"/>
  </rcc>
  <rcc rId="325" sId="1">
    <oc r="K83">
      <f>D83-I83</f>
    </oc>
    <nc r="K83"/>
  </rcc>
  <rcc rId="326" sId="1">
    <oc r="K84">
      <f>D84-I84</f>
    </oc>
    <nc r="K84"/>
  </rcc>
  <rcc rId="327" sId="1">
    <oc r="K85">
      <f>D85-I85</f>
    </oc>
    <nc r="K85"/>
  </rcc>
  <rcc rId="328" sId="1">
    <oc r="K86">
      <f>D86-I86</f>
    </oc>
    <nc r="K86"/>
  </rcc>
  <rcc rId="329" sId="1">
    <oc r="K87">
      <f>D87-I87</f>
    </oc>
    <nc r="K87"/>
  </rcc>
  <rcc rId="330" sId="1">
    <oc r="K100">
      <f>D100-I100</f>
    </oc>
    <nc r="K100"/>
  </rcc>
  <rcc rId="331" sId="1">
    <oc r="K101">
      <f>D101-I101</f>
    </oc>
    <nc r="K101"/>
  </rcc>
  <rcc rId="332" sId="1">
    <oc r="K102">
      <f>D102-I102</f>
    </oc>
    <nc r="K102"/>
  </rcc>
  <rcc rId="333" sId="1">
    <oc r="K103">
      <f>D103-I103</f>
    </oc>
    <nc r="K103"/>
  </rcc>
  <rcc rId="334" sId="1">
    <oc r="K104">
      <f>D104-I104</f>
    </oc>
    <nc r="K104"/>
  </rcc>
  <rcc rId="335" sId="1">
    <oc r="K105">
      <f>D105-I105</f>
    </oc>
    <nc r="K105"/>
  </rcc>
  <rcc rId="336" sId="1">
    <oc r="K106">
      <f>D106-I106</f>
    </oc>
    <nc r="K106"/>
  </rcc>
  <rcc rId="337" sId="1">
    <oc r="K107">
      <f>D107-I107</f>
    </oc>
    <nc r="K107"/>
  </rcc>
  <rcc rId="338" sId="1">
    <oc r="K108">
      <f>D108-I108</f>
    </oc>
    <nc r="K108"/>
  </rcc>
  <rcc rId="339" sId="1">
    <oc r="K109">
      <f>D109-I109</f>
    </oc>
    <nc r="K109"/>
  </rcc>
  <rcc rId="340" sId="1">
    <oc r="K110">
      <f>D110-I110</f>
    </oc>
    <nc r="K110"/>
  </rcc>
  <rcc rId="341" sId="1">
    <oc r="K111">
      <f>D111-I111</f>
    </oc>
    <nc r="K111"/>
  </rcc>
  <rcc rId="342" sId="1">
    <oc r="K112">
      <f>D112-I112</f>
    </oc>
    <nc r="K112"/>
  </rcc>
  <rcc rId="343" sId="1">
    <oc r="K113">
      <f>D113-I113</f>
    </oc>
    <nc r="K113"/>
  </rcc>
  <rcc rId="344" sId="1">
    <oc r="K114">
      <f>D114-I114</f>
    </oc>
    <nc r="K114"/>
  </rcc>
  <rcc rId="345" sId="1">
    <oc r="K115">
      <f>D115-I115</f>
    </oc>
    <nc r="K115"/>
  </rcc>
  <rcc rId="346" sId="1">
    <oc r="K116">
      <f>D116-I116</f>
    </oc>
    <nc r="K116"/>
  </rcc>
  <rcc rId="347" sId="1">
    <oc r="K117">
      <f>D117-I117</f>
    </oc>
    <nc r="K117"/>
  </rcc>
  <rcc rId="348" sId="1">
    <oc r="K118">
      <f>D118-I118</f>
    </oc>
    <nc r="K118"/>
  </rcc>
  <rcc rId="349" sId="1">
    <oc r="K119">
      <f>D119-I119</f>
    </oc>
    <nc r="K119"/>
  </rcc>
  <rcc rId="350" sId="1">
    <oc r="K120">
      <f>D120-I120</f>
    </oc>
    <nc r="K120"/>
  </rcc>
  <rcc rId="351" sId="1">
    <oc r="K121">
      <f>D121-I121</f>
    </oc>
    <nc r="K121"/>
  </rcc>
  <rcc rId="352" sId="1">
    <oc r="K122">
      <f>D122-I122</f>
    </oc>
    <nc r="K122"/>
  </rcc>
  <rcc rId="353" sId="1">
    <oc r="K123">
      <f>D123-I123</f>
    </oc>
    <nc r="K123"/>
  </rcc>
  <rcc rId="354" sId="1">
    <oc r="K124">
      <f>D124-I124</f>
    </oc>
    <nc r="K124"/>
  </rcc>
  <rcc rId="355" sId="1">
    <oc r="K125">
      <f>D125-I125</f>
    </oc>
    <nc r="K125"/>
  </rcc>
  <rcc rId="356" sId="1">
    <oc r="K126">
      <f>D126-I126</f>
    </oc>
    <nc r="K126"/>
  </rcc>
  <rcc rId="357" sId="1">
    <oc r="K127">
      <f>D127-I127</f>
    </oc>
    <nc r="K127"/>
  </rcc>
  <rcc rId="358" sId="1">
    <oc r="K128">
      <f>D128-I128</f>
    </oc>
    <nc r="K128"/>
  </rcc>
  <rcc rId="359" sId="1">
    <oc r="K129">
      <f>D129-I129</f>
    </oc>
    <nc r="K129"/>
  </rcc>
  <rcc rId="360" sId="1">
    <oc r="K130">
      <f>D130-I130</f>
    </oc>
    <nc r="K130"/>
  </rcc>
  <rcc rId="361" sId="1">
    <oc r="K131">
      <f>D131-I131</f>
    </oc>
    <nc r="K131"/>
  </rcc>
  <rcc rId="362" sId="1">
    <oc r="K132">
      <f>D132-I132</f>
    </oc>
    <nc r="K132"/>
  </rcc>
  <rcc rId="363" sId="1">
    <oc r="K133">
      <f>D133-I133</f>
    </oc>
    <nc r="K133"/>
  </rcc>
  <rcc rId="364" sId="1">
    <oc r="K134">
      <f>D134-I134</f>
    </oc>
    <nc r="K134"/>
  </rcc>
  <rcc rId="365" sId="1">
    <oc r="K135">
      <f>D135-I135</f>
    </oc>
    <nc r="K135"/>
  </rcc>
  <rcc rId="366" sId="1">
    <oc r="K142">
      <f>D142-I142</f>
    </oc>
    <nc r="K142"/>
  </rcc>
  <rcc rId="367" sId="1">
    <oc r="K143">
      <f>D143-I143</f>
    </oc>
    <nc r="K143"/>
  </rcc>
  <rcc rId="368" sId="1">
    <oc r="K144">
      <f>D144-I144</f>
    </oc>
    <nc r="K144"/>
  </rcc>
  <rcc rId="369" sId="1">
    <oc r="K145">
      <f>D145-I145</f>
    </oc>
    <nc r="K145"/>
  </rcc>
  <rcc rId="370" sId="1">
    <oc r="K146">
      <f>D146-I146</f>
    </oc>
    <nc r="K146"/>
  </rcc>
  <rcc rId="371" sId="1">
    <oc r="K147">
      <f>D147-I147</f>
    </oc>
    <nc r="K147"/>
  </rcc>
  <rcc rId="372" sId="1">
    <oc r="K148">
      <f>D148-I148</f>
    </oc>
    <nc r="K148"/>
  </rcc>
  <rcc rId="373" sId="1">
    <oc r="K149">
      <f>D149-I149</f>
    </oc>
    <nc r="K149"/>
  </rcc>
  <rcc rId="374" sId="1">
    <oc r="K150">
      <f>D150-I150</f>
    </oc>
    <nc r="K150"/>
  </rcc>
  <rcc rId="375" sId="1">
    <oc r="K151">
      <f>D151-I151</f>
    </oc>
    <nc r="K151"/>
  </rcc>
  <rcc rId="376" sId="1">
    <oc r="K152">
      <f>D152-I152</f>
    </oc>
    <nc r="K152"/>
  </rcc>
  <rcc rId="377" sId="1">
    <oc r="K153">
      <f>D153-I153</f>
    </oc>
    <nc r="K153"/>
  </rcc>
  <rcc rId="378" sId="1">
    <oc r="K154">
      <f>D154-I154</f>
    </oc>
    <nc r="K154"/>
  </rcc>
  <rcc rId="379" sId="1">
    <oc r="K155">
      <f>D155-I155</f>
    </oc>
    <nc r="K155"/>
  </rcc>
  <rcc rId="380" sId="1">
    <oc r="K156">
      <f>D156-I156</f>
    </oc>
    <nc r="K156"/>
  </rcc>
  <rcc rId="381" sId="1">
    <oc r="K157">
      <f>D157-I157</f>
    </oc>
    <nc r="K157"/>
  </rcc>
  <rcc rId="382" sId="1">
    <oc r="K158">
      <f>D158-I158</f>
    </oc>
    <nc r="K158"/>
  </rcc>
  <rcc rId="383" sId="1">
    <oc r="K159">
      <f>D159-I159</f>
    </oc>
    <nc r="K159"/>
  </rcc>
  <rcc rId="384" sId="1">
    <oc r="K160">
      <f>D160-I160</f>
    </oc>
    <nc r="K160"/>
  </rcc>
  <rcc rId="385" sId="1">
    <oc r="K161">
      <f>D161-I161</f>
    </oc>
    <nc r="K161"/>
  </rcc>
  <rcc rId="386" sId="1">
    <oc r="K162">
      <f>D162-I162</f>
    </oc>
    <nc r="K162"/>
  </rcc>
  <rcc rId="387" sId="1">
    <oc r="K163">
      <f>D163-I163</f>
    </oc>
    <nc r="K163"/>
  </rcc>
  <rcc rId="388" sId="1">
    <oc r="K164">
      <f>D164-I164</f>
    </oc>
    <nc r="K164"/>
  </rcc>
  <rcc rId="389" sId="1">
    <oc r="K165">
      <f>D165-I165</f>
    </oc>
    <nc r="K165"/>
  </rcc>
  <rcc rId="390" sId="1">
    <oc r="K166">
      <f>D166-I166</f>
    </oc>
    <nc r="K166"/>
  </rcc>
  <rcc rId="391" sId="1">
    <oc r="K167">
      <f>D167-I167</f>
    </oc>
    <nc r="K167"/>
  </rcc>
  <rcc rId="392" sId="1">
    <oc r="K168">
      <f>D168-I168</f>
    </oc>
    <nc r="K168"/>
  </rcc>
  <rcc rId="393" sId="1">
    <oc r="K169">
      <f>D169-I169</f>
    </oc>
    <nc r="K169"/>
  </rcc>
  <rcc rId="394" sId="1">
    <oc r="K170">
      <f>D170-I170</f>
    </oc>
    <nc r="K170"/>
  </rcc>
  <rcc rId="395" sId="1">
    <oc r="K171">
      <f>D171-I171</f>
    </oc>
    <nc r="K171"/>
  </rcc>
  <rcc rId="396" sId="1">
    <oc r="K172">
      <f>D172-I172</f>
    </oc>
    <nc r="K172"/>
  </rcc>
  <rcc rId="397" sId="1">
    <oc r="K173">
      <f>D173-I173</f>
    </oc>
    <nc r="K173"/>
  </rcc>
  <rcc rId="398" sId="1">
    <oc r="K174">
      <f>D174-I174</f>
    </oc>
    <nc r="K174"/>
  </rcc>
  <rcc rId="399" sId="1">
    <oc r="K175">
      <f>D175-I175</f>
    </oc>
    <nc r="K175"/>
  </rcc>
  <rcc rId="400" sId="1">
    <oc r="K176">
      <f>D176-I176</f>
    </oc>
    <nc r="K176"/>
  </rcc>
  <rcc rId="401" sId="1">
    <oc r="K177">
      <f>D177-I177</f>
    </oc>
    <nc r="K177"/>
  </rcc>
  <rcc rId="402" sId="1">
    <oc r="K178">
      <f>D178-I178</f>
    </oc>
    <nc r="K178"/>
  </rcc>
  <rcc rId="403" sId="1">
    <oc r="K179">
      <f>D179-I179</f>
    </oc>
    <nc r="K179"/>
  </rcc>
  <rcc rId="404" sId="1">
    <oc r="K180">
      <f>D180-I180</f>
    </oc>
    <nc r="K180"/>
  </rcc>
  <rcc rId="405" sId="1">
    <oc r="K181">
      <f>D181-I181</f>
    </oc>
    <nc r="K181"/>
  </rcc>
  <rcc rId="406" sId="1">
    <oc r="K182">
      <f>D182-I182</f>
    </oc>
    <nc r="K182"/>
  </rcc>
  <rcc rId="407" sId="1">
    <oc r="K183">
      <f>D183-I183</f>
    </oc>
    <nc r="K183"/>
  </rcc>
  <rcc rId="408" sId="1">
    <oc r="K184">
      <f>D184-I184</f>
    </oc>
    <nc r="K184"/>
  </rcc>
  <rcc rId="409" sId="1">
    <oc r="K185">
      <f>D185-I185</f>
    </oc>
    <nc r="K185"/>
  </rcc>
  <rcc rId="410" sId="1">
    <oc r="K186">
      <f>D186-I186</f>
    </oc>
    <nc r="K186"/>
  </rcc>
  <rcc rId="411" sId="1">
    <oc r="K187">
      <f>D187-I187</f>
    </oc>
    <nc r="K187"/>
  </rcc>
  <rcc rId="412" sId="1">
    <oc r="K188">
      <f>D188-I188</f>
    </oc>
    <nc r="K188"/>
  </rcc>
  <rcc rId="413" sId="1">
    <oc r="K189">
      <f>D189-I189</f>
    </oc>
    <nc r="K189"/>
  </rcc>
  <rcc rId="414" sId="1">
    <oc r="K190">
      <f>D190-I190</f>
    </oc>
    <nc r="K190"/>
  </rcc>
  <rcc rId="415" sId="1">
    <oc r="K191">
      <f>D191-I191</f>
    </oc>
    <nc r="K191"/>
  </rcc>
  <rcc rId="416" sId="1">
    <oc r="K192">
      <f>D192-I192</f>
    </oc>
    <nc r="K192"/>
  </rcc>
  <rcc rId="417" sId="1">
    <oc r="K193">
      <f>D193-I193</f>
    </oc>
    <nc r="K193"/>
  </rcc>
  <rcc rId="418" sId="1">
    <oc r="K194">
      <f>D194-I194</f>
    </oc>
    <nc r="K194"/>
  </rcc>
  <rcc rId="419" sId="1">
    <oc r="K195">
      <f>D195-I195</f>
    </oc>
    <nc r="K195"/>
  </rcc>
  <rcc rId="420" sId="1">
    <oc r="K196">
      <f>D196-I196</f>
    </oc>
    <nc r="K196"/>
  </rcc>
  <rcc rId="421" sId="1">
    <oc r="K197">
      <f>D197-I197</f>
    </oc>
    <nc r="K197"/>
  </rcc>
  <rcc rId="422" sId="1">
    <oc r="K198">
      <f>D198-I198</f>
    </oc>
    <nc r="K198"/>
  </rcc>
  <rcc rId="423" sId="1">
    <oc r="K199">
      <f>D199-I199</f>
    </oc>
    <nc r="K199"/>
  </rcc>
  <rcc rId="424" sId="1">
    <oc r="K200">
      <f>D200-I200</f>
    </oc>
    <nc r="K200"/>
  </rcc>
  <rcc rId="425" sId="1">
    <oc r="K201">
      <f>D201-I201</f>
    </oc>
    <nc r="K201"/>
  </rcc>
  <rcc rId="426" sId="1">
    <oc r="K202">
      <f>D202-I202</f>
    </oc>
    <nc r="K202"/>
  </rcc>
  <rcc rId="427" sId="1">
    <oc r="K203">
      <f>D203-I203</f>
    </oc>
    <nc r="K203"/>
  </rcc>
  <rcc rId="428" sId="1">
    <oc r="K204">
      <f>D204-I204</f>
    </oc>
    <nc r="K204"/>
  </rcc>
  <rcc rId="429" sId="1">
    <oc r="K205">
      <f>D205-I205</f>
    </oc>
    <nc r="K205"/>
  </rcc>
  <rcc rId="430" sId="1">
    <oc r="K206">
      <f>D206-I206</f>
    </oc>
    <nc r="K206"/>
  </rcc>
  <rcc rId="431" sId="1">
    <oc r="K207">
      <f>D207-I207</f>
    </oc>
    <nc r="K207"/>
  </rcc>
  <rcc rId="432" sId="1">
    <oc r="K208">
      <f>D208-I208</f>
    </oc>
    <nc r="K208"/>
  </rcc>
  <rcc rId="433" sId="1">
    <oc r="K209">
      <f>D209-I209</f>
    </oc>
    <nc r="K209"/>
  </rcc>
  <rcc rId="434" sId="1">
    <oc r="K210">
      <f>D210-I210</f>
    </oc>
    <nc r="K210"/>
  </rcc>
  <rcc rId="435" sId="1">
    <oc r="K211">
      <f>D211-I211</f>
    </oc>
    <nc r="K211"/>
  </rcc>
  <rcc rId="436" sId="1">
    <oc r="K212">
      <f>D212-I212</f>
    </oc>
    <nc r="K212"/>
  </rcc>
  <rcc rId="437" sId="1">
    <oc r="K213">
      <f>D213-I213</f>
    </oc>
    <nc r="K213"/>
  </rcc>
  <rcc rId="438" sId="1">
    <oc r="K214">
      <f>D214-I214</f>
    </oc>
    <nc r="K214"/>
  </rcc>
  <rcc rId="439" sId="1">
    <oc r="K215">
      <f>D215-I215</f>
    </oc>
    <nc r="K215"/>
  </rcc>
  <rcc rId="440" sId="1">
    <oc r="K216">
      <f>D216-I216</f>
    </oc>
    <nc r="K216"/>
  </rcc>
  <rcc rId="441" sId="1">
    <oc r="K217">
      <f>D217-I217</f>
    </oc>
    <nc r="K217"/>
  </rcc>
  <rcc rId="442" sId="1">
    <oc r="K218">
      <f>D218-I218</f>
    </oc>
    <nc r="K218"/>
  </rcc>
  <rcc rId="443" sId="1">
    <oc r="K219">
      <f>D219-I219</f>
    </oc>
    <nc r="K219"/>
  </rcc>
  <rcc rId="444" sId="1">
    <oc r="K220">
      <f>D220-I220</f>
    </oc>
    <nc r="K220"/>
  </rcc>
  <rcc rId="445" sId="1">
    <oc r="K221">
      <f>D221-I221</f>
    </oc>
    <nc r="K221"/>
  </rcc>
  <rcc rId="446" sId="1">
    <oc r="K222">
      <f>D222-I222</f>
    </oc>
    <nc r="K222"/>
  </rcc>
  <rcc rId="447" sId="1">
    <oc r="K223">
      <f>D223-I223</f>
    </oc>
    <nc r="K223"/>
  </rcc>
  <rcv guid="{BEA0FDBA-BB07-4C19-8BBD-5E57EE395C09}" action="delete"/>
  <rdn rId="0" localSheetId="1" customView="1" name="Z_BEA0FDBA_BB07_4C19_8BBD_5E57EE395C09_.wvu.PrintArea" hidden="1" oldHidden="1">
    <formula>'на 31.12.2019'!$A$1:$J$223</formula>
    <oldFormula>'на 31.12.2019'!$A$1:$J$223</oldFormula>
  </rdn>
  <rdn rId="0" localSheetId="1" customView="1" name="Z_BEA0FDBA_BB07_4C19_8BBD_5E57EE395C09_.wvu.PrintTitles" hidden="1" oldHidden="1">
    <formula>'на 31.12.2019'!$5:$8</formula>
    <oldFormula>'на 31.12.2019'!$5:$8</oldFormula>
  </rdn>
  <rdn rId="0" localSheetId="1" customView="1" name="Z_BEA0FDBA_BB07_4C19_8BBD_5E57EE395C09_.wvu.FilterData" hidden="1" oldHidden="1">
    <formula>'на 31.12.2019'!$A$7:$J$424</formula>
    <oldFormula>'на 31.12.2019'!$A$7:$J$424</oldFormula>
  </rdn>
  <rcv guid="{BEA0FDBA-BB07-4C19-8BBD-5E57EE395C09}"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31.12.2019'!$A$1:$J$223</formula>
    <oldFormula>'на 31.12.2019'!$A$1:$J$223</oldFormula>
  </rdn>
  <rdn rId="0" localSheetId="1" customView="1" name="Z_BEA0FDBA_BB07_4C19_8BBD_5E57EE395C09_.wvu.PrintTitles" hidden="1" oldHidden="1">
    <formula>'на 31.12.2019'!$5:$8</formula>
    <oldFormula>'на 31.12.2019'!$5:$8</oldFormula>
  </rdn>
  <rdn rId="0" localSheetId="1" customView="1" name="Z_BEA0FDBA_BB07_4C19_8BBD_5E57EE395C09_.wvu.FilterData" hidden="1" oldHidden="1">
    <formula>'на 31.12.2019'!$A$7:$J$424</formula>
    <oldFormula>'на 31.12.2019'!$A$7:$J$424</oldFormula>
  </rdn>
  <rcv guid="{BEA0FDBA-BB07-4C19-8BBD-5E57EE395C09}"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06:J111" start="0" length="0">
    <dxf>
      <border>
        <left/>
      </border>
    </dxf>
  </rfmt>
  <rfmt sheetId="1" sqref="J106" start="0" length="0">
    <dxf>
      <border>
        <top/>
      </border>
    </dxf>
  </rfmt>
  <rfmt sheetId="1" sqref="J106:J111" start="0" length="0">
    <dxf>
      <border>
        <right/>
      </border>
    </dxf>
  </rfmt>
  <rfmt sheetId="1" sqref="J106:J111">
    <dxf>
      <border>
        <top/>
        <bottom/>
        <horizontal/>
      </border>
    </dxf>
  </rfmt>
  <rfmt sheetId="1" sqref="J106:J111" start="0" length="0">
    <dxf>
      <border>
        <left style="thin">
          <color indexed="64"/>
        </left>
      </border>
    </dxf>
  </rfmt>
  <rfmt sheetId="1" sqref="J106" start="0" length="0">
    <dxf>
      <border>
        <top style="thin">
          <color indexed="64"/>
        </top>
      </border>
    </dxf>
  </rfmt>
  <rfmt sheetId="1" sqref="J106:J111" start="0" length="0">
    <dxf>
      <border>
        <right style="thin">
          <color indexed="64"/>
        </right>
      </border>
    </dxf>
  </rfmt>
  <rfmt sheetId="1" sqref="J111" start="0" length="0">
    <dxf>
      <border>
        <bottom style="thin">
          <color indexed="64"/>
        </bottom>
      </border>
    </dxf>
  </rfmt>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 sId="1">
    <oc r="J172"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rFont val="Times New Roman"/>
            <family val="2"/>
            <charset val="204"/>
          </rPr>
          <t xml:space="preserve">
</t>
        </r>
        <r>
          <rPr>
            <sz val="16"/>
            <rFont val="Times New Roman"/>
            <family val="1"/>
            <charset val="204"/>
          </rPr>
          <t>4. "Формирование комфортной городской среды" предусмотрено:</t>
        </r>
        <r>
          <rPr>
            <sz val="16"/>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rFont val="Times New Roman"/>
            <family val="2"/>
            <charset val="204"/>
          </rPr>
          <t xml:space="preserve">
2) ДАиГ:  обустройство объектов:
 "Парк в микрорайоне 40" -  Закупка на выполнение работ по благоустройству объекта размещена 16.04.2020, срок заключения муниципального контракта - 15.05.2020. НМЦК - 63 161,19 тыс.руб.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Ввиду нарушения сроков разработки ПИР, размещение закупки на строительно-монтажные работы до 15.05.2020 не представляется возможным. Средства будут предложены к перемещению.</t>
        </r>
      </is>
    </oc>
    <nc r="J172"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rFont val="Times New Roman"/>
            <family val="2"/>
            <charset val="204"/>
          </rPr>
          <t xml:space="preserve">
</t>
        </r>
        <r>
          <rPr>
            <sz val="16"/>
            <rFont val="Times New Roman"/>
            <family val="1"/>
            <charset val="204"/>
          </rPr>
          <t>4. "Формирование комфортной городской среды" предусмотрено:</t>
        </r>
        <r>
          <rPr>
            <sz val="16"/>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rFont val="Times New Roman"/>
            <family val="2"/>
            <charset val="204"/>
          </rPr>
          <t xml:space="preserve">
2) ДАиГ:  обустройство объектов:
 "Парк в микрорайоне 40" -  Закупка на выполнение работ по благоустройству объекта размещена 16.04.2020, срок заключения муниципального контракта - 15.05.2020. НМЦК - 63 161,19 тыс.руб.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t>
        </r>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31.12.2019'!$A$1:$J$223</formula>
    <oldFormula>'на 31.12.2019'!$A$1:$J$223</oldFormula>
  </rdn>
  <rdn rId="0" localSheetId="1" customView="1" name="Z_CA384592_0CFD_4322_A4EB_34EC04693944_.wvu.PrintTitles" hidden="1" oldHidden="1">
    <formula>'на 31.12.2019'!$5:$8</formula>
    <oldFormula>'на 31.12.2019'!$5:$8</oldFormula>
  </rdn>
  <rdn rId="0" localSheetId="1" customView="1" name="Z_CA384592_0CFD_4322_A4EB_34EC04693944_.wvu.FilterData" hidden="1" oldHidden="1">
    <formula>'на 31.12.2019'!$A$7:$J$424</formula>
    <oldFormula>'на 31.12.2019'!$A$7:$J$424</oldFormula>
  </rdn>
  <rcv guid="{CA384592-0CFD-4322-A4EB-34EC04693944}"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-содействие трудоустройству граждан с инвалидностью и их адаптация на рынке труда;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oc>
    <n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01.05.2020'!$A$1:$J$223</formula>
    <oldFormula>'на 01.05.2020'!$A$1:$J$223</oldFormula>
  </rdn>
  <rdn rId="0" localSheetId="1" customView="1" name="Z_A0A3CD9B_2436_40D7_91DB_589A95FBBF00_.wvu.PrintTitles" hidden="1" oldHidden="1">
    <formula>'на 01.05.2020'!$5:$8</formula>
    <oldFormula>'на 01.05.2020'!$5:$8</oldFormula>
  </rdn>
  <rdn rId="0" localSheetId="1" customView="1" name="Z_A0A3CD9B_2436_40D7_91DB_589A95FBBF00_.wvu.FilterData" hidden="1" oldHidden="1">
    <formula>'на 01.05.2020'!$A$7:$J$424</formula>
    <oldFormula>'на 01.05.2020'!$A$7:$J$424</oldFormula>
  </rdn>
  <rcv guid="{A0A3CD9B-2436-40D7-91DB-589A95FBBF00}" action="add"/>
  <rsnm rId="470" sheetId="1" oldName="[Информация о реализации государственных программ по состоянию на 01.05.2020.xlsx]на 31.12.2019" newName="[Информация о реализации государственных программ по состоянию на 01.05.2020.xlsx]на 01.05.2020"/>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D20" start="0" length="2147483647">
    <dxf>
      <font>
        <color auto="1"/>
      </font>
    </dxf>
  </rfmt>
  <rfmt sheetId="1" sqref="A15:A20" start="0" length="2147483647">
    <dxf>
      <font>
        <color auto="1"/>
      </font>
    </dxf>
  </rfmt>
  <rfmt sheetId="1" sqref="B59:B61" start="0" length="2147483647">
    <dxf>
      <font>
        <color auto="1"/>
      </font>
    </dxf>
  </rfmt>
  <rfmt sheetId="1" sqref="A56:B58" start="0" length="2147483647">
    <dxf>
      <font>
        <color auto="1"/>
      </font>
    </dxf>
  </rfmt>
  <rfmt sheetId="1" sqref="C56:D58" start="0" length="2147483647">
    <dxf>
      <font>
        <color auto="1"/>
      </font>
    </dxf>
  </rfmt>
  <rcc rId="1" sId="1" numFmtId="4">
    <oc r="G58">
      <v>2468.42</v>
    </oc>
    <nc r="G58">
      <v>3849.92</v>
    </nc>
  </rcc>
  <rfmt sheetId="1" sqref="G56:H58" start="0" length="2147483647">
    <dxf>
      <font>
        <color auto="1"/>
      </font>
    </dxf>
  </rfmt>
  <rfmt sheetId="1" sqref="E56:F58" start="0" length="2147483647">
    <dxf>
      <font>
        <color auto="1"/>
      </font>
    </dxf>
  </rfmt>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oc>
    <n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is>
    </oc>
    <n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is>
    </oc>
    <n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sz val="16"/>
            <color theme="1"/>
            <rFont val="Times New Roman"/>
            <family val="1"/>
            <charset val="204"/>
          </rPr>
          <t xml:space="preserve">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color theme="1"/>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color rgb="FFFF0000"/>
            <rFont val="Times New Roman"/>
            <family val="2"/>
            <charset val="204"/>
          </rPr>
          <t xml:space="preserve">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color theme="1"/>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color rgb="FFFF0000"/>
            <rFont val="Times New Roman"/>
            <family val="2"/>
            <charset val="204"/>
          </rPr>
          <t xml:space="preserve">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t>
        </r>
        <r>
          <rPr>
            <sz val="16"/>
            <color theme="1"/>
            <rFont val="Times New Roman"/>
            <family val="1"/>
            <charset val="204"/>
          </rPr>
          <t xml:space="preserve">АГ(ДК):   Планируемый показатель "Численность детей, посетивших лагерь дневного пребывания" - 770 чел.                </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J30"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
</t>
        </r>
        <r>
          <rPr>
            <u/>
            <sz val="16"/>
            <color rgb="FFFF0000"/>
            <rFont val="Times New Roman"/>
            <family val="2"/>
            <charset val="204"/>
          </rPr>
          <t>ДГХ:</t>
        </r>
        <r>
          <rPr>
            <sz val="16"/>
            <color rgb="FFFF0000"/>
            <rFont val="Times New Roman"/>
            <family val="2"/>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
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oc>
    <nc r="J30"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
</t>
        </r>
        <r>
          <rPr>
            <u/>
            <sz val="16"/>
            <color rgb="FFFF0000"/>
            <rFont val="Times New Roman"/>
            <family val="2"/>
            <charset val="204"/>
          </rPr>
          <t>ДГХ:</t>
        </r>
        <r>
          <rPr>
            <sz val="16"/>
            <color rgb="FFFF0000"/>
            <rFont val="Times New Roman"/>
            <family val="2"/>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8" start="0" length="0">
    <dxf>
      <font>
        <sz val="16"/>
        <color rgb="FFFF0000"/>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8" start="0" length="2147483647">
    <dxf>
      <font>
        <color theme="1"/>
      </font>
    </dxf>
  </rfmt>
  <rcc rId="34" sId="1" odxf="1" dxf="1">
    <oc r="B218" t="inlineStr">
      <is>
        <r>
          <t xml:space="preserve">Государственная программа "Реализация государственной национальной политики и профилактика экстремизма"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oc>
    <nc r="B218" t="inlineStr">
      <is>
        <r>
          <rPr>
            <b/>
            <sz val="16"/>
            <color theme="1"/>
            <rFont val="Times New Roman"/>
            <family val="1"/>
            <charset val="204"/>
          </rPr>
          <t xml:space="preserve">Государственная программа "Реализация государственной национальной политики и профилактика экстремизма"
</t>
        </r>
        <r>
          <rPr>
            <sz val="16"/>
            <color theme="1"/>
            <rFont val="Times New Roman"/>
            <family val="1"/>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nc>
    <ndxf>
      <font>
        <sz val="16"/>
        <color rgb="FFFF0000"/>
      </font>
    </ndxf>
  </rcc>
  <rfmt sheetId="1" sqref="B219:B223" start="0" length="2147483647">
    <dxf>
      <font>
        <color theme="1"/>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20:D221" start="0" length="2147483647">
    <dxf>
      <font>
        <color theme="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2:B178" start="0" length="2147483647">
    <dxf>
      <font>
        <color auto="1"/>
      </font>
    </dxf>
  </rfmt>
  <rfmt sheetId="1" sqref="C174:D174" start="0" length="2147483647">
    <dxf>
      <font>
        <color auto="1"/>
      </font>
    </dxf>
  </rfmt>
  <rfmt sheetId="1" sqref="C175:D175" start="0" length="2147483647">
    <dxf>
      <font>
        <color auto="1"/>
      </font>
    </dxf>
  </rfmt>
  <rfmt sheetId="1" sqref="C176:D176" start="0" length="2147483647">
    <dxf>
      <font>
        <color auto="1"/>
      </font>
    </dxf>
  </rfmt>
  <rcc rId="5" sId="1" numFmtId="4">
    <oc r="G176">
      <v>39.799999999999997</v>
    </oc>
    <nc r="G176">
      <v>76.569999999999993</v>
    </nc>
  </rcc>
  <rfmt sheetId="1" sqref="D176:G176" start="0" length="2147483647">
    <dxf>
      <font>
        <color auto="1"/>
      </font>
    </dxf>
  </rfmt>
  <rfmt sheetId="1" sqref="H176" start="0" length="2147483647">
    <dxf>
      <font>
        <color auto="1"/>
      </font>
    </dxf>
  </rfmt>
  <rfmt sheetId="1" sqref="C178:I178" start="0" length="2147483647">
    <dxf>
      <font>
        <color auto="1"/>
      </font>
    </dxf>
  </rfmt>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8:D218" start="0" length="2147483647">
    <dxf>
      <font>
        <color theme="1"/>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20:I221" start="0" length="2147483647">
    <dxf>
      <font>
        <color theme="1"/>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18" start="0" length="2147483647">
    <dxf>
      <font>
        <color theme="1"/>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8" start="0" length="2147483647">
    <dxf>
      <font>
        <color theme="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9:I39" start="0" length="2147483647">
    <dxf>
      <font>
        <color theme="1"/>
      </font>
    </dxf>
  </rfmt>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1:I41" start="0" length="2147483647">
    <dxf>
      <font>
        <color theme="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numFmtId="4">
    <oc r="G40">
      <v>0</v>
    </oc>
    <nc r="G40">
      <v>119.6</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0:H40" start="0" length="2147483647">
    <dxf>
      <font>
        <color theme="1"/>
      </fo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oc r="I40">
      <f>D40-G40</f>
    </oc>
    <nc r="I40">
      <f>D40-G40</f>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c r="I40">
      <f>D40-G40</f>
    </oc>
    <nc r="I40">
      <f>2603.4</f>
    </nc>
  </rcc>
  <rfmt sheetId="1" sqref="I40" start="0" length="2147483647">
    <dxf>
      <font>
        <color theme="1"/>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0:F185"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I40">
      <f>2603.4</f>
    </oc>
    <nc r="I40">
      <f>2603.4+224.6</f>
    </nc>
  </rcc>
  <rfmt sheetId="1" sqref="I40">
    <dxf>
      <fill>
        <patternFill patternType="solid">
          <bgColor rgb="FFFF0000"/>
        </patternFill>
      </fill>
    </dxf>
  </rfmt>
  <rfmt sheetId="1" sqref="I40">
    <dxf>
      <fill>
        <patternFill>
          <bgColor theme="0"/>
        </patternFill>
      </fill>
    </dxf>
  </rfmt>
  <rfmt sheetId="1" sqref="I40" start="0" length="2147483647">
    <dxf>
      <font>
        <color rgb="FFFF0000"/>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J38"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u/>
            <sz val="16"/>
            <color rgb="FFFF0000"/>
            <rFont val="Times New Roman"/>
            <family val="2"/>
            <charset val="204"/>
          </rPr>
          <t xml:space="preserve">АГ: </t>
        </r>
        <r>
          <rPr>
            <sz val="16"/>
            <color rgb="FFFF0000"/>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oc>
    <nc r="J38"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u/>
            <sz val="16"/>
            <color rgb="FFFF0000"/>
            <rFont val="Times New Roman"/>
            <family val="2"/>
            <charset val="204"/>
          </rPr>
          <t xml:space="preserve">АГ: </t>
        </r>
        <r>
          <rPr>
            <sz val="16"/>
            <color rgb="FFFF0000"/>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J38"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u/>
            <sz val="16"/>
            <color rgb="FFFF0000"/>
            <rFont val="Times New Roman"/>
            <family val="2"/>
            <charset val="204"/>
          </rPr>
          <t xml:space="preserve">АГ: </t>
        </r>
        <r>
          <rPr>
            <sz val="16"/>
            <color rgb="FFFF0000"/>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oc>
    <nc r="J38"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0:E40"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0:B43"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dxf="1" dxf="1">
    <oc r="B38" t="inlineStr">
      <is>
        <r>
          <rPr>
            <b/>
            <sz val="16"/>
            <color rgb="FFFF0000"/>
            <rFont val="Times New Roman"/>
            <family val="2"/>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oc>
    <nc r="B38"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nc>
    <odxf>
      <font>
        <sz val="16"/>
        <color rgb="FFFF0000"/>
      </font>
    </odxf>
    <ndxf>
      <font>
        <sz val="16"/>
        <color rgb="FFFF0000"/>
      </font>
    </ndxf>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B38"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oc>
    <nc r="B38"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t>
        </r>
        <r>
          <rPr>
            <sz val="16"/>
            <rFont val="Times New Roman"/>
            <family val="1"/>
            <charset val="204"/>
          </rPr>
          <t xml:space="preserve">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D38" start="0" length="2147483647">
    <dxf>
      <font>
        <color auto="1"/>
      </font>
    </dxf>
  </rfmt>
  <rfmt sheetId="1" sqref="G38:I38"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0"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 start="0" length="2147483647">
    <dxf>
      <font>
        <color auto="1"/>
      </font>
    </dxf>
  </rfmt>
  <rcc rId="44" sId="1" odxf="1" dxf="1">
    <oc r="B44" t="inlineStr">
      <is>
        <r>
          <t xml:space="preserve">Государственная программа "Развитие физической культуры и спорта"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oc>
    <nc r="B44" t="inlineStr">
      <is>
        <r>
          <rPr>
            <b/>
            <sz val="16"/>
            <rFont val="Times New Roman"/>
            <family val="1"/>
            <charset val="204"/>
          </rPr>
          <t>Государственная программа "Развитие физической культуры и спорта"</t>
        </r>
        <r>
          <rPr>
            <b/>
            <sz val="16"/>
            <color rgb="FFFF0000"/>
            <rFont val="Times New Roman"/>
            <family val="2"/>
            <charset val="204"/>
          </rPr>
          <t xml:space="preserve">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nc>
    <odxf>
      <font>
        <sz val="16"/>
        <color rgb="FFFF0000"/>
      </font>
    </odxf>
    <ndxf>
      <font>
        <sz val="16"/>
        <color rgb="FFFF0000"/>
      </font>
    </ndxf>
  </rcc>
  <rfmt sheetId="1" sqref="C44:C47" start="0" length="2147483647">
    <dxf>
      <font>
        <color auto="1"/>
      </font>
    </dxf>
  </rfmt>
  <rfmt sheetId="1" sqref="D44:D47" start="0" length="2147483647">
    <dxf>
      <font>
        <color auto="1"/>
      </font>
    </dxf>
  </rfmt>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3:B197" start="0" length="2147483647">
    <dxf>
      <font>
        <color auto="1"/>
      </font>
    </dxf>
  </rfmt>
  <rfmt sheetId="1" sqref="B198" start="0" length="2147483647">
    <dxf>
      <font>
        <color auto="1"/>
      </font>
    </dxf>
  </rfmt>
  <rcc rId="9" sId="1" numFmtId="4">
    <nc r="G194">
      <v>15000</v>
    </nc>
  </rcc>
  <rfmt sheetId="1" sqref="C194:H194" start="0" length="2147483647">
    <dxf>
      <font>
        <color auto="1"/>
      </font>
    </dxf>
  </rfmt>
  <rfmt sheetId="1" sqref="C195:D195" start="0" length="2147483647">
    <dxf>
      <font>
        <color auto="1"/>
      </font>
    </dxf>
  </rfmt>
  <rcc rId="10" sId="1" numFmtId="4">
    <nc r="G195">
      <v>9073.91</v>
    </nc>
  </rcc>
  <rfmt sheetId="1" sqref="G195:H195" start="0" length="2147483647">
    <dxf>
      <font>
        <color auto="1"/>
      </font>
    </dxf>
  </rfmt>
  <rfmt sheetId="1" sqref="C196" start="0" length="2147483647">
    <dxf>
      <font>
        <color auto="1"/>
      </font>
    </dxf>
  </rfmt>
  <rcc rId="11" sId="1" numFmtId="4">
    <oc r="D196">
      <v>49038</v>
    </oc>
    <nc r="D196">
      <v>47747.199999999997</v>
    </nc>
  </rcc>
  <rcc rId="12" sId="1" numFmtId="4">
    <nc r="G196">
      <v>1008.21</v>
    </nc>
  </rcc>
  <rfmt sheetId="1" sqref="D196:G196" start="0" length="2147483647">
    <dxf>
      <font>
        <color auto="1"/>
      </font>
    </dxf>
  </rfmt>
  <rfmt sheetId="1" sqref="H196" start="0" length="2147483647">
    <dxf>
      <font>
        <color auto="1"/>
      </font>
    </dxf>
  </rfmt>
  <rfmt sheetId="1" sqref="G193" start="0" length="2147483647">
    <dxf>
      <font>
        <color auto="1"/>
      </font>
    </dxf>
  </rfmt>
  <rfmt sheetId="1" sqref="D193:F193" start="0" length="2147483647">
    <dxf>
      <font>
        <color auto="1"/>
      </font>
    </dxf>
  </rfmt>
  <rfmt sheetId="1" sqref="C193"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5:B49" start="0" length="2147483647">
    <dxf>
      <font>
        <color auto="1"/>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numFmtId="4">
    <oc r="I45">
      <f>D45-G45</f>
    </oc>
    <nc r="I45">
      <v>922.68</v>
    </nc>
  </rcc>
  <rcc rId="47" sId="1" numFmtId="4">
    <oc r="I46">
      <f>D46-G46</f>
    </oc>
    <nc r="I46">
      <v>12321.22</v>
    </nc>
  </rcc>
  <rcc rId="48" sId="1" numFmtId="4">
    <oc r="I47">
      <f>D47-G47</f>
    </oc>
    <nc r="I47">
      <v>697.05</v>
    </nc>
  </rcc>
  <rfmt sheetId="1" sqref="I45:I47" start="0" length="2147483647">
    <dxf>
      <font>
        <color auto="1"/>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4" start="0" length="2147483647">
    <dxf>
      <font>
        <color auto="1"/>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4" start="0" length="0">
    <dxf>
      <font>
        <sz val="16"/>
        <color auto="1"/>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c r="B44" t="inlineStr">
      <is>
        <r>
          <rPr>
            <b/>
            <sz val="16"/>
            <rFont val="Times New Roman"/>
            <family val="1"/>
            <charset val="204"/>
          </rPr>
          <t>Государственная программа "Развитие физической культуры и спорта"</t>
        </r>
        <r>
          <rPr>
            <b/>
            <sz val="16"/>
            <color rgb="FFFF0000"/>
            <rFont val="Times New Roman"/>
            <family val="2"/>
            <charset val="204"/>
          </rPr>
          <t xml:space="preserve">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oc>
    <nc r="B44" t="inlineStr">
      <is>
        <r>
          <rPr>
            <b/>
            <sz val="16"/>
            <rFont val="Times New Roman"/>
            <family val="1"/>
            <charset val="204"/>
          </rPr>
          <t>Государственная программа "Развитие физической культуры и спорта"</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I17" start="0" length="2147483647">
    <dxf>
      <font>
        <color auto="1"/>
      </font>
    </dxf>
  </rfmt>
  <rfmt sheetId="1" sqref="J15" start="0" length="0">
    <dxf>
      <font>
        <sz val="16"/>
        <color rgb="FFFF0000"/>
      </font>
    </dxf>
  </rfmt>
  <rcc rId="51" sId="1" odxf="1" dxf="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ndxf>
      <font>
        <sz val="16"/>
        <color auto="1"/>
      </font>
    </ndxf>
  </rcc>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J17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01.04.2020 поступило обращение АО "Сжиженный газ Север", перечень получателей субсидии находится на согласовании, соглашение планируется заключить в апреле 2020 года.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4. "Формирование комфортной городской среды" предусмотрено:
1) УЛПХиЭБ: планируется "Благоустройство в районе СурГУ в г. Сургуте". 
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is>
    </oc>
    <nc r="J172"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01.04.2020 поступило обращение АО "Сжиженный газ Север", перечень получателей субсидии находится на согласовании, соглашение планируется заключить в апреле 2020 года.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4. "Формирование комфортной городской среды" предусмотрено:
</t>
        </r>
        <r>
          <rPr>
            <sz val="16"/>
            <rFont val="Times New Roman"/>
            <family val="1"/>
            <charset val="204"/>
          </rPr>
          <t xml:space="preserve">1) УЛПХиЭБ: планируется "Благоустройство в районе СурГУ в г. Сургуте". </t>
        </r>
        <r>
          <rPr>
            <sz val="16"/>
            <color rgb="FFFF0000"/>
            <rFont val="Times New Roman"/>
            <family val="2"/>
            <charset val="204"/>
          </rPr>
          <t xml:space="preserve">
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r>
      </is>
    </nc>
  </rcc>
  <rfmt sheetId="1" sqref="J56" start="0" length="0">
    <dxf>
      <font>
        <sz val="16"/>
        <color rgb="FFFF0000"/>
      </font>
    </dxf>
  </rfmt>
  <rfmt sheetId="1" sqref="I56:I58" start="0" length="2147483647">
    <dxf>
      <font>
        <color auto="1"/>
      </font>
    </dxf>
  </rfmt>
  <rcc rId="56" sId="1">
    <oc r="J56"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01.04.2020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На 01.04.2020 за счет средств окружного бюджета фактически отловлено 67 голов. Остаток денежных средств  будет освоен во 2 квартале 2020 года.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
</t>
        </r>
      </is>
    </oc>
    <nc r="J56" t="inlineStr">
      <is>
        <r>
          <rPr>
            <u/>
            <sz val="16"/>
            <rFont val="Times New Roman"/>
            <family val="1"/>
            <charset val="204"/>
          </rPr>
          <t>КУИ</t>
        </r>
        <r>
          <rPr>
            <sz val="16"/>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01.05.2020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На 01.05.2020 за счет средств окружного бюджета фактически отловлено 131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J30"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
</t>
        </r>
        <r>
          <rPr>
            <u/>
            <sz val="16"/>
            <color rgb="FFFF0000"/>
            <rFont val="Times New Roman"/>
            <family val="2"/>
            <charset val="204"/>
          </rPr>
          <t>ДГХ:</t>
        </r>
        <r>
          <rPr>
            <sz val="16"/>
            <color rgb="FFFF0000"/>
            <rFont val="Times New Roman"/>
            <family val="2"/>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oc>
    <nc r="J30"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dxf="1" dxf="1">
    <oc r="J193" t="inlineStr">
      <is>
        <r>
          <rPr>
            <u/>
            <sz val="16"/>
            <color rgb="FFFF0000"/>
            <rFont val="Times New Roman"/>
            <family val="2"/>
            <charset val="204"/>
          </rPr>
          <t>ДГХ</t>
        </r>
        <r>
          <rPr>
            <sz val="16"/>
            <color rgb="FFFF0000"/>
            <rFont val="Times New Roman"/>
            <family val="2"/>
            <charset val="204"/>
          </rPr>
          <t xml:space="preserve">: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- 23 %.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-21%.
</t>
        </r>
        <r>
          <rPr>
            <u/>
            <sz val="16"/>
            <color rgb="FFFF0000"/>
            <rFont val="Times New Roman"/>
            <family val="2"/>
            <charset val="204"/>
          </rPr>
          <t>АГ:</t>
        </r>
        <r>
          <rPr>
            <sz val="16"/>
            <color rgb="FFFF0000"/>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- 23 %.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-21%.
</t>
        </r>
        <r>
          <rPr>
            <u/>
            <sz val="16"/>
            <color rgb="FFFF0000"/>
            <rFont val="Times New Roman"/>
            <family val="2"/>
            <charset val="204"/>
          </rPr>
          <t>АГ:</t>
        </r>
        <r>
          <rPr>
            <sz val="16"/>
            <color rgb="FFFF0000"/>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is>
    </nc>
    <odxf>
      <font>
        <sz val="16"/>
        <color rgb="FFFF0000"/>
      </font>
    </odxf>
    <ndxf>
      <font>
        <sz val="16"/>
        <color rgb="FFFF0000"/>
      </font>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numFmtId="4">
    <nc r="E195">
      <v>9073.91</v>
    </nc>
  </rcc>
  <rfmt sheetId="1" sqref="E195:F195" start="0" length="2147483647">
    <dxf>
      <font>
        <color auto="1"/>
      </font>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2:I177" start="0" length="2147483647">
    <dxf>
      <font>
        <color auto="1"/>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72" start="0" length="0">
    <dxf>
      <font>
        <sz val="16"/>
        <color rgb="FFFF0000"/>
      </font>
    </dxf>
  </rfmt>
  <rcc rId="59" sId="1">
    <oc r="K173">
      <f>D173-I173</f>
    </oc>
    <nc r="K173">
      <f>D173-I173</f>
    </nc>
  </rcc>
  <rfmt sheetId="1" sqref="L173" start="0" length="2147483647">
    <dxf>
      <font>
        <sz val="18"/>
      </font>
    </dxf>
  </rfmt>
  <rfmt sheetId="1" sqref="L173" start="0" length="2147483647">
    <dxf>
      <font>
        <color auto="1"/>
      </font>
    </dxf>
  </rfmt>
  <rcc rId="60" sId="1">
    <oc r="J172"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01.04.2020 поступило обращение АО "Сжиженный газ Север", перечень получателей субсидии находится на согласовании, соглашение планируется заключить в апреле 2020 года.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4. "Формирование комфортной городской среды" предусмотрено:
</t>
        </r>
        <r>
          <rPr>
            <sz val="16"/>
            <rFont val="Times New Roman"/>
            <family val="1"/>
            <charset val="204"/>
          </rPr>
          <t xml:space="preserve">1) УЛПХиЭБ: планируется "Благоустройство в районе СурГУ в г. Сургуте". </t>
        </r>
        <r>
          <rPr>
            <sz val="16"/>
            <color rgb="FFFF0000"/>
            <rFont val="Times New Roman"/>
            <family val="2"/>
            <charset val="204"/>
          </rPr>
          <t xml:space="preserve">
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r>
      </is>
    </oc>
    <nc r="J172" t="inlineStr">
      <is>
        <r>
          <rPr>
            <sz val="16"/>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color rgb="FFFF0000"/>
            <rFont val="Times New Roman"/>
            <family val="2"/>
            <charset val="204"/>
          </rPr>
          <t xml:space="preserve">
</t>
        </r>
        <r>
          <rPr>
            <sz val="16"/>
            <rFont val="Times New Roman"/>
            <family val="1"/>
            <charset val="204"/>
          </rPr>
          <t>4. "Формирование комфортной городской среды" предусмотрено:</t>
        </r>
        <r>
          <rPr>
            <sz val="16"/>
            <color rgb="FFFF0000"/>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color rgb="FFFF0000"/>
            <rFont val="Times New Roman"/>
            <family val="2"/>
            <charset val="204"/>
          </rPr>
          <t xml:space="preserve">
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r>
      </is>
    </nc>
  </rcc>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31.12.2019'!$A$1:$J$223</formula>
    <oldFormula>'на 31.12.2019'!$A$1:$J$223</oldFormula>
  </rdn>
  <rdn rId="0" localSheetId="1" customView="1" name="Z_CCF533A2_322B_40E2_88B2_065E6D1D35B4_.wvu.PrintTitles" hidden="1" oldHidden="1">
    <formula>'на 31.12.2019'!$5:$8</formula>
    <oldFormula>'на 31.12.2019'!$5:$8</oldFormula>
  </rdn>
  <rdn rId="0" localSheetId="1" customView="1" name="Z_CCF533A2_322B_40E2_88B2_065E6D1D35B4_.wvu.FilterData" hidden="1" oldHidden="1">
    <formula>'на 31.12.2019'!$A$7:$J$424</formula>
    <oldFormula>'на 31.12.2019'!$A$7:$J$424</oldFormula>
  </rdn>
  <rcv guid="{CCF533A2-322B-40E2-88B2-065E6D1D35B4}"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J148" t="inlineStr">
      <is>
        <t xml:space="preserve">   На 01.04.2020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соответствии с выпиской из приказа Департамента строительства ХМАО – Югры от 05.12.2019 № 319-п в 2020 году планируется предоставить социальные выплаты  на приобретение (строительство) жилья  3 молодым семьям.
    По состоянию на 01.04.2020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Молодые семьи, получившие свидетельства, в стадии подбора вариантов приобретения жилья.</t>
      </is>
    </oc>
    <nc r="J148" t="inlineStr">
      <is>
        <t xml:space="preserve">   На 01.05.2020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соответствии с выпиской из приказа Департамента строительства ХМАО – Югры от 05.12.2019 № 319-п в 2020 году планируется предоставить социальные выплаты  на приобретение (строительство) жилья  3 молодым семьям.
    По состоянию на 01.05.2020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Из них : 1 молодая семья предоставила в банк необходимый пакет документов для формирования заявки на перечисление социальной выплаты; 1 молодая семья находится в стадии заключения договора купли-продажи жилого помещения; 1 молодая семья подбирает вариант покупки жилья.</t>
      </is>
    </nc>
  </rcc>
  <rfmt sheetId="1" sqref="J148:J153"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J160" t="inlineStr">
      <is>
        <r>
          <rPr>
            <u/>
            <sz val="16"/>
            <color rgb="FFFF0000"/>
            <rFont val="Times New Roman"/>
            <family val="2"/>
            <charset val="204"/>
          </rPr>
          <t>ДАиГ:</t>
        </r>
        <r>
          <rPr>
            <sz val="16"/>
            <color rgb="FFFF0000"/>
            <rFont val="Times New Roman"/>
            <family val="2"/>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01.04.2020: 
 - 2 гражданам выданы гарантийные письма, 
- в отношении 9 граждан проводится работа по подтверждению права на получение субсидии; 
- 1 гражданин не предоставил документы для принятия решения о выдаче гарантийного письма;                                                                                                                                                         - 4 граждан уведомлены о включении в список получателей, документы для подтверждения права на получение субсидии не предоставлены.                        
       </t>
        </r>
      </is>
    </oc>
    <nc r="J160" t="inlineStr">
      <is>
        <r>
          <rPr>
            <u/>
            <sz val="16"/>
            <color rgb="FFFF0000"/>
            <rFont val="Times New Roman"/>
            <family val="2"/>
            <charset val="204"/>
          </rPr>
          <t>ДАиГ:</t>
        </r>
        <r>
          <rPr>
            <sz val="16"/>
            <color rgb="FFFF0000"/>
            <rFont val="Times New Roman"/>
            <family val="2"/>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01.05.2020: 
 - 9 гражданам выданы гарантийные письма, 
- в отношении 4 граждан проводится работа по подтверждению права на получение субсидии; 
- 3 гражданина уведомлены о возможности получения субсидии в текущем году, документы для принятия решения в установленный срок не представили.     </t>
        </r>
        <r>
          <rPr>
            <sz val="16"/>
            <color rgb="FFFF0000"/>
            <rFont val="Times New Roman"/>
            <family val="2"/>
            <charset val="204"/>
          </rPr>
          <t xml:space="preserve">                        
       </t>
        </r>
      </is>
    </nc>
  </rcc>
  <rcv guid="{6E4A7295-8CE0-4D28-ABEF-D38EBAE7C204}" action="delete"/>
  <rdn rId="0" localSheetId="1" customView="1" name="Z_6E4A7295_8CE0_4D28_ABEF_D38EBAE7C204_.wvu.PrintArea" hidden="1" oldHidden="1">
    <formula>'на 31.12.2019'!$A$1:$J$223</formula>
    <oldFormula>'на 31.12.2019'!$A$1:$J$223</oldFormula>
  </rdn>
  <rdn rId="0" localSheetId="1" customView="1" name="Z_6E4A7295_8CE0_4D28_ABEF_D38EBAE7C204_.wvu.PrintTitles" hidden="1" oldHidden="1">
    <formula>'на 31.12.2019'!$5:$8</formula>
    <oldFormula>'на 31.12.2019'!$5:$8</oldFormula>
  </rdn>
  <rdn rId="0" localSheetId="1" customView="1" name="Z_6E4A7295_8CE0_4D28_ABEF_D38EBAE7C204_.wvu.FilterData" hidden="1" oldHidden="1">
    <formula>'на 31.12.2019'!$A$7:$J$424</formula>
    <oldFormula>'на 31.12.2019'!$A$7:$J$424</oldFormula>
  </rdn>
  <rcv guid="{6E4A7295-8CE0-4D28-ABEF-D38EBAE7C204}"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6:J171" start="0" length="2147483647">
    <dxf>
      <font>
        <color auto="1"/>
      </font>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dxf="1" dxf="1">
    <oc r="J50" t="inlineStr">
      <is>
        <r>
          <rPr>
            <u/>
            <sz val="16"/>
            <color rgb="FFFF0000"/>
            <rFont val="Times New Roman"/>
            <family val="2"/>
            <charset val="204"/>
          </rPr>
          <t>АГ:</t>
        </r>
        <r>
          <rPr>
            <sz val="16"/>
            <color rgb="FFFF0000"/>
            <rFont val="Times New Roman"/>
            <family val="2"/>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sz val="16"/>
            <color theme="1"/>
            <rFont val="Times New Roman"/>
            <family val="1"/>
            <charset val="204"/>
          </rPr>
          <t xml:space="preserve">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is>
    </oc>
    <nc r="J50"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01.05.2020 произведена выплата заработной платы за январь-март и первую половину апреля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2"/>
            <charset val="204"/>
          </rPr>
          <t xml:space="preserve">
</t>
        </r>
        <r>
          <rPr>
            <u/>
            <sz val="16"/>
            <color theme="1"/>
            <rFont val="Times New Roman"/>
            <family val="1"/>
            <charset val="204"/>
          </rPr>
          <t xml:space="preserve">ДО: </t>
        </r>
        <r>
          <rPr>
            <sz val="16"/>
            <color theme="1"/>
            <rFont val="Times New Roman"/>
            <family val="1"/>
            <charset val="204"/>
          </rPr>
          <t>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t>
        </r>
        <r>
          <rPr>
            <sz val="16"/>
            <color theme="1"/>
            <rFont val="Times New Roman"/>
            <family val="1"/>
            <charset val="204"/>
          </rPr>
          <t>-содействие трудоустройству граждан с инвалидностью и их адаптация на рынке труда;</t>
        </r>
        <r>
          <rPr>
            <sz val="16"/>
            <color rgb="FFFF0000"/>
            <rFont val="Times New Roman"/>
            <family val="2"/>
            <charset val="204"/>
          </rPr>
          <t xml:space="preserve">
</t>
        </r>
        <r>
          <rPr>
            <sz val="16"/>
            <color theme="1"/>
            <rFont val="Times New Roman"/>
            <family val="1"/>
            <charset val="204"/>
          </rPr>
          <t>-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sz val="16"/>
            <color theme="1"/>
            <rFont val="Times New Roman"/>
            <family val="1"/>
            <charset val="204"/>
          </rPr>
          <t xml:space="preserve">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МАУ ПРСМ "Наше время" и МБУ СП СШОР "Кедр".                                                                                                                                                                                                                                                                    
</t>
        </r>
      </is>
    </nc>
    <odxf>
      <font>
        <sz val="16"/>
        <color rgb="FFFF0000"/>
      </font>
    </odxf>
    <ndxf>
      <font>
        <sz val="16"/>
        <color rgb="FFFF0000"/>
      </font>
    </ndxf>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J38"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oc>
    <nc r="J38"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nc>
  </rcc>
  <rfmt sheetId="1" sqref="A37:XFD37" start="0" length="2147483647">
    <dxf>
      <font>
        <color auto="1"/>
      </font>
    </dxf>
  </rfmt>
  <rcc rId="74" sId="1" odxf="1" dxf="1">
    <oc r="J210"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январь-февраль и первую половину марта,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is>
    </oc>
    <nc r="J210"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январь-март и первую половину апреля,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is>
    </nc>
    <odxf>
      <font>
        <sz val="16"/>
        <color rgb="FFFF0000"/>
      </font>
    </odxf>
    <ndxf>
      <font>
        <sz val="16"/>
        <color rgb="FFFF0000"/>
      </font>
    </ndxf>
  </rcc>
  <rcc rId="75" sId="1" odxf="1" dxf="1">
    <oc r="J30"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oc>
    <n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6"/>
            <color rgb="FFFF0000"/>
            <rFont val="Times New Roman"/>
            <family val="2"/>
            <charset val="204"/>
          </rPr>
          <t xml:space="preserve">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nc>
    <odxf>
      <font>
        <sz val="16"/>
        <color rgb="FFFF0000"/>
      </font>
    </odxf>
    <ndxf>
      <font>
        <sz val="16"/>
        <color rgb="FFFF0000"/>
      </font>
    </ndxf>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4:J159" start="0" length="2147483647">
    <dxf>
      <font>
        <color auto="1"/>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80:J185" start="0" length="2147483647">
    <dxf>
      <font>
        <color auto="1"/>
      </font>
    </dxf>
  </rfmt>
  <rfmt sheetId="1" sqref="A179:XFD179" start="0" length="2147483647">
    <dxf>
      <font>
        <color auto="1"/>
      </font>
    </dxf>
  </rfmt>
  <rfmt sheetId="1" sqref="A208:XFD209" start="0" length="2147483647">
    <dxf>
      <font>
        <color auto="1"/>
      </font>
    </dxf>
  </rfmt>
  <rcc rId="76" sId="1">
    <oc r="J203"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январь-февраль и первую половину марта,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oc>
    <nc r="J203"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январь-март и первую половину апреля,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nc>
  </rcc>
  <rfmt sheetId="1" sqref="J203:J207"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numFmtId="4">
    <nc r="E194">
      <v>15000</v>
    </nc>
  </rcc>
  <rfmt sheetId="1" sqref="E194" start="0" length="2147483647">
    <dxf>
      <font>
        <color rgb="FFFF0000"/>
      </font>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9:XFD202" start="0" length="2147483647">
    <dxf>
      <font>
        <color auto="1"/>
      </font>
    </dxf>
  </rfmt>
  <rfmt sheetId="1" sqref="A192:XFD192" start="0" length="2147483647">
    <dxf>
      <font>
        <color auto="1"/>
      </font>
    </dxf>
  </rfmt>
  <rcc rId="77" sId="1" odxf="1" dxf="1">
    <oc r="J186"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предусмотрены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2020 года в связи с прохождением процедуры согласования порядков предоставления субсидии. Заключение контракта в рамках регилнального проекта "Популяризация предпринимательства" запланировано также на 2 квартал 2020 года.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oc>
    <nc r="J186"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2020 года в связи с прохождением процедуры согласования порядков предоставления субсидии. Заключение контракта в рамках регилнального проекта "Популяризация предпринимательства" запланировано также на 2 квартал 2020 года.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nc>
    <odxf>
      <font>
        <sz val="16"/>
        <color rgb="FFFF0000"/>
      </font>
    </odxf>
    <ndxf>
      <font>
        <sz val="16"/>
        <color rgb="FFFF0000"/>
      </font>
    </ndxf>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J210"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январь-март и первую половину апреля,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is>
    </oc>
    <nc r="J210"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январь-март и первую половину апреля,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XFD62"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J172" t="inlineStr">
      <is>
        <r>
          <rPr>
            <sz val="16"/>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color rgb="FFFF0000"/>
            <rFont val="Times New Roman"/>
            <family val="2"/>
            <charset val="204"/>
          </rPr>
          <t xml:space="preserve">
</t>
        </r>
        <r>
          <rPr>
            <sz val="16"/>
            <rFont val="Times New Roman"/>
            <family val="1"/>
            <charset val="204"/>
          </rPr>
          <t>4. "Формирование комфортной городской среды" предусмотрено:</t>
        </r>
        <r>
          <rPr>
            <sz val="16"/>
            <color rgb="FFFF0000"/>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color rgb="FFFF0000"/>
            <rFont val="Times New Roman"/>
            <family val="2"/>
            <charset val="204"/>
          </rPr>
          <t xml:space="preserve">
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r>
      </is>
    </oc>
    <nc r="J172" t="inlineStr">
      <is>
        <r>
          <rPr>
            <sz val="16"/>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01.05.2020 по результатам поступившей зяавки от ОА "Сжиженный газ Север", заключено соглашение от 08.04.2020 № 5 на сумму 4 609,2 тыс.руб.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Расходы запланированы на 2-3 кварталы 2020 года.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t>
        </r>
        <r>
          <rPr>
            <sz val="16"/>
            <color rgb="FFFF0000"/>
            <rFont val="Times New Roman"/>
            <family val="2"/>
            <charset val="204"/>
          </rPr>
          <t xml:space="preserve">
</t>
        </r>
        <r>
          <rPr>
            <sz val="16"/>
            <rFont val="Times New Roman"/>
            <family val="1"/>
            <charset val="204"/>
          </rPr>
          <t>4. "Формирование комфортной городской среды" предусмотрено:</t>
        </r>
        <r>
          <rPr>
            <sz val="16"/>
            <color rgb="FFFF0000"/>
            <rFont val="Times New Roman"/>
            <family val="2"/>
            <charset val="204"/>
          </rPr>
          <t xml:space="preserve">
</t>
        </r>
        <r>
          <rPr>
            <sz val="16"/>
            <rFont val="Times New Roman"/>
            <family val="1"/>
            <charset val="204"/>
          </rPr>
          <t xml:space="preserve">1) УЛПХиЭБ: планируется "Благоустройство в районе СурГУ в г. Сургуте". </t>
        </r>
        <r>
          <rPr>
            <sz val="16"/>
            <color rgb="FFFF0000"/>
            <rFont val="Times New Roman"/>
            <family val="2"/>
            <charset val="204"/>
          </rPr>
          <t xml:space="preserve">
2) ДАиГ:  обустройство объектов:
 "Парк в микрорайоне 40" -  Закупка на выполнение работ по благоустройству объекта размещена 16.04.2020, срок заключения муниципального контракта - 15.05.2020. НМЦК - 63 161,19 тыс.руб.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Ввиду нарушения сроков разработки ПИР, размещение закупки на строительно-монтажные работы до 15.05.2020 не представляется возможным. Средства будут предложены к перемещению.</t>
        </r>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o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6"/>
            <color rgb="FFFF0000"/>
            <rFont val="Times New Roman"/>
            <family val="2"/>
            <charset val="204"/>
          </rPr>
          <t xml:space="preserve">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is>
    </oc>
    <nc r="J30"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6"/>
            <color rgb="FFFF0000"/>
            <rFont val="Times New Roman"/>
            <family val="2"/>
            <charset val="204"/>
          </rPr>
          <t xml:space="preserve">оставшегося без попечения родителей, на территории РФ в сумме 746 тыс. рублей (15 %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0:J36" start="0" length="2147483647">
    <dxf>
      <font>
        <sz val="12"/>
      </font>
    </dxf>
  </rfmt>
  <rcc rId="81" sId="1">
    <oc r="J30" t="inlineStr">
      <is>
        <r>
          <rPr>
            <u/>
            <sz val="12"/>
            <rFont val="Times New Roman"/>
            <family val="1"/>
            <charset val="204"/>
          </rPr>
          <t>АГ:</t>
        </r>
        <r>
          <rPr>
            <sz val="12"/>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2"/>
            <color rgb="FFFF0000"/>
            <rFont val="Times New Roman"/>
            <family val="1"/>
            <charset val="204"/>
          </rPr>
          <t xml:space="preserve">оставшегося без попечения родителей, на территории РФ в сумме 746 тыс. рублей (15 % исполнения от плана).
</t>
        </r>
        <r>
          <rPr>
            <u/>
            <sz val="12"/>
            <rFont val="Times New Roman"/>
            <family val="1"/>
            <charset val="204"/>
          </rPr>
          <t>ДГХ:</t>
        </r>
        <r>
          <rPr>
            <sz val="12"/>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2"/>
            <color rgb="FFFF0000"/>
            <rFont val="Times New Roman"/>
            <family val="1"/>
            <charset val="204"/>
          </rPr>
          <t xml:space="preserve">
</t>
        </r>
        <r>
          <rPr>
            <sz val="12"/>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2"/>
            <color rgb="FFFF0000"/>
            <rFont val="Times New Roman"/>
            <family val="1"/>
            <charset val="204"/>
          </rPr>
          <t xml:space="preserve">
</t>
        </r>
        <r>
          <rPr>
            <u/>
            <sz val="12"/>
            <color rgb="FFFF0000"/>
            <rFont val="Times New Roman"/>
            <family val="1"/>
            <charset val="204"/>
          </rPr>
          <t>ДАиГ</t>
        </r>
        <r>
          <rPr>
            <sz val="12"/>
            <color rgb="FFFF0000"/>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oc>
    <nc r="J30" t="inlineStr">
      <is>
        <r>
          <rPr>
            <u/>
            <sz val="12"/>
            <rFont val="Times New Roman"/>
            <family val="1"/>
            <charset val="204"/>
          </rPr>
          <t>АГ:</t>
        </r>
        <r>
          <rPr>
            <sz val="12"/>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01.05.2020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t>
        </r>
        <r>
          <rPr>
            <sz val="12"/>
            <color rgb="FFFF0000"/>
            <rFont val="Times New Roman"/>
            <family val="1"/>
            <charset val="204"/>
          </rPr>
          <t xml:space="preserve">оставшегося без попечения родителей, на территории РФ в сумме 746 тыс. рублей (15 % исполнения от плана).
</t>
        </r>
        <r>
          <rPr>
            <u/>
            <sz val="12"/>
            <rFont val="Times New Roman"/>
            <family val="1"/>
            <charset val="204"/>
          </rPr>
          <t>ДГХ:</t>
        </r>
        <r>
          <rPr>
            <sz val="12"/>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2"/>
            <color rgb="FFFF0000"/>
            <rFont val="Times New Roman"/>
            <family val="1"/>
            <charset val="204"/>
          </rPr>
          <t xml:space="preserve">
</t>
        </r>
        <r>
          <rPr>
            <sz val="12"/>
            <color theme="1"/>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2"/>
            <color rgb="FFFF0000"/>
            <rFont val="Times New Roman"/>
            <family val="1"/>
            <charset val="204"/>
          </rPr>
          <t xml:space="preserve">
</t>
        </r>
        <r>
          <rPr>
            <u/>
            <sz val="12"/>
            <rFont val="Times New Roman"/>
            <family val="1"/>
            <charset val="204"/>
          </rPr>
          <t>ДАиГ</t>
        </r>
        <r>
          <rPr>
            <sz val="12"/>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 размещены аукционы на приобретение 17 жилых помещений в апреле 2020 года, подведение итогов аукционов - 22 мая. Размещение остальных закупок - май 2020 года.</t>
        </r>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0:J36" start="0" length="2147483647">
    <dxf>
      <font>
        <sz val="16"/>
      </font>
    </dxf>
  </rfmt>
  <rfmt sheetId="1" sqref="J172:J178" start="0" length="2147483647">
    <dxf>
      <font>
        <color auto="1"/>
      </font>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color theme="1"/>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color rgb="FFFF0000"/>
            <rFont val="Times New Roman"/>
            <family val="2"/>
            <charset val="204"/>
          </rPr>
          <t xml:space="preserve">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t>
        </r>
        <r>
          <rPr>
            <sz val="16"/>
            <color theme="1"/>
            <rFont val="Times New Roman"/>
            <family val="1"/>
            <charset val="204"/>
          </rPr>
          <t xml:space="preserve">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t>
        </r>
        <r>
          <rPr>
            <sz val="16"/>
            <color theme="1"/>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t>
        </r>
        <r>
          <rPr>
            <sz val="16"/>
            <color rgb="FFFF0000"/>
            <rFont val="Times New Roman"/>
            <family val="2"/>
            <charset val="204"/>
          </rPr>
          <t xml:space="preserve">
</t>
        </r>
        <r>
          <rPr>
            <sz val="16"/>
            <color theme="1"/>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color theme="1"/>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color theme="1"/>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t>
        </r>
        <r>
          <rPr>
            <sz val="16"/>
            <color rgb="FFFF0000"/>
            <rFont val="Times New Roman"/>
            <family val="2"/>
            <charset val="204"/>
          </rPr>
          <t xml:space="preserve">
</t>
        </r>
        <r>
          <rPr>
            <sz val="16"/>
            <color theme="1"/>
            <rFont val="Times New Roman"/>
            <family val="1"/>
            <charset val="204"/>
          </rPr>
          <t>Количество созданных центров цифрового образования детей «IT-куб» - 1 ед.</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39%. Подрядчиком допущено отставание от графика производства работ.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- 13%. Подрядчиком допущено отставание от графика производства работ.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будут предложены к перераспределению.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на строительство объекта из Адресной инвестиционной программы ХМАО-Югры на 2020 год и на плановый период 2021 и 2022 годов исключены. Средства будут предложены к перераспределению.                       
 </t>
        </r>
        <r>
          <rPr>
            <sz val="16"/>
            <color theme="1"/>
            <rFont val="Times New Roman"/>
            <family val="1"/>
            <charset val="204"/>
          </rPr>
          <t xml:space="preserve">АГ(ДК):   Планируемый показатель "Численность детей, посетивших лагерь дневного пребывания" - 770 чел.                </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9" start="0" length="2147483647">
    <dxf>
      <font>
        <color auto="1"/>
      </font>
    </dxf>
  </rfmt>
  <rcc rId="83" sId="1">
    <o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- 23 %.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-21%.
</t>
        </r>
        <r>
          <rPr>
            <u/>
            <sz val="16"/>
            <color rgb="FFFF0000"/>
            <rFont val="Times New Roman"/>
            <family val="2"/>
            <charset val="204"/>
          </rPr>
          <t>АГ:</t>
        </r>
        <r>
          <rPr>
            <sz val="16"/>
            <color rgb="FFFF0000"/>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color rgb="FFFF0000"/>
            <rFont val="Times New Roman"/>
            <family val="2"/>
            <charset val="204"/>
          </rPr>
          <t>АГ:</t>
        </r>
        <r>
          <rPr>
            <sz val="16"/>
            <color rgb="FFFF0000"/>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is>
    </nc>
  </rcc>
  <rfmt sheetId="1" sqref="J193:J198" start="0" length="2147483647">
    <dxf>
      <font>
        <color auto="1"/>
      </font>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93:I196"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- 31 761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rcc>
  <rcv guid="{3EEA7E1A-5F2B-4408-A34C-1F0223B5B245}" action="delete"/>
  <rdn rId="0" localSheetId="1" customView="1" name="Z_3EEA7E1A_5F2B_4408_A34C_1F0223B5B245_.wvu.FilterData" hidden="1" oldHidden="1">
    <formula>'на 31.12.2019'!$A$7:$J$424</formula>
    <oldFormula>'на 31.12.2019'!$A$7:$J$424</oldFormula>
  </rdn>
  <rcv guid="{3EEA7E1A-5F2B-4408-A34C-1F0223B5B245}"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numFmtId="4">
    <oc r="I176">
      <v>31553.13</v>
    </oc>
    <nc r="I176">
      <f>31553.13-595.41</f>
    </nc>
  </rcc>
  <rcc rId="85" sId="1">
    <oc r="I175">
      <f>D175-G175</f>
    </oc>
    <nc r="I175">
      <f>D175-G175-1452.79</f>
    </nc>
  </rcc>
  <rcc rId="86" sId="1">
    <oc r="I174">
      <f>D174-G174</f>
    </oc>
    <nc r="I174">
      <f>D174-G174-928.83</f>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I25">
      <f>146817.2+126051</f>
    </oc>
    <nc r="I25">
      <f>146817.2+126051+174673.3</f>
    </nc>
  </rcc>
  <rcc rId="88" sId="1">
    <oc r="I26">
      <f>13317919.77+1110.03+1633503.1</f>
    </oc>
    <nc r="I26">
      <f>13317919.77+1110.03+1633503.1+1450288.8</f>
    </nc>
  </rcc>
  <rcc rId="89" sId="1">
    <oc r="I27">
      <f>48524.15+1110.03+226355.03</f>
    </oc>
    <nc r="I27">
      <f>48524.15+1110.03+226355.03+180551.43</f>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oc r="I33">
      <f>14190+239068.5+705.5+190708.3</f>
    </oc>
    <nc r="I33">
      <f>14190+239068.5+705.5+190708.3+199622.51</f>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1">
    <oc r="J186"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2020 года в связи с прохождением процедуры согласования порядков предоставления субсидии. Заключение контракта в рамках регилнального проекта "Популяризация предпринимательства" запланировано также на 2 квартал 2020 года.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oc>
    <nc r="J186"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осуществляется с 20.04.2020 года. Заключение контракта в рамках регионального проекта "Популяризация предпринимательства" запланировано на 2 квартал 2020 года.</t>
        </r>
        <r>
          <rPr>
            <sz val="16"/>
            <color rgb="FFFF0000"/>
            <rFont val="Times New Roman"/>
            <family val="2"/>
            <charset val="204"/>
          </rPr>
          <t xml:space="preserve">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J82" t="inlineStr">
      <is>
        <t>Размещение закупки на приобретение жилых помещений для участников программы запланировано на апрель 2020 года.</t>
      </is>
    </oc>
    <nc r="J82" t="inlineStr">
      <is>
        <t>Размещение закупки на приобретение жилых помещений для участников программы запланировано на май 2020 года.</t>
      </is>
    </nc>
  </rcc>
  <rfmt sheetId="1" sqref="J82:J87" start="0" length="2147483647">
    <dxf>
      <font>
        <color auto="1"/>
      </font>
    </dxf>
  </rfmt>
  <rfmt sheetId="1" sqref="J82:J87" start="0" length="2147483647">
    <dxf>
      <font/>
    </dxf>
  </rfmt>
  <rfmt sheetId="1" sqref="J82:J87" start="0" length="2147483647">
    <dxf>
      <font/>
    </dxf>
  </rfmt>
  <rfmt sheetId="1" sqref="J88:J93" start="0" length="2147483647">
    <dxf>
      <font>
        <color auto="1"/>
      </font>
    </dxf>
  </rfmt>
  <rcc rId="93" sId="1" numFmtId="4">
    <nc r="D97">
      <v>12297.97</v>
    </nc>
  </rcc>
  <rfmt sheetId="1" sqref="J94:J99" start="0" length="2147483647">
    <dxf>
      <font>
        <color auto="1"/>
      </font>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J106" t="inlineStr">
      <is>
        <t>Заключен муниципальный контракт на выполнение кадастровых работ с ООО "Геоземстрой" от 21.02.2020 № 1</t>
      </is>
    </oc>
    <nc r="J106" t="inlineStr">
      <is>
        <t xml:space="preserve">Заключен муниципальный контракт на выполнение кадастровых работ с ООО "Геоземстрой" от 21.02.2020 № 1. Остаток средств в размере 10 297,35 тыс.руб. - экономия по результатам проведенных торгов. </t>
      </is>
    </nc>
  </rcc>
  <rfmt sheetId="1" sqref="J106" start="0" length="2147483647">
    <dxf>
      <font>
        <color auto="1"/>
      </font>
    </dxf>
  </rfmt>
  <rcc rId="95" sId="1" numFmtId="4">
    <oc r="I108">
      <f>D108-G108</f>
    </oc>
    <nc r="I108">
      <v>9479.89</v>
    </nc>
  </rcc>
  <rcc rId="96" sId="1">
    <oc r="I106">
      <f>D106-G106</f>
    </oc>
    <nc r="I106">
      <f>I107+I108+I109</f>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06:I109" start="0" length="2147483647">
    <dxf>
      <font>
        <color auto="1"/>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8:J123" start="0" length="2147483647">
    <dxf>
      <font>
        <color auto="1"/>
      </font>
    </dxf>
  </rfmt>
  <rfmt sheetId="1" sqref="D118:D121" start="0" length="2147483647">
    <dxf>
      <font>
        <color auto="1"/>
      </font>
    </dxf>
  </rfmt>
  <rcc rId="97" sId="1">
    <oc r="J130" t="inlineStr">
      <is>
        <t>Размещение закупки на приобретение жилых помещений для участников программы запланировано на апрель 2020 года.</t>
      </is>
    </oc>
    <nc r="J130" t="inlineStr">
      <is>
        <t>Размещение закупки на приобретение жилых помещений для участников программы запланировано на май 2020 года.</t>
      </is>
    </nc>
  </rcc>
  <rfmt sheetId="1" sqref="J130:J135" start="0" length="2147483647">
    <dxf>
      <font>
        <color auto="1"/>
      </font>
    </dxf>
  </rfmt>
  <rfmt sheetId="1" sqref="J136" start="0" length="2147483647">
    <dxf>
      <font>
        <color auto="1"/>
      </font>
    </dxf>
  </rfmt>
  <rcc rId="98" sId="1" odxf="1" dxf="1">
    <oc r="J160" t="inlineStr">
      <is>
        <r>
          <rPr>
            <u/>
            <sz val="16"/>
            <color rgb="FFFF0000"/>
            <rFont val="Times New Roman"/>
            <family val="2"/>
            <charset val="204"/>
          </rPr>
          <t>ДАиГ:</t>
        </r>
        <r>
          <rPr>
            <sz val="16"/>
            <color rgb="FFFF0000"/>
            <rFont val="Times New Roman"/>
            <family val="2"/>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01.05.2020: 
 - 9 гражданам выданы гарантийные письма, 
- в отношении 4 граждан проводится работа по подтверждению права на получение субсидии; 
- 3 гражданина уведомлены о возможности получения субсидии в текущем году, документы для принятия решения в установленный срок не представили.     </t>
        </r>
        <r>
          <rPr>
            <sz val="16"/>
            <color rgb="FFFF0000"/>
            <rFont val="Times New Roman"/>
            <family val="2"/>
            <charset val="204"/>
          </rPr>
          <t xml:space="preserve">                        
       </t>
        </r>
      </is>
    </oc>
    <nc r="J160" t="inlineStr">
      <is>
        <r>
          <rPr>
            <u/>
            <sz val="16"/>
            <rFont val="Times New Roman"/>
            <family val="1"/>
            <charset val="204"/>
          </rPr>
          <t>ДАиГ:</t>
        </r>
        <r>
          <rPr>
            <sz val="16"/>
            <rFont val="Times New Roman"/>
            <family val="1"/>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01.05.2020: 
 - 9 гражданам выданы гарантийные письма, 
- в отношении 4 граждан проводится работа по подтверждению права на получение субсидии; 
- 3 гражданина уведомлены о возможности получения субсидии в текущем году, документы для принятия решения в установленный срок не представили.     </t>
        </r>
        <r>
          <rPr>
            <sz val="16"/>
            <color rgb="FFFF0000"/>
            <rFont val="Times New Roman"/>
            <family val="2"/>
            <charset val="204"/>
          </rPr>
          <t xml:space="preserve">                        
       </t>
        </r>
      </is>
    </nc>
    <odxf>
      <font>
        <sz val="16"/>
        <color rgb="FFFF0000"/>
      </font>
    </odxf>
    <ndxf>
      <font>
        <sz val="16"/>
        <color rgb="FFFF0000"/>
      </font>
    </ndxf>
  </rcc>
  <rfmt sheetId="1" sqref="J112" start="0" length="0">
    <dxf>
      <font>
        <sz val="16"/>
        <color rgb="FFFF0000"/>
      </font>
    </dxf>
  </rfmt>
  <rcc rId="99" sId="1">
    <oc r="J112" t="inlineStr">
      <is>
        <t xml:space="preserve">1.Заключен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"Магистральная улица Северного жилого района (улиц 3"З", 6 "ЗР", на участке от ул.Аэрофлотской до ул.4 "ЗР") от 22.10.2019 №26/2019 с ООО "Земельный кадастровый центр". Сумма контракта 389,56 тыс.руб. Срок выполнения работ  - 6 месяцев с даты подписания контракт.
2.Заключен муниципальный контракт на выполнение работ по разработке проекта планировки и проекта межевания территории парка за Саймой №5/2020 от 24.03.2020 с ИП Никитин В.В. Сумма контракта 927,5 тыс.руб. Срок выполнения работ - 8 месяцев с даты контракта. Экономия по результатам проведенных торгов сложилась в объеме 4 635,27 рублей 
3.Заключен муниципальный контракт на выполнение работ по разработке проекта планировки и проекта межевания территории в границах Нефтеюганское шоссе, улиц Маяковского, Профсоюзов, Островского в городе Сургуте от 28.10.2019 №27/2019 с ООО "Зенит". Сумма контракта 1 560,07 тыс.руб. Срок выполнения работ  - 6 месяцев с даты подписания контракта.
4.Заключен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"Объездная автомобильная дорога 1"З" IV пусковой коплекс (на участке от улицы Югорской до развязки улиц Терешковой и Фармана Салманова) в городе Сургуте от 22.10.2019 №25/2019 с ООО "Земельный кадастровый центр". Сумма контракта 524,33 тыс.руб. Срок выполнения работ  - 9 месяцев с даты подписания контракта.
5.Заключен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3"ЮР, 5 "ЮР"  на участке от ул.16 "ЮР" до ул.4 "З"  (2 этап) в городе Сургуте от 10.12.2019 №33/2019 с ООО "Земельный кадастровый центр". Сумма контракта 474,0 тыс.руб. Срок выполнения работ  - 9 месяцев с даты подписания контракта. Экономия по результатам проведенных торгов сложилась в объеме 2 763,33 рублей.
6.Заключен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от 10.12.2019 №33/2019 с ООО "Земельный кадастровый центр". Сумма контракта 474,0 тыс.руб. Срок выполнения работ  - 9 месяцев с даты подписания контракта. Остаток средств - экономия по результатам произведенной закупки, будет предложена к перераспределению.
7.Закупка на выполнение проектно-изыскательских работ для размещения линейного объекта "Улицы 23"З" от ул. 3"З" до ул.5 "З" в городе Сургуте была размещена в марте 2020 года. Аукцион состоялся. Стадия заключения муниципального контракта.
8.Закупка на выполнение проектно-изыскательских работ по разработке проекта межевания территории квартала IV  в городе Сургуте была размещена в марте 2020 года. Подведение итогов аукциона - апрель 2020 года
</t>
      </is>
    </oc>
    <nc r="J112" t="inlineStr">
      <is>
        <r>
          <rPr>
            <sz val="16"/>
            <rFont val="Times New Roman"/>
            <family val="1"/>
            <charset val="204"/>
          </rPr>
          <t>1.Заключен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"Магистральная улица Северного жилого района (улиц 3"З", 6 "ЗР", на участке от ул.Аэрофлотской до ул.4 "ЗР") от 22.10.2019 №26/2019 с ООО "Земельный кадастровый центр". Сумма контракта 389,56 тыс.руб. Срок выполнения работ  - 6 месяцев с даты подписания контракта.</t>
        </r>
        <r>
          <rPr>
            <sz val="16"/>
            <color rgb="FFFF0000"/>
            <rFont val="Times New Roman"/>
            <family val="2"/>
            <charset val="204"/>
          </rPr>
          <t xml:space="preserve">
</t>
        </r>
        <r>
          <rPr>
            <sz val="16"/>
            <rFont val="Times New Roman"/>
            <family val="1"/>
            <charset val="204"/>
          </rPr>
          <t>2.Заключен муниципальный контракт на выполнение работ по разработке проекта планировки и проекта межевания территории парка за Саймой №5/2020 от 24.03.2020 с ИП Никитин В.В. Сумма контракта 927,5 тыс.руб. Срок выполнения работ - 8 месяцев с даты контракта. Экономия по результатам проведенных торгов сложилась в размере 4 635,27 рублей 
3.Заключен муниципальный контракт на выполнение работ по разработке проекта планировки и проекта межевания территории в границах Нефтеюганское шоссе, улиц Маяковского, Профсоюзов, Островского в городе Сургуте от 28.10.2019 №27/2019 с ООО "Зенит". Сумма контракта 1 560,07 тыс.руб. Срок выполнения работ  - 6 месяцев с даты подписания контракта.
4.Заключен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"Объездная автомобильная дорога 1"З" IV пусковой коплекс (на участке от улицы Югорской до развязки улиц Терешковой и Фармана Салманова) в городе Сургуте от 22.10.2019 №25/2019 с ООО "Земельный кадастровый центр". Сумма контракта 524,33 тыс.руб. Срок выполнения работ  - 9 месяцев с даты подписания контракта.</t>
        </r>
        <r>
          <rPr>
            <sz val="16"/>
            <color rgb="FFFF0000"/>
            <rFont val="Times New Roman"/>
            <family val="2"/>
            <charset val="204"/>
          </rPr>
          <t xml:space="preserve">
5.Заключен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3"ЮР, 5 "ЮР"  на участке от ул.16 "ЮР" до ул.4 "З"  (2 этап) в городе Сургуте от 10.12.2019 №33/2019 с ООО "Земельный кадастровый центр". Сумма контракта 474,0 тыс.руб. Срок выполнения работ  - 9 месяцев с даты подписания контракта. Экономия по результатам проведенных торгов сложилась в размере 39,5 рублей.
6.Заключен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"Улица 5"З" на участке от ул. 4"З" до Тюменского тракта (3 этап) в городе Сургуте" от 24.03.2020 №4/2020 с ИП Никитин В.В. Сумма контракта 420 тыс.руб. Срок выполнения работ  - 8 месяцев с даты подписания контракта. Экономия по результатам произведенных торгов  сложилась в размере 2 763,33 тыс. руб.
7.Заключен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23"З" от ул. 3"З" до ул.5 "З" от 07.04.2020 №6/2020 с ООО "Вектор". Сумма контракта 362,5 тыс.руб. Срок выполнения работ - 6 месяцев с даты контракта. Экономия по результатам проведенных торгов сложилась в размере 2 138,06 тыс.руб. 
8.Закупка на выполнение проектно-изыскательских работ по разработке проекта межевания территории квартала IV  в городе Сургуте была размещена в марте 2020 года. Подведение итогов аукциона - май 2020 года.
</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2:J117" start="0" length="2147483647">
    <dxf>
      <font>
        <color auto="1"/>
      </font>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is>
    </oc>
    <nc r="J193" t="inlineStr">
      <is>
        <r>
          <rPr>
            <u/>
            <sz val="16"/>
            <rFont val="Times New Roman"/>
            <family val="1"/>
            <charset val="204"/>
          </rPr>
          <t>ДГХ</t>
        </r>
        <r>
          <rPr>
            <sz val="16"/>
            <rFont val="Times New Roman"/>
            <family val="1"/>
            <charset val="204"/>
          </rPr>
          <t>: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- 24 %. Средства федерального бюджета в сумме 7 561,9 тыс.руб. за выполненные работы в апреле будут оплачены в следующем отчетном периоде.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Подрячиком не предъявлен выполненный объем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-23%. В апреле 2020 года выполнены и приняты строительно-монтажные работы на сумму 18 239,3 тыс.руб., заявка на согласовании. Оплата будет произведена в следующем отчетном периоде.
</t>
        </r>
        <r>
          <rPr>
            <u/>
            <sz val="16"/>
            <rFont val="Times New Roman"/>
            <family val="2"/>
            <charset val="204"/>
          </rPr>
          <t>АГ:</t>
        </r>
        <r>
          <rPr>
            <sz val="16"/>
            <rFont val="Times New Roman"/>
            <family val="2"/>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color rgb="FFFF0000"/>
            <rFont val="Times New Roman"/>
            <family val="1"/>
            <charset val="204"/>
          </rPr>
          <t xml:space="preserve">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r>
          <rPr>
            <sz val="16"/>
            <rFont val="Times New Roman"/>
            <family val="2"/>
            <charset val="204"/>
          </rPr>
          <t xml:space="preserve">
</t>
        </r>
      </is>
    </nc>
  </rcc>
  <rfmt sheetId="1" sqref="I196" start="0" length="2147483647">
    <dxf>
      <font>
        <color rgb="FFFF0000"/>
      </font>
    </dxf>
  </rfmt>
  <rcv guid="{6E4A7295-8CE0-4D28-ABEF-D38EBAE7C204}" action="delete"/>
  <rdn rId="0" localSheetId="1" customView="1" name="Z_6E4A7295_8CE0_4D28_ABEF_D38EBAE7C204_.wvu.PrintArea" hidden="1" oldHidden="1">
    <formula>'на 31.12.2019'!$A$1:$J$223</formula>
    <oldFormula>'на 31.12.2019'!$A$1:$J$223</oldFormula>
  </rdn>
  <rdn rId="0" localSheetId="1" customView="1" name="Z_6E4A7295_8CE0_4D28_ABEF_D38EBAE7C204_.wvu.PrintTitles" hidden="1" oldHidden="1">
    <formula>'на 31.12.2019'!$5:$8</formula>
    <oldFormula>'на 31.12.2019'!$5:$8</oldFormula>
  </rdn>
  <rdn rId="0" localSheetId="1" customView="1" name="Z_6E4A7295_8CE0_4D28_ABEF_D38EBAE7C204_.wvu.FilterData" hidden="1" oldHidden="1">
    <formula>'на 31.12.2019'!$A$7:$J$424</formula>
    <oldFormula>'на 31.12.2019'!$A$7:$J$424</oldFormula>
  </rdn>
  <rcv guid="{6E4A7295-8CE0-4D28-ABEF-D38EBAE7C204}"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dxf="1" dxf="1">
    <o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oc>
    <nc r="J21" t="inlineStr">
      <is>
        <r>
          <rPr>
            <u/>
            <sz val="16"/>
            <color theme="1"/>
            <rFont val="Times New Roman"/>
            <family val="1"/>
            <charset val="204"/>
          </rPr>
          <t>ДО</t>
        </r>
        <r>
          <rPr>
            <sz val="16"/>
            <color theme="1"/>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- 31 917 чел.</t>
        </r>
        <r>
          <rPr>
            <sz val="16"/>
            <color rgb="FFFF0000"/>
            <rFont val="Times New Roman"/>
            <family val="2"/>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АГ(ДК):   Планируемый показатель "Численность детей, посетивших лагерь дневного пребывания" - 770 чел.                </t>
        </r>
      </is>
    </nc>
    <odxf>
      <font>
        <sz val="16"/>
        <color rgb="FFFF0000"/>
      </font>
    </odxf>
    <ndxf>
      <font>
        <sz val="16"/>
        <color rgb="FFFF0000"/>
      </font>
    </ndxf>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numFmtId="4">
    <oc r="D84">
      <v>839226.9</v>
    </oc>
    <nc r="D84">
      <f>518834.7+320392.2</f>
    </nc>
  </rcc>
  <rfmt sheetId="1" sqref="A82:B87" start="0" length="2147483647">
    <dxf>
      <font/>
    </dxf>
  </rfmt>
  <rfmt sheetId="1" sqref="A82:B87" start="0" length="2147483647">
    <dxf>
      <font>
        <color auto="1"/>
      </font>
    </dxf>
  </rfmt>
  <rfmt sheetId="1" sqref="C84:D84" start="0" length="2147483647">
    <dxf>
      <font>
        <color auto="1"/>
      </font>
    </dxf>
  </rfmt>
  <rcc rId="105" sId="1" numFmtId="4">
    <oc r="D85">
      <v>31867.47</v>
    </oc>
    <nc r="D85">
      <v>97792.67</v>
    </nc>
  </rcc>
  <rfmt sheetId="1" sqref="C82:I86" start="0" length="2147483647">
    <dxf>
      <font>
        <color auto="1"/>
      </font>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0:D90" start="0" length="2147483647">
    <dxf>
      <font>
        <color auto="1"/>
      </font>
    </dxf>
  </rfmt>
  <rfmt sheetId="1" sqref="A88:B93" start="0" length="2147483647">
    <dxf>
      <font>
        <color auto="1"/>
      </font>
    </dxf>
  </rfmt>
  <rfmt sheetId="1" sqref="C91:D91" start="0" length="2147483647">
    <dxf>
      <font>
        <color auto="1"/>
      </font>
    </dxf>
  </rfmt>
  <rfmt sheetId="1" sqref="C88:D88" start="0" length="2147483647">
    <dxf>
      <font>
        <color auto="1"/>
      </font>
    </dxf>
  </rfmt>
  <rfmt sheetId="1" sqref="B88:I93"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4:I99" start="0" length="2147483647">
    <dxf>
      <font>
        <color auto="1"/>
      </font>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6:I111" start="0" length="2147483647">
    <dxf>
      <font>
        <color auto="1"/>
      </font>
    </dxf>
  </rfmt>
  <rfmt sheetId="1" sqref="A100:I105" start="0" length="2147483647">
    <dxf>
      <font>
        <color auto="1"/>
      </font>
    </dxf>
  </rfmt>
  <rfmt sheetId="1" sqref="C120:C121" start="0" length="2147483647">
    <dxf>
      <font>
        <color auto="1"/>
      </font>
    </dxf>
  </rfmt>
  <rfmt sheetId="1" sqref="A118:D123" start="0" length="2147483647">
    <dxf>
      <font>
        <color auto="1"/>
      </font>
    </dxf>
  </rfmt>
  <rfmt sheetId="1" sqref="I118:I123" start="0" length="2147483647">
    <dxf>
      <font>
        <color auto="1"/>
      </font>
    </dxf>
  </rfmt>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39" start="0" length="2147483647">
    <dxf>
      <font>
        <color auto="1"/>
      </font>
    </dxf>
  </rfmt>
  <rfmt sheetId="1" sqref="D138" start="0" length="2147483647">
    <dxf>
      <font>
        <color auto="1"/>
      </font>
    </dxf>
  </rfmt>
  <rfmt sheetId="1" sqref="D137" start="0" length="2147483647">
    <dxf>
      <font>
        <color auto="1"/>
      </font>
    </dxf>
  </rfmt>
  <rfmt sheetId="1" sqref="A136:D141" start="0" length="2147483647">
    <dxf>
      <font>
        <color auto="1"/>
      </font>
    </dxf>
  </rfmt>
  <rfmt sheetId="1" sqref="I136:I139" start="0" length="2147483647">
    <dxf>
      <font>
        <color auto="1"/>
      </font>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2:D132" start="0" length="2147483647">
    <dxf>
      <font>
        <color auto="1"/>
      </font>
    </dxf>
  </rfmt>
  <rfmt sheetId="1" sqref="A130:I135" start="0" length="2147483647">
    <dxf>
      <font>
        <color auto="1"/>
      </font>
    </dxf>
  </rfmt>
  <rcc rId="106" sId="1" numFmtId="4">
    <oc r="D133">
      <v>54507.12</v>
    </oc>
    <nc r="D133">
      <v>99169.93</v>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4:I129" start="0" length="2147483647">
    <dxf>
      <font>
        <color auto="1"/>
      </font>
    </dxf>
  </rfmt>
  <rfmt sheetId="1" sqref="C115:D115" start="0" length="2147483647">
    <dxf>
      <font>
        <color auto="1"/>
      </font>
    </dxf>
  </rfmt>
  <rfmt sheetId="1" sqref="A112:I117" start="0" length="2147483647">
    <dxf>
      <font>
        <color auto="1"/>
      </font>
    </dxf>
  </rfmt>
  <rfmt sheetId="1" sqref="I112:I117" start="0" length="2147483647">
    <dxf>
      <font>
        <color rgb="FFFF0000"/>
      </font>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I114">
      <f>D114-6584.76</f>
    </oc>
    <nc r="I114">
      <f>D114-4125.39-2459.37-35.16-1902.88</f>
    </nc>
  </rcc>
  <rcc rId="108" sId="1">
    <oc r="I115">
      <f>D115-813.85</f>
    </oc>
    <nc r="I115">
      <f>D115-509.88-303.97-4.35-235.19</f>
    </nc>
  </rcc>
  <rfmt sheetId="1" sqref="I112:I115" start="0" length="2147483647">
    <dxf>
      <font>
        <color auto="1"/>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numFmtId="4">
    <oc r="D162">
      <v>542.79999999999995</v>
    </oc>
    <nc r="D162"/>
  </rcc>
  <rfmt sheetId="1" sqref="F162" start="0" length="0">
    <dxf>
      <font>
        <i val="0"/>
        <sz val="20"/>
        <color rgb="FFFF0000"/>
      </font>
    </dxf>
  </rfmt>
  <rcc rId="110" sId="1">
    <oc r="F162">
      <f>E162/D162</f>
    </oc>
    <nc r="F162"/>
  </rcc>
  <rcc rId="111" sId="1">
    <oc r="H162">
      <f>G162/D162</f>
    </oc>
    <nc r="H162"/>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I165" start="0" length="2147483647">
    <dxf>
      <font>
        <color auto="1"/>
      </font>
    </dxf>
  </rfmt>
  <rfmt sheetId="1" sqref="A63:I159" start="0" length="2147483647">
    <dxf>
      <font>
        <color auto="1"/>
      </font>
    </dxf>
  </rfmt>
  <rfmt sheetId="1" sqref="A166:I171"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M439"/>
  <sheetViews>
    <sheetView showZeros="0" tabSelected="1" showOutlineSymbols="0" view="pageBreakPreview" zoomScale="32" zoomScaleNormal="60" zoomScaleSheetLayoutView="32" zoomScalePageLayoutView="75" workbookViewId="0">
      <pane xSplit="2" ySplit="7" topLeftCell="C8" activePane="bottomRight" state="frozen"/>
      <selection pane="topRight" activeCell="C1" sqref="C1"/>
      <selection pane="bottomLeft" activeCell="A8" sqref="A8"/>
      <selection pane="bottomRight" activeCell="H218" sqref="H218"/>
    </sheetView>
  </sheetViews>
  <sheetFormatPr defaultColWidth="9" defaultRowHeight="26.25" outlineLevelRow="1" outlineLevelCol="2" x14ac:dyDescent="0.25"/>
  <cols>
    <col min="1" max="1" width="16.125" style="32" customWidth="1"/>
    <col min="2" max="2" width="74.125" style="33" customWidth="1"/>
    <col min="3" max="4" width="23.875" style="34" customWidth="1"/>
    <col min="5" max="5" width="25.5" style="35" customWidth="1" outlineLevel="2"/>
    <col min="6" max="6" width="18.625" style="36" customWidth="1" outlineLevel="2"/>
    <col min="7" max="7" width="25.75" style="37" customWidth="1" outlineLevel="2"/>
    <col min="8" max="8" width="19.375" style="36" customWidth="1" outlineLevel="2"/>
    <col min="9" max="9" width="27" style="36" customWidth="1" outlineLevel="2"/>
    <col min="10" max="10" width="115.25" style="33" customWidth="1"/>
    <col min="11" max="11" width="25.625" style="3" customWidth="1"/>
    <col min="12" max="12" width="92.25" style="3" customWidth="1"/>
    <col min="13" max="13" width="22.75" style="15" customWidth="1"/>
    <col min="14" max="66" width="9" style="15" customWidth="1"/>
    <col min="67" max="16384" width="9" style="15"/>
  </cols>
  <sheetData>
    <row r="1" spans="1:13" ht="30.75" x14ac:dyDescent="0.25">
      <c r="A1" s="8"/>
      <c r="B1" s="9"/>
      <c r="C1" s="10"/>
      <c r="D1" s="10"/>
      <c r="E1" s="11"/>
      <c r="F1" s="12"/>
      <c r="G1" s="13"/>
      <c r="H1" s="12"/>
      <c r="I1" s="12"/>
      <c r="J1" s="14"/>
    </row>
    <row r="2" spans="1:13" ht="2.25" customHeight="1" x14ac:dyDescent="0.25">
      <c r="A2" s="8"/>
      <c r="B2" s="9"/>
      <c r="C2" s="10"/>
      <c r="D2" s="10"/>
      <c r="E2" s="11"/>
      <c r="F2" s="12"/>
      <c r="G2" s="13"/>
      <c r="H2" s="12"/>
      <c r="I2" s="12"/>
      <c r="J2" s="14"/>
    </row>
    <row r="3" spans="1:13" ht="63.75" customHeight="1" x14ac:dyDescent="0.25">
      <c r="A3" s="216" t="s">
        <v>123</v>
      </c>
      <c r="B3" s="216"/>
      <c r="C3" s="216"/>
      <c r="D3" s="216"/>
      <c r="E3" s="216"/>
      <c r="F3" s="216"/>
      <c r="G3" s="216"/>
      <c r="H3" s="216"/>
      <c r="I3" s="216"/>
      <c r="J3" s="216"/>
    </row>
    <row r="4" spans="1:13" s="47" customFormat="1" x14ac:dyDescent="0.25">
      <c r="A4" s="40"/>
      <c r="B4" s="41"/>
      <c r="C4" s="42"/>
      <c r="D4" s="42"/>
      <c r="E4" s="42"/>
      <c r="F4" s="42"/>
      <c r="G4" s="43"/>
      <c r="H4" s="44"/>
      <c r="I4" s="45"/>
      <c r="J4" s="52" t="s">
        <v>31</v>
      </c>
      <c r="K4" s="46"/>
      <c r="L4" s="46"/>
    </row>
    <row r="5" spans="1:13" s="54" customFormat="1" ht="75" customHeight="1" x14ac:dyDescent="0.25">
      <c r="A5" s="219" t="s">
        <v>3</v>
      </c>
      <c r="B5" s="222" t="s">
        <v>8</v>
      </c>
      <c r="C5" s="220" t="s">
        <v>88</v>
      </c>
      <c r="D5" s="220"/>
      <c r="E5" s="224" t="s">
        <v>108</v>
      </c>
      <c r="F5" s="224"/>
      <c r="G5" s="224"/>
      <c r="H5" s="224"/>
      <c r="I5" s="223" t="s">
        <v>71</v>
      </c>
      <c r="J5" s="222" t="s">
        <v>45</v>
      </c>
    </row>
    <row r="6" spans="1:13" s="54" customFormat="1" ht="52.5" customHeight="1" x14ac:dyDescent="0.25">
      <c r="A6" s="219"/>
      <c r="B6" s="222"/>
      <c r="C6" s="221" t="s">
        <v>69</v>
      </c>
      <c r="D6" s="220" t="s">
        <v>70</v>
      </c>
      <c r="E6" s="217" t="s">
        <v>7</v>
      </c>
      <c r="F6" s="217"/>
      <c r="G6" s="217" t="s">
        <v>6</v>
      </c>
      <c r="H6" s="217"/>
      <c r="I6" s="223"/>
      <c r="J6" s="222"/>
    </row>
    <row r="7" spans="1:13" s="54" customFormat="1" ht="74.25" customHeight="1" x14ac:dyDescent="0.25">
      <c r="A7" s="219"/>
      <c r="B7" s="222"/>
      <c r="C7" s="221"/>
      <c r="D7" s="220"/>
      <c r="E7" s="55" t="s">
        <v>0</v>
      </c>
      <c r="F7" s="56" t="s">
        <v>12</v>
      </c>
      <c r="G7" s="57" t="s">
        <v>9</v>
      </c>
      <c r="H7" s="56" t="s">
        <v>2</v>
      </c>
      <c r="I7" s="223"/>
      <c r="J7" s="222"/>
    </row>
    <row r="8" spans="1:13" s="64" customFormat="1" ht="36" customHeight="1" x14ac:dyDescent="0.25">
      <c r="A8" s="58">
        <v>1</v>
      </c>
      <c r="B8" s="59">
        <v>2</v>
      </c>
      <c r="C8" s="60">
        <v>3</v>
      </c>
      <c r="D8" s="60">
        <v>4</v>
      </c>
      <c r="E8" s="61">
        <v>5</v>
      </c>
      <c r="F8" s="60">
        <v>6</v>
      </c>
      <c r="G8" s="62">
        <v>7</v>
      </c>
      <c r="H8" s="62">
        <v>8</v>
      </c>
      <c r="I8" s="62">
        <v>9</v>
      </c>
      <c r="J8" s="60">
        <v>10</v>
      </c>
      <c r="K8" s="63"/>
      <c r="L8" s="63"/>
    </row>
    <row r="9" spans="1:13" s="2" customFormat="1" ht="40.5" x14ac:dyDescent="0.25">
      <c r="A9" s="218"/>
      <c r="B9" s="174" t="s">
        <v>30</v>
      </c>
      <c r="C9" s="172">
        <f>SUM(C10:C14)</f>
        <v>17872976.109999999</v>
      </c>
      <c r="D9" s="172">
        <f>SUM(D10:D14)</f>
        <v>19713671.370000001</v>
      </c>
      <c r="E9" s="172">
        <f>SUM(E10:E14)</f>
        <v>3293604.18</v>
      </c>
      <c r="F9" s="173">
        <f>E9/D9</f>
        <v>0.1671</v>
      </c>
      <c r="G9" s="172">
        <f t="shared" ref="G9" si="0">SUM(G10:G14)</f>
        <v>2943336.61</v>
      </c>
      <c r="H9" s="173">
        <f>G9/D9</f>
        <v>0.14929999999999999</v>
      </c>
      <c r="I9" s="105">
        <f>SUM(I10:I14)</f>
        <v>19461802.899999999</v>
      </c>
      <c r="J9" s="195"/>
      <c r="K9" s="48"/>
      <c r="L9" s="1"/>
      <c r="M9" s="1"/>
    </row>
    <row r="10" spans="1:13" s="3" customFormat="1" x14ac:dyDescent="0.25">
      <c r="A10" s="218"/>
      <c r="B10" s="170" t="s">
        <v>4</v>
      </c>
      <c r="C10" s="172">
        <f>C16+C25+C32+C39+C45+C51+C57+C65+C174+C181+C187+C194+C204+C213+C219+C200</f>
        <v>843308.4</v>
      </c>
      <c r="D10" s="172">
        <f>D16+D25+D32+D39+D45+D51+D57+D65+D174+D181+D187+D194+D204+D213+D219+D200</f>
        <v>1090421.28</v>
      </c>
      <c r="E10" s="172">
        <f>E16+E25+E32+E39+E45+E51+E57+E65+E174+E181+E187+E194+E204+E213+E219+E200</f>
        <v>37088.49</v>
      </c>
      <c r="F10" s="173">
        <f t="shared" ref="F10:F12" si="1">E10/D10</f>
        <v>3.4000000000000002E-2</v>
      </c>
      <c r="G10" s="172">
        <f>G16+G25+G32+G39+G45+G51+G57+G65+G174+G181+G187+G194+G204+G213+G219+G200</f>
        <v>37088.49</v>
      </c>
      <c r="H10" s="173">
        <f t="shared" ref="H10:H12" si="2">G10/D10</f>
        <v>3.4000000000000002E-2</v>
      </c>
      <c r="I10" s="105">
        <f>I16+I25+I32+I39+I45+I51+I57+I65+I174+I181+I187+I194+I204+I213+I219+I200</f>
        <v>1089492.45</v>
      </c>
      <c r="J10" s="195"/>
      <c r="K10" s="48"/>
      <c r="L10" s="1"/>
      <c r="M10" s="1"/>
    </row>
    <row r="11" spans="1:13" s="3" customFormat="1" x14ac:dyDescent="0.25">
      <c r="A11" s="218"/>
      <c r="B11" s="170" t="s">
        <v>16</v>
      </c>
      <c r="C11" s="172">
        <f t="shared" ref="C11:E14" si="3">C17+C26+C33+C40+C46+C52+C58+C66+C175+C182+C188+C195+C205+C214+C220</f>
        <v>16390352.6</v>
      </c>
      <c r="D11" s="172">
        <f t="shared" si="3"/>
        <v>17832468.460000001</v>
      </c>
      <c r="E11" s="172">
        <f t="shared" si="3"/>
        <v>3240889.97</v>
      </c>
      <c r="F11" s="173">
        <f t="shared" si="1"/>
        <v>0.1817</v>
      </c>
      <c r="G11" s="172">
        <f>G17+G26+G33+G40+G46+G52+G58+G66+G175+G182+G188+G195+G205+G214+G220</f>
        <v>2890622.4</v>
      </c>
      <c r="H11" s="173">
        <f t="shared" si="2"/>
        <v>0.16209999999999999</v>
      </c>
      <c r="I11" s="105">
        <f>I17+I26+I33+I40+I46+I52+I58+I66+I175+I182+I188+I195+I205+I214+I220</f>
        <v>17628981.219999999</v>
      </c>
      <c r="J11" s="195"/>
      <c r="K11" s="48"/>
      <c r="L11" s="1"/>
      <c r="M11" s="1"/>
    </row>
    <row r="12" spans="1:13" s="3" customFormat="1" x14ac:dyDescent="0.25">
      <c r="A12" s="218"/>
      <c r="B12" s="170" t="s">
        <v>11</v>
      </c>
      <c r="C12" s="172">
        <f t="shared" si="3"/>
        <v>439784.78</v>
      </c>
      <c r="D12" s="172">
        <f t="shared" si="3"/>
        <v>591056.88</v>
      </c>
      <c r="E12" s="172">
        <f t="shared" si="3"/>
        <v>15625.72</v>
      </c>
      <c r="F12" s="173">
        <f t="shared" si="1"/>
        <v>2.64E-2</v>
      </c>
      <c r="G12" s="172">
        <f>G18+G27+G34+G41+G47+G53+G59+G67+G176+G183+G189+G196+G206+G215+G221</f>
        <v>15625.72</v>
      </c>
      <c r="H12" s="173">
        <f t="shared" si="2"/>
        <v>2.64E-2</v>
      </c>
      <c r="I12" s="105">
        <f>I18+I27+I34+I41+I47+I53+I59+I67+I176+I183+I189+I196+I206+I215+I221</f>
        <v>543604.47999999998</v>
      </c>
      <c r="J12" s="195"/>
      <c r="K12" s="48"/>
      <c r="L12" s="1"/>
      <c r="M12" s="1"/>
    </row>
    <row r="13" spans="1:13" s="3" customFormat="1" x14ac:dyDescent="0.25">
      <c r="A13" s="218"/>
      <c r="B13" s="170" t="s">
        <v>13</v>
      </c>
      <c r="C13" s="172">
        <f t="shared" si="3"/>
        <v>0</v>
      </c>
      <c r="D13" s="172">
        <f t="shared" si="3"/>
        <v>194.42</v>
      </c>
      <c r="E13" s="172">
        <f t="shared" si="3"/>
        <v>0</v>
      </c>
      <c r="F13" s="173"/>
      <c r="G13" s="172">
        <f>G19+G28+G35+G42+G48+G54+G60+G68+G177+G184+G190+G197+G207+G216+G222</f>
        <v>0</v>
      </c>
      <c r="H13" s="173"/>
      <c r="I13" s="172">
        <f>I19+I28+I35+I42+I48+I54+I60+I68+I177+I184+I190+I197+I207+I216+I222</f>
        <v>194.42</v>
      </c>
      <c r="J13" s="195"/>
      <c r="K13" s="48"/>
      <c r="L13" s="1"/>
      <c r="M13" s="1"/>
    </row>
    <row r="14" spans="1:13" s="3" customFormat="1" x14ac:dyDescent="0.25">
      <c r="A14" s="218"/>
      <c r="B14" s="170" t="s">
        <v>5</v>
      </c>
      <c r="C14" s="172">
        <f t="shared" si="3"/>
        <v>199530.33</v>
      </c>
      <c r="D14" s="172">
        <f t="shared" si="3"/>
        <v>199530.33</v>
      </c>
      <c r="E14" s="172">
        <f t="shared" si="3"/>
        <v>0</v>
      </c>
      <c r="F14" s="173">
        <f t="shared" ref="F14" si="4">E14/D14</f>
        <v>0</v>
      </c>
      <c r="G14" s="172">
        <f>G20+G29+G36+G43+G49+G55+G61+G69+G178+G185+G191+G198+G208+G217+G223</f>
        <v>0</v>
      </c>
      <c r="H14" s="173">
        <f t="shared" ref="H14:H15" si="5">G14/D14</f>
        <v>0</v>
      </c>
      <c r="I14" s="172">
        <f>I20+I29+I36+I43+I49+I55+I61+I69+I178+I185+I191+I198+I208+I217+I223</f>
        <v>199530.33</v>
      </c>
      <c r="J14" s="195"/>
      <c r="K14" s="48"/>
      <c r="L14" s="1"/>
      <c r="M14" s="1"/>
    </row>
    <row r="15" spans="1:13" s="2" customFormat="1" ht="116.25" customHeight="1" x14ac:dyDescent="0.25">
      <c r="A15" s="180" t="s">
        <v>32</v>
      </c>
      <c r="B15" s="174" t="s">
        <v>100</v>
      </c>
      <c r="C15" s="172">
        <f>C16+C17+C18+C19+C20</f>
        <v>3197.6</v>
      </c>
      <c r="D15" s="172">
        <f t="shared" ref="D15:G15" si="6">D16+D17+D18+D19+D20</f>
        <v>3197.6</v>
      </c>
      <c r="E15" s="172">
        <f t="shared" si="6"/>
        <v>0</v>
      </c>
      <c r="F15" s="173">
        <f>E15/D15</f>
        <v>0</v>
      </c>
      <c r="G15" s="172">
        <f t="shared" si="6"/>
        <v>0</v>
      </c>
      <c r="H15" s="173">
        <f t="shared" si="5"/>
        <v>0</v>
      </c>
      <c r="I15" s="169">
        <f>I16+I17+I18+I19+I20</f>
        <v>3197.6</v>
      </c>
      <c r="J15" s="201" t="s">
        <v>135</v>
      </c>
      <c r="K15" s="48"/>
      <c r="L15" s="1"/>
      <c r="M15" s="1"/>
    </row>
    <row r="16" spans="1:13" s="2" customFormat="1" x14ac:dyDescent="0.25">
      <c r="A16" s="181"/>
      <c r="B16" s="85" t="s">
        <v>4</v>
      </c>
      <c r="C16" s="70"/>
      <c r="D16" s="70"/>
      <c r="E16" s="16"/>
      <c r="F16" s="17"/>
      <c r="G16" s="16"/>
      <c r="H16" s="17"/>
      <c r="I16" s="70"/>
      <c r="J16" s="194"/>
      <c r="K16" s="48"/>
      <c r="L16" s="1"/>
      <c r="M16" s="1"/>
    </row>
    <row r="17" spans="1:13" s="2" customFormat="1" x14ac:dyDescent="0.25">
      <c r="A17" s="181"/>
      <c r="B17" s="85" t="s">
        <v>16</v>
      </c>
      <c r="C17" s="70">
        <v>3197.6</v>
      </c>
      <c r="D17" s="70">
        <v>3197.6</v>
      </c>
      <c r="E17" s="16">
        <v>0</v>
      </c>
      <c r="F17" s="17">
        <f>E17/D17</f>
        <v>0</v>
      </c>
      <c r="G17" s="16">
        <v>0</v>
      </c>
      <c r="H17" s="17">
        <f>G17/D17</f>
        <v>0</v>
      </c>
      <c r="I17" s="69">
        <f>D17-G17</f>
        <v>3197.6</v>
      </c>
      <c r="J17" s="194"/>
      <c r="K17" s="48"/>
      <c r="L17" s="1"/>
      <c r="M17" s="1"/>
    </row>
    <row r="18" spans="1:13" s="2" customFormat="1" x14ac:dyDescent="0.25">
      <c r="A18" s="181"/>
      <c r="B18" s="85" t="s">
        <v>11</v>
      </c>
      <c r="C18" s="70"/>
      <c r="D18" s="70"/>
      <c r="E18" s="16"/>
      <c r="F18" s="17"/>
      <c r="G18" s="16"/>
      <c r="H18" s="17"/>
      <c r="I18" s="16"/>
      <c r="J18" s="194"/>
      <c r="K18" s="48"/>
      <c r="L18" s="1"/>
      <c r="M18" s="1"/>
    </row>
    <row r="19" spans="1:13" s="2" customFormat="1" x14ac:dyDescent="0.25">
      <c r="A19" s="181"/>
      <c r="B19" s="85" t="s">
        <v>13</v>
      </c>
      <c r="C19" s="70">
        <v>0</v>
      </c>
      <c r="D19" s="70">
        <v>0</v>
      </c>
      <c r="E19" s="16">
        <v>0</v>
      </c>
      <c r="F19" s="17"/>
      <c r="G19" s="16">
        <v>0</v>
      </c>
      <c r="H19" s="17"/>
      <c r="I19" s="16">
        <v>0</v>
      </c>
      <c r="J19" s="194"/>
      <c r="K19" s="48"/>
      <c r="L19" s="1"/>
      <c r="M19" s="1"/>
    </row>
    <row r="20" spans="1:13" s="3" customFormat="1" x14ac:dyDescent="0.25">
      <c r="A20" s="182"/>
      <c r="B20" s="85" t="s">
        <v>5</v>
      </c>
      <c r="C20" s="70"/>
      <c r="D20" s="70"/>
      <c r="E20" s="16"/>
      <c r="F20" s="17"/>
      <c r="G20" s="16"/>
      <c r="H20" s="17"/>
      <c r="I20" s="16"/>
      <c r="J20" s="194"/>
      <c r="K20" s="48"/>
      <c r="L20" s="1"/>
      <c r="M20" s="1"/>
    </row>
    <row r="21" spans="1:13" ht="367.5" customHeight="1" x14ac:dyDescent="0.25">
      <c r="A21" s="230" t="s">
        <v>14</v>
      </c>
      <c r="B21" s="245" t="s">
        <v>121</v>
      </c>
      <c r="C21" s="183">
        <f>C25+C26+C27+C28</f>
        <v>15002629.710000001</v>
      </c>
      <c r="D21" s="183">
        <f>D25+D26+D27+D28</f>
        <v>15529440.83</v>
      </c>
      <c r="E21" s="206">
        <f>E25+E26+E27+E28</f>
        <v>2951240.86</v>
      </c>
      <c r="F21" s="207">
        <f>(E21/D21)</f>
        <v>0.19</v>
      </c>
      <c r="G21" s="183">
        <f>G25+G26+G27+G28</f>
        <v>2745281.71</v>
      </c>
      <c r="H21" s="207">
        <f>G21/D21</f>
        <v>0.17680000000000001</v>
      </c>
      <c r="I21" s="183">
        <f>SUM(I25:I29)</f>
        <v>15300422.93</v>
      </c>
      <c r="J21" s="226" t="s">
        <v>133</v>
      </c>
      <c r="K21" s="48"/>
      <c r="L21" s="1"/>
      <c r="M21" s="1"/>
    </row>
    <row r="22" spans="1:13" ht="409.5" customHeight="1" x14ac:dyDescent="0.25">
      <c r="A22" s="231"/>
      <c r="B22" s="246"/>
      <c r="C22" s="183"/>
      <c r="D22" s="183"/>
      <c r="E22" s="206"/>
      <c r="F22" s="207"/>
      <c r="G22" s="183"/>
      <c r="H22" s="207"/>
      <c r="I22" s="183"/>
      <c r="J22" s="227"/>
      <c r="K22" s="48"/>
      <c r="L22" s="1"/>
      <c r="M22" s="1"/>
    </row>
    <row r="23" spans="1:13" ht="409.6" customHeight="1" x14ac:dyDescent="0.25">
      <c r="A23" s="39"/>
      <c r="B23" s="246"/>
      <c r="C23" s="183"/>
      <c r="D23" s="183"/>
      <c r="E23" s="206"/>
      <c r="F23" s="207"/>
      <c r="G23" s="183"/>
      <c r="H23" s="207"/>
      <c r="I23" s="183"/>
      <c r="J23" s="227"/>
      <c r="K23" s="48"/>
      <c r="L23" s="1"/>
      <c r="M23" s="1"/>
    </row>
    <row r="24" spans="1:13" x14ac:dyDescent="0.25">
      <c r="A24" s="39"/>
      <c r="B24" s="247"/>
      <c r="C24" s="66"/>
      <c r="D24" s="66"/>
      <c r="E24" s="53"/>
      <c r="F24" s="65"/>
      <c r="G24" s="66"/>
      <c r="H24" s="65"/>
      <c r="I24" s="165"/>
      <c r="J24" s="227"/>
      <c r="K24" s="48"/>
      <c r="L24" s="1"/>
      <c r="M24" s="1"/>
    </row>
    <row r="25" spans="1:13" x14ac:dyDescent="0.25">
      <c r="A25" s="91"/>
      <c r="B25" s="147" t="s">
        <v>4</v>
      </c>
      <c r="C25" s="70">
        <v>135777.1</v>
      </c>
      <c r="D25" s="70">
        <v>300724.3</v>
      </c>
      <c r="E25" s="70">
        <v>12674.02</v>
      </c>
      <c r="F25" s="81">
        <f>E25/D25</f>
        <v>4.2099999999999999E-2</v>
      </c>
      <c r="G25" s="70">
        <v>12674.02</v>
      </c>
      <c r="H25" s="81">
        <f>G25/D25</f>
        <v>4.2099999999999999E-2</v>
      </c>
      <c r="I25" s="69">
        <f>126051+174673.3</f>
        <v>300724.3</v>
      </c>
      <c r="J25" s="227"/>
      <c r="K25" s="48"/>
      <c r="L25" s="1"/>
      <c r="M25" s="1"/>
    </row>
    <row r="26" spans="1:13" x14ac:dyDescent="0.25">
      <c r="A26" s="91"/>
      <c r="B26" s="147" t="s">
        <v>16</v>
      </c>
      <c r="C26" s="70">
        <v>14619486.300000001</v>
      </c>
      <c r="D26" s="70">
        <v>14952532.9</v>
      </c>
      <c r="E26" s="70">
        <v>2931022.84</v>
      </c>
      <c r="F26" s="81">
        <f>E26/D26</f>
        <v>0.19600000000000001</v>
      </c>
      <c r="G26" s="70">
        <v>2725063.69</v>
      </c>
      <c r="H26" s="81">
        <f>G26/D26</f>
        <v>0.1822</v>
      </c>
      <c r="I26" s="70">
        <f>13317919.77+1110.03+1450288.8</f>
        <v>14769318.6</v>
      </c>
      <c r="J26" s="227"/>
      <c r="K26" s="48"/>
      <c r="L26" s="1"/>
      <c r="M26" s="1"/>
    </row>
    <row r="27" spans="1:13" s="18" customFormat="1" x14ac:dyDescent="0.25">
      <c r="A27" s="91" t="s">
        <v>46</v>
      </c>
      <c r="B27" s="147" t="s">
        <v>11</v>
      </c>
      <c r="C27" s="70">
        <v>247366.31</v>
      </c>
      <c r="D27" s="70">
        <f>276183.63-194.42</f>
        <v>275989.21000000002</v>
      </c>
      <c r="E27" s="70">
        <f>G27</f>
        <v>7544</v>
      </c>
      <c r="F27" s="81">
        <f>E27/D27</f>
        <v>2.7300000000000001E-2</v>
      </c>
      <c r="G27" s="70">
        <v>7544</v>
      </c>
      <c r="H27" s="81">
        <f>G27/D27</f>
        <v>2.7300000000000001E-2</v>
      </c>
      <c r="I27" s="70">
        <f>48524.15+1110.03+180551.43</f>
        <v>230185.61</v>
      </c>
      <c r="J27" s="227"/>
      <c r="K27" s="48"/>
      <c r="L27" s="1"/>
      <c r="M27" s="1"/>
    </row>
    <row r="28" spans="1:13" x14ac:dyDescent="0.25">
      <c r="A28" s="91"/>
      <c r="B28" s="147" t="s">
        <v>13</v>
      </c>
      <c r="C28" s="16"/>
      <c r="D28" s="70">
        <v>194.42</v>
      </c>
      <c r="E28" s="16"/>
      <c r="F28" s="17">
        <f>E28/D28</f>
        <v>0</v>
      </c>
      <c r="G28" s="16"/>
      <c r="H28" s="17">
        <f>G28/D28</f>
        <v>0</v>
      </c>
      <c r="I28" s="69">
        <v>194.42</v>
      </c>
      <c r="J28" s="227"/>
      <c r="K28" s="48"/>
      <c r="L28" s="1"/>
      <c r="M28" s="1"/>
    </row>
    <row r="29" spans="1:13" x14ac:dyDescent="0.25">
      <c r="A29" s="91"/>
      <c r="B29" s="147" t="s">
        <v>5</v>
      </c>
      <c r="C29" s="16"/>
      <c r="D29" s="16"/>
      <c r="E29" s="16"/>
      <c r="F29" s="17"/>
      <c r="G29" s="16"/>
      <c r="H29" s="17"/>
      <c r="I29" s="19"/>
      <c r="J29" s="228"/>
      <c r="K29" s="48"/>
      <c r="L29" s="1"/>
      <c r="M29" s="1"/>
    </row>
    <row r="30" spans="1:13" ht="60" customHeight="1" x14ac:dyDescent="0.25">
      <c r="A30" s="180" t="s">
        <v>15</v>
      </c>
      <c r="B30" s="232" t="s">
        <v>124</v>
      </c>
      <c r="C30" s="206">
        <f>C32+C33+C34+C35+C36</f>
        <v>376255.3</v>
      </c>
      <c r="D30" s="206">
        <f t="shared" ref="D30" si="7">D32+D33+D34+D35+D36</f>
        <v>453586.5</v>
      </c>
      <c r="E30" s="206">
        <f>E32+E33+E34+E35+E36</f>
        <v>204491.27</v>
      </c>
      <c r="F30" s="208">
        <f>E30/D30</f>
        <v>0.45079999999999998</v>
      </c>
      <c r="G30" s="210">
        <f>G32+G33+G34+G35+G36</f>
        <v>63811.53</v>
      </c>
      <c r="H30" s="208">
        <f>G30/D30</f>
        <v>0.14069999999999999</v>
      </c>
      <c r="I30" s="206">
        <f>I33</f>
        <v>453586.5</v>
      </c>
      <c r="J30" s="193" t="s">
        <v>131</v>
      </c>
      <c r="K30" s="48"/>
      <c r="L30" s="1"/>
      <c r="M30" s="1"/>
    </row>
    <row r="31" spans="1:13" ht="311.25" customHeight="1" x14ac:dyDescent="0.25">
      <c r="A31" s="182"/>
      <c r="B31" s="233"/>
      <c r="C31" s="206"/>
      <c r="D31" s="206"/>
      <c r="E31" s="206"/>
      <c r="F31" s="208"/>
      <c r="G31" s="211"/>
      <c r="H31" s="208"/>
      <c r="I31" s="206"/>
      <c r="J31" s="194"/>
      <c r="K31" s="48"/>
      <c r="L31" s="1"/>
      <c r="M31" s="1"/>
    </row>
    <row r="32" spans="1:13" ht="36" customHeight="1" x14ac:dyDescent="0.25">
      <c r="A32" s="5"/>
      <c r="B32" s="170" t="s">
        <v>4</v>
      </c>
      <c r="C32" s="19"/>
      <c r="D32" s="19"/>
      <c r="E32" s="19"/>
      <c r="F32" s="20"/>
      <c r="G32" s="16"/>
      <c r="H32" s="20"/>
      <c r="I32" s="19"/>
      <c r="J32" s="194"/>
      <c r="K32" s="48"/>
      <c r="L32" s="1"/>
      <c r="M32" s="1"/>
    </row>
    <row r="33" spans="1:13" ht="36" customHeight="1" x14ac:dyDescent="0.25">
      <c r="A33" s="5"/>
      <c r="B33" s="170" t="s">
        <v>48</v>
      </c>
      <c r="C33" s="69">
        <v>376255.3</v>
      </c>
      <c r="D33" s="69">
        <v>453586.5</v>
      </c>
      <c r="E33" s="69">
        <v>204491.27</v>
      </c>
      <c r="F33" s="71">
        <f t="shared" ref="F33" si="8">E33/D33</f>
        <v>0.45079999999999998</v>
      </c>
      <c r="G33" s="69">
        <v>63811.53</v>
      </c>
      <c r="H33" s="71">
        <f>G33/D33</f>
        <v>0.14069999999999999</v>
      </c>
      <c r="I33" s="69">
        <f>D33</f>
        <v>453586.5</v>
      </c>
      <c r="J33" s="194"/>
      <c r="K33" s="48"/>
      <c r="L33" s="1"/>
      <c r="M33" s="1"/>
    </row>
    <row r="34" spans="1:13" ht="36" customHeight="1" x14ac:dyDescent="0.25">
      <c r="A34" s="5"/>
      <c r="B34" s="170" t="s">
        <v>11</v>
      </c>
      <c r="C34" s="19"/>
      <c r="D34" s="19"/>
      <c r="E34" s="19">
        <f>G34</f>
        <v>0</v>
      </c>
      <c r="F34" s="20"/>
      <c r="G34" s="16"/>
      <c r="H34" s="20"/>
      <c r="I34" s="19"/>
      <c r="J34" s="194"/>
      <c r="K34" s="48"/>
      <c r="L34" s="1"/>
      <c r="M34" s="1"/>
    </row>
    <row r="35" spans="1:13" ht="36" customHeight="1" x14ac:dyDescent="0.25">
      <c r="A35" s="5"/>
      <c r="B35" s="170" t="s">
        <v>13</v>
      </c>
      <c r="C35" s="19"/>
      <c r="D35" s="19"/>
      <c r="E35" s="19">
        <f>G35</f>
        <v>0</v>
      </c>
      <c r="F35" s="20"/>
      <c r="G35" s="16"/>
      <c r="H35" s="20"/>
      <c r="I35" s="19"/>
      <c r="J35" s="194"/>
      <c r="K35" s="48"/>
      <c r="L35" s="1"/>
      <c r="M35" s="1"/>
    </row>
    <row r="36" spans="1:13" ht="36" customHeight="1" x14ac:dyDescent="0.25">
      <c r="A36" s="5"/>
      <c r="B36" s="170" t="s">
        <v>5</v>
      </c>
      <c r="C36" s="19"/>
      <c r="D36" s="19"/>
      <c r="E36" s="19"/>
      <c r="F36" s="20"/>
      <c r="G36" s="16"/>
      <c r="H36" s="20"/>
      <c r="I36" s="19"/>
      <c r="J36" s="194"/>
      <c r="K36" s="48"/>
      <c r="L36" s="1"/>
      <c r="M36" s="1"/>
    </row>
    <row r="37" spans="1:13" s="79" customFormat="1" ht="36" customHeight="1" x14ac:dyDescent="0.25">
      <c r="A37" s="119" t="s">
        <v>33</v>
      </c>
      <c r="B37" s="122" t="s">
        <v>59</v>
      </c>
      <c r="C37" s="89"/>
      <c r="D37" s="89"/>
      <c r="E37" s="125"/>
      <c r="F37" s="113"/>
      <c r="G37" s="118"/>
      <c r="H37" s="113"/>
      <c r="I37" s="126"/>
      <c r="J37" s="85" t="s">
        <v>35</v>
      </c>
      <c r="K37" s="73"/>
      <c r="L37" s="74"/>
      <c r="M37" s="74"/>
    </row>
    <row r="38" spans="1:13" ht="195.75" customHeight="1" x14ac:dyDescent="0.25">
      <c r="A38" s="108" t="s">
        <v>1</v>
      </c>
      <c r="B38" s="112" t="s">
        <v>110</v>
      </c>
      <c r="C38" s="86">
        <f>C40+C41+C39</f>
        <v>3999.69</v>
      </c>
      <c r="D38" s="89">
        <f>D40+D41+D39</f>
        <v>3999.69</v>
      </c>
      <c r="E38" s="167">
        <f>E40+E41+E39</f>
        <v>224.6</v>
      </c>
      <c r="F38" s="168">
        <f t="shared" ref="F38" si="9">E38/D38</f>
        <v>5.62E-2</v>
      </c>
      <c r="G38" s="86">
        <f>G40+G41+G39</f>
        <v>119.6</v>
      </c>
      <c r="H38" s="113">
        <f t="shared" ref="H38" si="10">G38/D38</f>
        <v>2.9899999999999999E-2</v>
      </c>
      <c r="I38" s="89">
        <f>I40+I41+I39</f>
        <v>3999.69</v>
      </c>
      <c r="J38" s="209" t="s">
        <v>114</v>
      </c>
      <c r="K38" s="48"/>
      <c r="L38" s="1"/>
      <c r="M38" s="1"/>
    </row>
    <row r="39" spans="1:13" ht="36" customHeight="1" x14ac:dyDescent="0.25">
      <c r="A39" s="68"/>
      <c r="B39" s="109" t="s">
        <v>4</v>
      </c>
      <c r="C39" s="104">
        <v>879.6</v>
      </c>
      <c r="D39" s="104">
        <v>879.6</v>
      </c>
      <c r="E39" s="104">
        <v>0</v>
      </c>
      <c r="F39" s="110">
        <f>E39/D39</f>
        <v>0</v>
      </c>
      <c r="G39" s="111">
        <v>0</v>
      </c>
      <c r="H39" s="110">
        <f>G39/D39</f>
        <v>0</v>
      </c>
      <c r="I39" s="104">
        <f>D39-G39</f>
        <v>879.6</v>
      </c>
      <c r="J39" s="209"/>
      <c r="K39" s="48"/>
      <c r="L39" s="1"/>
      <c r="M39" s="1"/>
    </row>
    <row r="40" spans="1:13" ht="36" customHeight="1" x14ac:dyDescent="0.25">
      <c r="A40" s="5"/>
      <c r="B40" s="85" t="s">
        <v>48</v>
      </c>
      <c r="C40" s="69">
        <v>2828</v>
      </c>
      <c r="D40" s="69">
        <v>2828</v>
      </c>
      <c r="E40" s="69">
        <v>224.6</v>
      </c>
      <c r="F40" s="110">
        <f t="shared" ref="F40" si="11">E40/D40</f>
        <v>7.9399999999999998E-2</v>
      </c>
      <c r="G40" s="104">
        <v>119.6</v>
      </c>
      <c r="H40" s="110">
        <f>G40/D40</f>
        <v>4.2299999999999997E-2</v>
      </c>
      <c r="I40" s="70">
        <f>2603.4+224.6</f>
        <v>2828</v>
      </c>
      <c r="J40" s="209"/>
      <c r="K40" s="48"/>
      <c r="L40" s="1"/>
      <c r="M40" s="1"/>
    </row>
    <row r="41" spans="1:13" ht="36" customHeight="1" x14ac:dyDescent="0.25">
      <c r="A41" s="5"/>
      <c r="B41" s="85" t="s">
        <v>11</v>
      </c>
      <c r="C41" s="104">
        <v>292.08999999999997</v>
      </c>
      <c r="D41" s="104">
        <v>292.08999999999997</v>
      </c>
      <c r="E41" s="104">
        <f>G41</f>
        <v>0</v>
      </c>
      <c r="F41" s="110">
        <f>E41/D41</f>
        <v>0</v>
      </c>
      <c r="G41" s="111">
        <v>0</v>
      </c>
      <c r="H41" s="110">
        <f>G41/D41</f>
        <v>0</v>
      </c>
      <c r="I41" s="104">
        <f t="shared" ref="I41:I43" si="12">D41-G41</f>
        <v>292.08999999999997</v>
      </c>
      <c r="J41" s="209"/>
      <c r="K41" s="48"/>
      <c r="L41" s="1"/>
      <c r="M41" s="1"/>
    </row>
    <row r="42" spans="1:13" ht="36" customHeight="1" x14ac:dyDescent="0.25">
      <c r="A42" s="5"/>
      <c r="B42" s="85" t="s">
        <v>13</v>
      </c>
      <c r="C42" s="19"/>
      <c r="D42" s="19"/>
      <c r="E42" s="19"/>
      <c r="F42" s="20"/>
      <c r="G42" s="16"/>
      <c r="H42" s="20"/>
      <c r="I42" s="19">
        <f t="shared" si="12"/>
        <v>0</v>
      </c>
      <c r="J42" s="209"/>
      <c r="K42" s="48"/>
      <c r="L42" s="1"/>
      <c r="M42" s="1"/>
    </row>
    <row r="43" spans="1:13" ht="36" customHeight="1" x14ac:dyDescent="0.25">
      <c r="A43" s="5"/>
      <c r="B43" s="85" t="s">
        <v>5</v>
      </c>
      <c r="C43" s="19"/>
      <c r="D43" s="19"/>
      <c r="E43" s="19"/>
      <c r="F43" s="20"/>
      <c r="G43" s="16"/>
      <c r="H43" s="20"/>
      <c r="I43" s="19">
        <f t="shared" si="12"/>
        <v>0</v>
      </c>
      <c r="J43" s="209"/>
      <c r="K43" s="48"/>
      <c r="L43" s="1"/>
      <c r="M43" s="1"/>
    </row>
    <row r="44" spans="1:13" s="2" customFormat="1" ht="279" customHeight="1" x14ac:dyDescent="0.25">
      <c r="A44" s="93" t="s">
        <v>10</v>
      </c>
      <c r="B44" s="114" t="s">
        <v>111</v>
      </c>
      <c r="C44" s="89">
        <f>C45+C46+C47+C48</f>
        <v>13940.95</v>
      </c>
      <c r="D44" s="89">
        <f>D45+D46+D47+D48</f>
        <v>13940.95</v>
      </c>
      <c r="E44" s="53">
        <f>E45+E46+E47+E48+E49</f>
        <v>0</v>
      </c>
      <c r="F44" s="49">
        <f>E44/D44</f>
        <v>0</v>
      </c>
      <c r="G44" s="66">
        <f>SUM(G45:G49)</f>
        <v>0</v>
      </c>
      <c r="H44" s="49">
        <f>G44/D44</f>
        <v>0</v>
      </c>
      <c r="I44" s="86">
        <f>I45+I46+I47+I48</f>
        <v>13940.95</v>
      </c>
      <c r="J44" s="191" t="s">
        <v>90</v>
      </c>
      <c r="K44" s="48"/>
      <c r="L44" s="1"/>
      <c r="M44" s="1"/>
    </row>
    <row r="45" spans="1:13" s="3" customFormat="1" x14ac:dyDescent="0.25">
      <c r="A45" s="94"/>
      <c r="B45" s="85" t="s">
        <v>4</v>
      </c>
      <c r="C45" s="69">
        <v>922.7</v>
      </c>
      <c r="D45" s="69">
        <v>922.68</v>
      </c>
      <c r="E45" s="19">
        <v>0</v>
      </c>
      <c r="F45" s="20">
        <f>E45/D45</f>
        <v>0</v>
      </c>
      <c r="G45" s="16"/>
      <c r="H45" s="20">
        <f t="shared" ref="H45:H47" si="13">G45/D45</f>
        <v>0</v>
      </c>
      <c r="I45" s="70">
        <v>922.68</v>
      </c>
      <c r="J45" s="192"/>
      <c r="K45" s="48"/>
      <c r="L45" s="1"/>
      <c r="M45" s="1"/>
    </row>
    <row r="46" spans="1:13" s="3" customFormat="1" x14ac:dyDescent="0.25">
      <c r="A46" s="94"/>
      <c r="B46" s="85" t="s">
        <v>48</v>
      </c>
      <c r="C46" s="69">
        <v>12321.2</v>
      </c>
      <c r="D46" s="69">
        <v>12321.22</v>
      </c>
      <c r="E46" s="19"/>
      <c r="F46" s="20">
        <f>E46/D46</f>
        <v>0</v>
      </c>
      <c r="G46" s="16"/>
      <c r="H46" s="20">
        <f t="shared" si="13"/>
        <v>0</v>
      </c>
      <c r="I46" s="70">
        <v>12321.22</v>
      </c>
      <c r="J46" s="192"/>
      <c r="K46" s="48"/>
      <c r="L46" s="1"/>
      <c r="M46" s="1"/>
    </row>
    <row r="47" spans="1:13" s="3" customFormat="1" x14ac:dyDescent="0.25">
      <c r="A47" s="94"/>
      <c r="B47" s="85" t="s">
        <v>11</v>
      </c>
      <c r="C47" s="69">
        <v>697.05</v>
      </c>
      <c r="D47" s="69">
        <v>697.05</v>
      </c>
      <c r="E47" s="19"/>
      <c r="F47" s="20">
        <f>E47/D47</f>
        <v>0</v>
      </c>
      <c r="G47" s="16"/>
      <c r="H47" s="20">
        <f t="shared" si="13"/>
        <v>0</v>
      </c>
      <c r="I47" s="70">
        <v>697.05</v>
      </c>
      <c r="J47" s="192"/>
      <c r="K47" s="48"/>
      <c r="L47" s="1"/>
      <c r="M47" s="1"/>
    </row>
    <row r="48" spans="1:13" s="3" customFormat="1" x14ac:dyDescent="0.25">
      <c r="A48" s="94"/>
      <c r="B48" s="85" t="s">
        <v>13</v>
      </c>
      <c r="C48" s="19">
        <v>0</v>
      </c>
      <c r="D48" s="19">
        <v>0</v>
      </c>
      <c r="E48" s="19"/>
      <c r="F48" s="20">
        <v>0</v>
      </c>
      <c r="G48" s="21"/>
      <c r="H48" s="20"/>
      <c r="I48" s="19">
        <f>D48-G48</f>
        <v>0</v>
      </c>
      <c r="J48" s="192"/>
      <c r="K48" s="48"/>
      <c r="L48" s="1"/>
      <c r="M48" s="1"/>
    </row>
    <row r="49" spans="1:13" s="3" customFormat="1" x14ac:dyDescent="0.25">
      <c r="A49" s="94"/>
      <c r="B49" s="85" t="s">
        <v>5</v>
      </c>
      <c r="C49" s="19"/>
      <c r="D49" s="19"/>
      <c r="E49" s="19"/>
      <c r="F49" s="20"/>
      <c r="G49" s="16"/>
      <c r="H49" s="20"/>
      <c r="I49" s="19"/>
      <c r="J49" s="192"/>
      <c r="K49" s="48"/>
      <c r="L49" s="1"/>
      <c r="M49" s="1"/>
    </row>
    <row r="50" spans="1:13" s="3" customFormat="1" ht="171" customHeight="1" x14ac:dyDescent="0.25">
      <c r="A50" s="100" t="s">
        <v>34</v>
      </c>
      <c r="B50" s="175" t="s">
        <v>122</v>
      </c>
      <c r="C50" s="165">
        <f>C51+C52+C53+C54</f>
        <v>14276.4</v>
      </c>
      <c r="D50" s="165">
        <f t="shared" ref="D50:E50" si="14">D51+D52+D53+D54</f>
        <v>14276.4</v>
      </c>
      <c r="E50" s="165">
        <f t="shared" si="14"/>
        <v>3472.72</v>
      </c>
      <c r="F50" s="166">
        <f t="shared" ref="F50:F52" si="15">E50/D50</f>
        <v>0.2432</v>
      </c>
      <c r="G50" s="165">
        <f>G51+G52+G53+G54</f>
        <v>1818.34</v>
      </c>
      <c r="H50" s="166">
        <f t="shared" ref="H50:H52" si="16">G50/D50</f>
        <v>0.12740000000000001</v>
      </c>
      <c r="I50" s="165">
        <f>I51+I52+I53+I54</f>
        <v>14276.4</v>
      </c>
      <c r="J50" s="188" t="s">
        <v>113</v>
      </c>
      <c r="K50" s="48"/>
      <c r="L50" s="1"/>
      <c r="M50" s="1"/>
    </row>
    <row r="51" spans="1:13" s="3" customFormat="1" ht="77.25" customHeight="1" x14ac:dyDescent="0.25">
      <c r="A51" s="5"/>
      <c r="B51" s="164" t="s">
        <v>4</v>
      </c>
      <c r="C51" s="16"/>
      <c r="D51" s="16">
        <v>0</v>
      </c>
      <c r="E51" s="66"/>
      <c r="F51" s="65"/>
      <c r="G51" s="66"/>
      <c r="H51" s="65"/>
      <c r="I51" s="16">
        <v>0</v>
      </c>
      <c r="J51" s="189"/>
      <c r="K51" s="48"/>
      <c r="L51" s="1"/>
      <c r="M51" s="1"/>
    </row>
    <row r="52" spans="1:13" s="3" customFormat="1" ht="77.25" customHeight="1" x14ac:dyDescent="0.25">
      <c r="A52" s="5"/>
      <c r="B52" s="164" t="s">
        <v>16</v>
      </c>
      <c r="C52" s="70">
        <v>14276.4</v>
      </c>
      <c r="D52" s="70">
        <v>14276.4</v>
      </c>
      <c r="E52" s="70">
        <v>3472.72</v>
      </c>
      <c r="F52" s="81">
        <f t="shared" si="15"/>
        <v>0.2432</v>
      </c>
      <c r="G52" s="70">
        <v>1818.34</v>
      </c>
      <c r="H52" s="81">
        <f t="shared" si="16"/>
        <v>0.12740000000000001</v>
      </c>
      <c r="I52" s="70">
        <f>1228.76+4851.44+8196.2</f>
        <v>14276.4</v>
      </c>
      <c r="J52" s="189"/>
      <c r="K52" s="48"/>
      <c r="L52" s="1"/>
      <c r="M52" s="1"/>
    </row>
    <row r="53" spans="1:13" s="3" customFormat="1" ht="77.25" customHeight="1" x14ac:dyDescent="0.25">
      <c r="A53" s="5"/>
      <c r="B53" s="164" t="s">
        <v>11</v>
      </c>
      <c r="C53" s="66"/>
      <c r="D53" s="66"/>
      <c r="E53" s="66"/>
      <c r="F53" s="65"/>
      <c r="G53" s="66"/>
      <c r="H53" s="65"/>
      <c r="I53" s="66"/>
      <c r="J53" s="189"/>
      <c r="K53" s="48"/>
      <c r="L53" s="1"/>
      <c r="M53" s="1"/>
    </row>
    <row r="54" spans="1:13" s="3" customFormat="1" ht="77.25" customHeight="1" x14ac:dyDescent="0.25">
      <c r="A54" s="5"/>
      <c r="B54" s="164" t="s">
        <v>13</v>
      </c>
      <c r="C54" s="66"/>
      <c r="D54" s="66"/>
      <c r="E54" s="66"/>
      <c r="F54" s="65"/>
      <c r="G54" s="66"/>
      <c r="H54" s="65"/>
      <c r="I54" s="66"/>
      <c r="J54" s="189"/>
      <c r="K54" s="48"/>
      <c r="L54" s="1"/>
      <c r="M54" s="1"/>
    </row>
    <row r="55" spans="1:13" s="3" customFormat="1" ht="77.25" customHeight="1" x14ac:dyDescent="0.25">
      <c r="A55" s="5"/>
      <c r="B55" s="164" t="s">
        <v>5</v>
      </c>
      <c r="C55" s="16"/>
      <c r="D55" s="16"/>
      <c r="E55" s="16"/>
      <c r="F55" s="17"/>
      <c r="G55" s="16"/>
      <c r="H55" s="17"/>
      <c r="I55" s="16"/>
      <c r="J55" s="190"/>
      <c r="K55" s="48"/>
      <c r="L55" s="1"/>
      <c r="M55" s="1"/>
    </row>
    <row r="56" spans="1:13" s="22" customFormat="1" ht="86.25" customHeight="1" x14ac:dyDescent="0.25">
      <c r="A56" s="90" t="s">
        <v>17</v>
      </c>
      <c r="B56" s="72" t="s">
        <v>101</v>
      </c>
      <c r="C56" s="86">
        <f>C57+C58+C59+C60+C61</f>
        <v>5613.9</v>
      </c>
      <c r="D56" s="86">
        <f>D57+D58+D59+D60+D61</f>
        <v>5613.9</v>
      </c>
      <c r="E56" s="86">
        <f>E57+E58+E59+E60+E61</f>
        <v>5518.96</v>
      </c>
      <c r="F56" s="88">
        <f>E56/D56</f>
        <v>0.98309999999999997</v>
      </c>
      <c r="G56" s="86">
        <f>G57+G58+G59+G60+G61</f>
        <v>3849.92</v>
      </c>
      <c r="H56" s="88">
        <f>G56/D56</f>
        <v>0.68579999999999997</v>
      </c>
      <c r="I56" s="86">
        <f>I57+I58+I59+I60+I61</f>
        <v>5613.9</v>
      </c>
      <c r="J56" s="193" t="s">
        <v>132</v>
      </c>
      <c r="K56" s="48"/>
      <c r="L56" s="1"/>
      <c r="M56" s="1"/>
    </row>
    <row r="57" spans="1:13" s="3" customFormat="1" ht="86.25" customHeight="1" x14ac:dyDescent="0.25">
      <c r="A57" s="90"/>
      <c r="B57" s="84" t="s">
        <v>4</v>
      </c>
      <c r="C57" s="70">
        <v>0</v>
      </c>
      <c r="D57" s="70">
        <v>0</v>
      </c>
      <c r="E57" s="70">
        <v>0</v>
      </c>
      <c r="F57" s="81"/>
      <c r="G57" s="70">
        <v>0</v>
      </c>
      <c r="H57" s="81"/>
      <c r="I57" s="70">
        <v>0</v>
      </c>
      <c r="J57" s="194"/>
      <c r="K57" s="48"/>
      <c r="L57" s="1"/>
      <c r="M57" s="1"/>
    </row>
    <row r="58" spans="1:13" s="3" customFormat="1" ht="86.25" customHeight="1" x14ac:dyDescent="0.25">
      <c r="A58" s="90"/>
      <c r="B58" s="84" t="s">
        <v>48</v>
      </c>
      <c r="C58" s="70">
        <v>5613.9</v>
      </c>
      <c r="D58" s="70">
        <v>5613.9</v>
      </c>
      <c r="E58" s="70">
        <v>5518.96</v>
      </c>
      <c r="F58" s="81">
        <f t="shared" ref="F58" si="17">E58/D58</f>
        <v>0.98309999999999997</v>
      </c>
      <c r="G58" s="70">
        <v>3849.92</v>
      </c>
      <c r="H58" s="81">
        <f t="shared" ref="H58" si="18">G58/D58</f>
        <v>0.68579999999999997</v>
      </c>
      <c r="I58" s="70">
        <f>1101.6+4512.3</f>
        <v>5613.9</v>
      </c>
      <c r="J58" s="194"/>
      <c r="K58" s="48"/>
      <c r="L58" s="1"/>
      <c r="M58" s="1"/>
    </row>
    <row r="59" spans="1:13" s="3" customFormat="1" ht="86.25" customHeight="1" x14ac:dyDescent="0.25">
      <c r="A59" s="5"/>
      <c r="B59" s="84" t="s">
        <v>11</v>
      </c>
      <c r="C59" s="16">
        <v>0</v>
      </c>
      <c r="D59" s="16">
        <v>0</v>
      </c>
      <c r="E59" s="16">
        <f>G59</f>
        <v>0</v>
      </c>
      <c r="F59" s="17"/>
      <c r="G59" s="16">
        <v>0</v>
      </c>
      <c r="H59" s="17"/>
      <c r="I59" s="16">
        <v>0</v>
      </c>
      <c r="J59" s="194"/>
      <c r="K59" s="48"/>
      <c r="L59" s="1"/>
      <c r="M59" s="1"/>
    </row>
    <row r="60" spans="1:13" s="3" customFormat="1" ht="86.25" customHeight="1" x14ac:dyDescent="0.25">
      <c r="A60" s="5"/>
      <c r="B60" s="84" t="s">
        <v>13</v>
      </c>
      <c r="C60" s="16"/>
      <c r="D60" s="16"/>
      <c r="E60" s="16"/>
      <c r="F60" s="17"/>
      <c r="G60" s="16"/>
      <c r="H60" s="17"/>
      <c r="I60" s="16"/>
      <c r="J60" s="194"/>
      <c r="K60" s="48"/>
      <c r="L60" s="1"/>
      <c r="M60" s="1"/>
    </row>
    <row r="61" spans="1:13" s="3" customFormat="1" ht="111" customHeight="1" x14ac:dyDescent="0.25">
      <c r="A61" s="5"/>
      <c r="B61" s="85" t="s">
        <v>5</v>
      </c>
      <c r="C61" s="16"/>
      <c r="D61" s="16"/>
      <c r="E61" s="16"/>
      <c r="F61" s="17"/>
      <c r="G61" s="16"/>
      <c r="H61" s="17"/>
      <c r="I61" s="16"/>
      <c r="J61" s="194"/>
      <c r="K61" s="48"/>
      <c r="L61" s="1"/>
      <c r="M61" s="1"/>
    </row>
    <row r="62" spans="1:13" s="76" customFormat="1" ht="61.5" customHeight="1" x14ac:dyDescent="0.25">
      <c r="A62" s="119" t="s">
        <v>18</v>
      </c>
      <c r="B62" s="145" t="s">
        <v>60</v>
      </c>
      <c r="C62" s="118"/>
      <c r="D62" s="118"/>
      <c r="E62" s="135"/>
      <c r="F62" s="120"/>
      <c r="G62" s="118"/>
      <c r="H62" s="120"/>
      <c r="I62" s="136"/>
      <c r="J62" s="85" t="s">
        <v>35</v>
      </c>
      <c r="K62" s="73"/>
      <c r="L62" s="74"/>
      <c r="M62" s="74"/>
    </row>
    <row r="63" spans="1:13" s="23" customFormat="1" ht="409.5" customHeight="1" x14ac:dyDescent="0.25">
      <c r="A63" s="234" t="s">
        <v>19</v>
      </c>
      <c r="B63" s="202" t="s">
        <v>120</v>
      </c>
      <c r="C63" s="183">
        <f>SUM(C65:C68)</f>
        <v>919217.75</v>
      </c>
      <c r="D63" s="206">
        <f>SUM(D65:D68)</f>
        <v>2026435.83</v>
      </c>
      <c r="E63" s="210">
        <f>SUM(E65:E68)</f>
        <v>0</v>
      </c>
      <c r="F63" s="213">
        <f>E63/D63</f>
        <v>0</v>
      </c>
      <c r="G63" s="206">
        <f t="shared" ref="G63" si="19">SUM(G65:G69)</f>
        <v>0</v>
      </c>
      <c r="H63" s="208">
        <f>G63/D63</f>
        <v>0</v>
      </c>
      <c r="I63" s="183">
        <f>SUM(I65:I68)</f>
        <v>2006562.29</v>
      </c>
      <c r="J63" s="195"/>
      <c r="K63" s="48"/>
      <c r="L63" s="1"/>
      <c r="M63" s="1"/>
    </row>
    <row r="64" spans="1:13" s="23" customFormat="1" ht="409.6" customHeight="1" x14ac:dyDescent="0.25">
      <c r="A64" s="235"/>
      <c r="B64" s="202"/>
      <c r="C64" s="183"/>
      <c r="D64" s="206"/>
      <c r="E64" s="211"/>
      <c r="F64" s="215"/>
      <c r="G64" s="206"/>
      <c r="H64" s="208"/>
      <c r="I64" s="183"/>
      <c r="J64" s="195"/>
      <c r="K64" s="48"/>
      <c r="L64" s="1"/>
      <c r="M64" s="1"/>
    </row>
    <row r="65" spans="1:13" s="6" customFormat="1" x14ac:dyDescent="0.25">
      <c r="A65" s="123"/>
      <c r="B65" s="124" t="s">
        <v>4</v>
      </c>
      <c r="C65" s="70">
        <f t="shared" ref="C65:E69" si="20">C71+C143</f>
        <v>53152</v>
      </c>
      <c r="D65" s="69">
        <f t="shared" si="20"/>
        <v>55317.7</v>
      </c>
      <c r="E65" s="69">
        <f t="shared" si="20"/>
        <v>0</v>
      </c>
      <c r="F65" s="71">
        <f t="shared" ref="F65:F67" si="21">E65/D65</f>
        <v>0</v>
      </c>
      <c r="G65" s="69">
        <f>G71+G143</f>
        <v>0</v>
      </c>
      <c r="H65" s="71">
        <f t="shared" ref="H65:H67" si="22">G65/D65</f>
        <v>0</v>
      </c>
      <c r="I65" s="69">
        <f>I71+I143</f>
        <v>55317.7</v>
      </c>
      <c r="J65" s="195"/>
      <c r="K65" s="48"/>
      <c r="L65" s="1"/>
      <c r="M65" s="1"/>
    </row>
    <row r="66" spans="1:13" s="6" customFormat="1" x14ac:dyDescent="0.25">
      <c r="A66" s="123"/>
      <c r="B66" s="124" t="s">
        <v>36</v>
      </c>
      <c r="C66" s="70">
        <f t="shared" si="20"/>
        <v>771146.4</v>
      </c>
      <c r="D66" s="69">
        <f t="shared" si="20"/>
        <v>1752985.07</v>
      </c>
      <c r="E66" s="69">
        <f t="shared" si="20"/>
        <v>0</v>
      </c>
      <c r="F66" s="71">
        <f t="shared" si="21"/>
        <v>0</v>
      </c>
      <c r="G66" s="69">
        <f>G72+G144</f>
        <v>0</v>
      </c>
      <c r="H66" s="71">
        <f t="shared" si="22"/>
        <v>0</v>
      </c>
      <c r="I66" s="69">
        <f>I72+I144</f>
        <v>1734164.92</v>
      </c>
      <c r="J66" s="195"/>
      <c r="K66" s="48"/>
      <c r="L66" s="1"/>
      <c r="M66" s="1"/>
    </row>
    <row r="67" spans="1:13" s="6" customFormat="1" x14ac:dyDescent="0.25">
      <c r="A67" s="123"/>
      <c r="B67" s="124" t="s">
        <v>11</v>
      </c>
      <c r="C67" s="70">
        <f t="shared" si="20"/>
        <v>94919.35</v>
      </c>
      <c r="D67" s="69">
        <f t="shared" si="20"/>
        <v>218133.06</v>
      </c>
      <c r="E67" s="69">
        <f t="shared" si="20"/>
        <v>0</v>
      </c>
      <c r="F67" s="71">
        <f t="shared" si="21"/>
        <v>0</v>
      </c>
      <c r="G67" s="69">
        <f>G73+G145</f>
        <v>0</v>
      </c>
      <c r="H67" s="71">
        <f t="shared" si="22"/>
        <v>0</v>
      </c>
      <c r="I67" s="69">
        <f>I73+I145</f>
        <v>217079.67</v>
      </c>
      <c r="J67" s="195"/>
      <c r="K67" s="48"/>
      <c r="L67" s="1"/>
      <c r="M67" s="1"/>
    </row>
    <row r="68" spans="1:13" s="6" customFormat="1" x14ac:dyDescent="0.25">
      <c r="A68" s="123"/>
      <c r="B68" s="124" t="s">
        <v>13</v>
      </c>
      <c r="C68" s="70">
        <f t="shared" si="20"/>
        <v>0</v>
      </c>
      <c r="D68" s="69">
        <f t="shared" si="20"/>
        <v>0</v>
      </c>
      <c r="E68" s="69">
        <f t="shared" si="20"/>
        <v>0</v>
      </c>
      <c r="F68" s="71">
        <v>0</v>
      </c>
      <c r="G68" s="69"/>
      <c r="H68" s="71">
        <v>0</v>
      </c>
      <c r="I68" s="69">
        <f>I74+I146</f>
        <v>0</v>
      </c>
      <c r="J68" s="195"/>
      <c r="K68" s="48"/>
      <c r="L68" s="1"/>
      <c r="M68" s="1"/>
    </row>
    <row r="69" spans="1:13" s="6" customFormat="1" collapsed="1" x14ac:dyDescent="0.25">
      <c r="A69" s="123"/>
      <c r="B69" s="124" t="s">
        <v>5</v>
      </c>
      <c r="C69" s="70">
        <f t="shared" si="20"/>
        <v>0</v>
      </c>
      <c r="D69" s="69">
        <f t="shared" si="20"/>
        <v>0</v>
      </c>
      <c r="E69" s="69">
        <f t="shared" si="20"/>
        <v>0</v>
      </c>
      <c r="F69" s="71"/>
      <c r="G69" s="69"/>
      <c r="H69" s="71"/>
      <c r="I69" s="69">
        <f>I75+I147</f>
        <v>0</v>
      </c>
      <c r="J69" s="195"/>
      <c r="K69" s="48"/>
      <c r="L69" s="1"/>
      <c r="M69" s="1"/>
    </row>
    <row r="70" spans="1:13" s="50" customFormat="1" ht="40.5" customHeight="1" x14ac:dyDescent="0.25">
      <c r="A70" s="160" t="s">
        <v>38</v>
      </c>
      <c r="B70" s="154" t="s">
        <v>58</v>
      </c>
      <c r="C70" s="158">
        <f>SUM(C71:C75)</f>
        <v>860536.63</v>
      </c>
      <c r="D70" s="158">
        <f>SUM(D71:D75)</f>
        <v>1969534.75</v>
      </c>
      <c r="E70" s="158">
        <f>SUM(E71:E75)</f>
        <v>0</v>
      </c>
      <c r="F70" s="159">
        <f>E70/D70</f>
        <v>0</v>
      </c>
      <c r="G70" s="158">
        <f>SUM(G71:G75)</f>
        <v>0</v>
      </c>
      <c r="H70" s="159">
        <f>G70/D70</f>
        <v>0</v>
      </c>
      <c r="I70" s="158">
        <f>SUM(I71:I75)</f>
        <v>1949661.21</v>
      </c>
      <c r="J70" s="197"/>
      <c r="K70" s="48"/>
      <c r="L70" s="1"/>
      <c r="M70" s="1"/>
    </row>
    <row r="71" spans="1:13" s="7" customFormat="1" x14ac:dyDescent="0.25">
      <c r="A71" s="161"/>
      <c r="B71" s="124" t="s">
        <v>4</v>
      </c>
      <c r="C71" s="69">
        <f t="shared" ref="C71:I71" si="23">C77+C101+C125</f>
        <v>0</v>
      </c>
      <c r="D71" s="69">
        <f t="shared" si="23"/>
        <v>2220.79</v>
      </c>
      <c r="E71" s="69">
        <f t="shared" si="23"/>
        <v>0</v>
      </c>
      <c r="F71" s="69">
        <f t="shared" si="23"/>
        <v>0</v>
      </c>
      <c r="G71" s="69">
        <f t="shared" si="23"/>
        <v>0</v>
      </c>
      <c r="H71" s="69">
        <f t="shared" si="23"/>
        <v>0</v>
      </c>
      <c r="I71" s="69">
        <f t="shared" si="23"/>
        <v>2220.79</v>
      </c>
      <c r="J71" s="197"/>
      <c r="K71" s="48"/>
      <c r="L71" s="1"/>
      <c r="M71" s="1"/>
    </row>
    <row r="72" spans="1:13" s="7" customFormat="1" x14ac:dyDescent="0.25">
      <c r="A72" s="161"/>
      <c r="B72" s="124" t="s">
        <v>47</v>
      </c>
      <c r="C72" s="69">
        <f t="shared" ref="C72:I72" si="24">C78+C102+C126</f>
        <v>765877.6</v>
      </c>
      <c r="D72" s="69">
        <f t="shared" si="24"/>
        <v>1749379.35</v>
      </c>
      <c r="E72" s="69">
        <f t="shared" si="24"/>
        <v>0</v>
      </c>
      <c r="F72" s="69">
        <f t="shared" si="24"/>
        <v>0</v>
      </c>
      <c r="G72" s="69">
        <f t="shared" si="24"/>
        <v>0</v>
      </c>
      <c r="H72" s="69">
        <f t="shared" si="24"/>
        <v>0</v>
      </c>
      <c r="I72" s="69">
        <f t="shared" si="24"/>
        <v>1730559.2</v>
      </c>
      <c r="J72" s="197"/>
      <c r="K72" s="48"/>
      <c r="L72" s="1"/>
      <c r="M72" s="1"/>
    </row>
    <row r="73" spans="1:13" s="7" customFormat="1" x14ac:dyDescent="0.25">
      <c r="A73" s="161"/>
      <c r="B73" s="124" t="s">
        <v>11</v>
      </c>
      <c r="C73" s="69">
        <f t="shared" ref="C73:I73" si="25">C79+C103+C127</f>
        <v>94659.03</v>
      </c>
      <c r="D73" s="69">
        <f t="shared" si="25"/>
        <v>217934.61</v>
      </c>
      <c r="E73" s="69">
        <f t="shared" si="25"/>
        <v>0</v>
      </c>
      <c r="F73" s="69">
        <f t="shared" si="25"/>
        <v>0</v>
      </c>
      <c r="G73" s="69">
        <f t="shared" si="25"/>
        <v>0</v>
      </c>
      <c r="H73" s="69">
        <f t="shared" si="25"/>
        <v>0</v>
      </c>
      <c r="I73" s="69">
        <f t="shared" si="25"/>
        <v>216881.22</v>
      </c>
      <c r="J73" s="197"/>
      <c r="K73" s="48"/>
      <c r="L73" s="1"/>
      <c r="M73" s="1"/>
    </row>
    <row r="74" spans="1:13" s="7" customFormat="1" x14ac:dyDescent="0.25">
      <c r="A74" s="161"/>
      <c r="B74" s="124" t="s">
        <v>13</v>
      </c>
      <c r="C74" s="69">
        <f t="shared" ref="C74:I74" si="26">C80+C104+C128</f>
        <v>0</v>
      </c>
      <c r="D74" s="69">
        <f t="shared" si="26"/>
        <v>0</v>
      </c>
      <c r="E74" s="69">
        <f t="shared" si="26"/>
        <v>0</v>
      </c>
      <c r="F74" s="69">
        <f t="shared" si="26"/>
        <v>0</v>
      </c>
      <c r="G74" s="69">
        <f t="shared" si="26"/>
        <v>0</v>
      </c>
      <c r="H74" s="69">
        <f t="shared" si="26"/>
        <v>0</v>
      </c>
      <c r="I74" s="69">
        <f t="shared" si="26"/>
        <v>0</v>
      </c>
      <c r="J74" s="197"/>
      <c r="K74" s="48"/>
      <c r="L74" s="1"/>
      <c r="M74" s="1"/>
    </row>
    <row r="75" spans="1:13" s="7" customFormat="1" x14ac:dyDescent="0.25">
      <c r="A75" s="161"/>
      <c r="B75" s="124" t="s">
        <v>5</v>
      </c>
      <c r="C75" s="69">
        <f>C81+C105+C129</f>
        <v>0</v>
      </c>
      <c r="D75" s="69">
        <f t="shared" ref="D75:I75" si="27">D81+D105+D129</f>
        <v>0</v>
      </c>
      <c r="E75" s="69">
        <f t="shared" si="27"/>
        <v>0</v>
      </c>
      <c r="F75" s="69">
        <f t="shared" si="27"/>
        <v>0</v>
      </c>
      <c r="G75" s="69">
        <f t="shared" si="27"/>
        <v>0</v>
      </c>
      <c r="H75" s="69">
        <f t="shared" si="27"/>
        <v>0</v>
      </c>
      <c r="I75" s="69">
        <f t="shared" si="27"/>
        <v>0</v>
      </c>
      <c r="J75" s="197"/>
      <c r="K75" s="48"/>
      <c r="L75" s="1"/>
      <c r="M75" s="1"/>
    </row>
    <row r="76" spans="1:13" s="50" customFormat="1" ht="87" customHeight="1" x14ac:dyDescent="0.25">
      <c r="A76" s="160" t="s">
        <v>39</v>
      </c>
      <c r="B76" s="154" t="s">
        <v>76</v>
      </c>
      <c r="C76" s="158">
        <f>SUM(C77:C81)</f>
        <v>313287.64</v>
      </c>
      <c r="D76" s="158">
        <f>SUM(D77:D81)</f>
        <v>1002571.1</v>
      </c>
      <c r="E76" s="158">
        <f>SUM(E77:E81)</f>
        <v>0</v>
      </c>
      <c r="F76" s="159">
        <f>E76/D76</f>
        <v>0</v>
      </c>
      <c r="G76" s="158">
        <f>SUM(G77:G81)</f>
        <v>0</v>
      </c>
      <c r="H76" s="159">
        <f>G76/D76</f>
        <v>0</v>
      </c>
      <c r="I76" s="158">
        <f>SUM(I77:I81)</f>
        <v>1002571.1</v>
      </c>
      <c r="J76" s="95"/>
      <c r="K76" s="48"/>
      <c r="L76" s="1"/>
      <c r="M76" s="1"/>
    </row>
    <row r="77" spans="1:13" s="7" customFormat="1" x14ac:dyDescent="0.25">
      <c r="A77" s="155"/>
      <c r="B77" s="124" t="s">
        <v>4</v>
      </c>
      <c r="C77" s="69">
        <f>C83</f>
        <v>0</v>
      </c>
      <c r="D77" s="69">
        <f t="shared" ref="D77:E77" si="28">D83</f>
        <v>0</v>
      </c>
      <c r="E77" s="69">
        <f t="shared" si="28"/>
        <v>0</v>
      </c>
      <c r="F77" s="159"/>
      <c r="G77" s="69">
        <f>G83</f>
        <v>0</v>
      </c>
      <c r="H77" s="159"/>
      <c r="I77" s="69">
        <f>I83</f>
        <v>0</v>
      </c>
      <c r="J77" s="92"/>
      <c r="K77" s="48"/>
      <c r="L77" s="1"/>
      <c r="M77" s="1"/>
    </row>
    <row r="78" spans="1:13" s="7" customFormat="1" x14ac:dyDescent="0.25">
      <c r="A78" s="155"/>
      <c r="B78" s="124" t="s">
        <v>47</v>
      </c>
      <c r="C78" s="69">
        <f>C84+C90+C96</f>
        <v>278826</v>
      </c>
      <c r="D78" s="69">
        <f>D84+D90+D96</f>
        <v>890680.9</v>
      </c>
      <c r="E78" s="69">
        <f t="shared" ref="E78:H79" si="29">E84+E90</f>
        <v>0</v>
      </c>
      <c r="F78" s="69">
        <f t="shared" si="29"/>
        <v>0</v>
      </c>
      <c r="G78" s="69">
        <f t="shared" si="29"/>
        <v>0</v>
      </c>
      <c r="H78" s="69">
        <f t="shared" si="29"/>
        <v>0</v>
      </c>
      <c r="I78" s="69">
        <f>I84+I90+I96</f>
        <v>890680.9</v>
      </c>
      <c r="J78" s="92"/>
      <c r="K78" s="48"/>
      <c r="L78" s="1"/>
      <c r="M78" s="1"/>
    </row>
    <row r="79" spans="1:13" s="7" customFormat="1" x14ac:dyDescent="0.25">
      <c r="A79" s="155"/>
      <c r="B79" s="124" t="s">
        <v>37</v>
      </c>
      <c r="C79" s="69">
        <f>C85+C91+C97</f>
        <v>34461.64</v>
      </c>
      <c r="D79" s="69">
        <f>D85+D91+D97</f>
        <v>111890.2</v>
      </c>
      <c r="E79" s="69">
        <f t="shared" si="29"/>
        <v>0</v>
      </c>
      <c r="F79" s="69">
        <f t="shared" si="29"/>
        <v>0</v>
      </c>
      <c r="G79" s="69">
        <f t="shared" si="29"/>
        <v>0</v>
      </c>
      <c r="H79" s="69">
        <f t="shared" si="29"/>
        <v>0</v>
      </c>
      <c r="I79" s="69">
        <f>I85+I91+I97</f>
        <v>111890.2</v>
      </c>
      <c r="J79" s="92"/>
      <c r="K79" s="48"/>
      <c r="L79" s="1"/>
      <c r="M79" s="1"/>
    </row>
    <row r="80" spans="1:13" s="7" customFormat="1" x14ac:dyDescent="0.25">
      <c r="A80" s="155"/>
      <c r="B80" s="124" t="s">
        <v>13</v>
      </c>
      <c r="C80" s="69"/>
      <c r="D80" s="69"/>
      <c r="E80" s="69"/>
      <c r="F80" s="71"/>
      <c r="G80" s="69"/>
      <c r="H80" s="71"/>
      <c r="I80" s="69"/>
      <c r="J80" s="92"/>
      <c r="K80" s="48"/>
      <c r="L80" s="1"/>
      <c r="M80" s="1"/>
    </row>
    <row r="81" spans="1:13" s="7" customFormat="1" x14ac:dyDescent="0.25">
      <c r="A81" s="155"/>
      <c r="B81" s="124" t="s">
        <v>5</v>
      </c>
      <c r="C81" s="69"/>
      <c r="D81" s="89"/>
      <c r="E81" s="69"/>
      <c r="F81" s="71"/>
      <c r="G81" s="69"/>
      <c r="H81" s="71"/>
      <c r="I81" s="69"/>
      <c r="J81" s="92"/>
      <c r="K81" s="48"/>
      <c r="L81" s="1"/>
      <c r="M81" s="1"/>
    </row>
    <row r="82" spans="1:13" s="50" customFormat="1" ht="71.25" customHeight="1" x14ac:dyDescent="0.25">
      <c r="A82" s="148" t="s">
        <v>53</v>
      </c>
      <c r="B82" s="149" t="s">
        <v>77</v>
      </c>
      <c r="C82" s="151">
        <f>SUM(C83:C87)</f>
        <v>296927.98</v>
      </c>
      <c r="D82" s="151">
        <f>SUM(D83:D87)</f>
        <v>937019.57</v>
      </c>
      <c r="E82" s="151">
        <f>SUM(E83:E87)</f>
        <v>0</v>
      </c>
      <c r="F82" s="152">
        <f>E82/D82</f>
        <v>0</v>
      </c>
      <c r="G82" s="151">
        <f>SUM(G83:G87)</f>
        <v>0</v>
      </c>
      <c r="H82" s="152">
        <f>G82/D82</f>
        <v>0</v>
      </c>
      <c r="I82" s="151">
        <f>SUM(I83:I87)</f>
        <v>937019.57</v>
      </c>
      <c r="J82" s="198" t="s">
        <v>116</v>
      </c>
      <c r="K82" s="48"/>
      <c r="L82" s="1"/>
      <c r="M82" s="1"/>
    </row>
    <row r="83" spans="1:13" s="7" customFormat="1" x14ac:dyDescent="0.25">
      <c r="A83" s="150"/>
      <c r="B83" s="124" t="s">
        <v>4</v>
      </c>
      <c r="C83" s="69"/>
      <c r="D83" s="89"/>
      <c r="E83" s="69"/>
      <c r="F83" s="71"/>
      <c r="G83" s="69"/>
      <c r="H83" s="71"/>
      <c r="I83" s="89"/>
      <c r="J83" s="199"/>
      <c r="K83" s="48"/>
      <c r="L83" s="1"/>
      <c r="M83" s="1"/>
    </row>
    <row r="84" spans="1:13" s="7" customFormat="1" x14ac:dyDescent="0.25">
      <c r="A84" s="150"/>
      <c r="B84" s="124" t="s">
        <v>47</v>
      </c>
      <c r="C84" s="69">
        <v>264265.90000000002</v>
      </c>
      <c r="D84" s="69">
        <f>518834.7+320392.2</f>
        <v>839226.9</v>
      </c>
      <c r="E84" s="69">
        <v>0</v>
      </c>
      <c r="F84" s="71">
        <f>E84/D84</f>
        <v>0</v>
      </c>
      <c r="G84" s="69">
        <v>0</v>
      </c>
      <c r="H84" s="71">
        <f>G84/D84</f>
        <v>0</v>
      </c>
      <c r="I84" s="69">
        <f>D84</f>
        <v>839226.9</v>
      </c>
      <c r="J84" s="199"/>
      <c r="K84" s="48"/>
      <c r="L84" s="1"/>
      <c r="M84" s="1"/>
    </row>
    <row r="85" spans="1:13" s="7" customFormat="1" x14ac:dyDescent="0.25">
      <c r="A85" s="150"/>
      <c r="B85" s="124" t="s">
        <v>37</v>
      </c>
      <c r="C85" s="69">
        <v>32662.080000000002</v>
      </c>
      <c r="D85" s="69">
        <v>97792.67</v>
      </c>
      <c r="E85" s="69">
        <v>0</v>
      </c>
      <c r="F85" s="71">
        <f>E85/D85</f>
        <v>0</v>
      </c>
      <c r="G85" s="69">
        <v>0</v>
      </c>
      <c r="H85" s="71">
        <f>G85/D85</f>
        <v>0</v>
      </c>
      <c r="I85" s="69">
        <f>D85</f>
        <v>97792.67</v>
      </c>
      <c r="J85" s="199"/>
      <c r="K85" s="48"/>
      <c r="L85" s="1"/>
      <c r="M85" s="1"/>
    </row>
    <row r="86" spans="1:13" s="7" customFormat="1" x14ac:dyDescent="0.25">
      <c r="A86" s="150"/>
      <c r="B86" s="124" t="s">
        <v>13</v>
      </c>
      <c r="C86" s="69"/>
      <c r="D86" s="69"/>
      <c r="E86" s="69"/>
      <c r="F86" s="71"/>
      <c r="G86" s="69"/>
      <c r="H86" s="71"/>
      <c r="I86" s="69"/>
      <c r="J86" s="199"/>
      <c r="K86" s="48"/>
      <c r="L86" s="1"/>
      <c r="M86" s="1"/>
    </row>
    <row r="87" spans="1:13" s="7" customFormat="1" x14ac:dyDescent="0.25">
      <c r="A87" s="150"/>
      <c r="B87" s="124" t="s">
        <v>5</v>
      </c>
      <c r="C87" s="69"/>
      <c r="D87" s="89"/>
      <c r="E87" s="69"/>
      <c r="F87" s="71"/>
      <c r="G87" s="69"/>
      <c r="H87" s="71"/>
      <c r="I87" s="69"/>
      <c r="J87" s="200"/>
      <c r="K87" s="48"/>
      <c r="L87" s="1"/>
      <c r="M87" s="1"/>
    </row>
    <row r="88" spans="1:13" s="7" customFormat="1" ht="60.75" x14ac:dyDescent="0.25">
      <c r="A88" s="148" t="s">
        <v>94</v>
      </c>
      <c r="B88" s="149" t="s">
        <v>95</v>
      </c>
      <c r="C88" s="151">
        <f>SUM(C89:C93)</f>
        <v>16359.66</v>
      </c>
      <c r="D88" s="151">
        <f>SUM(D89:D93)</f>
        <v>16359.66</v>
      </c>
      <c r="E88" s="151">
        <f>SUM(E89:E93)</f>
        <v>0</v>
      </c>
      <c r="F88" s="152">
        <f>E88/D88</f>
        <v>0</v>
      </c>
      <c r="G88" s="151">
        <f>SUM(G89:G93)</f>
        <v>0</v>
      </c>
      <c r="H88" s="152">
        <f>G88/D88</f>
        <v>0</v>
      </c>
      <c r="I88" s="151">
        <f>SUM(I89:I93)</f>
        <v>16359.66</v>
      </c>
      <c r="J88" s="238" t="s">
        <v>96</v>
      </c>
      <c r="K88" s="48"/>
      <c r="L88" s="1"/>
      <c r="M88" s="1"/>
    </row>
    <row r="89" spans="1:13" s="7" customFormat="1" x14ac:dyDescent="0.25">
      <c r="A89" s="150"/>
      <c r="B89" s="124" t="s">
        <v>4</v>
      </c>
      <c r="C89" s="69"/>
      <c r="D89" s="89"/>
      <c r="E89" s="69"/>
      <c r="F89" s="71"/>
      <c r="G89" s="69"/>
      <c r="H89" s="71"/>
      <c r="I89" s="89"/>
      <c r="J89" s="239"/>
      <c r="K89" s="48"/>
      <c r="L89" s="1"/>
      <c r="M89" s="1"/>
    </row>
    <row r="90" spans="1:13" s="7" customFormat="1" x14ac:dyDescent="0.25">
      <c r="A90" s="150"/>
      <c r="B90" s="124" t="s">
        <v>47</v>
      </c>
      <c r="C90" s="69">
        <v>14560.1</v>
      </c>
      <c r="D90" s="69">
        <v>14560.1</v>
      </c>
      <c r="E90" s="69">
        <v>0</v>
      </c>
      <c r="F90" s="71">
        <f>E90/D90</f>
        <v>0</v>
      </c>
      <c r="G90" s="69">
        <v>0</v>
      </c>
      <c r="H90" s="71">
        <f>G90/D90</f>
        <v>0</v>
      </c>
      <c r="I90" s="69">
        <f>D90</f>
        <v>14560.1</v>
      </c>
      <c r="J90" s="239"/>
      <c r="K90" s="48"/>
      <c r="L90" s="1"/>
      <c r="M90" s="1"/>
    </row>
    <row r="91" spans="1:13" s="7" customFormat="1" x14ac:dyDescent="0.25">
      <c r="A91" s="150"/>
      <c r="B91" s="124" t="s">
        <v>37</v>
      </c>
      <c r="C91" s="69">
        <v>1799.56</v>
      </c>
      <c r="D91" s="69">
        <v>1799.56</v>
      </c>
      <c r="E91" s="69">
        <v>0</v>
      </c>
      <c r="F91" s="71">
        <f>E91/D91</f>
        <v>0</v>
      </c>
      <c r="G91" s="69">
        <v>0</v>
      </c>
      <c r="H91" s="71">
        <f>G91/D91</f>
        <v>0</v>
      </c>
      <c r="I91" s="69">
        <f>D91</f>
        <v>1799.56</v>
      </c>
      <c r="J91" s="239"/>
      <c r="K91" s="48"/>
      <c r="L91" s="1"/>
      <c r="M91" s="1"/>
    </row>
    <row r="92" spans="1:13" s="7" customFormat="1" x14ac:dyDescent="0.25">
      <c r="A92" s="150"/>
      <c r="B92" s="124" t="s">
        <v>13</v>
      </c>
      <c r="C92" s="69"/>
      <c r="D92" s="69"/>
      <c r="E92" s="69"/>
      <c r="F92" s="71"/>
      <c r="G92" s="69"/>
      <c r="H92" s="71"/>
      <c r="I92" s="69"/>
      <c r="J92" s="239"/>
      <c r="K92" s="48"/>
      <c r="L92" s="1"/>
      <c r="M92" s="1"/>
    </row>
    <row r="93" spans="1:13" s="7" customFormat="1" x14ac:dyDescent="0.25">
      <c r="A93" s="150"/>
      <c r="B93" s="124" t="s">
        <v>5</v>
      </c>
      <c r="C93" s="69"/>
      <c r="D93" s="89"/>
      <c r="E93" s="69"/>
      <c r="F93" s="71"/>
      <c r="G93" s="69"/>
      <c r="H93" s="71"/>
      <c r="I93" s="69"/>
      <c r="J93" s="240"/>
      <c r="K93" s="48"/>
      <c r="L93" s="1"/>
      <c r="M93" s="1"/>
    </row>
    <row r="94" spans="1:13" s="7" customFormat="1" ht="66.75" customHeight="1" x14ac:dyDescent="0.25">
      <c r="A94" s="148" t="s">
        <v>105</v>
      </c>
      <c r="B94" s="149" t="s">
        <v>107</v>
      </c>
      <c r="C94" s="151">
        <f>SUM(C95:C99)</f>
        <v>0</v>
      </c>
      <c r="D94" s="151">
        <f>SUM(D95:D99)</f>
        <v>49191.87</v>
      </c>
      <c r="E94" s="151">
        <f>SUM(E95:E99)</f>
        <v>0</v>
      </c>
      <c r="F94" s="152">
        <f>E94/D94</f>
        <v>0</v>
      </c>
      <c r="G94" s="151">
        <f>SUM(G95:G99)</f>
        <v>0</v>
      </c>
      <c r="H94" s="152">
        <f>G94/D94</f>
        <v>0</v>
      </c>
      <c r="I94" s="151">
        <f>SUM(I95:I99)</f>
        <v>49191.87</v>
      </c>
      <c r="J94" s="242" t="s">
        <v>106</v>
      </c>
      <c r="K94" s="48"/>
      <c r="L94" s="1"/>
      <c r="M94" s="1"/>
    </row>
    <row r="95" spans="1:13" s="7" customFormat="1" x14ac:dyDescent="0.25">
      <c r="A95" s="150"/>
      <c r="B95" s="124" t="s">
        <v>4</v>
      </c>
      <c r="C95" s="69"/>
      <c r="D95" s="89"/>
      <c r="E95" s="69"/>
      <c r="F95" s="71"/>
      <c r="G95" s="69"/>
      <c r="H95" s="71"/>
      <c r="I95" s="89"/>
      <c r="J95" s="236"/>
      <c r="K95" s="48"/>
      <c r="L95" s="1"/>
      <c r="M95" s="1"/>
    </row>
    <row r="96" spans="1:13" s="7" customFormat="1" x14ac:dyDescent="0.25">
      <c r="A96" s="150"/>
      <c r="B96" s="124" t="s">
        <v>47</v>
      </c>
      <c r="C96" s="69"/>
      <c r="D96" s="69">
        <v>36893.9</v>
      </c>
      <c r="E96" s="69">
        <v>0</v>
      </c>
      <c r="F96" s="71">
        <f>E96/D96</f>
        <v>0</v>
      </c>
      <c r="G96" s="69">
        <v>0</v>
      </c>
      <c r="H96" s="71">
        <f>G96/D96</f>
        <v>0</v>
      </c>
      <c r="I96" s="69">
        <f>D96</f>
        <v>36893.9</v>
      </c>
      <c r="J96" s="236"/>
      <c r="K96" s="48"/>
      <c r="L96" s="1"/>
      <c r="M96" s="1"/>
    </row>
    <row r="97" spans="1:13" s="7" customFormat="1" x14ac:dyDescent="0.25">
      <c r="A97" s="150"/>
      <c r="B97" s="124" t="s">
        <v>37</v>
      </c>
      <c r="C97" s="69"/>
      <c r="D97" s="69">
        <v>12297.97</v>
      </c>
      <c r="E97" s="69">
        <v>0</v>
      </c>
      <c r="F97" s="71"/>
      <c r="G97" s="69">
        <v>0</v>
      </c>
      <c r="H97" s="71"/>
      <c r="I97" s="69">
        <f>D97</f>
        <v>12297.97</v>
      </c>
      <c r="J97" s="236"/>
      <c r="K97" s="48"/>
      <c r="L97" s="1"/>
      <c r="M97" s="1"/>
    </row>
    <row r="98" spans="1:13" s="7" customFormat="1" x14ac:dyDescent="0.25">
      <c r="A98" s="150"/>
      <c r="B98" s="124" t="s">
        <v>13</v>
      </c>
      <c r="C98" s="69"/>
      <c r="D98" s="69"/>
      <c r="E98" s="69"/>
      <c r="F98" s="71"/>
      <c r="G98" s="69"/>
      <c r="H98" s="71"/>
      <c r="I98" s="69"/>
      <c r="J98" s="236"/>
      <c r="K98" s="48"/>
      <c r="L98" s="1"/>
      <c r="M98" s="1"/>
    </row>
    <row r="99" spans="1:13" s="7" customFormat="1" x14ac:dyDescent="0.25">
      <c r="A99" s="150"/>
      <c r="B99" s="124" t="s">
        <v>5</v>
      </c>
      <c r="C99" s="69"/>
      <c r="D99" s="89"/>
      <c r="E99" s="69"/>
      <c r="F99" s="71"/>
      <c r="G99" s="69"/>
      <c r="H99" s="71"/>
      <c r="I99" s="69"/>
      <c r="J99" s="237"/>
      <c r="K99" s="48"/>
      <c r="L99" s="1"/>
      <c r="M99" s="1"/>
    </row>
    <row r="100" spans="1:13" s="7" customFormat="1" ht="81" customHeight="1" x14ac:dyDescent="0.25">
      <c r="A100" s="153" t="s">
        <v>78</v>
      </c>
      <c r="B100" s="154" t="s">
        <v>79</v>
      </c>
      <c r="C100" s="151">
        <f>SUM(C101:C105)</f>
        <v>58953.37</v>
      </c>
      <c r="D100" s="151">
        <f>SUM(D101:D105)</f>
        <v>58953.37</v>
      </c>
      <c r="E100" s="151">
        <f>SUM(E101:E105)</f>
        <v>0</v>
      </c>
      <c r="F100" s="71">
        <f t="shared" ref="F100" si="30">E100/D100</f>
        <v>0</v>
      </c>
      <c r="G100" s="151">
        <f>SUM(G101:G105)</f>
        <v>0</v>
      </c>
      <c r="H100" s="71">
        <f t="shared" ref="H100" si="31">G100/D100</f>
        <v>0</v>
      </c>
      <c r="I100" s="151">
        <f>SUM(I101:I105)</f>
        <v>39079.83</v>
      </c>
      <c r="J100" s="243"/>
      <c r="K100" s="48"/>
      <c r="L100" s="1"/>
      <c r="M100" s="1"/>
    </row>
    <row r="101" spans="1:13" s="7" customFormat="1" x14ac:dyDescent="0.25">
      <c r="A101" s="150"/>
      <c r="B101" s="124" t="s">
        <v>4</v>
      </c>
      <c r="C101" s="69">
        <f>C107+C113</f>
        <v>0</v>
      </c>
      <c r="D101" s="69">
        <f>D107+D113</f>
        <v>0</v>
      </c>
      <c r="E101" s="69"/>
      <c r="F101" s="71"/>
      <c r="G101" s="69">
        <f>G107+G113</f>
        <v>0</v>
      </c>
      <c r="H101" s="71"/>
      <c r="I101" s="151">
        <f>I107+I113</f>
        <v>0</v>
      </c>
      <c r="J101" s="244"/>
      <c r="K101" s="48"/>
      <c r="L101" s="1"/>
      <c r="M101" s="1"/>
    </row>
    <row r="102" spans="1:13" s="7" customFormat="1" x14ac:dyDescent="0.25">
      <c r="A102" s="150"/>
      <c r="B102" s="124" t="s">
        <v>47</v>
      </c>
      <c r="C102" s="69">
        <f>C108+C114+C120</f>
        <v>52468.5</v>
      </c>
      <c r="D102" s="69">
        <f t="shared" ref="D102:I103" si="32">D108+D114+D120</f>
        <v>52468.5</v>
      </c>
      <c r="E102" s="69">
        <f t="shared" si="32"/>
        <v>0</v>
      </c>
      <c r="F102" s="69">
        <f t="shared" si="32"/>
        <v>0</v>
      </c>
      <c r="G102" s="69">
        <f t="shared" si="32"/>
        <v>0</v>
      </c>
      <c r="H102" s="69">
        <f t="shared" si="32"/>
        <v>0</v>
      </c>
      <c r="I102" s="69">
        <f t="shared" si="32"/>
        <v>33648.35</v>
      </c>
      <c r="J102" s="244"/>
      <c r="K102" s="48"/>
      <c r="L102" s="1"/>
      <c r="M102" s="1"/>
    </row>
    <row r="103" spans="1:13" s="7" customFormat="1" x14ac:dyDescent="0.25">
      <c r="A103" s="150"/>
      <c r="B103" s="124" t="s">
        <v>37</v>
      </c>
      <c r="C103" s="69">
        <f>C109+C115+C121</f>
        <v>6484.87</v>
      </c>
      <c r="D103" s="69">
        <f t="shared" si="32"/>
        <v>6484.87</v>
      </c>
      <c r="E103" s="69">
        <f t="shared" si="32"/>
        <v>0</v>
      </c>
      <c r="F103" s="69">
        <f t="shared" si="32"/>
        <v>0</v>
      </c>
      <c r="G103" s="69">
        <f t="shared" si="32"/>
        <v>0</v>
      </c>
      <c r="H103" s="69">
        <f t="shared" si="32"/>
        <v>0</v>
      </c>
      <c r="I103" s="69">
        <f t="shared" si="32"/>
        <v>5431.48</v>
      </c>
      <c r="J103" s="244"/>
      <c r="K103" s="48"/>
      <c r="L103" s="1"/>
      <c r="M103" s="1"/>
    </row>
    <row r="104" spans="1:13" s="7" customFormat="1" x14ac:dyDescent="0.25">
      <c r="A104" s="150"/>
      <c r="B104" s="124" t="s">
        <v>13</v>
      </c>
      <c r="C104" s="69">
        <f t="shared" ref="C104:E104" si="33">C110+C116</f>
        <v>0</v>
      </c>
      <c r="D104" s="69">
        <f t="shared" si="33"/>
        <v>0</v>
      </c>
      <c r="E104" s="69">
        <f t="shared" si="33"/>
        <v>0</v>
      </c>
      <c r="F104" s="71"/>
      <c r="G104" s="69">
        <f t="shared" ref="G104:G105" si="34">G110+G116</f>
        <v>0</v>
      </c>
      <c r="H104" s="71"/>
      <c r="I104" s="151">
        <f t="shared" ref="I104:I105" si="35">I110+I116</f>
        <v>0</v>
      </c>
      <c r="J104" s="244"/>
      <c r="K104" s="48"/>
      <c r="L104" s="1"/>
      <c r="M104" s="1"/>
    </row>
    <row r="105" spans="1:13" s="7" customFormat="1" x14ac:dyDescent="0.25">
      <c r="A105" s="150"/>
      <c r="B105" s="124" t="s">
        <v>5</v>
      </c>
      <c r="C105" s="69">
        <f t="shared" ref="C105:E105" si="36">C111+C117</f>
        <v>0</v>
      </c>
      <c r="D105" s="69">
        <f t="shared" si="36"/>
        <v>0</v>
      </c>
      <c r="E105" s="69">
        <f t="shared" si="36"/>
        <v>0</v>
      </c>
      <c r="F105" s="71"/>
      <c r="G105" s="69">
        <f t="shared" si="34"/>
        <v>0</v>
      </c>
      <c r="H105" s="71"/>
      <c r="I105" s="151">
        <f t="shared" si="35"/>
        <v>0</v>
      </c>
      <c r="J105" s="244"/>
      <c r="K105" s="48"/>
      <c r="L105" s="1"/>
      <c r="M105" s="1"/>
    </row>
    <row r="106" spans="1:13" s="7" customFormat="1" ht="76.5" customHeight="1" x14ac:dyDescent="0.25">
      <c r="A106" s="148" t="s">
        <v>84</v>
      </c>
      <c r="B106" s="149" t="s">
        <v>85</v>
      </c>
      <c r="C106" s="69">
        <f>C107+C108+C109+C110+C111</f>
        <v>22221.62</v>
      </c>
      <c r="D106" s="69">
        <f t="shared" ref="D106:E106" si="37">D107+D108+D109+D110+D111</f>
        <v>22221.62</v>
      </c>
      <c r="E106" s="69">
        <f t="shared" si="37"/>
        <v>0</v>
      </c>
      <c r="F106" s="71"/>
      <c r="G106" s="69">
        <f>SUM(G107:G111)</f>
        <v>0</v>
      </c>
      <c r="H106" s="71"/>
      <c r="I106" s="178">
        <f>I107+I108+I109</f>
        <v>11924.27</v>
      </c>
      <c r="J106" s="179" t="s">
        <v>117</v>
      </c>
      <c r="K106" s="48"/>
      <c r="L106" s="1"/>
      <c r="M106" s="1"/>
    </row>
    <row r="107" spans="1:13" s="7" customFormat="1" x14ac:dyDescent="0.25">
      <c r="A107" s="150"/>
      <c r="B107" s="124" t="s">
        <v>4</v>
      </c>
      <c r="C107" s="69"/>
      <c r="D107" s="89"/>
      <c r="E107" s="69"/>
      <c r="F107" s="71"/>
      <c r="G107" s="69"/>
      <c r="H107" s="71"/>
      <c r="I107" s="178">
        <f t="shared" ref="I107:I111" si="38">D107-G107</f>
        <v>0</v>
      </c>
      <c r="J107" s="176"/>
      <c r="K107" s="48"/>
      <c r="L107" s="1"/>
      <c r="M107" s="1"/>
    </row>
    <row r="108" spans="1:13" s="7" customFormat="1" x14ac:dyDescent="0.25">
      <c r="A108" s="150"/>
      <c r="B108" s="124" t="s">
        <v>47</v>
      </c>
      <c r="C108" s="69">
        <v>19777.240000000002</v>
      </c>
      <c r="D108" s="69">
        <v>19777.240000000002</v>
      </c>
      <c r="E108" s="69"/>
      <c r="F108" s="71"/>
      <c r="G108" s="69"/>
      <c r="H108" s="71"/>
      <c r="I108" s="178">
        <v>9479.89</v>
      </c>
      <c r="J108" s="176"/>
      <c r="K108" s="48"/>
      <c r="L108" s="1"/>
      <c r="M108" s="1"/>
    </row>
    <row r="109" spans="1:13" s="7" customFormat="1" x14ac:dyDescent="0.25">
      <c r="A109" s="150"/>
      <c r="B109" s="124" t="s">
        <v>37</v>
      </c>
      <c r="C109" s="69">
        <v>2444.38</v>
      </c>
      <c r="D109" s="69">
        <v>2444.38</v>
      </c>
      <c r="E109" s="69"/>
      <c r="F109" s="71"/>
      <c r="G109" s="69"/>
      <c r="H109" s="71"/>
      <c r="I109" s="178">
        <f t="shared" si="38"/>
        <v>2444.38</v>
      </c>
      <c r="J109" s="176"/>
      <c r="K109" s="48"/>
      <c r="L109" s="1"/>
      <c r="M109" s="1"/>
    </row>
    <row r="110" spans="1:13" s="7" customFormat="1" x14ac:dyDescent="0.25">
      <c r="A110" s="150"/>
      <c r="B110" s="124" t="s">
        <v>13</v>
      </c>
      <c r="C110" s="69"/>
      <c r="D110" s="89"/>
      <c r="E110" s="69"/>
      <c r="F110" s="71"/>
      <c r="G110" s="69"/>
      <c r="H110" s="71"/>
      <c r="I110" s="178">
        <f t="shared" si="38"/>
        <v>0</v>
      </c>
      <c r="J110" s="176"/>
      <c r="K110" s="48"/>
      <c r="L110" s="1"/>
      <c r="M110" s="1"/>
    </row>
    <row r="111" spans="1:13" s="7" customFormat="1" x14ac:dyDescent="0.25">
      <c r="A111" s="150"/>
      <c r="B111" s="124" t="s">
        <v>5</v>
      </c>
      <c r="C111" s="69"/>
      <c r="D111" s="89"/>
      <c r="E111" s="69"/>
      <c r="F111" s="71"/>
      <c r="G111" s="69"/>
      <c r="H111" s="71"/>
      <c r="I111" s="178">
        <f t="shared" si="38"/>
        <v>0</v>
      </c>
      <c r="J111" s="177"/>
      <c r="K111" s="48"/>
      <c r="L111" s="1"/>
      <c r="M111" s="1"/>
    </row>
    <row r="112" spans="1:13" s="7" customFormat="1" ht="326.25" customHeight="1" x14ac:dyDescent="0.25">
      <c r="A112" s="148" t="s">
        <v>86</v>
      </c>
      <c r="B112" s="149" t="s">
        <v>87</v>
      </c>
      <c r="C112" s="69">
        <f>SUM(C113:C117)</f>
        <v>18234.13</v>
      </c>
      <c r="D112" s="69">
        <f>SUM(D113:D117)</f>
        <v>18234.13</v>
      </c>
      <c r="E112" s="69">
        <f>SUM(E113:E117)</f>
        <v>0</v>
      </c>
      <c r="F112" s="71"/>
      <c r="G112" s="69">
        <f>SUM(G113:G117)</f>
        <v>0</v>
      </c>
      <c r="H112" s="71"/>
      <c r="I112" s="69">
        <f>I113+I114+I115</f>
        <v>8657.94</v>
      </c>
      <c r="J112" s="236" t="s">
        <v>119</v>
      </c>
      <c r="K112" s="48"/>
      <c r="L112" s="1"/>
      <c r="M112" s="1"/>
    </row>
    <row r="113" spans="1:13" s="7" customFormat="1" ht="103.5" customHeight="1" x14ac:dyDescent="0.25">
      <c r="A113" s="150"/>
      <c r="B113" s="124" t="s">
        <v>4</v>
      </c>
      <c r="C113" s="69"/>
      <c r="D113" s="89"/>
      <c r="E113" s="69"/>
      <c r="F113" s="71"/>
      <c r="G113" s="69"/>
      <c r="H113" s="71"/>
      <c r="I113" s="69">
        <f t="shared" ref="I113:I117" si="39">D113-G113</f>
        <v>0</v>
      </c>
      <c r="J113" s="236"/>
      <c r="K113" s="48"/>
      <c r="L113" s="1"/>
      <c r="M113" s="1"/>
    </row>
    <row r="114" spans="1:13" s="7" customFormat="1" ht="118.5" customHeight="1" x14ac:dyDescent="0.25">
      <c r="A114" s="150"/>
      <c r="B114" s="124" t="s">
        <v>47</v>
      </c>
      <c r="C114" s="69">
        <v>16228.38</v>
      </c>
      <c r="D114" s="69">
        <v>16228.38</v>
      </c>
      <c r="E114" s="69"/>
      <c r="F114" s="71"/>
      <c r="G114" s="69"/>
      <c r="H114" s="71"/>
      <c r="I114" s="69">
        <f>D114-4125.39-2459.37-35.16-1902.88</f>
        <v>7705.58</v>
      </c>
      <c r="J114" s="236"/>
      <c r="K114" s="48"/>
      <c r="L114" s="1"/>
      <c r="M114" s="1"/>
    </row>
    <row r="115" spans="1:13" s="7" customFormat="1" ht="120.75" customHeight="1" x14ac:dyDescent="0.25">
      <c r="A115" s="150"/>
      <c r="B115" s="124" t="s">
        <v>37</v>
      </c>
      <c r="C115" s="69">
        <v>2005.75</v>
      </c>
      <c r="D115" s="69">
        <v>2005.75</v>
      </c>
      <c r="E115" s="69"/>
      <c r="F115" s="71"/>
      <c r="G115" s="69"/>
      <c r="H115" s="71"/>
      <c r="I115" s="69">
        <f>D115-509.88-303.97-4.35-235.19</f>
        <v>952.36</v>
      </c>
      <c r="J115" s="236"/>
      <c r="K115" s="48"/>
      <c r="L115" s="1"/>
      <c r="M115" s="1"/>
    </row>
    <row r="116" spans="1:13" s="7" customFormat="1" ht="107.25" customHeight="1" x14ac:dyDescent="0.25">
      <c r="A116" s="150"/>
      <c r="B116" s="124" t="s">
        <v>13</v>
      </c>
      <c r="C116" s="69"/>
      <c r="D116" s="89"/>
      <c r="E116" s="69"/>
      <c r="F116" s="71"/>
      <c r="G116" s="69"/>
      <c r="H116" s="71"/>
      <c r="I116" s="69">
        <f t="shared" si="39"/>
        <v>0</v>
      </c>
      <c r="J116" s="236"/>
      <c r="K116" s="48"/>
      <c r="L116" s="1"/>
      <c r="M116" s="1"/>
    </row>
    <row r="117" spans="1:13" s="7" customFormat="1" ht="47.25" customHeight="1" x14ac:dyDescent="0.25">
      <c r="A117" s="150"/>
      <c r="B117" s="124" t="s">
        <v>5</v>
      </c>
      <c r="C117" s="69"/>
      <c r="D117" s="89"/>
      <c r="E117" s="69"/>
      <c r="F117" s="71"/>
      <c r="G117" s="69"/>
      <c r="H117" s="71"/>
      <c r="I117" s="69">
        <f t="shared" si="39"/>
        <v>0</v>
      </c>
      <c r="J117" s="237"/>
      <c r="K117" s="48"/>
      <c r="L117" s="1"/>
      <c r="M117" s="1"/>
    </row>
    <row r="118" spans="1:13" s="7" customFormat="1" ht="44.25" customHeight="1" x14ac:dyDescent="0.25">
      <c r="A118" s="148" t="s">
        <v>97</v>
      </c>
      <c r="B118" s="149" t="s">
        <v>80</v>
      </c>
      <c r="C118" s="69">
        <f>C119+C120+C121+C122+C123</f>
        <v>18497.62</v>
      </c>
      <c r="D118" s="69">
        <f t="shared" ref="D118:E118" si="40">D119+D120+D121+D122+D123</f>
        <v>18497.62</v>
      </c>
      <c r="E118" s="69">
        <f t="shared" si="40"/>
        <v>0</v>
      </c>
      <c r="F118" s="71">
        <f>E118/D118</f>
        <v>0</v>
      </c>
      <c r="G118" s="69">
        <f t="shared" ref="G118" si="41">G119+G120+G121+G122+G123</f>
        <v>0</v>
      </c>
      <c r="H118" s="71">
        <f>G118/D118</f>
        <v>0</v>
      </c>
      <c r="I118" s="69">
        <f>D118-G118</f>
        <v>18497.62</v>
      </c>
      <c r="J118" s="242" t="s">
        <v>93</v>
      </c>
      <c r="K118" s="48"/>
      <c r="L118" s="1"/>
      <c r="M118" s="1"/>
    </row>
    <row r="119" spans="1:13" s="7" customFormat="1" x14ac:dyDescent="0.25">
      <c r="A119" s="150"/>
      <c r="B119" s="124" t="s">
        <v>4</v>
      </c>
      <c r="C119" s="69"/>
      <c r="D119" s="89"/>
      <c r="E119" s="69"/>
      <c r="F119" s="71"/>
      <c r="G119" s="69"/>
      <c r="H119" s="71"/>
      <c r="I119" s="89"/>
      <c r="J119" s="236"/>
      <c r="K119" s="48"/>
      <c r="L119" s="1"/>
      <c r="M119" s="1"/>
    </row>
    <row r="120" spans="1:13" s="7" customFormat="1" x14ac:dyDescent="0.25">
      <c r="A120" s="150"/>
      <c r="B120" s="124" t="s">
        <v>47</v>
      </c>
      <c r="C120" s="69">
        <v>16462.88</v>
      </c>
      <c r="D120" s="69">
        <v>16462.88</v>
      </c>
      <c r="E120" s="69">
        <v>0</v>
      </c>
      <c r="F120" s="71">
        <f>E120/D120</f>
        <v>0</v>
      </c>
      <c r="G120" s="69">
        <v>0</v>
      </c>
      <c r="H120" s="71">
        <f>G120/D120</f>
        <v>0</v>
      </c>
      <c r="I120" s="69">
        <f t="shared" ref="I120:I121" si="42">D120-G120</f>
        <v>16462.88</v>
      </c>
      <c r="J120" s="236"/>
      <c r="K120" s="48"/>
      <c r="L120" s="1"/>
      <c r="M120" s="1"/>
    </row>
    <row r="121" spans="1:13" s="7" customFormat="1" x14ac:dyDescent="0.25">
      <c r="A121" s="150"/>
      <c r="B121" s="124" t="s">
        <v>37</v>
      </c>
      <c r="C121" s="69">
        <v>2034.74</v>
      </c>
      <c r="D121" s="69">
        <v>2034.74</v>
      </c>
      <c r="E121" s="69">
        <v>0</v>
      </c>
      <c r="F121" s="71">
        <f>E121/D121</f>
        <v>0</v>
      </c>
      <c r="G121" s="69">
        <v>0</v>
      </c>
      <c r="H121" s="71">
        <f>G121/D121</f>
        <v>0</v>
      </c>
      <c r="I121" s="69">
        <f t="shared" si="42"/>
        <v>2034.74</v>
      </c>
      <c r="J121" s="236"/>
      <c r="K121" s="48"/>
      <c r="L121" s="1"/>
      <c r="M121" s="1"/>
    </row>
    <row r="122" spans="1:13" s="7" customFormat="1" x14ac:dyDescent="0.25">
      <c r="A122" s="150"/>
      <c r="B122" s="124" t="s">
        <v>13</v>
      </c>
      <c r="C122" s="69"/>
      <c r="D122" s="89"/>
      <c r="E122" s="69"/>
      <c r="F122" s="71"/>
      <c r="G122" s="69"/>
      <c r="H122" s="71"/>
      <c r="I122" s="69"/>
      <c r="J122" s="236"/>
      <c r="K122" s="48"/>
      <c r="L122" s="1"/>
      <c r="M122" s="1"/>
    </row>
    <row r="123" spans="1:13" s="7" customFormat="1" x14ac:dyDescent="0.25">
      <c r="A123" s="150"/>
      <c r="B123" s="124" t="s">
        <v>5</v>
      </c>
      <c r="C123" s="69"/>
      <c r="D123" s="89"/>
      <c r="E123" s="69"/>
      <c r="F123" s="71"/>
      <c r="G123" s="69"/>
      <c r="H123" s="71"/>
      <c r="I123" s="69"/>
      <c r="J123" s="237"/>
      <c r="K123" s="48"/>
      <c r="L123" s="1"/>
      <c r="M123" s="1"/>
    </row>
    <row r="124" spans="1:13" s="50" customFormat="1" ht="60.75" x14ac:dyDescent="0.25">
      <c r="A124" s="157" t="s">
        <v>81</v>
      </c>
      <c r="B124" s="154" t="s">
        <v>89</v>
      </c>
      <c r="C124" s="158">
        <f>SUM(C125:C129)</f>
        <v>488295.62</v>
      </c>
      <c r="D124" s="158">
        <f>SUM(D125:D129)</f>
        <v>908010.28</v>
      </c>
      <c r="E124" s="158">
        <f>SUM(E125:E129)</f>
        <v>0</v>
      </c>
      <c r="F124" s="159">
        <f>E124/D124</f>
        <v>0</v>
      </c>
      <c r="G124" s="158">
        <f>SUM(G125:G129)</f>
        <v>0</v>
      </c>
      <c r="H124" s="159">
        <f>G124/D124</f>
        <v>0</v>
      </c>
      <c r="I124" s="158">
        <f>SUM(I125:I129)</f>
        <v>908010.28</v>
      </c>
      <c r="J124" s="196"/>
      <c r="K124" s="48"/>
      <c r="L124" s="1"/>
      <c r="M124" s="1"/>
    </row>
    <row r="125" spans="1:13" s="7" customFormat="1" x14ac:dyDescent="0.25">
      <c r="A125" s="150"/>
      <c r="B125" s="124" t="s">
        <v>4</v>
      </c>
      <c r="C125" s="69">
        <f t="shared" ref="C125:I125" si="43">C131+C137</f>
        <v>0</v>
      </c>
      <c r="D125" s="69">
        <f t="shared" si="43"/>
        <v>2220.79</v>
      </c>
      <c r="E125" s="69">
        <f t="shared" si="43"/>
        <v>0</v>
      </c>
      <c r="F125" s="69">
        <f t="shared" si="43"/>
        <v>0</v>
      </c>
      <c r="G125" s="69">
        <f t="shared" si="43"/>
        <v>0</v>
      </c>
      <c r="H125" s="69">
        <f t="shared" si="43"/>
        <v>0</v>
      </c>
      <c r="I125" s="69">
        <f t="shared" si="43"/>
        <v>2220.79</v>
      </c>
      <c r="J125" s="196"/>
      <c r="K125" s="48"/>
      <c r="L125" s="1"/>
      <c r="M125" s="1"/>
    </row>
    <row r="126" spans="1:13" s="7" customFormat="1" x14ac:dyDescent="0.25">
      <c r="A126" s="150"/>
      <c r="B126" s="124" t="s">
        <v>47</v>
      </c>
      <c r="C126" s="69">
        <f t="shared" ref="C126:I126" si="44">C132+C138</f>
        <v>434583.1</v>
      </c>
      <c r="D126" s="69">
        <f t="shared" si="44"/>
        <v>806229.95</v>
      </c>
      <c r="E126" s="69">
        <f t="shared" si="44"/>
        <v>0</v>
      </c>
      <c r="F126" s="69">
        <f t="shared" si="44"/>
        <v>0</v>
      </c>
      <c r="G126" s="69">
        <f t="shared" si="44"/>
        <v>0</v>
      </c>
      <c r="H126" s="69">
        <f t="shared" si="44"/>
        <v>0</v>
      </c>
      <c r="I126" s="69">
        <f t="shared" si="44"/>
        <v>806229.95</v>
      </c>
      <c r="J126" s="196"/>
      <c r="K126" s="48"/>
      <c r="L126" s="1"/>
      <c r="M126" s="1"/>
    </row>
    <row r="127" spans="1:13" s="7" customFormat="1" x14ac:dyDescent="0.25">
      <c r="A127" s="150"/>
      <c r="B127" s="124" t="s">
        <v>37</v>
      </c>
      <c r="C127" s="69">
        <f>C133+C139</f>
        <v>53712.52</v>
      </c>
      <c r="D127" s="69">
        <f t="shared" ref="D127:I127" si="45">D133+D139</f>
        <v>99559.54</v>
      </c>
      <c r="E127" s="69">
        <f t="shared" si="45"/>
        <v>0</v>
      </c>
      <c r="F127" s="69">
        <f t="shared" si="45"/>
        <v>0</v>
      </c>
      <c r="G127" s="69">
        <f t="shared" si="45"/>
        <v>0</v>
      </c>
      <c r="H127" s="69">
        <f t="shared" si="45"/>
        <v>0</v>
      </c>
      <c r="I127" s="69">
        <f t="shared" si="45"/>
        <v>99559.54</v>
      </c>
      <c r="J127" s="196"/>
      <c r="K127" s="48"/>
      <c r="L127" s="1"/>
      <c r="M127" s="1"/>
    </row>
    <row r="128" spans="1:13" s="7" customFormat="1" x14ac:dyDescent="0.25">
      <c r="A128" s="150"/>
      <c r="B128" s="124" t="s">
        <v>13</v>
      </c>
      <c r="C128" s="69">
        <f t="shared" ref="C128:E128" si="46">C134</f>
        <v>0</v>
      </c>
      <c r="D128" s="69">
        <f t="shared" si="46"/>
        <v>0</v>
      </c>
      <c r="E128" s="69">
        <f t="shared" si="46"/>
        <v>0</v>
      </c>
      <c r="F128" s="71"/>
      <c r="G128" s="69">
        <f t="shared" ref="G128:G129" si="47">G134</f>
        <v>0</v>
      </c>
      <c r="H128" s="71"/>
      <c r="I128" s="69">
        <f t="shared" ref="I128:I129" si="48">I134</f>
        <v>0</v>
      </c>
      <c r="J128" s="196"/>
      <c r="K128" s="48"/>
      <c r="L128" s="1"/>
      <c r="M128" s="1"/>
    </row>
    <row r="129" spans="1:13" s="7" customFormat="1" x14ac:dyDescent="0.25">
      <c r="A129" s="150"/>
      <c r="B129" s="124" t="s">
        <v>5</v>
      </c>
      <c r="C129" s="69">
        <f t="shared" ref="C129:E129" si="49">C135</f>
        <v>0</v>
      </c>
      <c r="D129" s="69">
        <f t="shared" si="49"/>
        <v>0</v>
      </c>
      <c r="E129" s="69">
        <f t="shared" si="49"/>
        <v>0</v>
      </c>
      <c r="F129" s="71"/>
      <c r="G129" s="69">
        <f t="shared" si="47"/>
        <v>0</v>
      </c>
      <c r="H129" s="71"/>
      <c r="I129" s="69">
        <f t="shared" si="48"/>
        <v>0</v>
      </c>
      <c r="J129" s="196"/>
      <c r="K129" s="48"/>
      <c r="L129" s="1"/>
      <c r="M129" s="1"/>
    </row>
    <row r="130" spans="1:13" s="51" customFormat="1" ht="90.75" customHeight="1" x14ac:dyDescent="0.25">
      <c r="A130" s="155" t="s">
        <v>82</v>
      </c>
      <c r="B130" s="149" t="s">
        <v>83</v>
      </c>
      <c r="C130" s="151">
        <f>SUM(C131:C135)</f>
        <v>488295.62</v>
      </c>
      <c r="D130" s="151">
        <f>SUM(D131:D135)</f>
        <v>900218.03</v>
      </c>
      <c r="E130" s="151">
        <f>SUM(E131:E135)</f>
        <v>0</v>
      </c>
      <c r="F130" s="152">
        <f>E130/D130</f>
        <v>0</v>
      </c>
      <c r="G130" s="151">
        <f>SUM(G131:G135)</f>
        <v>0</v>
      </c>
      <c r="H130" s="152">
        <f>G130/D130</f>
        <v>0</v>
      </c>
      <c r="I130" s="151">
        <f>D130-G130</f>
        <v>900218.03</v>
      </c>
      <c r="J130" s="187" t="s">
        <v>116</v>
      </c>
      <c r="K130" s="48"/>
      <c r="L130" s="1"/>
      <c r="M130" s="1"/>
    </row>
    <row r="131" spans="1:13" s="7" customFormat="1" ht="25.5" customHeight="1" x14ac:dyDescent="0.25">
      <c r="A131" s="150"/>
      <c r="B131" s="124" t="s">
        <v>4</v>
      </c>
      <c r="C131" s="69"/>
      <c r="D131" s="89"/>
      <c r="E131" s="69"/>
      <c r="F131" s="71"/>
      <c r="G131" s="69"/>
      <c r="H131" s="71"/>
      <c r="I131" s="69"/>
      <c r="J131" s="187"/>
      <c r="K131" s="48"/>
      <c r="L131" s="1"/>
      <c r="M131" s="1"/>
    </row>
    <row r="132" spans="1:13" s="7" customFormat="1" x14ac:dyDescent="0.25">
      <c r="A132" s="150"/>
      <c r="B132" s="124" t="s">
        <v>47</v>
      </c>
      <c r="C132" s="69">
        <f>181678+252905.1</f>
        <v>434583.1</v>
      </c>
      <c r="D132" s="69">
        <v>801048.1</v>
      </c>
      <c r="E132" s="69">
        <v>0</v>
      </c>
      <c r="F132" s="71">
        <f>E132/D132</f>
        <v>0</v>
      </c>
      <c r="G132" s="69">
        <v>0</v>
      </c>
      <c r="H132" s="71">
        <f>G132/D132</f>
        <v>0</v>
      </c>
      <c r="I132" s="151">
        <f t="shared" ref="I132:I133" si="50">D132-G132</f>
        <v>801048.1</v>
      </c>
      <c r="J132" s="187"/>
      <c r="K132" s="48"/>
      <c r="L132" s="1"/>
      <c r="M132" s="1"/>
    </row>
    <row r="133" spans="1:13" s="7" customFormat="1" x14ac:dyDescent="0.25">
      <c r="A133" s="150"/>
      <c r="B133" s="124" t="s">
        <v>37</v>
      </c>
      <c r="C133" s="69">
        <v>53712.52</v>
      </c>
      <c r="D133" s="69">
        <v>99169.93</v>
      </c>
      <c r="E133" s="69">
        <v>0</v>
      </c>
      <c r="F133" s="71">
        <f>E133/D133</f>
        <v>0</v>
      </c>
      <c r="G133" s="69">
        <v>0</v>
      </c>
      <c r="H133" s="71">
        <f>G133/D133</f>
        <v>0</v>
      </c>
      <c r="I133" s="151">
        <f t="shared" si="50"/>
        <v>99169.93</v>
      </c>
      <c r="J133" s="187"/>
      <c r="K133" s="48"/>
      <c r="L133" s="1"/>
      <c r="M133" s="1"/>
    </row>
    <row r="134" spans="1:13" s="7" customFormat="1" ht="28.5" customHeight="1" x14ac:dyDescent="0.25">
      <c r="A134" s="150"/>
      <c r="B134" s="124" t="s">
        <v>13</v>
      </c>
      <c r="C134" s="69">
        <v>0</v>
      </c>
      <c r="D134" s="69">
        <v>0</v>
      </c>
      <c r="E134" s="69"/>
      <c r="F134" s="71"/>
      <c r="G134" s="69"/>
      <c r="H134" s="71">
        <v>0</v>
      </c>
      <c r="I134" s="69"/>
      <c r="J134" s="187"/>
      <c r="K134" s="48"/>
      <c r="L134" s="1"/>
      <c r="M134" s="1"/>
    </row>
    <row r="135" spans="1:13" s="7" customFormat="1" ht="28.5" customHeight="1" x14ac:dyDescent="0.25">
      <c r="A135" s="155"/>
      <c r="B135" s="124" t="s">
        <v>5</v>
      </c>
      <c r="C135" s="69"/>
      <c r="D135" s="89"/>
      <c r="E135" s="69"/>
      <c r="F135" s="71"/>
      <c r="G135" s="69"/>
      <c r="H135" s="71"/>
      <c r="I135" s="156"/>
      <c r="J135" s="187"/>
      <c r="K135" s="48"/>
      <c r="L135" s="1"/>
      <c r="M135" s="1"/>
    </row>
    <row r="136" spans="1:13" s="7" customFormat="1" ht="60.75" x14ac:dyDescent="0.25">
      <c r="A136" s="155" t="s">
        <v>98</v>
      </c>
      <c r="B136" s="149" t="s">
        <v>99</v>
      </c>
      <c r="C136" s="151">
        <f>SUM(C137:C141)</f>
        <v>0</v>
      </c>
      <c r="D136" s="151">
        <f>SUM(D137:D141)</f>
        <v>7792.25</v>
      </c>
      <c r="E136" s="151">
        <f>SUM(E137:E141)</f>
        <v>0</v>
      </c>
      <c r="F136" s="152">
        <f>E136/D136</f>
        <v>0</v>
      </c>
      <c r="G136" s="151">
        <f>SUM(G137:G141)</f>
        <v>0</v>
      </c>
      <c r="H136" s="152">
        <f>G136/D136</f>
        <v>0</v>
      </c>
      <c r="I136" s="151">
        <f>D136-G136</f>
        <v>7792.25</v>
      </c>
      <c r="J136" s="146" t="s">
        <v>96</v>
      </c>
      <c r="K136" s="48"/>
      <c r="L136" s="1"/>
      <c r="M136" s="1"/>
    </row>
    <row r="137" spans="1:13" s="7" customFormat="1" ht="28.5" customHeight="1" x14ac:dyDescent="0.25">
      <c r="A137" s="150"/>
      <c r="B137" s="124" t="s">
        <v>4</v>
      </c>
      <c r="C137" s="69"/>
      <c r="D137" s="69">
        <v>2220.79</v>
      </c>
      <c r="E137" s="69"/>
      <c r="F137" s="71"/>
      <c r="G137" s="69"/>
      <c r="H137" s="71"/>
      <c r="I137" s="151">
        <f t="shared" ref="I137:I139" si="51">D137-G137</f>
        <v>2220.79</v>
      </c>
      <c r="J137" s="96"/>
      <c r="K137" s="48"/>
      <c r="L137" s="1"/>
      <c r="M137" s="1"/>
    </row>
    <row r="138" spans="1:13" s="7" customFormat="1" ht="28.5" customHeight="1" x14ac:dyDescent="0.25">
      <c r="A138" s="150"/>
      <c r="B138" s="124" t="s">
        <v>47</v>
      </c>
      <c r="C138" s="69"/>
      <c r="D138" s="69">
        <v>5181.8500000000004</v>
      </c>
      <c r="E138" s="69">
        <v>0</v>
      </c>
      <c r="F138" s="71">
        <f>E138/D138</f>
        <v>0</v>
      </c>
      <c r="G138" s="69">
        <v>0</v>
      </c>
      <c r="H138" s="71">
        <f>G138/D138</f>
        <v>0</v>
      </c>
      <c r="I138" s="151">
        <f t="shared" si="51"/>
        <v>5181.8500000000004</v>
      </c>
      <c r="J138" s="96"/>
      <c r="K138" s="48"/>
      <c r="L138" s="1"/>
      <c r="M138" s="1"/>
    </row>
    <row r="139" spans="1:13" s="7" customFormat="1" ht="28.5" customHeight="1" x14ac:dyDescent="0.25">
      <c r="A139" s="150"/>
      <c r="B139" s="124" t="s">
        <v>37</v>
      </c>
      <c r="C139" s="69"/>
      <c r="D139" s="69">
        <v>389.61</v>
      </c>
      <c r="E139" s="69">
        <v>0</v>
      </c>
      <c r="F139" s="71"/>
      <c r="G139" s="69"/>
      <c r="H139" s="71"/>
      <c r="I139" s="151">
        <f t="shared" si="51"/>
        <v>389.61</v>
      </c>
      <c r="J139" s="96"/>
      <c r="K139" s="48"/>
      <c r="L139" s="1"/>
      <c r="M139" s="1"/>
    </row>
    <row r="140" spans="1:13" s="7" customFormat="1" ht="28.5" customHeight="1" x14ac:dyDescent="0.25">
      <c r="A140" s="150"/>
      <c r="B140" s="124" t="s">
        <v>13</v>
      </c>
      <c r="C140" s="69">
        <v>0</v>
      </c>
      <c r="D140" s="69">
        <v>0</v>
      </c>
      <c r="E140" s="69"/>
      <c r="F140" s="71"/>
      <c r="G140" s="69"/>
      <c r="H140" s="71"/>
      <c r="I140" s="69"/>
      <c r="J140" s="96"/>
      <c r="K140" s="48"/>
      <c r="L140" s="1"/>
      <c r="M140" s="1"/>
    </row>
    <row r="141" spans="1:13" s="7" customFormat="1" ht="28.5" customHeight="1" x14ac:dyDescent="0.25">
      <c r="A141" s="155"/>
      <c r="B141" s="124" t="s">
        <v>5</v>
      </c>
      <c r="C141" s="69"/>
      <c r="D141" s="89"/>
      <c r="E141" s="69"/>
      <c r="F141" s="71"/>
      <c r="G141" s="69"/>
      <c r="H141" s="71"/>
      <c r="I141" s="156"/>
      <c r="J141" s="97"/>
      <c r="K141" s="48"/>
      <c r="L141" s="1"/>
      <c r="M141" s="1"/>
    </row>
    <row r="142" spans="1:13" s="23" customFormat="1" ht="69.75" customHeight="1" x14ac:dyDescent="0.25">
      <c r="A142" s="157" t="s">
        <v>40</v>
      </c>
      <c r="B142" s="154" t="s">
        <v>73</v>
      </c>
      <c r="C142" s="158">
        <f>SUM(C143:C147)</f>
        <v>58681.120000000003</v>
      </c>
      <c r="D142" s="158">
        <f t="shared" ref="D142" si="52">SUM(D143:D147)</f>
        <v>56901.08</v>
      </c>
      <c r="E142" s="158">
        <f>SUM(E143:E147)</f>
        <v>0</v>
      </c>
      <c r="F142" s="159">
        <f t="shared" ref="F142:F151" si="53">E142/D142</f>
        <v>0</v>
      </c>
      <c r="G142" s="158">
        <f>SUM(G143:G147)</f>
        <v>0</v>
      </c>
      <c r="H142" s="159">
        <f t="shared" ref="H142:H151" si="54">G142/D142</f>
        <v>0</v>
      </c>
      <c r="I142" s="158">
        <f>SUM(I143:I147)</f>
        <v>56901.08</v>
      </c>
      <c r="J142" s="184"/>
      <c r="K142" s="48"/>
      <c r="L142" s="1"/>
      <c r="M142" s="1"/>
    </row>
    <row r="143" spans="1:13" s="6" customFormat="1" x14ac:dyDescent="0.25">
      <c r="A143" s="161"/>
      <c r="B143" s="124" t="s">
        <v>4</v>
      </c>
      <c r="C143" s="69">
        <f>C149+C155+C161+C167</f>
        <v>53152</v>
      </c>
      <c r="D143" s="69">
        <f>D149+D155+D161+D167</f>
        <v>53096.91</v>
      </c>
      <c r="E143" s="69">
        <f>E149+E155+E161+E167</f>
        <v>0</v>
      </c>
      <c r="F143" s="71">
        <f t="shared" si="53"/>
        <v>0</v>
      </c>
      <c r="G143" s="69">
        <f>G149+G155+G161+G167</f>
        <v>0</v>
      </c>
      <c r="H143" s="71">
        <f t="shared" si="54"/>
        <v>0</v>
      </c>
      <c r="I143" s="69">
        <f>I149+I155+I161+I167</f>
        <v>53096.91</v>
      </c>
      <c r="J143" s="184"/>
      <c r="K143" s="48"/>
      <c r="L143" s="1"/>
      <c r="M143" s="1"/>
    </row>
    <row r="144" spans="1:13" s="6" customFormat="1" x14ac:dyDescent="0.25">
      <c r="A144" s="161"/>
      <c r="B144" s="124" t="s">
        <v>36</v>
      </c>
      <c r="C144" s="69">
        <f>C150+C156+C162+C168</f>
        <v>5268.8</v>
      </c>
      <c r="D144" s="69">
        <f t="shared" ref="C144:D147" si="55">D150+D156+D162+D168</f>
        <v>3605.72</v>
      </c>
      <c r="E144" s="69">
        <f>E150+E156+E162+E168</f>
        <v>0</v>
      </c>
      <c r="F144" s="71">
        <f t="shared" si="53"/>
        <v>0</v>
      </c>
      <c r="G144" s="69">
        <f t="shared" ref="G144" si="56">G150+G156+G162+G168</f>
        <v>0</v>
      </c>
      <c r="H144" s="71">
        <f t="shared" si="54"/>
        <v>0</v>
      </c>
      <c r="I144" s="69">
        <f>I150+I156+I162+I168</f>
        <v>3605.72</v>
      </c>
      <c r="J144" s="184"/>
      <c r="K144" s="48"/>
      <c r="L144" s="1"/>
      <c r="M144" s="1"/>
    </row>
    <row r="145" spans="1:13" s="6" customFormat="1" x14ac:dyDescent="0.25">
      <c r="A145" s="161"/>
      <c r="B145" s="124" t="s">
        <v>37</v>
      </c>
      <c r="C145" s="69">
        <f t="shared" si="55"/>
        <v>260.32</v>
      </c>
      <c r="D145" s="69">
        <f t="shared" si="55"/>
        <v>198.45</v>
      </c>
      <c r="E145" s="69">
        <f t="shared" ref="E145:G145" si="57">E151+E157+E163+E169</f>
        <v>0</v>
      </c>
      <c r="F145" s="71">
        <f t="shared" si="53"/>
        <v>0</v>
      </c>
      <c r="G145" s="69">
        <f t="shared" si="57"/>
        <v>0</v>
      </c>
      <c r="H145" s="71">
        <f t="shared" si="54"/>
        <v>0</v>
      </c>
      <c r="I145" s="69">
        <f t="shared" ref="I145" si="58">I151+I157+I163+I169</f>
        <v>198.45</v>
      </c>
      <c r="J145" s="184"/>
      <c r="K145" s="48"/>
      <c r="L145" s="1"/>
      <c r="M145" s="1"/>
    </row>
    <row r="146" spans="1:13" s="6" customFormat="1" x14ac:dyDescent="0.25">
      <c r="A146" s="161"/>
      <c r="B146" s="124" t="s">
        <v>13</v>
      </c>
      <c r="C146" s="69">
        <f t="shared" si="55"/>
        <v>0</v>
      </c>
      <c r="D146" s="69">
        <f t="shared" si="55"/>
        <v>0</v>
      </c>
      <c r="E146" s="69">
        <f t="shared" ref="E146:G146" si="59">E152+E158+E164+E170</f>
        <v>0</v>
      </c>
      <c r="F146" s="71"/>
      <c r="G146" s="69">
        <f t="shared" si="59"/>
        <v>0</v>
      </c>
      <c r="H146" s="71"/>
      <c r="I146" s="69">
        <f t="shared" ref="I146" si="60">I152+I158+I164+I170</f>
        <v>0</v>
      </c>
      <c r="J146" s="184"/>
      <c r="K146" s="48"/>
      <c r="L146" s="1"/>
      <c r="M146" s="1"/>
    </row>
    <row r="147" spans="1:13" s="6" customFormat="1" collapsed="1" x14ac:dyDescent="0.25">
      <c r="A147" s="161"/>
      <c r="B147" s="124" t="s">
        <v>5</v>
      </c>
      <c r="C147" s="69">
        <f t="shared" si="55"/>
        <v>0</v>
      </c>
      <c r="D147" s="69">
        <f t="shared" si="55"/>
        <v>0</v>
      </c>
      <c r="E147" s="69">
        <f t="shared" ref="E147:G147" si="61">E153+E159+E165+E171</f>
        <v>0</v>
      </c>
      <c r="F147" s="71"/>
      <c r="G147" s="69">
        <f t="shared" si="61"/>
        <v>0</v>
      </c>
      <c r="H147" s="71"/>
      <c r="I147" s="69">
        <f t="shared" ref="I147" si="62">I153+I159+I165+I171</f>
        <v>0</v>
      </c>
      <c r="J147" s="184"/>
      <c r="K147" s="48"/>
      <c r="L147" s="1"/>
      <c r="M147" s="1"/>
    </row>
    <row r="148" spans="1:13" s="24" customFormat="1" ht="94.5" customHeight="1" x14ac:dyDescent="0.25">
      <c r="A148" s="155" t="s">
        <v>41</v>
      </c>
      <c r="B148" s="149" t="s">
        <v>74</v>
      </c>
      <c r="C148" s="151">
        <f t="shared" ref="C148:E148" si="63">SUM(C149:C153)</f>
        <v>5206.32</v>
      </c>
      <c r="D148" s="151">
        <f t="shared" si="63"/>
        <v>3969.08</v>
      </c>
      <c r="E148" s="151">
        <f t="shared" si="63"/>
        <v>0</v>
      </c>
      <c r="F148" s="152">
        <f>E148/D148</f>
        <v>0</v>
      </c>
      <c r="G148" s="151">
        <f>SUM(G149:G153)</f>
        <v>0</v>
      </c>
      <c r="H148" s="152">
        <f t="shared" si="54"/>
        <v>0</v>
      </c>
      <c r="I148" s="151">
        <f>I149+I150+I151</f>
        <v>3969.08</v>
      </c>
      <c r="J148" s="185" t="s">
        <v>112</v>
      </c>
      <c r="K148" s="48"/>
      <c r="L148" s="1"/>
      <c r="M148" s="1"/>
    </row>
    <row r="149" spans="1:13" s="6" customFormat="1" ht="42.75" customHeight="1" x14ac:dyDescent="0.25">
      <c r="A149" s="155"/>
      <c r="B149" s="124" t="s">
        <v>49</v>
      </c>
      <c r="C149" s="69">
        <v>231</v>
      </c>
      <c r="D149" s="69">
        <v>175.91</v>
      </c>
      <c r="E149" s="69"/>
      <c r="F149" s="152">
        <f>E149/D149</f>
        <v>0</v>
      </c>
      <c r="G149" s="69"/>
      <c r="H149" s="152">
        <f>G149/D149</f>
        <v>0</v>
      </c>
      <c r="I149" s="69">
        <f>D149</f>
        <v>175.91</v>
      </c>
      <c r="J149" s="185"/>
      <c r="K149" s="48"/>
      <c r="L149" s="1"/>
      <c r="M149" s="1"/>
    </row>
    <row r="150" spans="1:13" s="6" customFormat="1" ht="42.75" customHeight="1" x14ac:dyDescent="0.25">
      <c r="A150" s="155"/>
      <c r="B150" s="124" t="s">
        <v>47</v>
      </c>
      <c r="C150" s="69">
        <v>4715</v>
      </c>
      <c r="D150" s="69">
        <v>3594.72</v>
      </c>
      <c r="E150" s="69"/>
      <c r="F150" s="152">
        <f>E150/D150</f>
        <v>0</v>
      </c>
      <c r="G150" s="69"/>
      <c r="H150" s="152">
        <f>G150/D150</f>
        <v>0</v>
      </c>
      <c r="I150" s="69">
        <f>D150</f>
        <v>3594.72</v>
      </c>
      <c r="J150" s="185"/>
      <c r="K150" s="48"/>
      <c r="L150" s="1"/>
      <c r="M150" s="1"/>
    </row>
    <row r="151" spans="1:13" s="6" customFormat="1" ht="42.75" customHeight="1" x14ac:dyDescent="0.25">
      <c r="A151" s="155"/>
      <c r="B151" s="124" t="s">
        <v>37</v>
      </c>
      <c r="C151" s="69">
        <v>260.32</v>
      </c>
      <c r="D151" s="69">
        <v>198.45</v>
      </c>
      <c r="E151" s="69"/>
      <c r="F151" s="71">
        <f t="shared" si="53"/>
        <v>0</v>
      </c>
      <c r="G151" s="69"/>
      <c r="H151" s="152">
        <f t="shared" si="54"/>
        <v>0</v>
      </c>
      <c r="I151" s="69">
        <f>D151</f>
        <v>198.45</v>
      </c>
      <c r="J151" s="185"/>
      <c r="K151" s="48"/>
      <c r="L151" s="1"/>
      <c r="M151" s="1"/>
    </row>
    <row r="152" spans="1:13" s="6" customFormat="1" ht="42.75" customHeight="1" x14ac:dyDescent="0.25">
      <c r="A152" s="155"/>
      <c r="B152" s="124" t="s">
        <v>13</v>
      </c>
      <c r="C152" s="69"/>
      <c r="D152" s="89"/>
      <c r="E152" s="69"/>
      <c r="F152" s="71"/>
      <c r="G152" s="69"/>
      <c r="H152" s="71"/>
      <c r="I152" s="156"/>
      <c r="J152" s="185"/>
      <c r="K152" s="48"/>
      <c r="L152" s="1"/>
      <c r="M152" s="1"/>
    </row>
    <row r="153" spans="1:13" s="6" customFormat="1" ht="42.75" customHeight="1" collapsed="1" x14ac:dyDescent="0.25">
      <c r="A153" s="155"/>
      <c r="B153" s="124" t="s">
        <v>5</v>
      </c>
      <c r="C153" s="69"/>
      <c r="D153" s="89"/>
      <c r="E153" s="69"/>
      <c r="F153" s="71"/>
      <c r="G153" s="69"/>
      <c r="H153" s="71"/>
      <c r="I153" s="156"/>
      <c r="J153" s="186"/>
      <c r="K153" s="48"/>
      <c r="L153" s="1"/>
      <c r="M153" s="1"/>
    </row>
    <row r="154" spans="1:13" s="82" customFormat="1" ht="194.25" customHeight="1" x14ac:dyDescent="0.25">
      <c r="A154" s="155" t="s">
        <v>42</v>
      </c>
      <c r="B154" s="149" t="s">
        <v>56</v>
      </c>
      <c r="C154" s="151">
        <f t="shared" ref="C154" si="64">SUM(C155:C159)</f>
        <v>11</v>
      </c>
      <c r="D154" s="151">
        <f>SUM(D155:D159)</f>
        <v>11</v>
      </c>
      <c r="E154" s="151">
        <f>SUM(E155:E159)</f>
        <v>0</v>
      </c>
      <c r="F154" s="71">
        <f>E154/D154</f>
        <v>0</v>
      </c>
      <c r="G154" s="151">
        <f>G155+G156+G157+G158+G159</f>
        <v>0</v>
      </c>
      <c r="H154" s="152">
        <f t="shared" ref="H154:H161" si="65">G154/D154</f>
        <v>0</v>
      </c>
      <c r="I154" s="162">
        <f>I156</f>
        <v>11</v>
      </c>
      <c r="J154" s="241" t="s">
        <v>128</v>
      </c>
      <c r="K154" s="73"/>
      <c r="L154" s="74"/>
      <c r="M154" s="74"/>
    </row>
    <row r="155" spans="1:13" s="83" customFormat="1" ht="20.25" customHeight="1" x14ac:dyDescent="0.25">
      <c r="A155" s="155"/>
      <c r="B155" s="124" t="s">
        <v>4</v>
      </c>
      <c r="C155" s="69"/>
      <c r="D155" s="69"/>
      <c r="E155" s="69"/>
      <c r="F155" s="71"/>
      <c r="G155" s="69"/>
      <c r="H155" s="71"/>
      <c r="I155" s="163"/>
      <c r="J155" s="227"/>
      <c r="K155" s="73"/>
      <c r="L155" s="74"/>
      <c r="M155" s="74"/>
    </row>
    <row r="156" spans="1:13" s="83" customFormat="1" x14ac:dyDescent="0.25">
      <c r="A156" s="155"/>
      <c r="B156" s="124" t="s">
        <v>36</v>
      </c>
      <c r="C156" s="69">
        <v>11</v>
      </c>
      <c r="D156" s="69">
        <v>11</v>
      </c>
      <c r="E156" s="69"/>
      <c r="F156" s="71">
        <f>E156/D156</f>
        <v>0</v>
      </c>
      <c r="G156" s="69"/>
      <c r="H156" s="71">
        <f t="shared" si="65"/>
        <v>0</v>
      </c>
      <c r="I156" s="162">
        <f>D156</f>
        <v>11</v>
      </c>
      <c r="J156" s="227"/>
      <c r="K156" s="73"/>
      <c r="L156" s="74"/>
      <c r="M156" s="74"/>
    </row>
    <row r="157" spans="1:13" s="83" customFormat="1" ht="27.75" customHeight="1" x14ac:dyDescent="0.25">
      <c r="A157" s="155"/>
      <c r="B157" s="124" t="s">
        <v>37</v>
      </c>
      <c r="C157" s="69"/>
      <c r="D157" s="69"/>
      <c r="E157" s="69"/>
      <c r="F157" s="71"/>
      <c r="G157" s="69"/>
      <c r="H157" s="71"/>
      <c r="I157" s="163"/>
      <c r="J157" s="227"/>
      <c r="K157" s="73"/>
      <c r="L157" s="74"/>
      <c r="M157" s="74"/>
    </row>
    <row r="158" spans="1:13" s="83" customFormat="1" x14ac:dyDescent="0.25">
      <c r="A158" s="155"/>
      <c r="B158" s="124" t="s">
        <v>13</v>
      </c>
      <c r="C158" s="69"/>
      <c r="D158" s="69"/>
      <c r="E158" s="69"/>
      <c r="F158" s="71"/>
      <c r="G158" s="69"/>
      <c r="H158" s="71"/>
      <c r="I158" s="163"/>
      <c r="J158" s="227"/>
      <c r="K158" s="73"/>
      <c r="L158" s="74"/>
      <c r="M158" s="74"/>
    </row>
    <row r="159" spans="1:13" s="83" customFormat="1" collapsed="1" x14ac:dyDescent="0.25">
      <c r="A159" s="155"/>
      <c r="B159" s="124" t="s">
        <v>5</v>
      </c>
      <c r="C159" s="69"/>
      <c r="D159" s="69"/>
      <c r="E159" s="69"/>
      <c r="F159" s="71"/>
      <c r="G159" s="69"/>
      <c r="H159" s="71"/>
      <c r="I159" s="163"/>
      <c r="J159" s="228"/>
      <c r="K159" s="73"/>
      <c r="L159" s="74"/>
      <c r="M159" s="74"/>
    </row>
    <row r="160" spans="1:13" s="25" customFormat="1" ht="110.25" customHeight="1" outlineLevel="1" x14ac:dyDescent="0.25">
      <c r="A160" s="155" t="s">
        <v>43</v>
      </c>
      <c r="B160" s="149" t="s">
        <v>57</v>
      </c>
      <c r="C160" s="151">
        <f>SUM(C161:C165)</f>
        <v>53463.8</v>
      </c>
      <c r="D160" s="151">
        <f>SUM(D161:D165)</f>
        <v>52921</v>
      </c>
      <c r="E160" s="151">
        <f t="shared" ref="E160" si="66">SUM(E161:E165)</f>
        <v>0</v>
      </c>
      <c r="F160" s="152">
        <f t="shared" ref="F160:F161" si="67">E160/D160</f>
        <v>0</v>
      </c>
      <c r="G160" s="151">
        <f>SUM(G161:G165)</f>
        <v>0</v>
      </c>
      <c r="H160" s="152">
        <f t="shared" si="65"/>
        <v>0</v>
      </c>
      <c r="I160" s="69">
        <f>I161+I162</f>
        <v>52921</v>
      </c>
      <c r="J160" s="190" t="s">
        <v>118</v>
      </c>
      <c r="K160" s="48"/>
      <c r="L160" s="1"/>
      <c r="M160" s="1"/>
    </row>
    <row r="161" spans="1:13" s="6" customFormat="1" ht="51" customHeight="1" outlineLevel="1" x14ac:dyDescent="0.25">
      <c r="A161" s="155"/>
      <c r="B161" s="124" t="s">
        <v>4</v>
      </c>
      <c r="C161" s="69">
        <f>5670.1+47250.9</f>
        <v>52921</v>
      </c>
      <c r="D161" s="69">
        <f>5670.1+47250.9</f>
        <v>52921</v>
      </c>
      <c r="E161" s="69"/>
      <c r="F161" s="71">
        <f t="shared" si="67"/>
        <v>0</v>
      </c>
      <c r="G161" s="69"/>
      <c r="H161" s="71">
        <f t="shared" si="65"/>
        <v>0</v>
      </c>
      <c r="I161" s="69">
        <f>D161</f>
        <v>52921</v>
      </c>
      <c r="J161" s="194"/>
      <c r="K161" s="48"/>
      <c r="L161" s="1"/>
      <c r="M161" s="1"/>
    </row>
    <row r="162" spans="1:13" s="6" customFormat="1" ht="51" customHeight="1" outlineLevel="1" x14ac:dyDescent="0.25">
      <c r="A162" s="155"/>
      <c r="B162" s="124" t="s">
        <v>36</v>
      </c>
      <c r="C162" s="69">
        <v>542.79999999999995</v>
      </c>
      <c r="D162" s="69"/>
      <c r="E162" s="69"/>
      <c r="F162" s="71"/>
      <c r="G162" s="69"/>
      <c r="H162" s="152"/>
      <c r="I162" s="69">
        <f>D162</f>
        <v>0</v>
      </c>
      <c r="J162" s="194"/>
      <c r="K162" s="48"/>
      <c r="L162" s="1"/>
      <c r="M162" s="1"/>
    </row>
    <row r="163" spans="1:13" s="6" customFormat="1" ht="51" customHeight="1" outlineLevel="1" x14ac:dyDescent="0.25">
      <c r="A163" s="155"/>
      <c r="B163" s="124" t="s">
        <v>37</v>
      </c>
      <c r="C163" s="69"/>
      <c r="D163" s="69"/>
      <c r="E163" s="69"/>
      <c r="F163" s="71"/>
      <c r="G163" s="69"/>
      <c r="H163" s="71"/>
      <c r="I163" s="156"/>
      <c r="J163" s="194"/>
      <c r="K163" s="48"/>
      <c r="L163" s="1"/>
      <c r="M163" s="1"/>
    </row>
    <row r="164" spans="1:13" s="6" customFormat="1" ht="51" customHeight="1" outlineLevel="1" x14ac:dyDescent="0.25">
      <c r="A164" s="155"/>
      <c r="B164" s="124" t="s">
        <v>13</v>
      </c>
      <c r="C164" s="69"/>
      <c r="D164" s="89"/>
      <c r="E164" s="69"/>
      <c r="F164" s="71"/>
      <c r="G164" s="69"/>
      <c r="H164" s="71"/>
      <c r="I164" s="156"/>
      <c r="J164" s="194"/>
      <c r="K164" s="48"/>
      <c r="L164" s="1"/>
      <c r="M164" s="1"/>
    </row>
    <row r="165" spans="1:13" s="6" customFormat="1" ht="51" customHeight="1" outlineLevel="1" collapsed="1" x14ac:dyDescent="0.25">
      <c r="A165" s="155"/>
      <c r="B165" s="124" t="s">
        <v>5</v>
      </c>
      <c r="C165" s="69"/>
      <c r="D165" s="89"/>
      <c r="E165" s="69"/>
      <c r="F165" s="71"/>
      <c r="G165" s="69"/>
      <c r="H165" s="71"/>
      <c r="I165" s="156"/>
      <c r="J165" s="194"/>
      <c r="K165" s="48"/>
      <c r="L165" s="1"/>
      <c r="M165" s="1"/>
    </row>
    <row r="166" spans="1:13" s="67" customFormat="1" ht="48" customHeight="1" x14ac:dyDescent="0.25">
      <c r="A166" s="155" t="s">
        <v>44</v>
      </c>
      <c r="B166" s="149" t="s">
        <v>75</v>
      </c>
      <c r="C166" s="151">
        <f t="shared" ref="C166:E166" si="68">SUM(C167:C171)</f>
        <v>0</v>
      </c>
      <c r="D166" s="151">
        <f t="shared" si="68"/>
        <v>0</v>
      </c>
      <c r="E166" s="151">
        <f t="shared" si="68"/>
        <v>0</v>
      </c>
      <c r="F166" s="71"/>
      <c r="G166" s="151">
        <f>SUM(G167:G171)</f>
        <v>0</v>
      </c>
      <c r="H166" s="152"/>
      <c r="I166" s="69">
        <f>I167</f>
        <v>0</v>
      </c>
      <c r="J166" s="187" t="s">
        <v>72</v>
      </c>
      <c r="K166" s="48"/>
      <c r="L166" s="1"/>
      <c r="M166" s="1"/>
    </row>
    <row r="167" spans="1:13" s="6" customFormat="1" ht="27.75" customHeight="1" x14ac:dyDescent="0.25">
      <c r="A167" s="155"/>
      <c r="B167" s="124" t="s">
        <v>4</v>
      </c>
      <c r="C167" s="69"/>
      <c r="D167" s="69"/>
      <c r="E167" s="69"/>
      <c r="F167" s="71"/>
      <c r="G167" s="69"/>
      <c r="H167" s="71"/>
      <c r="I167" s="69"/>
      <c r="J167" s="187"/>
      <c r="K167" s="48"/>
      <c r="L167" s="1"/>
      <c r="M167" s="1"/>
    </row>
    <row r="168" spans="1:13" s="6" customFormat="1" ht="27.75" customHeight="1" x14ac:dyDescent="0.25">
      <c r="A168" s="155"/>
      <c r="B168" s="124" t="s">
        <v>36</v>
      </c>
      <c r="C168" s="69"/>
      <c r="D168" s="69"/>
      <c r="E168" s="69"/>
      <c r="F168" s="71"/>
      <c r="G168" s="69"/>
      <c r="H168" s="71"/>
      <c r="I168" s="156"/>
      <c r="J168" s="187"/>
      <c r="K168" s="48"/>
      <c r="L168" s="1"/>
      <c r="M168" s="1"/>
    </row>
    <row r="169" spans="1:13" s="6" customFormat="1" ht="29.25" customHeight="1" x14ac:dyDescent="0.25">
      <c r="A169" s="155"/>
      <c r="B169" s="124" t="s">
        <v>37</v>
      </c>
      <c r="C169" s="69"/>
      <c r="D169" s="69"/>
      <c r="E169" s="69"/>
      <c r="F169" s="71"/>
      <c r="G169" s="69"/>
      <c r="H169" s="71"/>
      <c r="I169" s="156"/>
      <c r="J169" s="187"/>
      <c r="K169" s="48"/>
      <c r="L169" s="1"/>
      <c r="M169" s="1"/>
    </row>
    <row r="170" spans="1:13" s="6" customFormat="1" ht="27.75" customHeight="1" x14ac:dyDescent="0.25">
      <c r="A170" s="155"/>
      <c r="B170" s="124" t="s">
        <v>13</v>
      </c>
      <c r="C170" s="69"/>
      <c r="D170" s="89"/>
      <c r="E170" s="69"/>
      <c r="F170" s="71"/>
      <c r="G170" s="69"/>
      <c r="H170" s="71"/>
      <c r="I170" s="156"/>
      <c r="J170" s="187"/>
      <c r="K170" s="48"/>
      <c r="L170" s="1"/>
      <c r="M170" s="1"/>
    </row>
    <row r="171" spans="1:13" s="6" customFormat="1" ht="27.75" customHeight="1" x14ac:dyDescent="0.25">
      <c r="A171" s="155"/>
      <c r="B171" s="124" t="s">
        <v>5</v>
      </c>
      <c r="C171" s="69"/>
      <c r="D171" s="89"/>
      <c r="E171" s="69"/>
      <c r="F171" s="71"/>
      <c r="G171" s="69"/>
      <c r="H171" s="71"/>
      <c r="I171" s="156"/>
      <c r="J171" s="187"/>
      <c r="K171" s="48"/>
      <c r="L171" s="1"/>
      <c r="M171" s="1"/>
    </row>
    <row r="172" spans="1:13" s="22" customFormat="1" ht="26.25" customHeight="1" x14ac:dyDescent="0.25">
      <c r="A172" s="229" t="s">
        <v>20</v>
      </c>
      <c r="B172" s="225" t="s">
        <v>102</v>
      </c>
      <c r="C172" s="183">
        <f>SUM(C174:C178)</f>
        <v>344465.46</v>
      </c>
      <c r="D172" s="183">
        <f>SUM(D174:D178)</f>
        <v>344085.83</v>
      </c>
      <c r="E172" s="254">
        <f>SUM(E174:E178)</f>
        <v>76.569999999999993</v>
      </c>
      <c r="F172" s="207">
        <f>E172/D172</f>
        <v>2.0000000000000001E-4</v>
      </c>
      <c r="G172" s="183">
        <f>SUM(G174:G178)</f>
        <v>76.569999999999993</v>
      </c>
      <c r="H172" s="207">
        <f>G172/D172</f>
        <v>2.0000000000000001E-4</v>
      </c>
      <c r="I172" s="183">
        <f>I174+I175+I176+I177+I178</f>
        <v>341108.8</v>
      </c>
      <c r="J172" s="248" t="s">
        <v>137</v>
      </c>
      <c r="K172" s="48"/>
      <c r="L172" s="1"/>
      <c r="M172" s="1"/>
    </row>
    <row r="173" spans="1:13" s="22" customFormat="1" ht="343.5" customHeight="1" x14ac:dyDescent="0.25">
      <c r="A173" s="229"/>
      <c r="B173" s="225"/>
      <c r="C173" s="183"/>
      <c r="D173" s="183"/>
      <c r="E173" s="255"/>
      <c r="F173" s="207"/>
      <c r="G173" s="183"/>
      <c r="H173" s="207"/>
      <c r="I173" s="183"/>
      <c r="J173" s="249"/>
      <c r="K173" s="48"/>
      <c r="L173" s="116"/>
      <c r="M173" s="1"/>
    </row>
    <row r="174" spans="1:13" s="3" customFormat="1" ht="90" customHeight="1" x14ac:dyDescent="0.25">
      <c r="A174" s="229"/>
      <c r="B174" s="85" t="s">
        <v>4</v>
      </c>
      <c r="C174" s="70">
        <v>33462.300000000003</v>
      </c>
      <c r="D174" s="69">
        <v>33462.300000000003</v>
      </c>
      <c r="E174" s="69">
        <v>0</v>
      </c>
      <c r="F174" s="81">
        <f>E174/D174</f>
        <v>0</v>
      </c>
      <c r="G174" s="70">
        <v>0</v>
      </c>
      <c r="H174" s="81">
        <f>G174/D174</f>
        <v>0</v>
      </c>
      <c r="I174" s="69">
        <f>D174-G174-928.83</f>
        <v>32533.47</v>
      </c>
      <c r="J174" s="249"/>
      <c r="K174" s="48"/>
      <c r="L174" s="1"/>
      <c r="M174" s="1"/>
    </row>
    <row r="175" spans="1:13" s="4" customFormat="1" ht="90" customHeight="1" x14ac:dyDescent="0.25">
      <c r="A175" s="229"/>
      <c r="B175" s="84" t="s">
        <v>16</v>
      </c>
      <c r="C175" s="70">
        <v>79919.7</v>
      </c>
      <c r="D175" s="69">
        <v>79540.070000000007</v>
      </c>
      <c r="E175" s="69">
        <v>0</v>
      </c>
      <c r="F175" s="81">
        <f>E175/D175</f>
        <v>0</v>
      </c>
      <c r="G175" s="70">
        <v>0</v>
      </c>
      <c r="H175" s="81">
        <f>G175/D175</f>
        <v>0</v>
      </c>
      <c r="I175" s="69">
        <f>D175-G175-1452.79</f>
        <v>78087.28</v>
      </c>
      <c r="J175" s="249"/>
      <c r="K175" s="48"/>
      <c r="M175" s="1"/>
    </row>
    <row r="176" spans="1:13" s="3" customFormat="1" ht="104.25" customHeight="1" x14ac:dyDescent="0.25">
      <c r="A176" s="229"/>
      <c r="B176" s="85" t="s">
        <v>11</v>
      </c>
      <c r="C176" s="69">
        <v>31553.13</v>
      </c>
      <c r="D176" s="69">
        <v>31553.13</v>
      </c>
      <c r="E176" s="69">
        <f>G176</f>
        <v>76.569999999999993</v>
      </c>
      <c r="F176" s="71">
        <f>E176/D176</f>
        <v>2.3999999999999998E-3</v>
      </c>
      <c r="G176" s="69">
        <v>76.569999999999993</v>
      </c>
      <c r="H176" s="71">
        <f>G176/D176</f>
        <v>2.3999999999999998E-3</v>
      </c>
      <c r="I176" s="69">
        <f>31553.13-595.41</f>
        <v>30957.72</v>
      </c>
      <c r="J176" s="249"/>
      <c r="K176" s="48"/>
      <c r="L176" s="1"/>
      <c r="M176" s="1"/>
    </row>
    <row r="177" spans="1:13" s="3" customFormat="1" ht="104.25" customHeight="1" x14ac:dyDescent="0.25">
      <c r="A177" s="229"/>
      <c r="B177" s="85" t="s">
        <v>13</v>
      </c>
      <c r="C177" s="70"/>
      <c r="D177" s="70"/>
      <c r="E177" s="115"/>
      <c r="F177" s="81"/>
      <c r="G177" s="115"/>
      <c r="H177" s="81"/>
      <c r="I177" s="70"/>
      <c r="J177" s="249"/>
      <c r="K177" s="48"/>
      <c r="L177" s="1"/>
      <c r="M177" s="1"/>
    </row>
    <row r="178" spans="1:13" s="3" customFormat="1" ht="111.75" customHeight="1" x14ac:dyDescent="0.25">
      <c r="A178" s="229"/>
      <c r="B178" s="85" t="s">
        <v>5</v>
      </c>
      <c r="C178" s="70">
        <v>199530.33</v>
      </c>
      <c r="D178" s="70">
        <v>199530.33</v>
      </c>
      <c r="E178" s="70">
        <v>0</v>
      </c>
      <c r="F178" s="81">
        <f t="shared" ref="F178" si="69">E178/D178</f>
        <v>0</v>
      </c>
      <c r="G178" s="70">
        <v>0</v>
      </c>
      <c r="H178" s="81">
        <f t="shared" ref="H178" si="70">G178/D178</f>
        <v>0</v>
      </c>
      <c r="I178" s="69">
        <f t="shared" ref="I178" si="71">D178-G178</f>
        <v>199530.33</v>
      </c>
      <c r="J178" s="250"/>
      <c r="K178" s="48"/>
      <c r="L178" s="1"/>
      <c r="M178" s="1"/>
    </row>
    <row r="179" spans="1:13" s="75" customFormat="1" ht="51" customHeight="1" x14ac:dyDescent="0.25">
      <c r="A179" s="127" t="s">
        <v>21</v>
      </c>
      <c r="B179" s="128" t="s">
        <v>61</v>
      </c>
      <c r="C179" s="129"/>
      <c r="D179" s="129"/>
      <c r="E179" s="130"/>
      <c r="F179" s="131"/>
      <c r="G179" s="129"/>
      <c r="H179" s="131"/>
      <c r="I179" s="132"/>
      <c r="J179" s="133" t="s">
        <v>35</v>
      </c>
      <c r="K179" s="73"/>
      <c r="L179" s="74"/>
      <c r="M179" s="74"/>
    </row>
    <row r="180" spans="1:13" s="26" customFormat="1" ht="93" customHeight="1" x14ac:dyDescent="0.25">
      <c r="A180" s="90" t="s">
        <v>22</v>
      </c>
      <c r="B180" s="72" t="s">
        <v>103</v>
      </c>
      <c r="C180" s="86">
        <f>SUM(C181:C185)</f>
        <v>281.5</v>
      </c>
      <c r="D180" s="86">
        <f t="shared" ref="D180:G180" si="72">SUM(D181:D185)</f>
        <v>281.5</v>
      </c>
      <c r="E180" s="86">
        <f t="shared" si="72"/>
        <v>0</v>
      </c>
      <c r="F180" s="71">
        <f>E180/D180</f>
        <v>0</v>
      </c>
      <c r="G180" s="66">
        <f t="shared" si="72"/>
        <v>0</v>
      </c>
      <c r="H180" s="49">
        <f t="shared" ref="H180" si="73">G180/D180</f>
        <v>0</v>
      </c>
      <c r="I180" s="69">
        <f>D180-G180</f>
        <v>281.5</v>
      </c>
      <c r="J180" s="185" t="s">
        <v>136</v>
      </c>
      <c r="K180" s="48"/>
      <c r="L180" s="1"/>
      <c r="M180" s="1"/>
    </row>
    <row r="181" spans="1:13" s="26" customFormat="1" x14ac:dyDescent="0.25">
      <c r="A181" s="90"/>
      <c r="B181" s="84" t="s">
        <v>4</v>
      </c>
      <c r="C181" s="70"/>
      <c r="D181" s="70"/>
      <c r="E181" s="70"/>
      <c r="F181" s="71"/>
      <c r="G181" s="16"/>
      <c r="H181" s="20"/>
      <c r="I181" s="69">
        <f t="shared" ref="I181:I185" si="74">D181-G181</f>
        <v>0</v>
      </c>
      <c r="J181" s="185"/>
      <c r="K181" s="48"/>
      <c r="L181" s="1"/>
      <c r="M181" s="1"/>
    </row>
    <row r="182" spans="1:13" s="26" customFormat="1" x14ac:dyDescent="0.25">
      <c r="A182" s="90"/>
      <c r="B182" s="84" t="s">
        <v>16</v>
      </c>
      <c r="C182" s="70">
        <v>281.5</v>
      </c>
      <c r="D182" s="70">
        <v>281.5</v>
      </c>
      <c r="E182" s="70">
        <v>0</v>
      </c>
      <c r="F182" s="71">
        <f>E182/D182</f>
        <v>0</v>
      </c>
      <c r="G182" s="16">
        <v>0</v>
      </c>
      <c r="H182" s="20">
        <f>G182/D182</f>
        <v>0</v>
      </c>
      <c r="I182" s="69">
        <f t="shared" si="74"/>
        <v>281.5</v>
      </c>
      <c r="J182" s="185"/>
      <c r="K182" s="48"/>
      <c r="L182" s="1"/>
      <c r="M182" s="1"/>
    </row>
    <row r="183" spans="1:13" s="26" customFormat="1" x14ac:dyDescent="0.25">
      <c r="A183" s="90"/>
      <c r="B183" s="84" t="s">
        <v>11</v>
      </c>
      <c r="C183" s="70"/>
      <c r="D183" s="70"/>
      <c r="E183" s="70"/>
      <c r="F183" s="81"/>
      <c r="G183" s="16"/>
      <c r="H183" s="20"/>
      <c r="I183" s="19">
        <f t="shared" si="74"/>
        <v>0</v>
      </c>
      <c r="J183" s="185"/>
      <c r="K183" s="48"/>
      <c r="L183" s="1"/>
      <c r="M183" s="1"/>
    </row>
    <row r="184" spans="1:13" s="26" customFormat="1" x14ac:dyDescent="0.25">
      <c r="A184" s="90"/>
      <c r="B184" s="84" t="s">
        <v>13</v>
      </c>
      <c r="C184" s="70"/>
      <c r="D184" s="70"/>
      <c r="E184" s="70"/>
      <c r="F184" s="81"/>
      <c r="G184" s="16"/>
      <c r="H184" s="17"/>
      <c r="I184" s="19">
        <f t="shared" si="74"/>
        <v>0</v>
      </c>
      <c r="J184" s="185"/>
      <c r="K184" s="48"/>
      <c r="L184" s="1"/>
      <c r="M184" s="1"/>
    </row>
    <row r="185" spans="1:13" s="26" customFormat="1" x14ac:dyDescent="0.25">
      <c r="A185" s="90"/>
      <c r="B185" s="84" t="s">
        <v>5</v>
      </c>
      <c r="C185" s="70"/>
      <c r="D185" s="70"/>
      <c r="E185" s="70"/>
      <c r="F185" s="81"/>
      <c r="G185" s="16"/>
      <c r="H185" s="17"/>
      <c r="I185" s="19">
        <f t="shared" si="74"/>
        <v>0</v>
      </c>
      <c r="J185" s="185"/>
      <c r="K185" s="48"/>
      <c r="L185" s="1"/>
      <c r="M185" s="1"/>
    </row>
    <row r="186" spans="1:13" s="27" customFormat="1" ht="263.25" customHeight="1" x14ac:dyDescent="0.25">
      <c r="A186" s="171" t="s">
        <v>23</v>
      </c>
      <c r="B186" s="72" t="s">
        <v>125</v>
      </c>
      <c r="C186" s="172">
        <f>C188+C187+C189+C190+C191</f>
        <v>276475.38</v>
      </c>
      <c r="D186" s="172">
        <f>D188+D187+D189+D190+D191</f>
        <v>288541.27</v>
      </c>
      <c r="E186" s="172">
        <f t="shared" ref="E186" si="75">E188+E187+E189+E190+E191</f>
        <v>88192.61</v>
      </c>
      <c r="F186" s="173">
        <f>E186/D186</f>
        <v>0.30559999999999998</v>
      </c>
      <c r="G186" s="169">
        <f>G188+G187+G189+G190+G191</f>
        <v>88192.61</v>
      </c>
      <c r="H186" s="173">
        <f t="shared" ref="H186" si="76">G186/D186</f>
        <v>0.30559999999999998</v>
      </c>
      <c r="I186" s="172">
        <f>I188+I187+I189+I190+I191</f>
        <v>288541.27</v>
      </c>
      <c r="J186" s="251" t="s">
        <v>129</v>
      </c>
      <c r="K186" s="48"/>
      <c r="L186" s="1"/>
      <c r="M186" s="1"/>
    </row>
    <row r="187" spans="1:13" s="3" customFormat="1" ht="61.5" customHeight="1" x14ac:dyDescent="0.25">
      <c r="A187" s="171"/>
      <c r="B187" s="170" t="s">
        <v>4</v>
      </c>
      <c r="C187" s="69">
        <v>5766</v>
      </c>
      <c r="D187" s="69">
        <v>5766</v>
      </c>
      <c r="E187" s="69"/>
      <c r="F187" s="71"/>
      <c r="G187" s="70"/>
      <c r="H187" s="71"/>
      <c r="I187" s="69">
        <f>D187</f>
        <v>5766</v>
      </c>
      <c r="J187" s="252"/>
      <c r="K187" s="48"/>
      <c r="L187" s="1"/>
      <c r="M187" s="1"/>
    </row>
    <row r="188" spans="1:13" s="3" customFormat="1" ht="61.5" customHeight="1" x14ac:dyDescent="0.25">
      <c r="A188" s="171"/>
      <c r="B188" s="170" t="s">
        <v>16</v>
      </c>
      <c r="C188" s="69">
        <v>256492.7</v>
      </c>
      <c r="D188" s="69">
        <v>267832.3</v>
      </c>
      <c r="E188" s="69">
        <v>81195.67</v>
      </c>
      <c r="F188" s="71">
        <f>E188/D188</f>
        <v>0.30320000000000003</v>
      </c>
      <c r="G188" s="70">
        <v>81195.67</v>
      </c>
      <c r="H188" s="71">
        <f>G188/D188</f>
        <v>0.30320000000000003</v>
      </c>
      <c r="I188" s="69">
        <f>D188</f>
        <v>267832.3</v>
      </c>
      <c r="J188" s="252"/>
      <c r="K188" s="48"/>
      <c r="L188" s="1"/>
      <c r="M188" s="1"/>
    </row>
    <row r="189" spans="1:13" s="3" customFormat="1" ht="61.5" customHeight="1" x14ac:dyDescent="0.25">
      <c r="A189" s="171"/>
      <c r="B189" s="170" t="s">
        <v>11</v>
      </c>
      <c r="C189" s="69">
        <v>14216.68</v>
      </c>
      <c r="D189" s="69">
        <v>14942.97</v>
      </c>
      <c r="E189" s="69">
        <f>G189</f>
        <v>6996.94</v>
      </c>
      <c r="F189" s="71">
        <f>E189/D189</f>
        <v>0.46820000000000001</v>
      </c>
      <c r="G189" s="69">
        <v>6996.94</v>
      </c>
      <c r="H189" s="71">
        <f>G189/D189</f>
        <v>0.46820000000000001</v>
      </c>
      <c r="I189" s="69">
        <f>D189</f>
        <v>14942.97</v>
      </c>
      <c r="J189" s="252"/>
      <c r="K189" s="48"/>
      <c r="L189" s="1"/>
      <c r="M189" s="1"/>
    </row>
    <row r="190" spans="1:13" s="3" customFormat="1" ht="61.5" customHeight="1" x14ac:dyDescent="0.25">
      <c r="A190" s="171"/>
      <c r="B190" s="170" t="s">
        <v>13</v>
      </c>
      <c r="C190" s="69"/>
      <c r="D190" s="69"/>
      <c r="E190" s="69">
        <f>G190</f>
        <v>0</v>
      </c>
      <c r="F190" s="71"/>
      <c r="G190" s="69"/>
      <c r="H190" s="71"/>
      <c r="I190" s="69">
        <f t="shared" ref="I190" si="77">D190</f>
        <v>0</v>
      </c>
      <c r="J190" s="252"/>
      <c r="K190" s="48"/>
      <c r="L190" s="1"/>
      <c r="M190" s="1"/>
    </row>
    <row r="191" spans="1:13" s="3" customFormat="1" ht="61.5" customHeight="1" x14ac:dyDescent="0.25">
      <c r="A191" s="171"/>
      <c r="B191" s="170" t="s">
        <v>5</v>
      </c>
      <c r="C191" s="69"/>
      <c r="D191" s="69"/>
      <c r="E191" s="69"/>
      <c r="F191" s="71"/>
      <c r="G191" s="70"/>
      <c r="H191" s="71"/>
      <c r="I191" s="69"/>
      <c r="J191" s="252"/>
      <c r="K191" s="48"/>
      <c r="L191" s="1"/>
      <c r="M191" s="1"/>
    </row>
    <row r="192" spans="1:13" s="75" customFormat="1" ht="51.75" customHeight="1" x14ac:dyDescent="0.25">
      <c r="A192" s="127" t="s">
        <v>24</v>
      </c>
      <c r="B192" s="128" t="s">
        <v>62</v>
      </c>
      <c r="C192" s="129"/>
      <c r="D192" s="129"/>
      <c r="E192" s="130"/>
      <c r="F192" s="131"/>
      <c r="G192" s="129"/>
      <c r="H192" s="131"/>
      <c r="I192" s="132"/>
      <c r="J192" s="133" t="s">
        <v>35</v>
      </c>
      <c r="K192" s="73"/>
      <c r="L192" s="74"/>
      <c r="M192" s="74"/>
    </row>
    <row r="193" spans="1:13" ht="409.6" customHeight="1" x14ac:dyDescent="0.25">
      <c r="A193" s="90" t="s">
        <v>25</v>
      </c>
      <c r="B193" s="87" t="s">
        <v>104</v>
      </c>
      <c r="C193" s="86">
        <f>SUM(C194:C198)</f>
        <v>863169.3</v>
      </c>
      <c r="D193" s="86">
        <f>SUM(D194:D198)</f>
        <v>980817.9</v>
      </c>
      <c r="E193" s="86">
        <f>SUM(E194:E198)</f>
        <v>25082.12</v>
      </c>
      <c r="F193" s="88">
        <f>E193/D193</f>
        <v>2.5600000000000001E-2</v>
      </c>
      <c r="G193" s="86">
        <f>SUM(G194:G198)</f>
        <v>25082.12</v>
      </c>
      <c r="H193" s="120">
        <f>G193/D193</f>
        <v>2.5600000000000001E-2</v>
      </c>
      <c r="I193" s="118">
        <f>SUM(I194:I198)</f>
        <v>980817.9</v>
      </c>
      <c r="J193" s="201" t="s">
        <v>134</v>
      </c>
      <c r="K193" s="48"/>
      <c r="L193" s="1"/>
      <c r="M193" s="1"/>
    </row>
    <row r="194" spans="1:13" ht="63.75" customHeight="1" x14ac:dyDescent="0.25">
      <c r="A194" s="90"/>
      <c r="B194" s="85" t="s">
        <v>4</v>
      </c>
      <c r="C194" s="70">
        <v>584000</v>
      </c>
      <c r="D194" s="70">
        <v>664000</v>
      </c>
      <c r="E194" s="70">
        <v>15000</v>
      </c>
      <c r="F194" s="81">
        <f>E194/D194</f>
        <v>2.2599999999999999E-2</v>
      </c>
      <c r="G194" s="70">
        <v>15000</v>
      </c>
      <c r="H194" s="81">
        <f>G194/D194</f>
        <v>2.2599999999999999E-2</v>
      </c>
      <c r="I194" s="70">
        <f>D194</f>
        <v>664000</v>
      </c>
      <c r="J194" s="185"/>
      <c r="K194" s="48"/>
      <c r="L194" s="1"/>
      <c r="M194" s="1"/>
    </row>
    <row r="195" spans="1:13" s="18" customFormat="1" ht="63.75" customHeight="1" x14ac:dyDescent="0.25">
      <c r="A195" s="77"/>
      <c r="B195" s="84" t="s">
        <v>16</v>
      </c>
      <c r="C195" s="70">
        <v>230131.3</v>
      </c>
      <c r="D195" s="70">
        <v>269070.7</v>
      </c>
      <c r="E195" s="70">
        <v>9073.91</v>
      </c>
      <c r="F195" s="81">
        <f>E195/D195</f>
        <v>3.3700000000000001E-2</v>
      </c>
      <c r="G195" s="70">
        <v>9073.91</v>
      </c>
      <c r="H195" s="81">
        <f>G195/D195</f>
        <v>3.3700000000000001E-2</v>
      </c>
      <c r="I195" s="70">
        <f>D195</f>
        <v>269070.7</v>
      </c>
      <c r="J195" s="185"/>
      <c r="K195" s="48"/>
      <c r="L195" s="1"/>
      <c r="M195" s="1"/>
    </row>
    <row r="196" spans="1:13" s="18" customFormat="1" ht="63.75" customHeight="1" x14ac:dyDescent="0.25">
      <c r="A196" s="77"/>
      <c r="B196" s="84" t="s">
        <v>11</v>
      </c>
      <c r="C196" s="70">
        <v>49038</v>
      </c>
      <c r="D196" s="70">
        <v>47747.199999999997</v>
      </c>
      <c r="E196" s="70">
        <f>G196</f>
        <v>1008.21</v>
      </c>
      <c r="F196" s="81">
        <f>E196/D196</f>
        <v>2.1100000000000001E-2</v>
      </c>
      <c r="G196" s="70">
        <v>1008.21</v>
      </c>
      <c r="H196" s="81">
        <f>G196/D196</f>
        <v>2.1100000000000001E-2</v>
      </c>
      <c r="I196" s="70">
        <f>D196</f>
        <v>47747.199999999997</v>
      </c>
      <c r="J196" s="185"/>
      <c r="K196" s="48"/>
      <c r="L196" s="1"/>
      <c r="M196" s="1"/>
    </row>
    <row r="197" spans="1:13" ht="63.75" customHeight="1" x14ac:dyDescent="0.25">
      <c r="A197" s="90"/>
      <c r="B197" s="85" t="s">
        <v>13</v>
      </c>
      <c r="C197" s="16">
        <v>0</v>
      </c>
      <c r="D197" s="16">
        <v>0</v>
      </c>
      <c r="E197" s="16">
        <v>0</v>
      </c>
      <c r="F197" s="17"/>
      <c r="G197" s="16"/>
      <c r="H197" s="17"/>
      <c r="I197" s="16">
        <v>0</v>
      </c>
      <c r="J197" s="185"/>
      <c r="K197" s="48"/>
      <c r="L197" s="1"/>
      <c r="M197" s="1"/>
    </row>
    <row r="198" spans="1:13" ht="63.75" customHeight="1" x14ac:dyDescent="0.25">
      <c r="A198" s="5"/>
      <c r="B198" s="85" t="s">
        <v>5</v>
      </c>
      <c r="C198" s="19"/>
      <c r="D198" s="19"/>
      <c r="E198" s="19"/>
      <c r="F198" s="20"/>
      <c r="G198" s="16"/>
      <c r="H198" s="20"/>
      <c r="I198" s="19"/>
      <c r="J198" s="185"/>
      <c r="K198" s="48"/>
      <c r="L198" s="1"/>
      <c r="M198" s="1"/>
    </row>
    <row r="199" spans="1:13" s="76" customFormat="1" ht="40.5" x14ac:dyDescent="0.25">
      <c r="A199" s="117" t="s">
        <v>26</v>
      </c>
      <c r="B199" s="137" t="s">
        <v>63</v>
      </c>
      <c r="C199" s="138"/>
      <c r="D199" s="138"/>
      <c r="E199" s="139"/>
      <c r="F199" s="140"/>
      <c r="G199" s="121"/>
      <c r="H199" s="140"/>
      <c r="I199" s="141"/>
      <c r="J199" s="85" t="s">
        <v>35</v>
      </c>
      <c r="K199" s="73"/>
      <c r="L199" s="74"/>
      <c r="M199" s="74"/>
    </row>
    <row r="200" spans="1:13" s="78" customFormat="1" ht="49.5" customHeight="1" x14ac:dyDescent="0.25">
      <c r="A200" s="77" t="s">
        <v>29</v>
      </c>
      <c r="B200" s="134" t="s">
        <v>91</v>
      </c>
      <c r="C200" s="118"/>
      <c r="D200" s="118"/>
      <c r="E200" s="118"/>
      <c r="F200" s="118"/>
      <c r="G200" s="118"/>
      <c r="H200" s="136"/>
      <c r="I200" s="118"/>
      <c r="J200" s="133" t="s">
        <v>35</v>
      </c>
      <c r="K200" s="73"/>
      <c r="L200" s="74"/>
      <c r="M200" s="74"/>
    </row>
    <row r="201" spans="1:13" s="79" customFormat="1" ht="40.5" x14ac:dyDescent="0.25">
      <c r="A201" s="127" t="s">
        <v>28</v>
      </c>
      <c r="B201" s="128" t="s">
        <v>64</v>
      </c>
      <c r="C201" s="142"/>
      <c r="D201" s="142"/>
      <c r="E201" s="142"/>
      <c r="F201" s="143"/>
      <c r="G201" s="142"/>
      <c r="H201" s="143"/>
      <c r="I201" s="144"/>
      <c r="J201" s="133" t="s">
        <v>35</v>
      </c>
      <c r="K201" s="73"/>
      <c r="L201" s="74"/>
      <c r="M201" s="74"/>
    </row>
    <row r="202" spans="1:13" s="79" customFormat="1" ht="40.5" x14ac:dyDescent="0.25">
      <c r="A202" s="119" t="s">
        <v>27</v>
      </c>
      <c r="B202" s="128" t="s">
        <v>65</v>
      </c>
      <c r="C202" s="118"/>
      <c r="D202" s="118"/>
      <c r="E202" s="118"/>
      <c r="F202" s="120"/>
      <c r="G202" s="118"/>
      <c r="H202" s="120"/>
      <c r="I202" s="136"/>
      <c r="J202" s="85" t="s">
        <v>35</v>
      </c>
      <c r="K202" s="73"/>
      <c r="L202" s="74"/>
      <c r="M202" s="74"/>
    </row>
    <row r="203" spans="1:13" ht="111.75" customHeight="1" x14ac:dyDescent="0.25">
      <c r="A203" s="171" t="s">
        <v>50</v>
      </c>
      <c r="B203" s="174" t="s">
        <v>126</v>
      </c>
      <c r="C203" s="172">
        <f>SUM(C204:C207)</f>
        <v>35881</v>
      </c>
      <c r="D203" s="172">
        <f>SUM(D204:D207)</f>
        <v>35881</v>
      </c>
      <c r="E203" s="172">
        <f>SUM(E204:E207)</f>
        <v>11133</v>
      </c>
      <c r="F203" s="173">
        <f>E203/D203</f>
        <v>0.31030000000000002</v>
      </c>
      <c r="G203" s="169">
        <f>SUM(G204:G207)</f>
        <v>10979.1</v>
      </c>
      <c r="H203" s="173">
        <f>G203/D203</f>
        <v>0.30599999999999999</v>
      </c>
      <c r="I203" s="172">
        <f>SUM(I204:I207)</f>
        <v>35881</v>
      </c>
      <c r="J203" s="253" t="s">
        <v>130</v>
      </c>
      <c r="K203" s="48"/>
      <c r="L203" s="1"/>
      <c r="M203" s="1"/>
    </row>
    <row r="204" spans="1:13" s="3" customFormat="1" x14ac:dyDescent="0.25">
      <c r="A204" s="5"/>
      <c r="B204" s="170" t="s">
        <v>4</v>
      </c>
      <c r="C204" s="69">
        <v>29272.6</v>
      </c>
      <c r="D204" s="69">
        <v>29272.6</v>
      </c>
      <c r="E204" s="69">
        <v>9383</v>
      </c>
      <c r="F204" s="71">
        <f>E204/D204</f>
        <v>0.32050000000000001</v>
      </c>
      <c r="G204" s="70">
        <v>9383</v>
      </c>
      <c r="H204" s="71">
        <f t="shared" ref="H204:H205" si="78">G204/D204</f>
        <v>0.32050000000000001</v>
      </c>
      <c r="I204" s="69">
        <f>D204</f>
        <v>29272.6</v>
      </c>
      <c r="J204" s="185"/>
      <c r="K204" s="48"/>
      <c r="L204" s="1"/>
      <c r="M204" s="1"/>
    </row>
    <row r="205" spans="1:13" s="3" customFormat="1" x14ac:dyDescent="0.25">
      <c r="A205" s="5"/>
      <c r="B205" s="170" t="s">
        <v>16</v>
      </c>
      <c r="C205" s="69">
        <v>6608.4</v>
      </c>
      <c r="D205" s="69">
        <v>6608.4</v>
      </c>
      <c r="E205" s="69">
        <v>1750</v>
      </c>
      <c r="F205" s="71">
        <f>E205/D205</f>
        <v>0.26479999999999998</v>
      </c>
      <c r="G205" s="70">
        <v>1596.1</v>
      </c>
      <c r="H205" s="71">
        <f t="shared" si="78"/>
        <v>0.24149999999999999</v>
      </c>
      <c r="I205" s="69">
        <f>D205</f>
        <v>6608.4</v>
      </c>
      <c r="J205" s="185"/>
      <c r="K205" s="48"/>
      <c r="L205" s="1"/>
      <c r="M205" s="1"/>
    </row>
    <row r="206" spans="1:13" s="3" customFormat="1" x14ac:dyDescent="0.25">
      <c r="A206" s="5"/>
      <c r="B206" s="170" t="s">
        <v>11</v>
      </c>
      <c r="C206" s="69"/>
      <c r="D206" s="69"/>
      <c r="E206" s="69">
        <f>G206</f>
        <v>0</v>
      </c>
      <c r="F206" s="71"/>
      <c r="G206" s="70"/>
      <c r="H206" s="71"/>
      <c r="I206" s="69">
        <f t="shared" ref="I206" si="79">D206</f>
        <v>0</v>
      </c>
      <c r="J206" s="185"/>
      <c r="K206" s="48"/>
      <c r="L206" s="1"/>
      <c r="M206" s="1"/>
    </row>
    <row r="207" spans="1:13" s="3" customFormat="1" x14ac:dyDescent="0.25">
      <c r="A207" s="5"/>
      <c r="B207" s="170" t="s">
        <v>13</v>
      </c>
      <c r="C207" s="69"/>
      <c r="D207" s="69"/>
      <c r="E207" s="69"/>
      <c r="F207" s="71"/>
      <c r="G207" s="70"/>
      <c r="H207" s="71"/>
      <c r="I207" s="69"/>
      <c r="J207" s="185"/>
      <c r="K207" s="48"/>
      <c r="L207" s="1"/>
      <c r="M207" s="1"/>
    </row>
    <row r="208" spans="1:13" s="80" customFormat="1" ht="51.75" customHeight="1" x14ac:dyDescent="0.25">
      <c r="A208" s="119" t="s">
        <v>51</v>
      </c>
      <c r="B208" s="134" t="s">
        <v>66</v>
      </c>
      <c r="C208" s="118"/>
      <c r="D208" s="118"/>
      <c r="E208" s="135"/>
      <c r="F208" s="120"/>
      <c r="G208" s="118"/>
      <c r="H208" s="120"/>
      <c r="I208" s="136"/>
      <c r="J208" s="85" t="s">
        <v>35</v>
      </c>
      <c r="K208" s="73"/>
      <c r="L208" s="74"/>
      <c r="M208" s="74"/>
    </row>
    <row r="209" spans="1:13" s="80" customFormat="1" ht="50.25" customHeight="1" x14ac:dyDescent="0.25">
      <c r="A209" s="119" t="s">
        <v>52</v>
      </c>
      <c r="B209" s="134" t="s">
        <v>67</v>
      </c>
      <c r="C209" s="118"/>
      <c r="D209" s="118"/>
      <c r="E209" s="135"/>
      <c r="F209" s="120"/>
      <c r="G209" s="118"/>
      <c r="H209" s="120"/>
      <c r="I209" s="136"/>
      <c r="J209" s="85" t="s">
        <v>35</v>
      </c>
      <c r="K209" s="73"/>
      <c r="L209" s="74"/>
      <c r="M209" s="74"/>
    </row>
    <row r="210" spans="1:13" s="28" customFormat="1" ht="26.25" customHeight="1" x14ac:dyDescent="0.25">
      <c r="A210" s="225" t="s">
        <v>55</v>
      </c>
      <c r="B210" s="225" t="s">
        <v>127</v>
      </c>
      <c r="C210" s="206">
        <f>C213+C214+C215+C216+C217</f>
        <v>13216.5</v>
      </c>
      <c r="D210" s="210">
        <f>D213+D214+D215+D216+D217</f>
        <v>13216.5</v>
      </c>
      <c r="E210" s="210">
        <f>E213+E214+E215+E216+E217</f>
        <v>4171.47</v>
      </c>
      <c r="F210" s="213">
        <f>E210/D210</f>
        <v>0.31559999999999999</v>
      </c>
      <c r="G210" s="210">
        <f>G213+G214+G215+G216+G217</f>
        <v>4125.1099999999997</v>
      </c>
      <c r="H210" s="213">
        <f>G210/D210</f>
        <v>0.31209999999999999</v>
      </c>
      <c r="I210" s="210">
        <f>I213+I214+I215+I216+I217</f>
        <v>13216.5</v>
      </c>
      <c r="J210" s="193" t="s">
        <v>115</v>
      </c>
      <c r="K210" s="48"/>
      <c r="L210" s="1"/>
      <c r="M210" s="1"/>
    </row>
    <row r="211" spans="1:13" s="28" customFormat="1" ht="300.75" customHeight="1" x14ac:dyDescent="0.25">
      <c r="A211" s="225"/>
      <c r="B211" s="225"/>
      <c r="C211" s="206"/>
      <c r="D211" s="212"/>
      <c r="E211" s="212"/>
      <c r="F211" s="214"/>
      <c r="G211" s="212"/>
      <c r="H211" s="214"/>
      <c r="I211" s="212"/>
      <c r="J211" s="194"/>
      <c r="K211" s="48"/>
      <c r="L211" s="1"/>
      <c r="M211" s="1"/>
    </row>
    <row r="212" spans="1:13" s="22" customFormat="1" ht="75" customHeight="1" x14ac:dyDescent="0.25">
      <c r="A212" s="225"/>
      <c r="B212" s="225"/>
      <c r="C212" s="206"/>
      <c r="D212" s="211"/>
      <c r="E212" s="211"/>
      <c r="F212" s="215"/>
      <c r="G212" s="211"/>
      <c r="H212" s="215"/>
      <c r="I212" s="211"/>
      <c r="J212" s="194"/>
      <c r="K212" s="48"/>
      <c r="L212" s="1"/>
      <c r="M212" s="1"/>
    </row>
    <row r="213" spans="1:13" s="3" customFormat="1" ht="33.75" customHeight="1" x14ac:dyDescent="0.25">
      <c r="A213" s="5"/>
      <c r="B213" s="170" t="s">
        <v>4</v>
      </c>
      <c r="C213" s="69">
        <v>76.099999999999994</v>
      </c>
      <c r="D213" s="69">
        <v>76.099999999999994</v>
      </c>
      <c r="E213" s="69">
        <v>31.47</v>
      </c>
      <c r="F213" s="71">
        <f>E213/D213</f>
        <v>0.41349999999999998</v>
      </c>
      <c r="G213" s="69">
        <v>31.47</v>
      </c>
      <c r="H213" s="71">
        <f>G213/D213</f>
        <v>0.41349999999999998</v>
      </c>
      <c r="I213" s="69">
        <f>D213</f>
        <v>76.099999999999994</v>
      </c>
      <c r="J213" s="194"/>
      <c r="K213" s="48"/>
      <c r="L213" s="1"/>
      <c r="M213" s="1"/>
    </row>
    <row r="214" spans="1:13" s="3" customFormat="1" x14ac:dyDescent="0.25">
      <c r="A214" s="5"/>
      <c r="B214" s="170" t="s">
        <v>16</v>
      </c>
      <c r="C214" s="69">
        <v>11687.2</v>
      </c>
      <c r="D214" s="69">
        <v>11687.2</v>
      </c>
      <c r="E214" s="69">
        <v>4140</v>
      </c>
      <c r="F214" s="71">
        <f>E214/D214</f>
        <v>0.35420000000000001</v>
      </c>
      <c r="G214" s="69">
        <v>4093.64</v>
      </c>
      <c r="H214" s="71">
        <f>G214/D214</f>
        <v>0.3503</v>
      </c>
      <c r="I214" s="69">
        <f>D214</f>
        <v>11687.2</v>
      </c>
      <c r="J214" s="194"/>
      <c r="K214" s="48"/>
      <c r="L214" s="1"/>
      <c r="M214" s="1"/>
    </row>
    <row r="215" spans="1:13" s="3" customFormat="1" x14ac:dyDescent="0.25">
      <c r="A215" s="5"/>
      <c r="B215" s="170" t="s">
        <v>11</v>
      </c>
      <c r="C215" s="69">
        <v>1453.2</v>
      </c>
      <c r="D215" s="69">
        <v>1453.2</v>
      </c>
      <c r="E215" s="69"/>
      <c r="F215" s="71">
        <f>E215/D215</f>
        <v>0</v>
      </c>
      <c r="G215" s="69">
        <f>E215</f>
        <v>0</v>
      </c>
      <c r="H215" s="71">
        <f>G215/D215</f>
        <v>0</v>
      </c>
      <c r="I215" s="69">
        <f>D215</f>
        <v>1453.2</v>
      </c>
      <c r="J215" s="194"/>
      <c r="K215" s="48"/>
      <c r="L215" s="1"/>
      <c r="M215" s="1"/>
    </row>
    <row r="216" spans="1:13" s="3" customFormat="1" ht="39" customHeight="1" x14ac:dyDescent="0.25">
      <c r="A216" s="5"/>
      <c r="B216" s="170" t="s">
        <v>13</v>
      </c>
      <c r="C216" s="69"/>
      <c r="D216" s="69"/>
      <c r="E216" s="69">
        <f>G216</f>
        <v>0</v>
      </c>
      <c r="F216" s="71"/>
      <c r="G216" s="69"/>
      <c r="H216" s="71"/>
      <c r="I216" s="69">
        <f t="shared" ref="I216" si="80">D216</f>
        <v>0</v>
      </c>
      <c r="J216" s="194"/>
      <c r="K216" s="48"/>
      <c r="L216" s="1"/>
      <c r="M216" s="1"/>
    </row>
    <row r="217" spans="1:13" s="3" customFormat="1" ht="30" customHeight="1" x14ac:dyDescent="0.25">
      <c r="A217" s="5"/>
      <c r="B217" s="170" t="s">
        <v>5</v>
      </c>
      <c r="C217" s="69"/>
      <c r="D217" s="69"/>
      <c r="E217" s="69"/>
      <c r="F217" s="71"/>
      <c r="G217" s="69"/>
      <c r="H217" s="71"/>
      <c r="I217" s="69"/>
      <c r="J217" s="194"/>
      <c r="K217" s="48"/>
      <c r="L217" s="1"/>
      <c r="M217" s="1"/>
    </row>
    <row r="218" spans="1:13" s="2" customFormat="1" ht="125.25" customHeight="1" x14ac:dyDescent="0.25">
      <c r="A218" s="102" t="s">
        <v>68</v>
      </c>
      <c r="B218" s="101" t="s">
        <v>109</v>
      </c>
      <c r="C218" s="105">
        <f>C219+C220+C221+C222</f>
        <v>355.67</v>
      </c>
      <c r="D218" s="105">
        <f>D219+D220+D221+D222</f>
        <v>355.67</v>
      </c>
      <c r="E218" s="53">
        <f>E219+E220+E221+E222+E223</f>
        <v>0</v>
      </c>
      <c r="F218" s="49">
        <f>E218/D218</f>
        <v>0</v>
      </c>
      <c r="G218" s="66">
        <f>SUM(G219:G223)</f>
        <v>0</v>
      </c>
      <c r="H218" s="49">
        <f>G218/D218</f>
        <v>0</v>
      </c>
      <c r="I218" s="107">
        <f>I219+I220+I221+I222</f>
        <v>355.67</v>
      </c>
      <c r="J218" s="203" t="s">
        <v>92</v>
      </c>
      <c r="K218" s="48"/>
      <c r="L218" s="1"/>
      <c r="M218" s="1"/>
    </row>
    <row r="219" spans="1:13" s="3" customFormat="1" x14ac:dyDescent="0.25">
      <c r="A219" s="98"/>
      <c r="B219" s="103" t="s">
        <v>4</v>
      </c>
      <c r="C219" s="29">
        <v>0</v>
      </c>
      <c r="D219" s="29">
        <v>0</v>
      </c>
      <c r="E219" s="19"/>
      <c r="F219" s="20"/>
      <c r="G219" s="16">
        <v>0</v>
      </c>
      <c r="H219" s="49"/>
      <c r="I219" s="99"/>
      <c r="J219" s="204"/>
      <c r="K219" s="48"/>
      <c r="L219" s="1"/>
      <c r="M219" s="1"/>
    </row>
    <row r="220" spans="1:13" s="3" customFormat="1" x14ac:dyDescent="0.25">
      <c r="A220" s="98"/>
      <c r="B220" s="103" t="s">
        <v>48</v>
      </c>
      <c r="C220" s="104">
        <v>106.7</v>
      </c>
      <c r="D220" s="104">
        <v>106.7</v>
      </c>
      <c r="E220" s="19">
        <v>0</v>
      </c>
      <c r="F220" s="20">
        <f>E220/D220</f>
        <v>0</v>
      </c>
      <c r="G220" s="16">
        <v>0</v>
      </c>
      <c r="H220" s="20">
        <f>G220/D220</f>
        <v>0</v>
      </c>
      <c r="I220" s="104">
        <f>D220-G220</f>
        <v>106.7</v>
      </c>
      <c r="J220" s="204"/>
      <c r="K220" s="48"/>
      <c r="L220" s="1"/>
      <c r="M220" s="1"/>
    </row>
    <row r="221" spans="1:13" s="3" customFormat="1" x14ac:dyDescent="0.25">
      <c r="A221" s="98"/>
      <c r="B221" s="103" t="s">
        <v>11</v>
      </c>
      <c r="C221" s="104">
        <v>248.97</v>
      </c>
      <c r="D221" s="104">
        <v>248.97</v>
      </c>
      <c r="E221" s="19">
        <v>0</v>
      </c>
      <c r="F221" s="20">
        <f>E221/D221</f>
        <v>0</v>
      </c>
      <c r="G221" s="16">
        <v>0</v>
      </c>
      <c r="H221" s="20">
        <f>G221/D221</f>
        <v>0</v>
      </c>
      <c r="I221" s="106">
        <f>D221-G221</f>
        <v>248.97</v>
      </c>
      <c r="J221" s="204"/>
      <c r="K221" s="48"/>
      <c r="L221" s="1"/>
      <c r="M221" s="1"/>
    </row>
    <row r="222" spans="1:13" s="3" customFormat="1" x14ac:dyDescent="0.25">
      <c r="A222" s="98"/>
      <c r="B222" s="103" t="s">
        <v>13</v>
      </c>
      <c r="C222" s="29">
        <v>0</v>
      </c>
      <c r="D222" s="29">
        <v>0</v>
      </c>
      <c r="E222" s="29"/>
      <c r="F222" s="30">
        <v>0</v>
      </c>
      <c r="G222" s="38"/>
      <c r="H222" s="30"/>
      <c r="I222" s="29">
        <f>D222-G222</f>
        <v>0</v>
      </c>
      <c r="J222" s="204"/>
      <c r="K222" s="48"/>
      <c r="L222" s="1"/>
      <c r="M222" s="1"/>
    </row>
    <row r="223" spans="1:13" s="3" customFormat="1" x14ac:dyDescent="0.25">
      <c r="A223" s="98"/>
      <c r="B223" s="103" t="s">
        <v>5</v>
      </c>
      <c r="C223" s="29"/>
      <c r="D223" s="29"/>
      <c r="E223" s="29"/>
      <c r="F223" s="30"/>
      <c r="G223" s="31"/>
      <c r="H223" s="30"/>
      <c r="I223" s="29"/>
      <c r="J223" s="205"/>
      <c r="K223" s="48"/>
      <c r="L223" s="1"/>
      <c r="M223" s="1"/>
    </row>
    <row r="232" spans="2:2" x14ac:dyDescent="0.25">
      <c r="B232" s="33" t="s">
        <v>54</v>
      </c>
    </row>
    <row r="437" spans="9:9" x14ac:dyDescent="0.25">
      <c r="I437" s="15"/>
    </row>
    <row r="438" spans="9:9" x14ac:dyDescent="0.25">
      <c r="I438" s="15"/>
    </row>
    <row r="439" spans="9:9" x14ac:dyDescent="0.25">
      <c r="I439" s="15"/>
    </row>
  </sheetData>
  <autoFilter ref="A7:J424"/>
  <customSheetViews>
    <customSheetView guid="{A0A3CD9B-2436-40D7-91DB-589A95FBBF00}" scale="32" showPageBreaks="1" outlineSymbols="0" zeroValues="0" fitToPage="1" printArea="1" showAutoFilter="1" view="pageBreakPreview">
      <pane xSplit="2" ySplit="7" topLeftCell="C8" activePane="bottomRight" state="frozen"/>
      <selection pane="bottomRight" activeCell="H218" sqref="H218"/>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52" fitToHeight="0" orientation="landscape" r:id="rId1"/>
      <autoFilter ref="A7:J424"/>
    </customSheetView>
    <customSheetView guid="{45DE1976-7F07-4EB4-8A9C-FB72D060BEFA}" scale="60" showPageBreaks="1" outlineSymbols="0" zeroValues="0" fitToPage="1" printArea="1" showAutoFilter="1" view="pageBreakPreview" topLeftCell="A21">
      <selection activeCell="J21" sqref="J21:J29"/>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36" fitToHeight="0" orientation="landscape" r:id="rId2"/>
      <autoFilter ref="A7:J424"/>
    </customSheetView>
    <customSheetView guid="{6E4A7295-8CE0-4D28-ABEF-D38EBAE7C204}" scale="60" showPageBreaks="1" outlineSymbols="0" zeroValues="0" fitToPage="1" printArea="1" showAutoFilter="1" view="pageBreakPreview" topLeftCell="A4">
      <pane xSplit="2" ySplit="5" topLeftCell="C9" activePane="bottomRight" state="frozen"/>
      <selection pane="bottomRight" activeCell="J21" sqref="J21:J29"/>
      <rowBreaks count="28" manualBreakCount="28">
        <brk id="158"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52" fitToHeight="0" orientation="landscape" r:id="rId3"/>
      <autoFilter ref="A7:J424"/>
    </customSheetView>
    <customSheetView guid="{6068C3FF-17AA-48A5-A88B-2523CBAC39AE}" scale="60" showPageBreaks="1" outlineSymbols="0" zeroValues="0" fitToPage="1" printArea="1" showAutoFilter="1" view="pageBreakPreview" topLeftCell="A4">
      <pane xSplit="4" ySplit="7" topLeftCell="J21" activePane="bottomRight" state="frozen"/>
      <selection pane="bottomRight" activeCell="J21" sqref="J21:J29"/>
      <rowBreaks count="31" manualBreakCount="31">
        <brk id="23" min="1" max="9" man="1"/>
        <brk id="35" min="1" max="9" man="1"/>
        <brk id="54" min="1" max="9" man="1"/>
        <brk id="216" min="1" max="9" man="1"/>
        <brk id="1056" max="18" man="1"/>
        <brk id="1106" max="18" man="1"/>
        <brk id="1163" max="18" man="1"/>
        <brk id="1234" max="18" man="1"/>
        <brk id="1289" max="14" man="1"/>
        <brk id="1304" max="10" man="1"/>
        <brk id="1340" max="10" man="1"/>
        <brk id="1380" max="10" man="1"/>
        <brk id="1419" max="10" man="1"/>
        <brk id="1457" max="10" man="1"/>
        <brk id="1493" max="10" man="1"/>
        <brk id="1530" max="10" man="1"/>
        <brk id="1568" max="10" man="1"/>
        <brk id="1603" max="10" man="1"/>
        <brk id="1639" max="10" man="1"/>
        <brk id="1679" max="10" man="1"/>
        <brk id="1718" max="10" man="1"/>
        <brk id="1757" max="10" man="1"/>
        <brk id="1797" max="10" man="1"/>
        <brk id="1835" max="10" man="1"/>
        <brk id="1870" max="10" man="1"/>
        <brk id="1900" max="10" man="1"/>
        <brk id="1937" max="10" man="1"/>
        <brk id="1974" max="10" man="1"/>
        <brk id="2009" max="10" man="1"/>
        <brk id="2051" max="10" man="1"/>
        <brk id="2105" max="10" man="1"/>
      </rowBreaks>
      <pageMargins left="0" right="0" top="0.9055118110236221" bottom="0" header="0" footer="0"/>
      <printOptions horizontalCentered="1"/>
      <pageSetup paperSize="8" scale="52" fitToHeight="0" orientation="landscape" r:id="rId4"/>
      <autoFilter ref="A7:J424"/>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5"/>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6"/>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7"/>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8"/>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9"/>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0"/>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3"/>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4"/>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5"/>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8"/>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9"/>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0"/>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1"/>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2"/>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3"/>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4"/>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5"/>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6"/>
      <autoFilter ref="A7:J415"/>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27"/>
      <autoFilter ref="A7:J411"/>
    </customSheetView>
    <customSheetView guid="{13BE7114-35DF-4699-8779-61985C68F6C3}" scale="60" showPageBreaks="1" outlineSymbols="0" zeroValues="0" fitToPage="1" printArea="1" showAutoFilter="1" view="pageBreakPreview" topLeftCell="A4">
      <pane xSplit="2" ySplit="5" topLeftCell="C210" activePane="bottomRight" state="frozen"/>
      <selection pane="bottomRight" activeCell="J21" sqref="J21:J28"/>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54" fitToHeight="0" orientation="landscape" horizontalDpi="4294967293" r:id="rId28"/>
      <autoFilter ref="A7:J417"/>
    </customSheetView>
    <customSheetView guid="{67ADFAE6-A9AF-44D7-8539-93CD0F6B7849}" scale="60" showPageBreaks="1" outlineSymbols="0" zeroValues="0" fitToPage="1" printArea="1" showAutoFilter="1" hiddenRows="1" view="pageBreakPreview" topLeftCell="A4">
      <pane xSplit="4" ySplit="7" topLeftCell="E212" activePane="bottomRight" state="frozen"/>
      <selection pane="bottomRight" activeCell="H221" sqref="H221"/>
      <rowBreaks count="32" manualBreakCount="32">
        <brk id="42" max="9" man="1"/>
        <brk id="61" max="9" man="1"/>
        <brk id="97" max="9" man="1"/>
        <brk id="179" max="9" man="1"/>
        <brk id="200"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55" fitToHeight="0" orientation="landscape" r:id="rId29"/>
      <autoFilter ref="A7:J423"/>
    </customSheetView>
    <customSheetView guid="{3EEA7E1A-5F2B-4408-A34C-1F0223B5B245}" scale="50" showPageBreaks="1" outlineSymbols="0" zeroValues="0" fitToPage="1" showAutoFilter="1" view="pageBreakPreview" topLeftCell="A5">
      <pane xSplit="4" ySplit="10" topLeftCell="I18" activePane="bottomRight" state="frozen"/>
      <selection pane="bottomRight" activeCell="J21" sqref="J21:J29"/>
      <rowBreaks count="30" manualBreakCount="30">
        <brk id="28" max="15" man="1"/>
        <brk id="40" max="15" man="1"/>
        <brk id="222" max="18" man="1"/>
        <brk id="1045" max="18" man="1"/>
        <brk id="1095" max="18" man="1"/>
        <brk id="1152" max="18" man="1"/>
        <brk id="1223" max="18" man="1"/>
        <brk id="1278" max="14" man="1"/>
        <brk id="1293" max="10" man="1"/>
        <brk id="1329" max="10" man="1"/>
        <brk id="1369" max="10" man="1"/>
        <brk id="1408" max="10" man="1"/>
        <brk id="1446" max="10" man="1"/>
        <brk id="1482" max="10" man="1"/>
        <brk id="1519" max="10" man="1"/>
        <brk id="1557" max="10" man="1"/>
        <brk id="1592" max="10" man="1"/>
        <brk id="1628" max="10" man="1"/>
        <brk id="1668" max="10" man="1"/>
        <brk id="1707" max="10" man="1"/>
        <brk id="1746" max="10" man="1"/>
        <brk id="1786" max="10" man="1"/>
        <brk id="1824" max="10" man="1"/>
        <brk id="1859" max="10" man="1"/>
        <brk id="1889" max="10" man="1"/>
        <brk id="1926" max="10" man="1"/>
        <brk id="1963" max="10" man="1"/>
        <brk id="1998" max="10" man="1"/>
        <brk id="2040" max="10" man="1"/>
        <brk id="2094" max="10" man="1"/>
      </rowBreaks>
      <pageMargins left="0" right="0" top="0.67" bottom="0" header="0" footer="0"/>
      <printOptions horizontalCentered="1"/>
      <pageSetup paperSize="8" scale="39" fitToHeight="0" orientation="landscape" horizontalDpi="4294967293" r:id="rId30"/>
      <autoFilter ref="A7:J424"/>
    </customSheetView>
    <customSheetView guid="{CCF533A2-322B-40E2-88B2-065E6D1D35B4}" scale="60" showPageBreaks="1" outlineSymbols="0" zeroValues="0" fitToPage="1" printArea="1" showAutoFilter="1" view="pageBreakPreview" topLeftCell="A4">
      <pane xSplit="2" ySplit="4" topLeftCell="C55" activePane="bottomRight" state="frozen"/>
      <selection pane="bottomRight" activeCell="E56" sqref="E56"/>
      <rowBreaks count="37" manualBreakCount="37">
        <brk id="20" max="9" man="1"/>
        <brk id="29" max="9" man="1"/>
        <brk id="41" max="9" man="1"/>
        <brk id="62" max="9" man="1"/>
        <brk id="94" max="9" man="1"/>
        <brk id="141" max="9" man="1"/>
        <brk id="159" max="9" man="1"/>
        <brk id="167" max="9" man="1"/>
        <brk id="183" max="9" man="1"/>
        <brk id="202" max="9"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colBreaks count="1" manualBreakCount="1">
        <brk id="12" max="183" man="1"/>
      </colBreaks>
      <pageMargins left="0" right="0" top="0.9055118110236221" bottom="0.19685039370078741" header="0" footer="0"/>
      <printOptions horizontalCentered="1"/>
      <pageSetup paperSize="9" scale="52" fitToHeight="0" orientation="landscape" r:id="rId31"/>
      <autoFilter ref="A7:J424"/>
    </customSheetView>
    <customSheetView guid="{BEA0FDBA-BB07-4C19-8BBD-5E57EE395C09}" scale="50" showPageBreaks="1" outlineSymbols="0" zeroValues="0" fitToPage="1" printArea="1" showAutoFilter="1" view="pageBreakPreview">
      <selection activeCell="A3" sqref="A3:J3"/>
      <rowBreaks count="37" manualBreakCount="37">
        <brk id="20" max="9" man="1"/>
        <brk id="29" max="9" man="1"/>
        <brk id="41" max="9" man="1"/>
        <brk id="62" max="9" man="1"/>
        <brk id="94" max="9" man="1"/>
        <brk id="141" max="9" man="1"/>
        <brk id="159" max="9" man="1"/>
        <brk id="167" max="9" man="1"/>
        <brk id="183" max="9" man="1"/>
        <brk id="202" max="9"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colBreaks count="1" manualBreakCount="1">
        <brk id="12" max="183" man="1"/>
      </colBreaks>
      <pageMargins left="0" right="0" top="0.9055118110236221" bottom="0.19685039370078741" header="0" footer="0"/>
      <printOptions horizontalCentered="1"/>
      <pageSetup paperSize="8" scale="52" fitToHeight="0" orientation="landscape" r:id="rId32"/>
      <autoFilter ref="A7:J424"/>
    </customSheetView>
    <customSheetView guid="{CA384592-0CFD-4322-A4EB-34EC04693944}" scale="32" showPageBreaks="1" outlineSymbols="0" zeroValues="0" fitToPage="1" printArea="1" showAutoFilter="1" view="pageBreakPreview">
      <pane xSplit="2" ySplit="7" topLeftCell="C65" activePane="bottomRight" state="frozen"/>
      <selection pane="bottomRight" activeCell="F193" sqref="F193"/>
      <rowBreaks count="39" manualBreakCount="39">
        <brk id="21" max="9" man="1"/>
        <brk id="29" max="9" man="1"/>
        <brk id="43" max="9" man="1"/>
        <brk id="55" max="9" man="1"/>
        <brk id="63" max="9" man="1"/>
        <brk id="81" max="9" man="1"/>
        <brk id="111" max="9" man="1"/>
        <brk id="129" max="9" man="1"/>
        <brk id="159" max="9" man="1"/>
        <brk id="176" max="9" man="1"/>
        <brk id="192"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51" fitToHeight="0" orientation="landscape" r:id="rId33"/>
      <autoFilter ref="A7:J424"/>
    </customSheetView>
  </customSheetViews>
  <mergeCells count="88">
    <mergeCell ref="B21:B24"/>
    <mergeCell ref="J210:J217"/>
    <mergeCell ref="J193:J198"/>
    <mergeCell ref="J172:J178"/>
    <mergeCell ref="I172:I173"/>
    <mergeCell ref="J186:J191"/>
    <mergeCell ref="J203:J207"/>
    <mergeCell ref="B210:B212"/>
    <mergeCell ref="I210:I212"/>
    <mergeCell ref="D210:D212"/>
    <mergeCell ref="E210:E212"/>
    <mergeCell ref="C172:C173"/>
    <mergeCell ref="H172:H173"/>
    <mergeCell ref="E172:E173"/>
    <mergeCell ref="B172:B173"/>
    <mergeCell ref="F210:F212"/>
    <mergeCell ref="J112:J117"/>
    <mergeCell ref="J88:J93"/>
    <mergeCell ref="J154:J159"/>
    <mergeCell ref="J118:J123"/>
    <mergeCell ref="J94:J99"/>
    <mergeCell ref="J100:J105"/>
    <mergeCell ref="D63:D64"/>
    <mergeCell ref="G63:G64"/>
    <mergeCell ref="H63:H64"/>
    <mergeCell ref="E63:E64"/>
    <mergeCell ref="F63:F64"/>
    <mergeCell ref="A210:A212"/>
    <mergeCell ref="C210:C212"/>
    <mergeCell ref="J21:J29"/>
    <mergeCell ref="D21:D23"/>
    <mergeCell ref="D172:D173"/>
    <mergeCell ref="A172:A178"/>
    <mergeCell ref="F172:F173"/>
    <mergeCell ref="G172:G173"/>
    <mergeCell ref="E21:E23"/>
    <mergeCell ref="A21:A22"/>
    <mergeCell ref="B30:B31"/>
    <mergeCell ref="A30:A31"/>
    <mergeCell ref="C30:C31"/>
    <mergeCell ref="J180:J185"/>
    <mergeCell ref="D30:D31"/>
    <mergeCell ref="A63:A64"/>
    <mergeCell ref="A3:J3"/>
    <mergeCell ref="G6:H6"/>
    <mergeCell ref="A9:A14"/>
    <mergeCell ref="A5:A7"/>
    <mergeCell ref="E6:F6"/>
    <mergeCell ref="D6:D7"/>
    <mergeCell ref="C5:D5"/>
    <mergeCell ref="C6:C7"/>
    <mergeCell ref="B5:B7"/>
    <mergeCell ref="I5:I7"/>
    <mergeCell ref="J5:J7"/>
    <mergeCell ref="E5:H5"/>
    <mergeCell ref="J9:J14"/>
    <mergeCell ref="J218:J223"/>
    <mergeCell ref="J166:J171"/>
    <mergeCell ref="J160:J165"/>
    <mergeCell ref="E30:E31"/>
    <mergeCell ref="H21:H23"/>
    <mergeCell ref="F21:F23"/>
    <mergeCell ref="G21:G23"/>
    <mergeCell ref="F30:F31"/>
    <mergeCell ref="J38:J43"/>
    <mergeCell ref="J30:J36"/>
    <mergeCell ref="I21:I23"/>
    <mergeCell ref="G30:G31"/>
    <mergeCell ref="H30:H31"/>
    <mergeCell ref="I30:I31"/>
    <mergeCell ref="G210:G212"/>
    <mergeCell ref="H210:H212"/>
    <mergeCell ref="A15:A20"/>
    <mergeCell ref="C21:C23"/>
    <mergeCell ref="J142:J147"/>
    <mergeCell ref="J148:J153"/>
    <mergeCell ref="J130:J135"/>
    <mergeCell ref="J50:J55"/>
    <mergeCell ref="J44:J49"/>
    <mergeCell ref="J56:J61"/>
    <mergeCell ref="J63:J69"/>
    <mergeCell ref="J124:J129"/>
    <mergeCell ref="J70:J75"/>
    <mergeCell ref="J82:J87"/>
    <mergeCell ref="J15:J20"/>
    <mergeCell ref="I63:I64"/>
    <mergeCell ref="B63:B64"/>
    <mergeCell ref="C63:C64"/>
  </mergeCells>
  <phoneticPr fontId="4" type="noConversion"/>
  <printOptions horizontalCentered="1"/>
  <pageMargins left="0" right="0" top="0.9055118110236221" bottom="0" header="0" footer="0"/>
  <pageSetup paperSize="8" scale="52" fitToHeight="0" orientation="landscape" r:id="rId34"/>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legacy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A0A3CD9B-2436-40D7-91DB-589A95FBBF00}">
      <pageMargins left="0.7" right="0.7" top="0.75" bottom="0.75" header="0.3" footer="0.3"/>
    </customSheetView>
    <customSheetView guid="{45DE1976-7F07-4EB4-8A9C-FB72D060BEFA}">
      <pageMargins left="0.7" right="0.7" top="0.75" bottom="0.75" header="0.3" footer="0.3"/>
    </customSheetView>
    <customSheetView guid="{6E4A7295-8CE0-4D28-ABEF-D38EBAE7C204}">
      <pageMargins left="0.7" right="0.7" top="0.75" bottom="0.75" header="0.3" footer="0.3"/>
    </customSheetView>
    <customSheetView guid="{6068C3FF-17AA-48A5-A88B-2523CBAC39AE}">
      <pageMargins left="0.7" right="0.7" top="0.75" bottom="0.75" header="0.3" footer="0.3"/>
    </customSheetView>
    <customSheetView guid="{13BE7114-35DF-4699-8779-61985C68F6C3}">
      <pageMargins left="0.7" right="0.7" top="0.75" bottom="0.75" header="0.3" footer="0.3"/>
    </customSheetView>
    <customSheetView guid="{67ADFAE6-A9AF-44D7-8539-93CD0F6B7849}">
      <pageMargins left="0.7" right="0.7" top="0.75" bottom="0.75" header="0.3" footer="0.3"/>
    </customSheetView>
    <customSheetView guid="{3EEA7E1A-5F2B-4408-A34C-1F0223B5B245}">
      <pageMargins left="0.7" right="0.7" top="0.75" bottom="0.75" header="0.3" footer="0.3"/>
    </customSheetView>
    <customSheetView guid="{CCF533A2-322B-40E2-88B2-065E6D1D35B4}">
      <pageMargins left="0.7" right="0.7" top="0.75" bottom="0.75" header="0.3" footer="0.3"/>
    </customSheetView>
    <customSheetView guid="{BEA0FDBA-BB07-4C19-8BBD-5E57EE395C09}">
      <pageMargins left="0.7" right="0.7" top="0.75" bottom="0.75" header="0.3" footer="0.3"/>
    </customSheetView>
    <customSheetView guid="{CA384592-0CFD-4322-A4EB-34EC0469394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01.05.2020</vt:lpstr>
      <vt:lpstr>Лист1</vt:lpstr>
      <vt:lpstr>'на 01.05.2020'!Заголовки_для_печати</vt:lpstr>
      <vt:lpstr>'на 01.05.2020'!Область_печати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2020-05-19T12:04:08Z</cp:lastPrinted>
  <dcterms:created xsi:type="dcterms:W3CDTF">2011-12-13T05:34:09Z</dcterms:created>
  <dcterms:modified xsi:type="dcterms:W3CDTF">2020-05-20T05:05:06Z</dcterms:modified>
</cp:coreProperties>
</file>