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9440" windowHeight="9195" tabRatio="518"/>
  </bookViews>
  <sheets>
    <sheet name="на 01.04.2020" sheetId="1" r:id="rId1"/>
    <sheet name="Лист1" sheetId="2" r:id="rId2"/>
  </sheets>
  <definedNames>
    <definedName name="_xlnm._FilterDatabase" localSheetId="0" hidden="1">'на 01.04.2020'!$A$7:$J$424</definedName>
    <definedName name="Z_0005951B_56A8_4F75_9731_3C8A24CD1AB5_.wvu.FilterData" localSheetId="0" hidden="1">'на 01.04.2020'!$A$7:$J$424</definedName>
    <definedName name="Z_0084E16F_DDA9_4699_9D5A_C5F7B89E6378_.wvu.FilterData" localSheetId="0" hidden="1">'на 01.04.2020'!$A$7:$J$424</definedName>
    <definedName name="Z_00EBC834_CC04_4600_ADF0_5EC4AEDA5595_.wvu.FilterData" localSheetId="0" hidden="1">'на 01.04.2020'!$A$7:$J$424</definedName>
    <definedName name="Z_01613E68_6B78_4CC0_9C3D_60683185C182_.wvu.FilterData" localSheetId="0" hidden="1">'на 01.04.2020'!$A$7:$J$424</definedName>
    <definedName name="Z_01D4DC8C_5FD8_4E22_9898_A6D2EE840F42_.wvu.FilterData" localSheetId="0" hidden="1">'на 01.04.2020'!$A$7:$J$424</definedName>
    <definedName name="Z_02102EEE_2287_4468_A4A7_52D50729EDDD_.wvu.FilterData" localSheetId="0" hidden="1">'на 01.04.2020'!$A$7:$J$424</definedName>
    <definedName name="Z_0217F586_7BE2_4803_B88F_1646729DF76E_.wvu.FilterData" localSheetId="0" hidden="1">'на 01.04.2020'!$A$7:$J$424</definedName>
    <definedName name="Z_021A415B_1955_40BC_AFAE_4CA0EAA943C8_.wvu.FilterData" localSheetId="0" hidden="1">'на 01.04.2020'!$A$7:$J$424</definedName>
    <definedName name="Z_02CA0CE5_3727_4238_BAB8_2EB1D6D88032_.wvu.FilterData" localSheetId="0" hidden="1">'на 01.04.2020'!$A$7:$J$424</definedName>
    <definedName name="Z_02D2F435_66DA_468E_987B_F2AECDDD4E3B_.wvu.FilterData" localSheetId="0" hidden="1">'на 01.04.2020'!$A$7:$J$424</definedName>
    <definedName name="Z_036F0B1A_A4C3_4ACE_90F0_C92FA4824CCC_.wvu.FilterData" localSheetId="0" hidden="1">'на 01.04.2020'!$A$7:$J$424</definedName>
    <definedName name="Z_03CE4E6D_AA11_4BB9_B07A_EF26A768B26B_.wvu.FilterData" localSheetId="0" hidden="1">'на 01.04.2020'!$A$7:$J$424</definedName>
    <definedName name="Z_040F7A53_882C_426B_A971_3BA4E7F819F6_.wvu.FilterData" localSheetId="0" hidden="1">'на 01.04.2020'!$A$7:$H$171</definedName>
    <definedName name="Z_041557F5_3257_416A_8401_99DEC5D0D1B5_.wvu.FilterData" localSheetId="0" hidden="1">'на 01.04.2020'!$A$7:$J$424</definedName>
    <definedName name="Z_05132324_2347_4886_ACC0_B2417CD7A8E0_.wvu.FilterData" localSheetId="0" hidden="1">'на 01.04.2020'!$A$7:$J$424</definedName>
    <definedName name="Z_056CFCF2_1D67_47C0_BE8C_D1F7ABB1120B_.wvu.FilterData" localSheetId="0" hidden="1">'на 01.04.2020'!$A$7:$J$424</definedName>
    <definedName name="Z_05716ABD_418C_4DA4_AC8A_C2D9BFCD057A_.wvu.FilterData" localSheetId="0" hidden="1">'на 01.04.2020'!$A$7:$J$424</definedName>
    <definedName name="Z_05917B93_2768_415F_AFD9_F6B5D0EF275E_.wvu.FilterData" localSheetId="0" hidden="1">'на 01.04.2020'!$A$7:$J$424</definedName>
    <definedName name="Z_05C1E2BB_B583_44DD_A8AC_FBF87A053735_.wvu.FilterData" localSheetId="0" hidden="1">'на 01.04.2020'!$A$7:$H$171</definedName>
    <definedName name="Z_05C9DD0B_EBEE_40E7_A642_8B2CDCC810BA_.wvu.FilterData" localSheetId="0" hidden="1">'на 01.04.2020'!$A$7:$H$171</definedName>
    <definedName name="Z_0623BA59_06E0_47C4_A9E0_EFF8949456C2_.wvu.FilterData" localSheetId="0" hidden="1">'на 01.04.2020'!$A$7:$H$171</definedName>
    <definedName name="Z_0644E522_2545_474C_824A_2ED6C2798897_.wvu.FilterData" localSheetId="0" hidden="1">'на 01.04.2020'!$A$7:$J$424</definedName>
    <definedName name="Z_064B5A1E_A42B_4485_93B8_B6DA090B161C_.wvu.FilterData" localSheetId="0" hidden="1">'на 01.04.2020'!$A$7:$J$424</definedName>
    <definedName name="Z_06CAE47A_6EDD_4FE2_8E3A_333266247E42_.wvu.FilterData" localSheetId="0" hidden="1">'на 01.04.2020'!$A$7:$J$424</definedName>
    <definedName name="Z_06E8A760_77DE_44B7_B51E_7A5411604938_.wvu.FilterData" localSheetId="0" hidden="1">'на 01.04.2020'!$A$7:$J$424</definedName>
    <definedName name="Z_06ECB70F_782C_4925_AAED_43BDE49D6216_.wvu.FilterData" localSheetId="0" hidden="1">'на 01.04.2020'!$A$7:$J$424</definedName>
    <definedName name="Z_071188D9_4773_41E2_8227_482316F94E22_.wvu.FilterData" localSheetId="0" hidden="1">'на 01.04.2020'!$A$7:$J$424</definedName>
    <definedName name="Z_076157D9_97A7_4D47_8780_D3B408E54324_.wvu.FilterData" localSheetId="0" hidden="1">'на 01.04.2020'!$A$7:$J$424</definedName>
    <definedName name="Z_079216EF_F396_45DE_93AA_DF26C49F532F_.wvu.FilterData" localSheetId="0" hidden="1">'на 01.04.2020'!$A$7:$H$171</definedName>
    <definedName name="Z_0796BB39_B763_4CFE_9C89_197614BDD8D2_.wvu.FilterData" localSheetId="0" hidden="1">'на 01.04.2020'!$A$7:$J$424</definedName>
    <definedName name="Z_081D092E_BCFD_434D_99DD_F262EBF81A7D_.wvu.FilterData" localSheetId="0" hidden="1">'на 01.04.2020'!$A$7:$H$171</definedName>
    <definedName name="Z_081D1E71_FAB1_490F_8347_4363E467A6B8_.wvu.FilterData" localSheetId="0" hidden="1">'на 01.04.2020'!$A$7:$J$424</definedName>
    <definedName name="Z_087A5F39_BB99_44E2_988C_BE702BB1218A_.wvu.FilterData" localSheetId="0" hidden="1">'на 01.04.2020'!$A$7:$J$424</definedName>
    <definedName name="Z_091FE98F_2A3F_496F_927E_914C3E410046_.wvu.FilterData" localSheetId="0" hidden="1">'на 01.04.2020'!$A$7:$J$424</definedName>
    <definedName name="Z_094B4134_1EAA_4AE3_8904_2CA55A37A0CD_.wvu.FilterData" localSheetId="0" hidden="1">'на 01.04.2020'!$A$7:$J$424</definedName>
    <definedName name="Z_09665491_2447_4ACE_847B_4452B60F2DF2_.wvu.FilterData" localSheetId="0" hidden="1">'на 01.04.2020'!$A$7:$J$424</definedName>
    <definedName name="Z_09EDEF91_2CA5_4F56_B67B_9D290C461670_.wvu.FilterData" localSheetId="0" hidden="1">'на 01.04.2020'!$A$7:$H$171</definedName>
    <definedName name="Z_09F9F792_37D5_476B_BEEE_67E9106F48F0_.wvu.FilterData" localSheetId="0" hidden="1">'на 01.04.2020'!$A$7:$J$424</definedName>
    <definedName name="Z_0A10B2C2_8811_4514_A02D_EDC7436B6D07_.wvu.FilterData" localSheetId="0" hidden="1">'на 01.04.2020'!$A$7:$J$424</definedName>
    <definedName name="Z_0AA70BDA_573F_4BEC_A548_CA5C4475BFE7_.wvu.FilterData" localSheetId="0" hidden="1">'на 01.04.2020'!$A$7:$J$424</definedName>
    <definedName name="Z_0AC3FA68_E0C8_4657_AD81_AF6345EA501C_.wvu.FilterData" localSheetId="0" hidden="1">'на 01.04.2020'!$A$7:$H$171</definedName>
    <definedName name="Z_0B579593_C56D_4394_91C1_F024BBE56EB1_.wvu.FilterData" localSheetId="0" hidden="1">'на 01.04.2020'!$A$7:$H$171</definedName>
    <definedName name="Z_0B938491_213D_4D28_A387_A6AFD28F0D9C_.wvu.FilterData" localSheetId="0" hidden="1">'на 01.04.2020'!$A$7:$J$424</definedName>
    <definedName name="Z_0BC4F378_D6F5_4B5F_9DB6_20E9B46F136D_.wvu.FilterData" localSheetId="0" hidden="1">'на 01.04.2020'!$A$7:$J$424</definedName>
    <definedName name="Z_0BC55D76_817D_4871_ADFD_780685E85798_.wvu.FilterData" localSheetId="0" hidden="1">'на 01.04.2020'!$A$7:$J$424</definedName>
    <definedName name="Z_0C6B39CB_8BE2_4437_B7EF_2B863FB64A7A_.wvu.FilterData" localSheetId="0" hidden="1">'на 01.04.2020'!$A$7:$H$171</definedName>
    <definedName name="Z_0C80C604_218C_428E_8C68_64D1AFDB22E0_.wvu.FilterData" localSheetId="0" hidden="1">'на 01.04.2020'!$A$7:$J$424</definedName>
    <definedName name="Z_0C81132D_0EFB_424B_A2C0_D694846C9416_.wvu.FilterData" localSheetId="0" hidden="1">'на 01.04.2020'!$A$7:$J$424</definedName>
    <definedName name="Z_0C8C20D3_1DCE_4FE1_95B1_F35D8D398254_.wvu.FilterData" localSheetId="0" hidden="1">'на 01.04.2020'!$A$7:$H$171</definedName>
    <definedName name="Z_0CC48B05_D738_4589_9F69_B44D9887E2C7_.wvu.FilterData" localSheetId="0" hidden="1">'на 01.04.2020'!$A$7:$J$424</definedName>
    <definedName name="Z_0CC9441C_88E9_46D0_951D_A49C84EDA8CE_.wvu.FilterData" localSheetId="0" hidden="1">'на 01.04.2020'!$A$7:$J$424</definedName>
    <definedName name="Z_0CCCFAED_79CE_4449_BC23_D60C794B65C2_.wvu.FilterData" localSheetId="0" hidden="1">'на 01.04.2020'!$A$7:$J$424</definedName>
    <definedName name="Z_0CCCFAED_79CE_4449_BC23_D60C794B65C2_.wvu.PrintArea" localSheetId="0" hidden="1">'на 01.04.2020'!$A$1:$J$223</definedName>
    <definedName name="Z_0CCCFAED_79CE_4449_BC23_D60C794B65C2_.wvu.PrintTitles" localSheetId="0" hidden="1">'на 01.04.2020'!$5:$8</definedName>
    <definedName name="Z_0CF3E93E_60F6_45C8_AD33_C2CE08831546_.wvu.FilterData" localSheetId="0" hidden="1">'на 01.04.2020'!$A$7:$H$171</definedName>
    <definedName name="Z_0D69C398_7947_4D78_B1FE_A2A25AB79E10_.wvu.FilterData" localSheetId="0" hidden="1">'на 01.04.2020'!$A$7:$J$424</definedName>
    <definedName name="Z_0D7F5190_D20E_42FD_AD77_53CB309C7272_.wvu.FilterData" localSheetId="0" hidden="1">'на 01.04.2020'!$A$7:$H$171</definedName>
    <definedName name="Z_0DBB7EB7_A885_4D4A_A4F3_1AB3A0FE5EB1_.wvu.FilterData" localSheetId="0" hidden="1">'на 01.04.2020'!$A$7:$J$424</definedName>
    <definedName name="Z_0E1EE7C4_535F_48D8_9D3B_6BBF2B693A19_.wvu.FilterData" localSheetId="0" hidden="1">'на 01.04.2020'!$A$7:$J$424</definedName>
    <definedName name="Z_0E67843B_6B59_48DA_8F29_8BAD133298E1_.wvu.FilterData" localSheetId="0" hidden="1">'на 01.04.2020'!$A$7:$J$424</definedName>
    <definedName name="Z_0E6786D8_AC3A_48D5_9AD7_4E7485DB6D9C_.wvu.FilterData" localSheetId="0" hidden="1">'на 01.04.2020'!$A$7:$H$171</definedName>
    <definedName name="Z_0E6CC89F_3B93_4F1D_B2EC_717A1F1053E5_.wvu.FilterData" localSheetId="0" hidden="1">'на 01.04.2020'!$A$7:$J$424</definedName>
    <definedName name="Z_0EBA5D20_532C_4466_B173_EB77531A7F20_.wvu.FilterData" localSheetId="0" hidden="1">'на 01.04.2020'!$A$7:$J$424</definedName>
    <definedName name="Z_0EBE1707_975C_4649_91D3_2E9B46A60B44_.wvu.FilterData" localSheetId="0" hidden="1">'на 01.04.2020'!$A$7:$J$424</definedName>
    <definedName name="Z_101FC8DD_6A10_4029_AD34_21DB4CDC5FDB_.wvu.FilterData" localSheetId="0" hidden="1">'на 01.04.2020'!$A$7:$J$424</definedName>
    <definedName name="Z_10372EC3_3966_4BDA_9F48_B7D63EE0E174_.wvu.FilterData" localSheetId="0" hidden="1">'на 01.04.2020'!$A$7:$J$424</definedName>
    <definedName name="Z_105D23B5_3830_4B2C_A4D4_FBFBD3BEFB9C_.wvu.FilterData" localSheetId="0" hidden="1">'на 01.04.2020'!$A$7:$H$171</definedName>
    <definedName name="Z_110D7079_48E3_40C4_813B_26CCA4E794BF_.wvu.FilterData" localSheetId="0" hidden="1">'на 01.04.2020'!$A$7:$J$424</definedName>
    <definedName name="Z_113A0779_204C_451B_8401_73E507046130_.wvu.FilterData" localSheetId="0" hidden="1">'на 01.04.2020'!$A$7:$J$424</definedName>
    <definedName name="Z_119EECA6_2DA1_40F6_BD98_65D18CFC0359_.wvu.FilterData" localSheetId="0" hidden="1">'на 01.04.2020'!$A$7:$J$424</definedName>
    <definedName name="Z_11B0FA8E_E0BF_44A4_A141_D0892BF4BA78_.wvu.FilterData" localSheetId="0" hidden="1">'на 01.04.2020'!$A$7:$J$424</definedName>
    <definedName name="Z_11DB2F46_E41B_4E33_8BC5_70370AE2E289_.wvu.FilterData" localSheetId="0" hidden="1">'на 01.04.2020'!$A$7:$J$424</definedName>
    <definedName name="Z_11EBBD1F_0821_4763_A781_80F95B559C64_.wvu.FilterData" localSheetId="0" hidden="1">'на 01.04.2020'!$A$7:$J$424</definedName>
    <definedName name="Z_12397037_6208_4B36_BC95_11438284A9DE_.wvu.FilterData" localSheetId="0" hidden="1">'на 01.04.2020'!$A$7:$H$171</definedName>
    <definedName name="Z_12C2408D_275D_4295_8823_146036CCAF72_.wvu.FilterData" localSheetId="0" hidden="1">'на 01.04.2020'!$A$7:$J$424</definedName>
    <definedName name="Z_130C16AD_E930_4810_BDF0_A6DD3A87B8D5_.wvu.FilterData" localSheetId="0" hidden="1">'на 01.04.2020'!$A$7:$J$424</definedName>
    <definedName name="Z_1315266B_953C_4E7F_B538_74B6DF400647_.wvu.FilterData" localSheetId="0" hidden="1">'на 01.04.2020'!$A$7:$H$171</definedName>
    <definedName name="Z_132984D2_035C_4C6F_8087_28C1188A76E6_.wvu.FilterData" localSheetId="0" hidden="1">'на 01.04.2020'!$A$7:$J$424</definedName>
    <definedName name="Z_13A75724_7658_4A80_9239_F37E0BC75B64_.wvu.FilterData" localSheetId="0" hidden="1">'на 01.04.2020'!$A$7:$J$424</definedName>
    <definedName name="Z_13BE7114_35DF_4699_8779_61985C68F6C3_.wvu.FilterData" localSheetId="0" hidden="1">'на 01.04.2020'!$A$7:$J$424</definedName>
    <definedName name="Z_13BE7114_35DF_4699_8779_61985C68F6C3_.wvu.PrintArea" localSheetId="0" hidden="1">'на 01.04.2020'!$A$1:$J$224</definedName>
    <definedName name="Z_13BE7114_35DF_4699_8779_61985C68F6C3_.wvu.PrintTitles" localSheetId="0" hidden="1">'на 01.04.2020'!$5:$8</definedName>
    <definedName name="Z_13E7ADA2_058C_4412_9AEA_31547694DD5C_.wvu.FilterData" localSheetId="0" hidden="1">'на 01.04.2020'!$A$7:$H$171</definedName>
    <definedName name="Z_1474826F_81A7_45CE_9E32_539008BC6006_.wvu.FilterData" localSheetId="0" hidden="1">'на 01.04.2020'!$A$7:$J$424</definedName>
    <definedName name="Z_148D8FAA_3DC1_4430_9D42_1AFD9B8B331B_.wvu.FilterData" localSheetId="0" hidden="1">'на 01.04.2020'!$A$7:$J$424</definedName>
    <definedName name="Z_14901D06_6751_467D_A640_08BD51FC6A24_.wvu.FilterData" localSheetId="0" hidden="1">'на 01.04.2020'!$A$7:$J$424</definedName>
    <definedName name="Z_1539101F_31E9_4994_A34D_436B2BB1B73C_.wvu.FilterData" localSheetId="0" hidden="1">'на 01.04.2020'!$A$7:$J$424</definedName>
    <definedName name="Z_158130B9_9537_4E7D_AC4C_ED389C9B13A6_.wvu.FilterData" localSheetId="0" hidden="1">'на 01.04.2020'!$A$7:$J$424</definedName>
    <definedName name="Z_15AF9AFF_36E4_41C3_A9EA_A83C0A87FA00_.wvu.FilterData" localSheetId="0" hidden="1">'на 01.04.2020'!$A$7:$J$424</definedName>
    <definedName name="Z_1611C1BA_C4E2_40AE_8F45_3BEDE164E518_.wvu.FilterData" localSheetId="0" hidden="1">'на 01.04.2020'!$A$7:$J$424</definedName>
    <definedName name="Z_16533C21_4A9A_450C_8A94_553B88C3A9CF_.wvu.FilterData" localSheetId="0" hidden="1">'на 01.04.2020'!$A$7:$H$171</definedName>
    <definedName name="Z_1682CF4C_6BE2_4E45_A613_382D117E51BF_.wvu.FilterData" localSheetId="0" hidden="1">'на 01.04.2020'!$A$7:$J$424</definedName>
    <definedName name="Z_168FD5D4_D13B_47B9_8E56_61C627E3620F_.wvu.FilterData" localSheetId="0" hidden="1">'на 01.04.2020'!$A$7:$H$171</definedName>
    <definedName name="Z_169B516E_654F_469D_A8A0_69AB59FA498D_.wvu.FilterData" localSheetId="0" hidden="1">'на 01.04.2020'!$A$7:$J$424</definedName>
    <definedName name="Z_176FBEC7_B2AF_4702_A894_382F81F9ECF6_.wvu.FilterData" localSheetId="0" hidden="1">'на 01.04.2020'!$A$7:$H$171</definedName>
    <definedName name="Z_17AC66D0_E8BD_44BA_92AB_131AEC3E5A62_.wvu.FilterData" localSheetId="0" hidden="1">'на 01.04.2020'!$A$7:$J$424</definedName>
    <definedName name="Z_17AEC02B_67B1_483A_97D2_C1C6DFD21518_.wvu.FilterData" localSheetId="0" hidden="1">'на 01.04.2020'!$A$7:$J$424</definedName>
    <definedName name="Z_1902C2E4_C521_44EB_B934_0EBD6E871DD8_.wvu.FilterData" localSheetId="0" hidden="1">'на 01.04.2020'!$A$7:$J$424</definedName>
    <definedName name="Z_191D2631_8F19_4FC0_96A1_F397D331A068_.wvu.FilterData" localSheetId="0" hidden="1">'на 01.04.2020'!$A$7:$J$424</definedName>
    <definedName name="Z_1922598D_45C0_4DFB_A9E9_4D22AFD5603E_.wvu.FilterData" localSheetId="0" hidden="1">'на 01.04.2020'!$A$7:$J$424</definedName>
    <definedName name="Z_19497421_00C1_4657_A11B_18FB2BAAE62A_.wvu.FilterData" localSheetId="0" hidden="1">'на 01.04.2020'!$A$7:$J$424</definedName>
    <definedName name="Z_19510E6E_7565_4AC2_BCB4_A345501456B6_.wvu.FilterData" localSheetId="0" hidden="1">'на 01.04.2020'!$A$7:$H$171</definedName>
    <definedName name="Z_196632C6_99FC_4BC5_B189_10CF2045DEC3_.wvu.FilterData" localSheetId="0" hidden="1">'на 01.04.2020'!$A$7:$J$424</definedName>
    <definedName name="Z_197DC433_2311_4239_A28E_8D90CD4AEB73_.wvu.FilterData" localSheetId="0" hidden="1">'на 01.04.2020'!$A$7:$J$424</definedName>
    <definedName name="Z_19944AB6_3B70_4B1C_8696_B2E3AC2ED125_.wvu.FilterData" localSheetId="0" hidden="1">'на 01.04.2020'!$A$7:$J$424</definedName>
    <definedName name="Z_19A4AADC_FDEE_45BB_8FEE_0F5508EFB8E2_.wvu.FilterData" localSheetId="0" hidden="1">'на 01.04.2020'!$A$7:$J$424</definedName>
    <definedName name="Z_19B34FC3_E683_4280_90EE_7791220AE682_.wvu.FilterData" localSheetId="0" hidden="1">'на 01.04.2020'!$A$7:$J$424</definedName>
    <definedName name="Z_19E5B318_3123_4687_A10B_72F3BDA9A599_.wvu.FilterData" localSheetId="0" hidden="1">'на 01.04.2020'!$A$7:$J$424</definedName>
    <definedName name="Z_1A049C7C_CD0A_4889_B39E_1914732262E3_.wvu.FilterData" localSheetId="0" hidden="1">'на 01.04.2020'!$A$7:$J$424</definedName>
    <definedName name="Z_1ADD4354_436F_41C7_AFD6_B73FA2D9BC20_.wvu.FilterData" localSheetId="0" hidden="1">'на 01.04.2020'!$A$7:$J$424</definedName>
    <definedName name="Z_1AEFB227_48D5_4A3C_9D86_179BA9D72048_.wvu.FilterData" localSheetId="0" hidden="1">'на 01.04.2020'!$A$7:$J$424</definedName>
    <definedName name="Z_1AFCAE36_6F52_4F92_B134_D70D6576DA9A_.wvu.FilterData" localSheetId="0" hidden="1">'на 01.04.2020'!$A$7:$J$424</definedName>
    <definedName name="Z_1B413C41_F5DB_4793_803B_D278F6A0BE2C_.wvu.FilterData" localSheetId="0" hidden="1">'на 01.04.2020'!$A$7:$J$424</definedName>
    <definedName name="Z_1B5E2235_6128_483E_AF3A_F84F0D82D8A0_.wvu.FilterData" localSheetId="0" hidden="1">'на 01.04.2020'!$A$7:$J$424</definedName>
    <definedName name="Z_1B943BCB_9609_428B_963E_E25F01748D7C_.wvu.FilterData" localSheetId="0" hidden="1">'на 01.04.2020'!$A$7:$J$424</definedName>
    <definedName name="Z_1BA0A829_1467_4894_A294_9BFD1EA8F94D_.wvu.FilterData" localSheetId="0" hidden="1">'на 01.04.2020'!$A$7:$J$424</definedName>
    <definedName name="Z_1C384A54_E3F0_4C1E_862E_6CD9154B364F_.wvu.FilterData" localSheetId="0" hidden="1">'на 01.04.2020'!$A$7:$J$424</definedName>
    <definedName name="Z_1C3DA4EF_3676_4683_84F0_1C41D26FFC16_.wvu.FilterData" localSheetId="0" hidden="1">'на 01.04.2020'!$A$7:$J$424</definedName>
    <definedName name="Z_1C3DF549_BEC3_47F7_8F0B_A96D42597ECF_.wvu.FilterData" localSheetId="0" hidden="1">'на 01.04.2020'!$A$7:$H$171</definedName>
    <definedName name="Z_1C681B2A_8932_44D9_BF50_EA5DBCC10436_.wvu.FilterData" localSheetId="0" hidden="1">'на 01.04.2020'!$A$7:$H$171</definedName>
    <definedName name="Z_1CB0764B_554D_4C09_98DC_8DED9FC27F03_.wvu.FilterData" localSheetId="0" hidden="1">'на 01.04.2020'!$A$7:$J$424</definedName>
    <definedName name="Z_1CB0CE3F_75F2_462B_8FE5_E94B0D7D6C1F_.wvu.FilterData" localSheetId="0" hidden="1">'на 01.04.2020'!$A$7:$J$424</definedName>
    <definedName name="Z_1CB5C523_AFA5_43A8_9C28_9F12CFE5BE65_.wvu.FilterData" localSheetId="0" hidden="1">'на 01.04.2020'!$A$7:$J$424</definedName>
    <definedName name="Z_1CEF9102_6C60_416B_8820_19DA6CA2FF8F_.wvu.FilterData" localSheetId="0" hidden="1">'на 01.04.2020'!$A$7:$J$424</definedName>
    <definedName name="Z_1D2C2901_70D8_494F_B885_AA5F7F9A1D2E_.wvu.FilterData" localSheetId="0" hidden="1">'на 01.04.2020'!$A$7:$J$424</definedName>
    <definedName name="Z_1D546444_6D70_47F2_86F2_EDA85896BE29_.wvu.FilterData" localSheetId="0" hidden="1">'на 01.04.2020'!$A$7:$J$424</definedName>
    <definedName name="Z_1D797472_1425_44E0_B821_543CF555289A_.wvu.FilterData" localSheetId="0" hidden="1">'на 01.04.2020'!$A$7:$J$424</definedName>
    <definedName name="Z_1E88DC95_DDEB_4EE8_8544_5724B1E6FA94_.wvu.FilterData" localSheetId="0" hidden="1">'на 01.04.2020'!$A$7:$J$424</definedName>
    <definedName name="Z_1F274A4D_4DCC_44CA_A1BD_90B7EE180486_.wvu.FilterData" localSheetId="0" hidden="1">'на 01.04.2020'!$A$7:$H$171</definedName>
    <definedName name="Z_1F6B5B08_FAE9_43CF_A27B_EE7ACD6D4DF6_.wvu.FilterData" localSheetId="0" hidden="1">'на 01.04.2020'!$A$7:$J$424</definedName>
    <definedName name="Z_1F6FF066_5CAF_4FE9_9ABD_85517853573D_.wvu.FilterData" localSheetId="0" hidden="1">'на 01.04.2020'!$A$7:$J$424</definedName>
    <definedName name="Z_1F885BC0_FA2D_45E9_BC66_C7BA68F6529B_.wvu.FilterData" localSheetId="0" hidden="1">'на 01.04.2020'!$A$7:$J$424</definedName>
    <definedName name="Z_1FD02FF0_4DBF_48AF_BE48_54893718170B_.wvu.FilterData" localSheetId="0" hidden="1">'на 01.04.2020'!$A$7:$J$424</definedName>
    <definedName name="Z_1FF678B1_7F2B_4362_81E7_D3C79ED64B95_.wvu.FilterData" localSheetId="0" hidden="1">'на 01.04.2020'!$A$7:$H$171</definedName>
    <definedName name="Z_202A973C_D681_42B4_9905_A37D128193B3_.wvu.FilterData" localSheetId="0" hidden="1">'на 01.04.2020'!$A$7:$J$424</definedName>
    <definedName name="Z_20461DED_BCEE_4284_A6DA_6F07C40C8239_.wvu.FilterData" localSheetId="0" hidden="1">'на 01.04.2020'!$A$7:$J$424</definedName>
    <definedName name="Z_20A3EB12_07C5_4317_9D11_7C0131FF1F02_.wvu.FilterData" localSheetId="0" hidden="1">'на 01.04.2020'!$A$7:$J$424</definedName>
    <definedName name="Z_215E0AF3_2FB9_4AD2_85EB_5BB3A76EA017_.wvu.FilterData" localSheetId="0" hidden="1">'на 01.04.2020'!$A$7:$J$424</definedName>
    <definedName name="Z_216AEA56_C079_4104_83C7_B22F3C2C4895_.wvu.FilterData" localSheetId="0" hidden="1">'на 01.04.2020'!$A$7:$H$171</definedName>
    <definedName name="Z_2181C7D4_AA52_40AC_A808_5D532F9A4DB9_.wvu.FilterData" localSheetId="0" hidden="1">'на 01.04.2020'!$A$7:$H$171</definedName>
    <definedName name="Z_218F942B_7171_436E_9FD2_B42E8B2BD7B1_.wvu.FilterData" localSheetId="0" hidden="1">'на 01.04.2020'!$A$7:$J$424</definedName>
    <definedName name="Z_222CB208_6EE7_4ACF_9056_A80606B8DEAE_.wvu.FilterData" localSheetId="0" hidden="1">'на 01.04.2020'!$A$7:$J$424</definedName>
    <definedName name="Z_226465B0_569A_4409_9E40_A0A83A783F15_.wvu.FilterData" localSheetId="0" hidden="1">'на 01.04.2020'!$A$7:$J$424</definedName>
    <definedName name="Z_22A3361C_6866_4206_B8FA_E848438D95B8_.wvu.FilterData" localSheetId="0" hidden="1">'на 01.04.2020'!$A$7:$H$171</definedName>
    <definedName name="Z_23D71F5A_A534_4F07_942A_44ED3D76C570_.wvu.FilterData" localSheetId="0" hidden="1">'на 01.04.2020'!$A$7:$J$424</definedName>
    <definedName name="Z_23D8BDF0_F68C_428D_99C2_B4353262A495_.wvu.FilterData" localSheetId="0" hidden="1">'на 01.04.2020'!$A$7:$J$424</definedName>
    <definedName name="Z_24648CF3_B608_41C2_86D6_82A173782245_.wvu.FilterData" localSheetId="0" hidden="1">'на 01.04.2020'!$A$7:$J$424</definedName>
    <definedName name="Z_246D425F_E7DE_4F74_93E1_1CA6487BB7AF_.wvu.FilterData" localSheetId="0" hidden="1">'на 01.04.2020'!$A$7:$J$424</definedName>
    <definedName name="Z_24860D1B_9CB0_4DBB_9F9A_A7B23A9FBD9E_.wvu.FilterData" localSheetId="0" hidden="1">'на 01.04.2020'!$A$7:$J$424</definedName>
    <definedName name="Z_24D1D1DF_90B3_41D1_82E1_05DE887CC58D_.wvu.FilterData" localSheetId="0" hidden="1">'на 01.04.2020'!$A$7:$H$171</definedName>
    <definedName name="Z_24E5C1BC_322C_4FEF_B964_F0DCC04482C1_.wvu.Cols" localSheetId="0" hidden="1">'на 01.04.2020'!#REF!,'на 01.04.2020'!#REF!</definedName>
    <definedName name="Z_24E5C1BC_322C_4FEF_B964_F0DCC04482C1_.wvu.FilterData" localSheetId="0" hidden="1">'на 01.04.2020'!$A$7:$H$171</definedName>
    <definedName name="Z_24E5C1BC_322C_4FEF_B964_F0DCC04482C1_.wvu.Rows" localSheetId="0" hidden="1">'на 01.04.2020'!#REF!</definedName>
    <definedName name="Z_25997FFA_90F9_4B4A_8C73_3E119DFE9BDB_.wvu.FilterData" localSheetId="0" hidden="1">'на 01.04.2020'!$A$7:$J$424</definedName>
    <definedName name="Z_25DD804F_4FCB_49C0_B290_F226E6C8FC4D_.wvu.FilterData" localSheetId="0" hidden="1">'на 01.04.2020'!$A$7:$J$424</definedName>
    <definedName name="Z_25F305AA_6420_44FE_A658_6597DFDEDA7F_.wvu.FilterData" localSheetId="0" hidden="1">'на 01.04.2020'!$A$7:$J$424</definedName>
    <definedName name="Z_26390C63_E690_4CD6_B911_4F7F9CCE06AD_.wvu.FilterData" localSheetId="0" hidden="1">'на 01.04.2020'!$A$7:$J$424</definedName>
    <definedName name="Z_2647282E_5B25_4148_AAD9_72AB0A3F24C4_.wvu.FilterData" localSheetId="0" hidden="1">'на 01.04.2020'!$A$3:$J$208</definedName>
    <definedName name="Z_26E7CD7D_71FD_4075_B268_E6444384CE7D_.wvu.FilterData" localSheetId="0" hidden="1">'на 01.04.2020'!$A$7:$H$171</definedName>
    <definedName name="Z_271A6422_0558_45A4_90D0_4FBBFA0C466A_.wvu.FilterData" localSheetId="0" hidden="1">'на 01.04.2020'!$A$7:$J$424</definedName>
    <definedName name="Z_2751B79E_F60F_449F_9B1A_ED01F0EE4A3F_.wvu.FilterData" localSheetId="0" hidden="1">'на 01.04.2020'!$A$7:$J$424</definedName>
    <definedName name="Z_28008BE5_0693_468D_890E_2AE562EDDFCA_.wvu.FilterData" localSheetId="0" hidden="1">'на 01.04.2020'!$A$7:$H$171</definedName>
    <definedName name="Z_282F013D_E5B1_4C17_8727_7949891CEFC8_.wvu.FilterData" localSheetId="0" hidden="1">'на 01.04.2020'!$A$7:$J$424</definedName>
    <definedName name="Z_28E41E88_388C_4DFB_9AF5_1D40B3E9E104_.wvu.FilterData" localSheetId="0" hidden="1">'на 01.04.2020'!$A$7:$J$424</definedName>
    <definedName name="Z_28E4EEA1_2ECD_4F92_886B_4623628382D4_.wvu.FilterData" localSheetId="0" hidden="1">'на 01.04.2020'!$A$7:$J$424</definedName>
    <definedName name="Z_2932A736_9A81_4C2B_931E_457899534006_.wvu.FilterData" localSheetId="0" hidden="1">'на 01.04.2020'!$A$7:$J$424</definedName>
    <definedName name="Z_29A3F31E_AA0E_4520_83F3_6EDE69E47FB4_.wvu.FilterData" localSheetId="0" hidden="1">'на 01.04.2020'!$A$7:$J$424</definedName>
    <definedName name="Z_29D1C55E_0AE0_4CA9_A4C9_F358DEE7E9AD_.wvu.FilterData" localSheetId="0" hidden="1">'на 01.04.2020'!$A$7:$J$424</definedName>
    <definedName name="Z_29D71C82_2577_4FF3_9305_7EF7756DC376_.wvu.FilterData" localSheetId="0" hidden="1">'на 01.04.2020'!$A$7:$J$424</definedName>
    <definedName name="Z_2A075779_EE89_4995_9517_DAD5135FF513_.wvu.FilterData" localSheetId="0" hidden="1">'на 01.04.2020'!$A$7:$J$424</definedName>
    <definedName name="Z_2A1C394E_EC37_4AB7_9E3A_0759931D8CFD_.wvu.FilterData" localSheetId="0" hidden="1">'на 01.04.2020'!$A$7:$J$424</definedName>
    <definedName name="Z_2A567982_7892_4F86_A16D_3A26E4C78607_.wvu.FilterData" localSheetId="0" hidden="1">'на 01.04.2020'!$A$7:$J$424</definedName>
    <definedName name="Z_2A6F2DEB_E43C_4851_BD61_C2D3E4DD465D_.wvu.FilterData" localSheetId="0" hidden="1">'на 01.04.2020'!$A$7:$J$424</definedName>
    <definedName name="Z_2A9D3288_FE38_46DD_A0BD_6FD4437B54BF_.wvu.FilterData" localSheetId="0" hidden="1">'на 01.04.2020'!$A$7:$J$424</definedName>
    <definedName name="Z_2ABFD162_2396_40CA_8AA1_6D6B8B2ADEFC_.wvu.FilterData" localSheetId="0" hidden="1">'на 01.04.2020'!$A$7:$J$424</definedName>
    <definedName name="Z_2B4EF399_1F78_4650_9196_70339D27DB54_.wvu.FilterData" localSheetId="0" hidden="1">'на 01.04.2020'!$A$7:$J$424</definedName>
    <definedName name="Z_2B67E997_66AF_4883_9EE5_9876648FDDE9_.wvu.FilterData" localSheetId="0" hidden="1">'на 01.04.2020'!$A$7:$J$424</definedName>
    <definedName name="Z_2B6BAC9D_8ECF_4B5C_AEA7_CCE1C0524E55_.wvu.FilterData" localSheetId="0" hidden="1">'на 01.04.2020'!$A$7:$J$424</definedName>
    <definedName name="Z_2C029299_5EEC_4151_A9E2_241D31E08692_.wvu.FilterData" localSheetId="0" hidden="1">'на 01.04.2020'!$A$7:$J$424</definedName>
    <definedName name="Z_2C43A648_766E_499E_95B2_EA6F7EA791D4_.wvu.FilterData" localSheetId="0" hidden="1">'на 01.04.2020'!$A$7:$J$424</definedName>
    <definedName name="Z_2C47EAD7_6B0B_40AB_9599_0BF3302E35F1_.wvu.FilterData" localSheetId="0" hidden="1">'на 01.04.2020'!$A$7:$H$171</definedName>
    <definedName name="Z_2C83C5CF_2113_4A26_AC8F_B29994F8C20B_.wvu.FilterData" localSheetId="0" hidden="1">'на 01.04.2020'!$A$7:$J$424</definedName>
    <definedName name="Z_2C9B35C8_0958_4329_B3BA_1B34E888FA9D_.wvu.FilterData" localSheetId="0" hidden="1">'на 01.04.2020'!$A$7:$J$424</definedName>
    <definedName name="Z_2CA13149_FCDD_4675_859E_83B5251A0804_.wvu.FilterData" localSheetId="0" hidden="1">'на 01.04.2020'!$A$7:$J$424</definedName>
    <definedName name="Z_2CD18B03_71F5_4B8A_8C6C_592F5A66335B_.wvu.FilterData" localSheetId="0" hidden="1">'на 01.04.2020'!$A$7:$J$424</definedName>
    <definedName name="Z_2D011736_53B8_48A8_8C2E_71DD995F6546_.wvu.FilterData" localSheetId="0" hidden="1">'на 01.04.2020'!$A$7:$J$424</definedName>
    <definedName name="Z_2D540280_F40F_4530_A32A_1FF2E78E7147_.wvu.FilterData" localSheetId="0" hidden="1">'на 01.04.2020'!$A$7:$J$424</definedName>
    <definedName name="Z_2D918A37_6905_4BEF_BC3A_DA45E968DAC3_.wvu.FilterData" localSheetId="0" hidden="1">'на 01.04.2020'!$A$7:$H$171</definedName>
    <definedName name="Z_2D97755C_B099_4001_9C5F_12A88788A461_.wvu.FilterData" localSheetId="0" hidden="1">'на 01.04.2020'!$A$7:$J$424</definedName>
    <definedName name="Z_2DCF6207_B24B_43F5_B844_6C1E92F9CADA_.wvu.FilterData" localSheetId="0" hidden="1">'на 01.04.2020'!$A$7:$J$424</definedName>
    <definedName name="Z_2DF88C31_E5A0_4DFE_877D_5A31D3992603_.wvu.Rows" localSheetId="0" hidden="1">'на 01.04.2020'!#REF!,'на 01.04.2020'!#REF!,'на 01.04.2020'!#REF!,'на 01.04.2020'!#REF!,'на 01.04.2020'!#REF!,'на 01.04.2020'!#REF!,'на 01.04.2020'!#REF!,'на 01.04.2020'!#REF!,'на 01.04.2020'!#REF!,'на 01.04.2020'!#REF!,'на 01.04.2020'!#REF!</definedName>
    <definedName name="Z_2F3BAFC5_8792_4BC0_833F_5CB9ACB14A14_.wvu.FilterData" localSheetId="0" hidden="1">'на 01.04.2020'!$A$7:$H$171</definedName>
    <definedName name="Z_2F3DE7DB_1DEA_4A0C_88EC_B05C9EEC768F_.wvu.FilterData" localSheetId="0" hidden="1">'на 01.04.2020'!$A$7:$J$424</definedName>
    <definedName name="Z_2F6EDC09_23D3_4C07_9EAF_76DD4D3B3A18_.wvu.FilterData" localSheetId="0" hidden="1">'на 01.04.2020'!$A$7:$J$424</definedName>
    <definedName name="Z_2F72C4E3_E946_4870_A59B_C47D17A3E8B0_.wvu.FilterData" localSheetId="0" hidden="1">'на 01.04.2020'!$A$7:$J$424</definedName>
    <definedName name="Z_2F7AC811_CA37_46E3_866E_6E10DF43054A_.wvu.FilterData" localSheetId="0" hidden="1">'на 01.04.2020'!$A$7:$J$424</definedName>
    <definedName name="Z_2FAB8F10_5F5A_4B70_9158_E79B14A6565A_.wvu.FilterData" localSheetId="0" hidden="1">'на 01.04.2020'!$A$7:$J$424</definedName>
    <definedName name="Z_300D3722_BC5B_4EFC_A306_CB3461E96075_.wvu.FilterData" localSheetId="0" hidden="1">'на 01.04.2020'!$A$7:$J$424</definedName>
    <definedName name="Z_3023B4E6_3B5A_4EE2_B0CD_0EB8476E923A_.wvu.FilterData" localSheetId="0" hidden="1">'на 01.04.2020'!$A$7:$J$424</definedName>
    <definedName name="Z_30325303_BF31_42D5_AC1B_F6902B32CA33_.wvu.FilterData" localSheetId="0" hidden="1">'на 01.04.2020'!$A$7:$J$424</definedName>
    <definedName name="Z_308AF0B3_EE19_4841_BBC0_915C9A7203E9_.wvu.FilterData" localSheetId="0" hidden="1">'на 01.04.2020'!$A$7:$J$424</definedName>
    <definedName name="Z_30F94082_E7C8_4DE7_AE26_19B3A4317363_.wvu.FilterData" localSheetId="0" hidden="1">'на 01.04.2020'!$A$7:$J$424</definedName>
    <definedName name="Z_315B3829_E75D_48BB_A407_88A96C0D6A4B_.wvu.FilterData" localSheetId="0" hidden="1">'на 01.04.2020'!$A$7:$J$424</definedName>
    <definedName name="Z_3169E1B8_6971_4325_933B_3FDE2BEB6DA0_.wvu.FilterData" localSheetId="0" hidden="1">'на 01.04.2020'!$A$7:$J$424</definedName>
    <definedName name="Z_316B9C14_7546_49E5_A384_4190EC7682DE_.wvu.FilterData" localSheetId="0" hidden="1">'на 01.04.2020'!$A$7:$J$424</definedName>
    <definedName name="Z_31985263_3556_4B71_A26F_62706F49B320_.wvu.FilterData" localSheetId="0" hidden="1">'на 01.04.2020'!$A$7:$H$171</definedName>
    <definedName name="Z_31C5283F_7633_4B8A_ADD5_7EB245AE899F_.wvu.FilterData" localSheetId="0" hidden="1">'на 01.04.2020'!$A$7:$J$424</definedName>
    <definedName name="Z_31E849A6_B4EF_45EE_ADBC_BDC56906C3E6_.wvu.FilterData" localSheetId="0" hidden="1">'на 01.04.2020'!$A$7:$J$424</definedName>
    <definedName name="Z_31EABA3C_DD8D_46BF_85B1_09527EF8E816_.wvu.FilterData" localSheetId="0" hidden="1">'на 01.04.2020'!$A$7:$H$171</definedName>
    <definedName name="Z_320B1B6B_1198_44A6_8D72_260589D02390_.wvu.FilterData" localSheetId="0" hidden="1">'на 01.04.2020'!$A$7:$J$424</definedName>
    <definedName name="Z_327D3863_28FE_46AD_A301_334172CA68F9_.wvu.FilterData" localSheetId="0" hidden="1">'на 01.04.2020'!$A$7:$J$424</definedName>
    <definedName name="Z_328B1FBD_B9E0_4F8C_AA1F_438ED0F19823_.wvu.FilterData" localSheetId="0" hidden="1">'на 01.04.2020'!$A$7:$J$424</definedName>
    <definedName name="Z_32F81156_0F3B_49A8_B56D_9A01AA7C97FE_.wvu.FilterData" localSheetId="0" hidden="1">'на 01.04.2020'!$A$7:$J$424</definedName>
    <definedName name="Z_33081AFE_875F_4448_8DBB_C2288E582829_.wvu.FilterData" localSheetId="0" hidden="1">'на 01.04.2020'!$A$7:$J$424</definedName>
    <definedName name="Z_33725023_9491_4856_AC32_391D3DCA1E13_.wvu.FilterData" localSheetId="0" hidden="1">'на 01.04.2020'!$A$7:$J$424</definedName>
    <definedName name="Z_33995DBE_E7D5_4BC5_96C4_CB599185238D_.wvu.FilterData" localSheetId="0" hidden="1">'на 01.04.2020'!$A$7:$J$424</definedName>
    <definedName name="Z_33F06620_89E2_4BA8_BAB0_6A7070FEBD8A_.wvu.FilterData" localSheetId="0" hidden="1">'на 01.04.2020'!$A$7:$J$424</definedName>
    <definedName name="Z_341157D5_6FE2_4CCE_98C5_3D5F2A4B115C_.wvu.FilterData" localSheetId="0" hidden="1">'на 01.04.2020'!$A$7:$J$424</definedName>
    <definedName name="Z_34587A22_A707_48EC_A6D8_8CA0D443CB5A_.wvu.FilterData" localSheetId="0" hidden="1">'на 01.04.2020'!$A$7:$J$424</definedName>
    <definedName name="Z_349EEACA_C7A1_441E_BFE3_096E57329F7C_.wvu.FilterData" localSheetId="0" hidden="1">'на 01.04.2020'!$A$7:$J$424</definedName>
    <definedName name="Z_34E97F8E_B808_4C29_AFA8_24160BA8B576_.wvu.FilterData" localSheetId="0" hidden="1">'на 01.04.2020'!$A$7:$H$171</definedName>
    <definedName name="Z_354643EC_374D_4252_A3BA_624B9338CCF6_.wvu.FilterData" localSheetId="0" hidden="1">'на 01.04.2020'!$A$7:$J$424</definedName>
    <definedName name="Z_356902C5_CBA1_407E_849C_39B6CAAFCD34_.wvu.FilterData" localSheetId="0" hidden="1">'на 01.04.2020'!$A$7:$J$424</definedName>
    <definedName name="Z_356FBDD5_3775_4781_9E0A_901095CE6157_.wvu.FilterData" localSheetId="0" hidden="1">'на 01.04.2020'!$A$7:$J$424</definedName>
    <definedName name="Z_3597F15D_13FB_47E4_B2D7_0713796F1B32_.wvu.FilterData" localSheetId="0" hidden="1">'на 01.04.2020'!$A$7:$H$171</definedName>
    <definedName name="Z_35A82584_BCCD_413D_BF58_739C849379E3_.wvu.FilterData" localSheetId="0" hidden="1">'на 01.04.2020'!$A$7:$J$424</definedName>
    <definedName name="Z_35ACC04C_1574_41FF_A750_E4D141D78D72_.wvu.FilterData" localSheetId="0" hidden="1">'на 01.04.2020'!$A$7:$J$424</definedName>
    <definedName name="Z_35E8C880_405D_4881_A9CF_938A555EC19A_.wvu.FilterData" localSheetId="0" hidden="1">'на 01.04.2020'!$A$7:$J$424</definedName>
    <definedName name="Z_3611D4B3_6578_4507_971B_09764C0B1D01_.wvu.FilterData" localSheetId="0" hidden="1">'на 01.04.2020'!$A$7:$J$424</definedName>
    <definedName name="Z_36279478_DEDD_46A7_8B6D_9500CB65A35C_.wvu.FilterData" localSheetId="0" hidden="1">'на 01.04.2020'!$A$7:$H$171</definedName>
    <definedName name="Z_36282042_958F_4D98_9515_9E9271F26AA2_.wvu.FilterData" localSheetId="0" hidden="1">'на 01.04.2020'!$A$7:$H$171</definedName>
    <definedName name="Z_36483E9A_03E9_431F_B24B_73C77EA6547E_.wvu.FilterData" localSheetId="0" hidden="1">'на 01.04.2020'!$A$7:$J$424</definedName>
    <definedName name="Z_368728BB_F981_4DE3_8F4E_C77C2580C6B3_.wvu.FilterData" localSheetId="0" hidden="1">'на 01.04.2020'!$A$7:$J$424</definedName>
    <definedName name="Z_36AEB3FF_FCBC_4E21_8EFE_F20781816ED3_.wvu.FilterData" localSheetId="0" hidden="1">'на 01.04.2020'!$A$7:$H$171</definedName>
    <definedName name="Z_371CA4AD_891B_4B1D_9403_45AB26546607_.wvu.FilterData" localSheetId="0" hidden="1">'на 01.04.2020'!$A$7:$J$424</definedName>
    <definedName name="Z_375FD1ED_0F0C_4C78_AE3D_1D583BC74E47_.wvu.FilterData" localSheetId="0" hidden="1">'на 01.04.2020'!$A$7:$J$424</definedName>
    <definedName name="Z_3780FC5F_184E_406C_B40E_6BE29406408E_.wvu.FilterData" localSheetId="0" hidden="1">'на 01.04.2020'!$A$7:$J$424</definedName>
    <definedName name="Z_3789C719_2C4D_4FFB_B9EF_5AA095975824_.wvu.FilterData" localSheetId="0" hidden="1">'на 01.04.2020'!$A$7:$J$424</definedName>
    <definedName name="Z_37F8CE32_8CE8_4D95_9C0E_63112E6EFFE9_.wvu.Cols" localSheetId="0" hidden="1">'на 01.04.2020'!#REF!</definedName>
    <definedName name="Z_37F8CE32_8CE8_4D95_9C0E_63112E6EFFE9_.wvu.FilterData" localSheetId="0" hidden="1">'на 01.04.2020'!$A$7:$H$171</definedName>
    <definedName name="Z_37F8CE32_8CE8_4D95_9C0E_63112E6EFFE9_.wvu.PrintArea" localSheetId="0" hidden="1">'на 01.04.2020'!$A$1:$J$171</definedName>
    <definedName name="Z_37F8CE32_8CE8_4D95_9C0E_63112E6EFFE9_.wvu.PrintTitles" localSheetId="0" hidden="1">'на 01.04.2020'!$5:$8</definedName>
    <definedName name="Z_37F8CE32_8CE8_4D95_9C0E_63112E6EFFE9_.wvu.Rows" localSheetId="0" hidden="1">'на 01.04.2020'!#REF!,'на 01.04.2020'!#REF!,'на 01.04.2020'!#REF!,'на 01.04.2020'!#REF!,'на 01.04.2020'!#REF!,'на 01.04.2020'!#REF!,'на 01.04.2020'!#REF!,'на 01.04.2020'!#REF!,'на 01.04.2020'!#REF!,'на 01.04.2020'!#REF!,'на 01.04.2020'!#REF!,'на 01.04.2020'!#REF!,'на 01.04.2020'!#REF!,'на 01.04.2020'!#REF!,'на 01.04.2020'!#REF!,'на 01.04.2020'!#REF!,'на 01.04.2020'!#REF!</definedName>
    <definedName name="Z_383A3B24_205B_41E1_8B64_11A60EE728F3_.wvu.FilterData" localSheetId="0" hidden="1">'на 01.04.2020'!$A$7:$J$424</definedName>
    <definedName name="Z_386EE007_6994_4AA6_8824_D461BF01F1EA_.wvu.FilterData" localSheetId="0" hidden="1">'на 01.04.2020'!$A$7:$J$424</definedName>
    <definedName name="Z_394FB935_0201_44F8_9182_26C511D48F51_.wvu.FilterData" localSheetId="0" hidden="1">'на 01.04.2020'!$A$7:$J$424</definedName>
    <definedName name="Z_39897EE2_53F6_432A_9A7F_7DBB2FBB08E4_.wvu.FilterData" localSheetId="0" hidden="1">'на 01.04.2020'!$A$7:$J$424</definedName>
    <definedName name="Z_39BDB0EB_9BA4_409E_B505_137EC009426F_.wvu.FilterData" localSheetId="0" hidden="1">'на 01.04.2020'!$A$7:$J$424</definedName>
    <definedName name="Z_39C96D4E_1C4D_4F18_8517_A4E3C24B1712_.wvu.FilterData" localSheetId="0" hidden="1">'на 01.04.2020'!$A$7:$J$424</definedName>
    <definedName name="Z_3A08D49D_7322_4FD5_90D4_F8436B9BCFE3_.wvu.FilterData" localSheetId="0" hidden="1">'на 01.04.2020'!$A$7:$J$424</definedName>
    <definedName name="Z_3A152827_EFCD_4FCD_A4F0_81C604FF3F88_.wvu.FilterData" localSheetId="0" hidden="1">'на 01.04.2020'!$A$7:$J$424</definedName>
    <definedName name="Z_3A3C36BB_10E7_4C1E_B0B9_7B6ED7A3EB3A_.wvu.FilterData" localSheetId="0" hidden="1">'на 01.04.2020'!$A$7:$J$424</definedName>
    <definedName name="Z_3A3DB971_386F_40FA_8DD4_4A74AFE3B4C9_.wvu.FilterData" localSheetId="0" hidden="1">'на 01.04.2020'!$A$7:$J$424</definedName>
    <definedName name="Z_3AAEA08B_779A_471D_BFA0_0D98BF9A4FAD_.wvu.FilterData" localSheetId="0" hidden="1">'на 01.04.2020'!$A$7:$H$171</definedName>
    <definedName name="Z_3ABBA6B1_F69F_4AC7_8A6D_97A73D7030DF_.wvu.FilterData" localSheetId="0" hidden="1">'на 01.04.2020'!$A$7:$J$424</definedName>
    <definedName name="Z_3B9A8A09_51D3_4E7C_A285_7AC18DD1651A_.wvu.FilterData" localSheetId="0" hidden="1">'на 01.04.2020'!$A$7:$J$424</definedName>
    <definedName name="Z_3BA8851C_D45C_4CAD_BDD3_B93B3145A21A_.wvu.FilterData" localSheetId="0" hidden="1">'на 01.04.2020'!$A$7:$J$424</definedName>
    <definedName name="Z_3C62C2D0_C27D_4A54_8798_05FBD22117F1_.wvu.FilterData" localSheetId="0" hidden="1">'на 01.04.2020'!$A$7:$J$424</definedName>
    <definedName name="Z_3C664174_3E98_4762_A560_3810A313981F_.wvu.FilterData" localSheetId="0" hidden="1">'на 01.04.2020'!$A$7:$J$424</definedName>
    <definedName name="Z_3C9F72CF_10C2_48CF_BBB6_A2B9A1393F37_.wvu.FilterData" localSheetId="0" hidden="1">'на 01.04.2020'!$A$7:$H$171</definedName>
    <definedName name="Z_3CBCA6B7_5D7C_44A4_844A_26E2A61FDE86_.wvu.FilterData" localSheetId="0" hidden="1">'на 01.04.2020'!$A$7:$J$424</definedName>
    <definedName name="Z_3CF5067B_C0BF_4885_AAB9_F758BBB164A0_.wvu.FilterData" localSheetId="0" hidden="1">'на 01.04.2020'!$A$7:$J$424</definedName>
    <definedName name="Z_3D1280C8_646B_4BB2_862F_8A8207220C6A_.wvu.FilterData" localSheetId="0" hidden="1">'на 01.04.2020'!$A$7:$H$171</definedName>
    <definedName name="Z_3D12D47D_2661_467F_878A_C80F625F0D27_.wvu.FilterData" localSheetId="0" hidden="1">'на 01.04.2020'!$A$7:$J$424</definedName>
    <definedName name="Z_3D221415_9606_4173_A756_975B19400305_.wvu.FilterData" localSheetId="0" hidden="1">'на 01.04.2020'!$A$7:$J$424</definedName>
    <definedName name="Z_3D4245D9_9AB3_43FE_97D0_205A6EA7E6E4_.wvu.FilterData" localSheetId="0" hidden="1">'на 01.04.2020'!$A$7:$J$424</definedName>
    <definedName name="Z_3D5A28D4_CB7B_405C_9FFF_EB22C14AB77F_.wvu.FilterData" localSheetId="0" hidden="1">'на 01.04.2020'!$A$7:$J$424</definedName>
    <definedName name="Z_3D6E136A_63AE_4912_A965_BD438229D989_.wvu.FilterData" localSheetId="0" hidden="1">'на 01.04.2020'!$A$7:$J$424</definedName>
    <definedName name="Z_3D767291_F26D_442B_900B_2A17CA4A2D3C_.wvu.FilterData" localSheetId="0" hidden="1">'на 01.04.2020'!$A$7:$J$424</definedName>
    <definedName name="Z_3DB4F6FC_CE58_4083_A6ED_88DCB901BB99_.wvu.FilterData" localSheetId="0" hidden="1">'на 01.04.2020'!$A$7:$H$171</definedName>
    <definedName name="Z_3E14FD86_95B1_4D0E_A8F6_A4FFDE0E3FF0_.wvu.FilterData" localSheetId="0" hidden="1">'на 01.04.2020'!$A$7:$J$424</definedName>
    <definedName name="Z_3E7BBA27_FCB5_4D66_864C_8656009B9E88_.wvu.FilterData" localSheetId="0" hidden="1">'на 01.04.2020'!$A$3:$J$208</definedName>
    <definedName name="Z_3EEA7E1A_5F2B_4408_A34C_1F0223B5B245_.wvu.FilterData" localSheetId="0" hidden="1">'на 01.04.2020'!$A$7:$J$424</definedName>
    <definedName name="Z_3F0F098D_D998_48FD_BB26_7A5537CB4DC9_.wvu.FilterData" localSheetId="0" hidden="1">'на 01.04.2020'!$A$7:$J$424</definedName>
    <definedName name="Z_3F4B50A3_77F4_4415_B0BF_C7AAD2F22592_.wvu.FilterData" localSheetId="0" hidden="1">'на 01.04.2020'!$A$7:$J$424</definedName>
    <definedName name="Z_3F4E18FA_E0CE_43C2_A7F4_5CAE036892ED_.wvu.FilterData" localSheetId="0" hidden="1">'на 01.04.2020'!$A$7:$J$424</definedName>
    <definedName name="Z_3F7954D6_04C1_4B23_AE36_0FF9609A2280_.wvu.FilterData" localSheetId="0" hidden="1">'на 01.04.2020'!$A$7:$J$424</definedName>
    <definedName name="Z_3F839701_87D5_496C_AD9C_2B5AE5742513_.wvu.FilterData" localSheetId="0" hidden="1">'на 01.04.2020'!$A$7:$J$424</definedName>
    <definedName name="Z_3FE8ACF3_2097_4BA9_8230_2DBD30F09632_.wvu.FilterData" localSheetId="0" hidden="1">'на 01.04.2020'!$A$7:$J$424</definedName>
    <definedName name="Z_3FEA0B99_83A0_4934_91F1_66BC8E596ABB_.wvu.FilterData" localSheetId="0" hidden="1">'на 01.04.2020'!$A$7:$J$424</definedName>
    <definedName name="Z_3FEDCFF8_5450_469D_9A9E_38AB8819A083_.wvu.FilterData" localSheetId="0" hidden="1">'на 01.04.2020'!$A$7:$J$424</definedName>
    <definedName name="Z_402DFE3F_A5E1_41E8_BB4F_E3062FAE22D8_.wvu.FilterData" localSheetId="0" hidden="1">'на 01.04.2020'!$A$7:$J$424</definedName>
    <definedName name="Z_403313B7_B74E_4D03_8AB9_B2A52A5BA330_.wvu.FilterData" localSheetId="0" hidden="1">'на 01.04.2020'!$A$7:$H$171</definedName>
    <definedName name="Z_4055661A_C391_44E3_B71B_DF824D593415_.wvu.FilterData" localSheetId="0" hidden="1">'на 01.04.2020'!$A$7:$H$171</definedName>
    <definedName name="Z_4102256A_B8EA_4260_93B3_E17EB54C607E_.wvu.FilterData" localSheetId="0" hidden="1">'на 01.04.2020'!$A$7:$J$424</definedName>
    <definedName name="Z_413E8ADC_60FE_4AEB_A365_51405ED7DAEF_.wvu.FilterData" localSheetId="0" hidden="1">'на 01.04.2020'!$A$7:$J$424</definedName>
    <definedName name="Z_415B8653_FE9C_472E_85AE_9CFA9B00FD5E_.wvu.FilterData" localSheetId="0" hidden="1">'на 01.04.2020'!$A$7:$H$171</definedName>
    <definedName name="Z_418F9F46_9018_4AFC_A504_8CA60A905B83_.wvu.FilterData" localSheetId="0" hidden="1">'на 01.04.2020'!$A$7:$J$424</definedName>
    <definedName name="Z_41A2847A_411A_4D8D_8669_7A8FD6A7F9E8_.wvu.FilterData" localSheetId="0" hidden="1">'на 01.04.2020'!$A$7:$J$424</definedName>
    <definedName name="Z_41C6EAF5_F389_4A73_A5DF_3E2ABACB9DC1_.wvu.FilterData" localSheetId="0" hidden="1">'на 01.04.2020'!$A$7:$J$424</definedName>
    <definedName name="Z_422AF1DB_ADD9_4056_90D1_EF57FA0619FA_.wvu.FilterData" localSheetId="0" hidden="1">'на 01.04.2020'!$A$7:$J$424</definedName>
    <definedName name="Z_423AE2BD_6FE7_4E39_8400_BD8A00496896_.wvu.FilterData" localSheetId="0" hidden="1">'на 01.04.2020'!$A$7:$J$424</definedName>
    <definedName name="Z_42BF13A9_20A4_4030_912B_F63923E11DBF_.wvu.FilterData" localSheetId="0" hidden="1">'на 01.04.2020'!$A$7:$J$424</definedName>
    <definedName name="Z_4388DD05_A74C_4C1C_A344_6EEDB2F4B1B0_.wvu.FilterData" localSheetId="0" hidden="1">'на 01.04.2020'!$A$7:$H$171</definedName>
    <definedName name="Z_43AA75B7_7B20_4F8F_84A9_CCA8EDA56931_.wvu.FilterData" localSheetId="0" hidden="1">'на 01.04.2020'!$A$7:$J$424</definedName>
    <definedName name="Z_43F7D742_5383_4CCE_A058_3A12F3676DF6_.wvu.FilterData" localSheetId="0" hidden="1">'на 01.04.2020'!$A$7:$J$424</definedName>
    <definedName name="Z_445590C0_7350_4A17_AB85_F8DCF9494ECC_.wvu.FilterData" localSheetId="0" hidden="1">'на 01.04.2020'!$A$7:$H$171</definedName>
    <definedName name="Z_448249C8_AE56_4244_9A71_332B9BB563B1_.wvu.FilterData" localSheetId="0" hidden="1">'на 01.04.2020'!$A$7:$J$424</definedName>
    <definedName name="Z_4500807F_0E0F_40C0_A6A6_F5F607F7BCF2_.wvu.FilterData" localSheetId="0" hidden="1">'на 01.04.2020'!$A$7:$J$424</definedName>
    <definedName name="Z_4518508D_B738_485B_8F09_2B48028E59D4_.wvu.FilterData" localSheetId="0" hidden="1">'на 01.04.2020'!$A$7:$J$424</definedName>
    <definedName name="Z_45394FC2_181E_425F_9DFF_B16FB4463D36_.wvu.FilterData" localSheetId="0" hidden="1">'на 01.04.2020'!$A$7:$J$424</definedName>
    <definedName name="Z_45D27932_FD3D_46DE_B431_4E5606457D7F_.wvu.FilterData" localSheetId="0" hidden="1">'на 01.04.2020'!$A$7:$H$171</definedName>
    <definedName name="Z_45D7DC6D_F10E_4AED_AA57_74B50269F199_.wvu.FilterData" localSheetId="0" hidden="1">'на 01.04.2020'!$A$7:$J$424</definedName>
    <definedName name="Z_45DE1976_7F07_4EB4_8A9C_FB72D060BEFA_.wvu.FilterData" localSheetId="0" hidden="1">'на 01.04.2020'!$A$7:$J$424</definedName>
    <definedName name="Z_45DE1976_7F07_4EB4_8A9C_FB72D060BEFA_.wvu.PrintArea" localSheetId="0" hidden="1">'на 01.04.2020'!$A$1:$J$209</definedName>
    <definedName name="Z_45DE1976_7F07_4EB4_8A9C_FB72D060BEFA_.wvu.PrintTitles" localSheetId="0" hidden="1">'на 01.04.2020'!$5:$8</definedName>
    <definedName name="Z_463A6E53_B01C_47C1_A90D_6BF2068600E6_.wvu.FilterData" localSheetId="0" hidden="1">'на 01.04.2020'!$A$7:$J$424</definedName>
    <definedName name="Z_463F3E4B_81D6_4261_A251_5FB4227E67B1_.wvu.FilterData" localSheetId="0" hidden="1">'на 01.04.2020'!$A$7:$J$424</definedName>
    <definedName name="Z_4646AC6A_1AED_414D_9F5A_8C20F4393FAC_.wvu.FilterData" localSheetId="0" hidden="1">'на 01.04.2020'!$A$7:$J$424</definedName>
    <definedName name="Z_464A6675_A54C_47A6_87B3_7B4DF2961434_.wvu.FilterData" localSheetId="0" hidden="1">'на 01.04.2020'!$A$7:$J$424</definedName>
    <definedName name="Z_46710F25_253B_4E24_937C_29641ECA4F50_.wvu.FilterData" localSheetId="0" hidden="1">'на 01.04.2020'!$A$7:$J$424</definedName>
    <definedName name="Z_46EDADFA_EC35_46D3_9137_2B694BF910BA_.wvu.FilterData" localSheetId="0" hidden="1">'на 01.04.2020'!$A$7:$J$424</definedName>
    <definedName name="Z_474B57ED_4959_4C17_9ED5_42840CC1EF1F_.wvu.FilterData" localSheetId="0" hidden="1">'на 01.04.2020'!$A$7:$J$424</definedName>
    <definedName name="Z_4765959C_9F0B_44DF_B00A_10C6BB8CF204_.wvu.FilterData" localSheetId="0" hidden="1">'на 01.04.2020'!$A$7:$J$424</definedName>
    <definedName name="Z_476DBA6E_91D1_4913_8987_DE65424E41FC_.wvu.FilterData" localSheetId="0" hidden="1">'на 01.04.2020'!$A$7:$J$424</definedName>
    <definedName name="Z_477D6B5D_325A_45EE_9C5E_7F9C11D6E1EF_.wvu.FilterData" localSheetId="0" hidden="1">'на 01.04.2020'!$A$7:$J$424</definedName>
    <definedName name="Z_47A8A680_8C4D_4709_925D_1B1D9945DCD8_.wvu.FilterData" localSheetId="0" hidden="1">'на 01.04.2020'!$A$7:$J$424</definedName>
    <definedName name="Z_47BCB1EA_366A_4F56_B866_A7D2D6FB6413_.wvu.FilterData" localSheetId="0" hidden="1">'на 01.04.2020'!$A$7:$J$424</definedName>
    <definedName name="Z_47CE02E9_7BC4_47FC_9B44_1B5CC8466C98_.wvu.FilterData" localSheetId="0" hidden="1">'на 01.04.2020'!$A$7:$J$424</definedName>
    <definedName name="Z_47DE35B6_B347_4C65_8E49_C2008CA773EB_.wvu.FilterData" localSheetId="0" hidden="1">'на 01.04.2020'!$A$7:$H$171</definedName>
    <definedName name="Z_47E54F1A_929E_4350_846F_D427E0D466DD_.wvu.FilterData" localSheetId="0" hidden="1">'на 01.04.2020'!$A$7:$J$424</definedName>
    <definedName name="Z_486156AC_4370_4C02_BA8A_CB9B49D1A8EC_.wvu.FilterData" localSheetId="0" hidden="1">'на 01.04.2020'!$A$7:$J$424</definedName>
    <definedName name="Z_4861CA5D_AAF5_4F79_B1FC_28136A948C67_.wvu.FilterData" localSheetId="0" hidden="1">'на 01.04.2020'!$A$7:$J$424</definedName>
    <definedName name="Z_48DA5D36_0C58_49EA_8441_4706633948A7_.wvu.FilterData" localSheetId="0" hidden="1">'на 01.04.2020'!$A$7:$J$424</definedName>
    <definedName name="Z_490A2F1C_31D3_46A4_90C2_4FE00A2A3110_.wvu.FilterData" localSheetId="0" hidden="1">'на 01.04.2020'!$A$7:$J$424</definedName>
    <definedName name="Z_491B9ECD_9A04_4974_988C_053596828378_.wvu.FilterData" localSheetId="0" hidden="1">'на 01.04.2020'!$A$7:$J$424</definedName>
    <definedName name="Z_494248FA_238D_478D_A4F9_307A931FFEE2_.wvu.FilterData" localSheetId="0" hidden="1">'на 01.04.2020'!$A$7:$J$424</definedName>
    <definedName name="Z_495CB41C_9D74_45FB_9A3C_30411D304A3A_.wvu.FilterData" localSheetId="0" hidden="1">'на 01.04.2020'!$A$7:$J$424</definedName>
    <definedName name="Z_49C7329D_3247_4713_BC9A_64F0EE2B0B3C_.wvu.FilterData" localSheetId="0" hidden="1">'на 01.04.2020'!$A$7:$J$424</definedName>
    <definedName name="Z_49E10B09_97E3_41C9_892E_7D9C5DFF5740_.wvu.FilterData" localSheetId="0" hidden="1">'на 01.04.2020'!$A$7:$J$424</definedName>
    <definedName name="Z_49F2D403_965E_4EAD_9917_761D5083F09E_.wvu.FilterData" localSheetId="0" hidden="1">'на 01.04.2020'!$A$7:$J$424</definedName>
    <definedName name="Z_4A659025_264B_4535_9CC0_B58EAC1CFB45_.wvu.FilterData" localSheetId="0" hidden="1">'на 01.04.2020'!$A$7:$J$424</definedName>
    <definedName name="Z_4A8D74AF_6B6C_4239_9EC3_301119213646_.wvu.FilterData" localSheetId="0" hidden="1">'на 01.04.2020'!$A$7:$J$424</definedName>
    <definedName name="Z_4ACD5078_5B81_4758_B0EF_CE5F66AB6D3F_.wvu.FilterData" localSheetId="0" hidden="1">'на 01.04.2020'!$A$7:$J$424</definedName>
    <definedName name="Z_4AE61192_90D6_4C2B_9424_00320246C826_.wvu.FilterData" localSheetId="0" hidden="1">'на 01.04.2020'!$A$7:$J$424</definedName>
    <definedName name="Z_4AF0FF7E_D940_4246_AB71_AC8FEDA2EF24_.wvu.FilterData" localSheetId="0" hidden="1">'на 01.04.2020'!$A$7:$J$424</definedName>
    <definedName name="Z_4B20F78A_DF0A_42A3_912F_886F8C470D6F_.wvu.FilterData" localSheetId="0" hidden="1">'на 01.04.2020'!$A$7:$J$424</definedName>
    <definedName name="Z_4B8100D5_9B41_4D1D_BD47_2CC7A425BCB9_.wvu.FilterData" localSheetId="0" hidden="1">'на 01.04.2020'!$A$7:$J$424</definedName>
    <definedName name="Z_4BB7905C_0E11_42F1_848D_90186131796A_.wvu.FilterData" localSheetId="0" hidden="1">'на 01.04.2020'!$A$7:$H$171</definedName>
    <definedName name="Z_4BE15B2D_077F_41A8_A21C_AB77D19D57D3_.wvu.FilterData" localSheetId="0" hidden="1">'на 01.04.2020'!$A$7:$J$424</definedName>
    <definedName name="Z_4C1FE39D_945F_4F14_94DF_F69B283DCD9F_.wvu.FilterData" localSheetId="0" hidden="1">'на 01.04.2020'!$A$7:$H$171</definedName>
    <definedName name="Z_4C8FE8DC_A013_4BDA_A182_49DE5A00ABD2_.wvu.FilterData" localSheetId="0" hidden="1">'на 01.04.2020'!$A$7:$J$424</definedName>
    <definedName name="Z_4C99A172_787E_4AA6_A4A2_6DD4177EA173_.wvu.FilterData" localSheetId="0" hidden="1">'на 01.04.2020'!$A$7:$J$424</definedName>
    <definedName name="Z_4CA010EE_9FB5_4C7E_A14E_34EFE4C7E4F1_.wvu.FilterData" localSheetId="0" hidden="1">'на 01.04.2020'!$A$7:$J$424</definedName>
    <definedName name="Z_4CEB490B_58FB_4CA0_AAF2_63178FECD849_.wvu.FilterData" localSheetId="0" hidden="1">'на 01.04.2020'!$A$7:$J$424</definedName>
    <definedName name="Z_4DBA5214_E42E_4E7C_B43C_190A2BF79ACC_.wvu.FilterData" localSheetId="0" hidden="1">'на 01.04.2020'!$A$7:$J$424</definedName>
    <definedName name="Z_4DC9D79A_8761_4284_BFE5_DFE7738AB4F8_.wvu.FilterData" localSheetId="0" hidden="1">'на 01.04.2020'!$A$7:$J$424</definedName>
    <definedName name="Z_4DF21929_63B0_45D6_9063_EE3D75E46DF0_.wvu.FilterData" localSheetId="0" hidden="1">'на 01.04.2020'!$A$7:$J$424</definedName>
    <definedName name="Z_4E70B456_53A6_4A9B_B0D8_E54D21A50BAA_.wvu.FilterData" localSheetId="0" hidden="1">'на 01.04.2020'!$A$7:$J$424</definedName>
    <definedName name="Z_4EB9A2EB_6EC6_4AFE_AFFA_537868B4F130_.wvu.FilterData" localSheetId="0" hidden="1">'на 01.04.2020'!$A$7:$J$424</definedName>
    <definedName name="Z_4EF3C623_C372_46C1_AA60_4AC85C37C9F2_.wvu.FilterData" localSheetId="0" hidden="1">'на 01.04.2020'!$A$7:$J$424</definedName>
    <definedName name="Z_4F08029A_B8F0_4DA4_87B0_16FDC76C4FA3_.wvu.FilterData" localSheetId="0" hidden="1">'на 01.04.2020'!$A$7:$J$424</definedName>
    <definedName name="Z_4F4F3D49_5D0A_42E0_916A_69EDE30FA23F_.wvu.FilterData" localSheetId="0" hidden="1">'на 01.04.2020'!$A$7:$J$424</definedName>
    <definedName name="Z_4FA4A69A_6589_44A8_8710_9041295BCBA3_.wvu.FilterData" localSheetId="0" hidden="1">'на 01.04.2020'!$A$7:$J$424</definedName>
    <definedName name="Z_4FE18469_4F1B_4C4F_94F8_2337C288BBDA_.wvu.FilterData" localSheetId="0" hidden="1">'на 01.04.2020'!$A$7:$J$424</definedName>
    <definedName name="Z_5039ACE2_215B_49F3_AC23_F5E171EB2E04_.wvu.FilterData" localSheetId="0" hidden="1">'на 01.04.2020'!$A$7:$J$424</definedName>
    <definedName name="Z_50C47821_D4D0_4482_B67B_271683C3EE7C_.wvu.FilterData" localSheetId="0" hidden="1">'на 01.04.2020'!$A$7:$J$424</definedName>
    <definedName name="Z_50C7EE06_D3E5_466A_B02E_784815AC69C9_.wvu.FilterData" localSheetId="0" hidden="1">'на 01.04.2020'!$A$7:$J$424</definedName>
    <definedName name="Z_50F270BE_8CE5_4CA8_ACB0_0FE221C0502F_.wvu.FilterData" localSheetId="0" hidden="1">'на 01.04.2020'!$A$7:$J$424</definedName>
    <definedName name="Z_5118907D_F812_419B_BA38_C5D1A4D7AA9B_.wvu.FilterData" localSheetId="0" hidden="1">'на 01.04.2020'!$A$7:$J$424</definedName>
    <definedName name="Z_512708F0_FC6D_4404_BE68_DA23201791B7_.wvu.FilterData" localSheetId="0" hidden="1">'на 01.04.2020'!$A$7:$J$424</definedName>
    <definedName name="Z_51637613_0EB8_43CA_A073_E9BDD29429FF_.wvu.FilterData" localSheetId="0" hidden="1">'на 01.04.2020'!$A$7:$J$424</definedName>
    <definedName name="Z_51BD5A76_12FD_4D74_BB88_134070337907_.wvu.FilterData" localSheetId="0" hidden="1">'на 01.04.2020'!$A$7:$J$424</definedName>
    <definedName name="Z_5211D146_D07B_4B5D_8712_916865134037_.wvu.FilterData" localSheetId="0" hidden="1">'на 01.04.2020'!$A$7:$J$424</definedName>
    <definedName name="Z_52306391_FBA4_4117_8AD3_6946E8898C18_.wvu.FilterData" localSheetId="0" hidden="1">'на 01.04.2020'!$A$7:$J$424</definedName>
    <definedName name="Z_5253E1E1_F351_4BC1_B2DF_DE6F6B57B558_.wvu.FilterData" localSheetId="0" hidden="1">'на 01.04.2020'!$A$7:$J$424</definedName>
    <definedName name="Z_529A9D10_2BB0_46A7_944D_8ECDFA0395B8_.wvu.FilterData" localSheetId="0" hidden="1">'на 01.04.2020'!$A$7:$J$424</definedName>
    <definedName name="Z_52ACD1DE_5C8C_419B_897D_A938C2151D22_.wvu.FilterData" localSheetId="0" hidden="1">'на 01.04.2020'!$A$7:$J$424</definedName>
    <definedName name="Z_52C40832_4D48_45A4_B802_95C62DCB5A61_.wvu.FilterData" localSheetId="0" hidden="1">'на 01.04.2020'!$A$7:$H$171</definedName>
    <definedName name="Z_52F5BC9C_3CB5_4DD9_B732_2722A80051BB_.wvu.FilterData" localSheetId="0" hidden="1">'на 01.04.2020'!$A$7:$J$424</definedName>
    <definedName name="Z_53011515_95F3_4C88_88B6_C1D6475FC303_.wvu.FilterData" localSheetId="0" hidden="1">'на 01.04.2020'!$A$7:$J$424</definedName>
    <definedName name="Z_539CB3DF_9B66_4BE7_9074_8CE0405EB8A6_.wvu.Cols" localSheetId="0" hidden="1">'на 01.04.2020'!#REF!,'на 01.04.2020'!#REF!</definedName>
    <definedName name="Z_539CB3DF_9B66_4BE7_9074_8CE0405EB8A6_.wvu.FilterData" localSheetId="0" hidden="1">'на 01.04.2020'!$A$7:$J$424</definedName>
    <definedName name="Z_539CB3DF_9B66_4BE7_9074_8CE0405EB8A6_.wvu.PrintArea" localSheetId="0" hidden="1">'на 01.04.2020'!$A$1:$J$203</definedName>
    <definedName name="Z_539CB3DF_9B66_4BE7_9074_8CE0405EB8A6_.wvu.PrintTitles" localSheetId="0" hidden="1">'на 01.04.2020'!$5:$8</definedName>
    <definedName name="Z_543FDC9E_DC95_4C7A_84E4_76AA766A82EF_.wvu.FilterData" localSheetId="0" hidden="1">'на 01.04.2020'!$A$7:$J$424</definedName>
    <definedName name="Z_54703B32_BADE_4A70_9C97_888CD74744A0_.wvu.FilterData" localSheetId="0" hidden="1">'на 01.04.2020'!$A$7:$J$424</definedName>
    <definedName name="Z_54998E4E_243D_4810_826F_6D61E2FD7B80_.wvu.FilterData" localSheetId="0" hidden="1">'на 01.04.2020'!$A$7:$J$424</definedName>
    <definedName name="Z_54BA7F95_777A_45AD_95C4_BDBF7D83E6C8_.wvu.FilterData" localSheetId="0" hidden="1">'на 01.04.2020'!$A$7:$J$424</definedName>
    <definedName name="Z_55266A36_B6A9_42E1_8467_17D14F12BABD_.wvu.FilterData" localSheetId="0" hidden="1">'на 01.04.2020'!$A$7:$H$171</definedName>
    <definedName name="Z_55F24CBB_212F_42F4_BB98_92561BDA95C3_.wvu.FilterData" localSheetId="0" hidden="1">'на 01.04.2020'!$A$7:$J$424</definedName>
    <definedName name="Z_564F82E8_8306_4799_B1F9_06B1FD1FB16E_.wvu.FilterData" localSheetId="0" hidden="1">'на 01.04.2020'!$A$3:$J$208</definedName>
    <definedName name="Z_565A1A16_6A4F_4794_B3C1_1808DC7E86C0_.wvu.FilterData" localSheetId="0" hidden="1">'на 01.04.2020'!$A$7:$H$171</definedName>
    <definedName name="Z_568C3823_FEE7_49C8_B4CF_3D48541DA65C_.wvu.FilterData" localSheetId="0" hidden="1">'на 01.04.2020'!$A$7:$H$171</definedName>
    <definedName name="Z_5696C387_34DF_4BED_BB60_2D85436D9DA8_.wvu.FilterData" localSheetId="0" hidden="1">'на 01.04.2020'!$A$7:$J$424</definedName>
    <definedName name="Z_56C18D87_C587_43F7_9147_D7827AADF66D_.wvu.FilterData" localSheetId="0" hidden="1">'на 01.04.2020'!$A$7:$H$171</definedName>
    <definedName name="Z_5729DC83_8713_4B21_9D2C_8A74D021747E_.wvu.FilterData" localSheetId="0" hidden="1">'на 01.04.2020'!$A$7:$H$171</definedName>
    <definedName name="Z_5730431A_42FA_4886_8F76_DA9C1179F65B_.wvu.FilterData" localSheetId="0" hidden="1">'на 01.04.2020'!$A$7:$J$424</definedName>
    <definedName name="Z_58270B81_2C5A_44D4_84D8_B29B6BA03243_.wvu.FilterData" localSheetId="0" hidden="1">'на 01.04.2020'!$A$7:$H$171</definedName>
    <definedName name="Z_5834E280_FA37_4F43_B5D8_B8D5A97A4524_.wvu.FilterData" localSheetId="0" hidden="1">'на 01.04.2020'!$A$7:$J$424</definedName>
    <definedName name="Z_58A2BFA9_7803_4AA8_99E8_85AF5847A611_.wvu.FilterData" localSheetId="0" hidden="1">'на 01.04.2020'!$A$7:$J$424</definedName>
    <definedName name="Z_58BFA8D4_CF88_4C84_B35F_981C21093C49_.wvu.FilterData" localSheetId="0" hidden="1">'на 01.04.2020'!$A$7:$J$424</definedName>
    <definedName name="Z_58EAD7A7_C312_4E53_9D90_6DB268F00AAE_.wvu.FilterData" localSheetId="0" hidden="1">'на 01.04.2020'!$A$7:$J$424</definedName>
    <definedName name="Z_59074C03_1A19_4344_8FE1_916D5A98CD29_.wvu.FilterData" localSheetId="0" hidden="1">'на 01.04.2020'!$A$7:$J$424</definedName>
    <definedName name="Z_593FC661_D3C9_4D5B_9F7F_4FD8BB281A5E_.wvu.FilterData" localSheetId="0" hidden="1">'на 01.04.2020'!$A$7:$J$424</definedName>
    <definedName name="Z_5996ED13_8652_498D_8DEE_2CE867E1D6DA_.wvu.FilterData" localSheetId="0" hidden="1">'на 01.04.2020'!$A$7:$J$424</definedName>
    <definedName name="Z_59CCB0AC_39EE_4AC7_9307_7FE7718BECEC_.wvu.FilterData" localSheetId="0" hidden="1">'на 01.04.2020'!$A$7:$J$424</definedName>
    <definedName name="Z_59F91900_CAE9_4608_97BE_FBC0993C389F_.wvu.FilterData" localSheetId="0" hidden="1">'на 01.04.2020'!$A$7:$H$171</definedName>
    <definedName name="Z_5A0826D2_48E8_4049_87EB_8011A792B32A_.wvu.FilterData" localSheetId="0" hidden="1">'на 01.04.2020'!$A$7:$J$424</definedName>
    <definedName name="Z_5A5FF966_0E10_4BF8_B40F_C8478F0D995D_.wvu.FilterData" localSheetId="0" hidden="1">'на 01.04.2020'!$A$7:$J$424</definedName>
    <definedName name="Z_5AC843E8_BE7D_4B69_82E5_622B40389D76_.wvu.FilterData" localSheetId="0" hidden="1">'на 01.04.2020'!$A$7:$J$424</definedName>
    <definedName name="Z_5AED1EEB_F2BD_4EA8_B85A_ECC7CA9EB0BB_.wvu.FilterData" localSheetId="0" hidden="1">'на 01.04.2020'!$A$7:$J$424</definedName>
    <definedName name="Z_5B201F9D_0EC3_499C_A33C_1C4C3BFDAC63_.wvu.FilterData" localSheetId="0" hidden="1">'на 01.04.2020'!$A$7:$J$424</definedName>
    <definedName name="Z_5B530939_3820_4F41_B6AF_D342046937E2_.wvu.FilterData" localSheetId="0" hidden="1">'на 01.04.2020'!$A$7:$J$424</definedName>
    <definedName name="Z_5B6D98E6_8929_4747_9889_173EDC254AC0_.wvu.FilterData" localSheetId="0" hidden="1">'на 01.04.2020'!$A$7:$J$424</definedName>
    <definedName name="Z_5B8F35C7_BACE_46B7_A289_D37993E37EE6_.wvu.FilterData" localSheetId="0" hidden="1">'на 01.04.2020'!$A$7:$J$424</definedName>
    <definedName name="Z_5BD6B32C_AA9C_477B_9D18_4933499B50B8_.wvu.FilterData" localSheetId="0" hidden="1">'на 01.04.2020'!$A$7:$J$424</definedName>
    <definedName name="Z_5C13A1A0_C535_4639_90BE_9B5D72B8AEDB_.wvu.FilterData" localSheetId="0" hidden="1">'на 01.04.2020'!$A$7:$H$171</definedName>
    <definedName name="Z_5C253E80_F3BD_4FE4_AB93_2FEE92134E33_.wvu.FilterData" localSheetId="0" hidden="1">'на 01.04.2020'!$A$7:$J$424</definedName>
    <definedName name="Z_5C519772_2A20_4B5B_841B_37C4DE3DF25F_.wvu.FilterData" localSheetId="0" hidden="1">'на 01.04.2020'!$A$7:$J$424</definedName>
    <definedName name="Z_5CDE7466_9008_4EE8_8F19_E26D937B15F6_.wvu.FilterData" localSheetId="0" hidden="1">'на 01.04.2020'!$A$7:$H$171</definedName>
    <definedName name="Z_5CF8FCD5_D471_4326_AE16_46A73366B8A0_.wvu.FilterData" localSheetId="0" hidden="1">'на 01.04.2020'!$A$7:$J$424</definedName>
    <definedName name="Z_5D02AC07_9DDA_4DED_8BC0_7F56C2780A3D_.wvu.FilterData" localSheetId="0" hidden="1">'на 01.04.2020'!$A$7:$J$424</definedName>
    <definedName name="Z_5D0C536E_5C8E_491C_A9DB_A2B27E25CEE3_.wvu.FilterData" localSheetId="0" hidden="1">'на 01.04.2020'!$A$7:$J$424</definedName>
    <definedName name="Z_5D1A8E24_0858_4B4C_9A88_78819F5A1F0E_.wvu.FilterData" localSheetId="0" hidden="1">'на 01.04.2020'!$A$7:$J$424</definedName>
    <definedName name="Z_5D493D37_85DF_4A0D_9E57_094C52290F45_.wvu.FilterData" localSheetId="0" hidden="1">'на 01.04.2020'!$A$7:$J$424</definedName>
    <definedName name="Z_5DA1F30B_C28D_4542_91B8_59775937AB4F_.wvu.FilterData" localSheetId="0" hidden="1">'на 01.04.2020'!$A$7:$J$424</definedName>
    <definedName name="Z_5E8319AA_70BE_4A15_908D_5BB7BC61D3F7_.wvu.FilterData" localSheetId="0" hidden="1">'на 01.04.2020'!$A$7:$J$424</definedName>
    <definedName name="Z_5EB104F4_627D_44E7_960F_6C67063C7D09_.wvu.FilterData" localSheetId="0" hidden="1">'на 01.04.2020'!$A$7:$J$424</definedName>
    <definedName name="Z_5EB1B5BB_79BE_4318_9140_3FA31802D519_.wvu.FilterData" localSheetId="0" hidden="1">'на 01.04.2020'!$A$7:$J$424</definedName>
    <definedName name="Z_5EB1B5BB_79BE_4318_9140_3FA31802D519_.wvu.PrintArea" localSheetId="0" hidden="1">'на 01.04.2020'!$A$1:$J$203</definedName>
    <definedName name="Z_5EB1B5BB_79BE_4318_9140_3FA31802D519_.wvu.PrintTitles" localSheetId="0" hidden="1">'на 01.04.2020'!$5:$8</definedName>
    <definedName name="Z_5F7F93D2_80EF_4EEE_9C9D_12AB30DD80D3_.wvu.FilterData" localSheetId="0" hidden="1">'на 01.04.2020'!$A$7:$J$424</definedName>
    <definedName name="Z_5FB953A5_71FF_4056_AF98_C9D06FF0EDF3_.wvu.Cols" localSheetId="0" hidden="1">'на 01.04.2020'!#REF!,'на 01.04.2020'!#REF!</definedName>
    <definedName name="Z_5FB953A5_71FF_4056_AF98_C9D06FF0EDF3_.wvu.FilterData" localSheetId="0" hidden="1">'на 01.04.2020'!$A$7:$J$424</definedName>
    <definedName name="Z_5FB953A5_71FF_4056_AF98_C9D06FF0EDF3_.wvu.PrintArea" localSheetId="0" hidden="1">'на 01.04.2020'!$A$1:$J$203</definedName>
    <definedName name="Z_5FB953A5_71FF_4056_AF98_C9D06FF0EDF3_.wvu.PrintTitles" localSheetId="0" hidden="1">'на 01.04.2020'!$5:$8</definedName>
    <definedName name="Z_6011A554_E1A4_465F_9A01_E0469A86D44D_.wvu.FilterData" localSheetId="0" hidden="1">'на 01.04.2020'!$A$7:$J$424</definedName>
    <definedName name="Z_60155C64_695E_458C_BBFE_B89C53118803_.wvu.FilterData" localSheetId="0" hidden="1">'на 01.04.2020'!$A$7:$J$424</definedName>
    <definedName name="Z_60657231_C99E_4191_A90E_C546FB588843_.wvu.FilterData" localSheetId="0" hidden="1">'на 01.04.2020'!$A$7:$H$171</definedName>
    <definedName name="Z_6068C3FF_17AA_48A5_A88B_2523CBAC39AE_.wvu.FilterData" localSheetId="0" hidden="1">'на 01.04.2020'!$A$7:$J$424</definedName>
    <definedName name="Z_6068C3FF_17AA_48A5_A88B_2523CBAC39AE_.wvu.PrintArea" localSheetId="0" hidden="1">'на 01.04.2020'!$A$1:$J$209</definedName>
    <definedName name="Z_6068C3FF_17AA_48A5_A88B_2523CBAC39AE_.wvu.PrintTitles" localSheetId="0" hidden="1">'на 01.04.2020'!$5:$8</definedName>
    <definedName name="Z_6096DF59_5639_431F_ACAA_6E74367471D4_.wvu.FilterData" localSheetId="0" hidden="1">'на 01.04.2020'!$A$7:$J$424</definedName>
    <definedName name="Z_60B33E92_3815_4061_91AA_8E38B8895054_.wvu.FilterData" localSheetId="0" hidden="1">'на 01.04.2020'!$A$7:$H$171</definedName>
    <definedName name="Z_615C7B91_FF13_4408_A2AA_52DA69643ED1_.wvu.FilterData" localSheetId="0" hidden="1">'на 01.04.2020'!$A$7:$J$424</definedName>
    <definedName name="Z_61D3C2BE_E5C3_4670_8A8C_5EA015D7BE13_.wvu.FilterData" localSheetId="0" hidden="1">'на 01.04.2020'!$A$7:$J$424</definedName>
    <definedName name="Z_61FEE2C2_8D13_4755_8517_9B75B80FA4B1_.wvu.FilterData" localSheetId="0" hidden="1">'на 01.04.2020'!$A$7:$J$424</definedName>
    <definedName name="Z_6246324E_D224_4FAC_8C67_F9370E7D77EB_.wvu.FilterData" localSheetId="0" hidden="1">'на 01.04.2020'!$A$7:$J$424</definedName>
    <definedName name="Z_62534477_13C5_437C_87A9_3525FC60CE4D_.wvu.FilterData" localSheetId="0" hidden="1">'на 01.04.2020'!$A$7:$J$424</definedName>
    <definedName name="Z_62691467_BD46_47AE_A6DF_52CBD0D9817B_.wvu.FilterData" localSheetId="0" hidden="1">'на 01.04.2020'!$A$7:$H$171</definedName>
    <definedName name="Z_62AE6103_E87D_480F_B5E4_8DBCD8F5A21D_.wvu.FilterData" localSheetId="0" hidden="1">'на 01.04.2020'!$A$7:$J$424</definedName>
    <definedName name="Z_62BB10A5_EF28_4942_80EF_BF25E16F79EB_.wvu.FilterData" localSheetId="0" hidden="1">'на 01.04.2020'!$A$7:$J$424</definedName>
    <definedName name="Z_62C4D5B7_88F6_4885_99F7_CBFA0AACC2D9_.wvu.FilterData" localSheetId="0" hidden="1">'на 01.04.2020'!$A$7:$J$424</definedName>
    <definedName name="Z_62E7809F_D5DF_4BC1_AEFF_718779E2F7F6_.wvu.FilterData" localSheetId="0" hidden="1">'на 01.04.2020'!$A$7:$J$424</definedName>
    <definedName name="Z_62F28655_B8A8_45AE_A142_E93FF8C032BD_.wvu.FilterData" localSheetId="0" hidden="1">'на 01.04.2020'!$A$7:$J$424</definedName>
    <definedName name="Z_62F2B5AA_C3D1_4669_A4A0_184285923B8F_.wvu.FilterData" localSheetId="0" hidden="1">'на 01.04.2020'!$A$7:$J$424</definedName>
    <definedName name="Z_63436FDB_9A91_4157_840D_70107C085942_.wvu.FilterData" localSheetId="0" hidden="1">'на 01.04.2020'!$A$7:$J$424</definedName>
    <definedName name="Z_636DA917_E508_45C7_B31A_50C91F940D46_.wvu.FilterData" localSheetId="0" hidden="1">'на 01.04.2020'!$A$7:$J$424</definedName>
    <definedName name="Z_63720CAA_47FE_4977_B082_29E1534276C7_.wvu.FilterData" localSheetId="0" hidden="1">'на 01.04.2020'!$A$7:$J$424</definedName>
    <definedName name="Z_638AAAE8_8FF2_44D0_A160_BB2A9AEB5B72_.wvu.FilterData" localSheetId="0" hidden="1">'на 01.04.2020'!$A$7:$H$171</definedName>
    <definedName name="Z_63D45DC6_0D62_438A_9069_0A4378090381_.wvu.FilterData" localSheetId="0" hidden="1">'на 01.04.2020'!$A$7:$H$171</definedName>
    <definedName name="Z_647EE6A0_6C8D_4FBF_BCF1_907D60975A5A_.wvu.FilterData" localSheetId="0" hidden="1">'на 01.04.2020'!$A$7:$J$424</definedName>
    <definedName name="Z_648AB040_BD0E_49A1_BA40_87D3D9C0BA55_.wvu.FilterData" localSheetId="0" hidden="1">'на 01.04.2020'!$A$7:$J$424</definedName>
    <definedName name="Z_649E5CE3_4976_49D9_83DA_4E57FFC714BF_.wvu.Cols" localSheetId="0" hidden="1">'на 01.04.2020'!#REF!</definedName>
    <definedName name="Z_649E5CE3_4976_49D9_83DA_4E57FFC714BF_.wvu.FilterData" localSheetId="0" hidden="1">'на 01.04.2020'!$A$7:$J$424</definedName>
    <definedName name="Z_649E5CE3_4976_49D9_83DA_4E57FFC714BF_.wvu.PrintArea" localSheetId="0" hidden="1">'на 01.04.2020'!$A$1:$J$207</definedName>
    <definedName name="Z_649E5CE3_4976_49D9_83DA_4E57FFC714BF_.wvu.PrintTitles" localSheetId="0" hidden="1">'на 01.04.2020'!$5:$8</definedName>
    <definedName name="Z_64C01F03_E840_4B6E_960F_5E13E0981676_.wvu.FilterData" localSheetId="0" hidden="1">'на 01.04.2020'!$A$7:$J$424</definedName>
    <definedName name="Z_65F8B16B_220F_4FC8_86A4_6BDB56CB5C59_.wvu.FilterData" localSheetId="0" hidden="1">'на 01.04.2020'!$A$3:$J$208</definedName>
    <definedName name="Z_6654CD2E_14AE_4299_8801_306919BA9D32_.wvu.FilterData" localSheetId="0" hidden="1">'на 01.04.2020'!$A$7:$J$424</definedName>
    <definedName name="Z_66550ABE_0FE4_4071_B1FA_6163FA599414_.wvu.FilterData" localSheetId="0" hidden="1">'на 01.04.2020'!$A$7:$J$424</definedName>
    <definedName name="Z_6656F77C_55F8_4E1C_A222_2E884838D2F2_.wvu.FilterData" localSheetId="0" hidden="1">'на 01.04.2020'!$A$7:$J$424</definedName>
    <definedName name="Z_667B535C_31EB_4690_B9D0_A1691F287780_.wvu.FilterData" localSheetId="0" hidden="1">'на 01.04.2020'!$A$7:$J$424</definedName>
    <definedName name="Z_66EE8E68_84F1_44B5_B60B_7ED67214A421_.wvu.FilterData" localSheetId="0" hidden="1">'на 01.04.2020'!$A$7:$J$424</definedName>
    <definedName name="Z_67A1158E_8E10_4053_B044_B8AB7C784C01_.wvu.FilterData" localSheetId="0" hidden="1">'на 01.04.2020'!$A$7:$J$424</definedName>
    <definedName name="Z_67ADFAE6_A9AF_44D7_8539_93CD0F6B7849_.wvu.FilterData" localSheetId="0" hidden="1">'на 01.04.2020'!$A$7:$J$424</definedName>
    <definedName name="Z_67ADFAE6_A9AF_44D7_8539_93CD0F6B7849_.wvu.PrintArea" localSheetId="0" hidden="1">'на 01.04.2020'!$A$1:$J$223</definedName>
    <definedName name="Z_67ADFAE6_A9AF_44D7_8539_93CD0F6B7849_.wvu.PrintTitles" localSheetId="0" hidden="1">'на 01.04.2020'!$5:$8</definedName>
    <definedName name="Z_67ADFAE6_A9AF_44D7_8539_93CD0F6B7849_.wvu.Rows" localSheetId="0" hidden="1">'на 01.04.2020'!$166:$171</definedName>
    <definedName name="Z_67CEEC89_8901_4825_883E_9C288CEBA3F4_.wvu.FilterData" localSheetId="0" hidden="1">'на 01.04.2020'!$A$7:$J$424</definedName>
    <definedName name="Z_68543727_5837_47F3_A17E_A06AE03143F0_.wvu.FilterData" localSheetId="0" hidden="1">'на 01.04.2020'!$A$7:$J$424</definedName>
    <definedName name="Z_68683A58_471B_4FCB_952E_C9B39BF5837F_.wvu.FilterData" localSheetId="0" hidden="1">'на 01.04.2020'!$A$7:$J$424</definedName>
    <definedName name="Z_6901CD30_42B7_4EC1_AF54_8AB710BFE495_.wvu.FilterData" localSheetId="0" hidden="1">'на 01.04.2020'!$A$7:$J$424</definedName>
    <definedName name="Z_69321B6F_CF2A_4DAB_82CF_8CAAD629F257_.wvu.FilterData" localSheetId="0" hidden="1">'на 01.04.2020'!$A$7:$J$424</definedName>
    <definedName name="Z_6960C5FC_23BB_416E_91A4_54843C57A92C_.wvu.FilterData" localSheetId="0" hidden="1">'на 01.04.2020'!$A$7:$J$424</definedName>
    <definedName name="Z_6A19F32A_B160_4483_91DD_03217B777DF3_.wvu.FilterData" localSheetId="0" hidden="1">'на 01.04.2020'!$A$7:$J$424</definedName>
    <definedName name="Z_6A3BD144_0140_4ADD_AD88_B274AA069B37_.wvu.FilterData" localSheetId="0" hidden="1">'на 01.04.2020'!$A$7:$J$424</definedName>
    <definedName name="Z_6AE09898_DB20_4B56_B25D_C756C4A5A0A2_.wvu.FilterData" localSheetId="0" hidden="1">'на 01.04.2020'!$A$7:$J$424</definedName>
    <definedName name="Z_6B30174D_06F6_400C_8FE4_A489A229C982_.wvu.FilterData" localSheetId="0" hidden="1">'на 01.04.2020'!$A$7:$J$424</definedName>
    <definedName name="Z_6B9F1A4E_485B_421D_A44C_0AAE5901E28D_.wvu.FilterData" localSheetId="0" hidden="1">'на 01.04.2020'!$A$7:$J$424</definedName>
    <definedName name="Z_6BE4E62B_4F97_4F96_9638_8ADCE8F932B1_.wvu.FilterData" localSheetId="0" hidden="1">'на 01.04.2020'!$A$7:$H$171</definedName>
    <definedName name="Z_6BE735CC_AF2E_4F67_B22D_A8AB001D3353_.wvu.FilterData" localSheetId="0" hidden="1">'на 01.04.2020'!$A$7:$H$171</definedName>
    <definedName name="Z_6C574B3A_CBDC_4063_B039_06E2BE768645_.wvu.FilterData" localSheetId="0" hidden="1">'на 01.04.2020'!$A$7:$J$424</definedName>
    <definedName name="Z_6CF84B0C_144A_4CF4_A34E_B9147B738037_.wvu.FilterData" localSheetId="0" hidden="1">'на 01.04.2020'!$A$7:$H$171</definedName>
    <definedName name="Z_6D091BF8_3118_4C66_BFCF_A396B92963B0_.wvu.FilterData" localSheetId="0" hidden="1">'на 01.04.2020'!$A$7:$J$424</definedName>
    <definedName name="Z_6D692D1F_2186_4B62_878B_AABF13F25116_.wvu.FilterData" localSheetId="0" hidden="1">'на 01.04.2020'!$A$7:$J$424</definedName>
    <definedName name="Z_6D7CFBF1_75D3_41F3_8694_AE4E45FE6F72_.wvu.FilterData" localSheetId="0" hidden="1">'на 01.04.2020'!$A$7:$J$424</definedName>
    <definedName name="Z_6DC5357A_CB08_43BF_90C5_44CA067A2BB4_.wvu.FilterData" localSheetId="0" hidden="1">'на 01.04.2020'!$A$7:$J$424</definedName>
    <definedName name="Z_6E1926CF_4906_4A55_811C_617ED8BB98BA_.wvu.FilterData" localSheetId="0" hidden="1">'на 01.04.2020'!$A$7:$J$424</definedName>
    <definedName name="Z_6E2D6686_B9FD_4BBA_8CD4_95C6386F5509_.wvu.FilterData" localSheetId="0" hidden="1">'на 01.04.2020'!$A$7:$H$171</definedName>
    <definedName name="Z_6E4A7295_8CE0_4D28_ABEF_D38EBAE7C204_.wvu.FilterData" localSheetId="0" hidden="1">'на 01.04.2020'!$A$7:$J$424</definedName>
    <definedName name="Z_6E4A7295_8CE0_4D28_ABEF_D38EBAE7C204_.wvu.PrintArea" localSheetId="0" hidden="1">'на 01.04.2020'!$A$1:$J$223</definedName>
    <definedName name="Z_6E4A7295_8CE0_4D28_ABEF_D38EBAE7C204_.wvu.PrintTitles" localSheetId="0" hidden="1">'на 01.04.2020'!$5:$8</definedName>
    <definedName name="Z_6E825DA6_B9DB_42A8_A522_056892337545_.wvu.FilterData" localSheetId="0" hidden="1">'на 01.04.2020'!$A$7:$J$424</definedName>
    <definedName name="Z_6ECBF068_1C02_4E6C_B4E6_EB2B6EC464BD_.wvu.FilterData" localSheetId="0" hidden="1">'на 01.04.2020'!$A$7:$J$424</definedName>
    <definedName name="Z_6F1223ED_6D7E_4BDC_97BD_57C6B16DF50B_.wvu.FilterData" localSheetId="0" hidden="1">'на 01.04.2020'!$A$7:$J$424</definedName>
    <definedName name="Z_6F188E27_E72B_48C9_888E_3A4AAF082D5A_.wvu.FilterData" localSheetId="0" hidden="1">'на 01.04.2020'!$A$7:$J$424</definedName>
    <definedName name="Z_6F5A12C8_A074_4C40_BB8E_7EC26830E12E_.wvu.FilterData" localSheetId="0" hidden="1">'на 01.04.2020'!$A$7:$J$424</definedName>
    <definedName name="Z_6F60BF81_D1A9_4E04_93E7_3EE7124B8D23_.wvu.FilterData" localSheetId="0" hidden="1">'на 01.04.2020'!$A$7:$H$171</definedName>
    <definedName name="Z_6FA95ECB_A72C_44B0_B29D_BED71D2AC5FA_.wvu.FilterData" localSheetId="0" hidden="1">'на 01.04.2020'!$A$7:$J$424</definedName>
    <definedName name="Z_6FC51FBE_9907_47C6_90D2_77583F097BE8_.wvu.FilterData" localSheetId="0" hidden="1">'на 01.04.2020'!$A$7:$J$424</definedName>
    <definedName name="Z_701E5EC3_E633_4389_A70E_4DD82E713CE4_.wvu.FilterData" localSheetId="0" hidden="1">'на 01.04.2020'!$A$7:$J$424</definedName>
    <definedName name="Z_70563E19_BB5A_4FAB_8E42_6308F4D97788_.wvu.FilterData" localSheetId="0" hidden="1">'на 01.04.2020'!$A$7:$J$424</definedName>
    <definedName name="Z_70567FCD_AD22_4F19_9380_E5332B152F74_.wvu.FilterData" localSheetId="0" hidden="1">'на 01.04.2020'!$A$7:$J$424</definedName>
    <definedName name="Z_705B9265_FB16_46D2_8816_8AF84D72C023_.wvu.FilterData" localSheetId="0" hidden="1">'на 01.04.2020'!$A$7:$J$424</definedName>
    <definedName name="Z_706D67E7_3361_40B2_829D_8844AB8060E2_.wvu.FilterData" localSheetId="0" hidden="1">'на 01.04.2020'!$A$7:$H$171</definedName>
    <definedName name="Z_70E4543C_ADDB_4019_BDB2_F36D27861FA5_.wvu.FilterData" localSheetId="0" hidden="1">'на 01.04.2020'!$A$7:$J$424</definedName>
    <definedName name="Z_70F1B7E8_7988_4C81_9922_ABE1AE06A197_.wvu.FilterData" localSheetId="0" hidden="1">'на 01.04.2020'!$A$7:$J$424</definedName>
    <definedName name="Z_71392A7E_0652_42FB_9A5C_35A0D8CFF7F9_.wvu.FilterData" localSheetId="0" hidden="1">'на 01.04.2020'!$A$7:$J$424</definedName>
    <definedName name="Z_7246383F_5A7C_4469_ABE5_F3DE99D7B98C_.wvu.FilterData" localSheetId="0" hidden="1">'на 01.04.2020'!$A$7:$H$171</definedName>
    <definedName name="Z_727CF329_C3C3_4900_8882_0105D9B87052_.wvu.FilterData" localSheetId="0" hidden="1">'на 01.04.2020'!$A$7:$J$424</definedName>
    <definedName name="Z_728B417D_5E48_46CF_86FE_9C0FFD136F19_.wvu.FilterData" localSheetId="0" hidden="1">'на 01.04.2020'!$A$7:$J$424</definedName>
    <definedName name="Z_72971C39_5C91_4008_BD77_2DC24FDFDCB6_.wvu.FilterData" localSheetId="0" hidden="1">'на 01.04.2020'!$A$7:$J$424</definedName>
    <definedName name="Z_72BCCF18_7B1D_4731_977C_FF5C187A4C82_.wvu.FilterData" localSheetId="0" hidden="1">'на 01.04.2020'!$A$7:$J$424</definedName>
    <definedName name="Z_72C0943B_A5D5_4B80_AD54_166C5CDC74DE_.wvu.FilterData" localSheetId="0" hidden="1">'на 01.04.2020'!$A$3:$J$208</definedName>
    <definedName name="Z_72C0943B_A5D5_4B80_AD54_166C5CDC74DE_.wvu.PrintArea" localSheetId="0" hidden="1">'на 01.04.2020'!$A$1:$J$223</definedName>
    <definedName name="Z_72C0943B_A5D5_4B80_AD54_166C5CDC74DE_.wvu.PrintTitles" localSheetId="0" hidden="1">'на 01.04.2020'!$5:$8</definedName>
    <definedName name="Z_7351B774_7780_442A_903E_647131A150ED_.wvu.FilterData" localSheetId="0" hidden="1">'на 01.04.2020'!$A$7:$J$424</definedName>
    <definedName name="Z_7376FA42_13A1_4710_BABC_A35C9B40426F_.wvu.FilterData" localSheetId="0" hidden="1">'на 01.04.2020'!$A$7:$J$424</definedName>
    <definedName name="Z_73CDEAEF_F5D2_4C7D_B3AC_27D3687E8E82_.wvu.FilterData" localSheetId="0" hidden="1">'на 01.04.2020'!$A$7:$J$424</definedName>
    <definedName name="Z_73DD0BF4_420B_48CB_9B9B_8A8636EFB6F5_.wvu.FilterData" localSheetId="0" hidden="1">'на 01.04.2020'!$A$7:$J$424</definedName>
    <definedName name="Z_741C3AAD_37E5_4231_B8F1_6F6ABAB5BA70_.wvu.FilterData" localSheetId="0" hidden="1">'на 01.04.2020'!$A$3:$J$208</definedName>
    <definedName name="Z_742C8CE1_B323_4B6C_901C_E2B713ADDB04_.wvu.FilterData" localSheetId="0" hidden="1">'на 01.04.2020'!$A$7:$H$171</definedName>
    <definedName name="Z_748F9DE0_4D4D_45B7_B0A6_8E38A8FAC9E9_.wvu.FilterData" localSheetId="0" hidden="1">'на 01.04.2020'!$A$7:$J$424</definedName>
    <definedName name="Z_74E76C1B_437A_4F95_A676_022F5E1C8D67_.wvu.FilterData" localSheetId="0" hidden="1">'на 01.04.2020'!$A$7:$J$424</definedName>
    <definedName name="Z_74F25527_9FBE_45D8_B38D_2B215FE8DD1E_.wvu.FilterData" localSheetId="0" hidden="1">'на 01.04.2020'!$A$7:$J$424</definedName>
    <definedName name="Z_75043654_F444_4A16_B62E_39173149E589_.wvu.FilterData" localSheetId="0" hidden="1">'на 01.04.2020'!$A$7:$J$424</definedName>
    <definedName name="Z_762066AC_D656_4392_845D_8C6157B76764_.wvu.FilterData" localSheetId="0" hidden="1">'на 01.04.2020'!$A$7:$H$171</definedName>
    <definedName name="Z_7654DBDC_86A8_4903_B5DC_30516E94F2C0_.wvu.FilterData" localSheetId="0" hidden="1">'на 01.04.2020'!$A$7:$J$424</definedName>
    <definedName name="Z_77081AB2_288F_4D22_9FAD_2429DAF1E510_.wvu.FilterData" localSheetId="0" hidden="1">'на 01.04.2020'!$A$7:$J$424</definedName>
    <definedName name="Z_7732915B_3E66_4107_A49B_68BF378A577A_.wvu.FilterData" localSheetId="0" hidden="1">'на 01.04.2020'!$A$7:$J$424</definedName>
    <definedName name="Z_777611BF_FE54_48A9_A8A8_0C82A3AE3A94_.wvu.FilterData" localSheetId="0" hidden="1">'на 01.04.2020'!$A$7:$J$424</definedName>
    <definedName name="Z_784E79C4_44EE_4A5F_B5EE_E1C5DC2A73F5_.wvu.FilterData" localSheetId="0" hidden="1">'на 01.04.2020'!$A$7:$J$424</definedName>
    <definedName name="Z_78A64231_D3EC_469E_ACF6_EC92F17797B6_.wvu.FilterData" localSheetId="0" hidden="1">'на 01.04.2020'!$A$7:$J$424</definedName>
    <definedName name="Z_793C7B2D_7F2B_48EC_8A47_D2709381137D_.wvu.FilterData" localSheetId="0" hidden="1">'на 01.04.2020'!$A$7:$J$424</definedName>
    <definedName name="Z_799DB00F_141C_483B_A462_359C05A36D93_.wvu.FilterData" localSheetId="0" hidden="1">'на 01.04.2020'!$A$7:$H$171</definedName>
    <definedName name="Z_79E4D554_5B2C_41A7_B934_B430838AA03E_.wvu.FilterData" localSheetId="0" hidden="1">'на 01.04.2020'!$A$7:$J$424</definedName>
    <definedName name="Z_7A01CF94_90AE_4821_93EE_D3FE8D12D8D5_.wvu.FilterData" localSheetId="0" hidden="1">'на 01.04.2020'!$A$7:$J$424</definedName>
    <definedName name="Z_7A09065A_45D5_4C53_B9DD_121DF6719D64_.wvu.FilterData" localSheetId="0" hidden="1">'на 01.04.2020'!$A$7:$H$171</definedName>
    <definedName name="Z_7A581F71_E82E_4B42_ADFE_CBB110352CF0_.wvu.FilterData" localSheetId="0" hidden="1">'на 01.04.2020'!$A$7:$J$424</definedName>
    <definedName name="Z_7A71A7FF_8800_4D00_AEC1_1B599D526CDE_.wvu.FilterData" localSheetId="0" hidden="1">'на 01.04.2020'!$A$7:$J$424</definedName>
    <definedName name="Z_7AE14342_BF53_4FA2_8C85_1038D8BA9596_.wvu.FilterData" localSheetId="0" hidden="1">'на 01.04.2020'!$A$7:$H$171</definedName>
    <definedName name="Z_7B245AB0_C2AF_4822_BFC4_2399F85856C1_.wvu.Cols" localSheetId="0" hidden="1">'на 01.04.2020'!#REF!,'на 01.04.2020'!#REF!</definedName>
    <definedName name="Z_7B245AB0_C2AF_4822_BFC4_2399F85856C1_.wvu.FilterData" localSheetId="0" hidden="1">'на 01.04.2020'!$A$7:$J$424</definedName>
    <definedName name="Z_7B245AB0_C2AF_4822_BFC4_2399F85856C1_.wvu.PrintArea" localSheetId="0" hidden="1">'на 01.04.2020'!$A$1:$J$203</definedName>
    <definedName name="Z_7B245AB0_C2AF_4822_BFC4_2399F85856C1_.wvu.PrintTitles" localSheetId="0" hidden="1">'на 01.04.2020'!$5:$8</definedName>
    <definedName name="Z_7B77AEA7_9EB0_430F_94C7_6393A69B0369_.wvu.FilterData" localSheetId="0" hidden="1">'на 01.04.2020'!$A$7:$J$424</definedName>
    <definedName name="Z_7BA445E6_50A0_4F67_81F2_B2945A5BFD3F_.wvu.FilterData" localSheetId="0" hidden="1">'на 01.04.2020'!$A$7:$J$424</definedName>
    <definedName name="Z_7BC27702_AD83_4B6E_860E_D694439F877D_.wvu.FilterData" localSheetId="0" hidden="1">'на 01.04.2020'!$A$7:$H$171</definedName>
    <definedName name="Z_7C23B52F_243B_4908_ACCE_2C6A732F4CE2_.wvu.FilterData" localSheetId="0" hidden="1">'на 01.04.2020'!$A$7:$J$424</definedName>
    <definedName name="Z_7C5735B6_B983_4E14_B7E4_71C183F79239_.wvu.FilterData" localSheetId="0" hidden="1">'на 01.04.2020'!$A$7:$J$424</definedName>
    <definedName name="Z_7CB2D520_A8A5_4D6C_BE39_64C505DBAE2C_.wvu.FilterData" localSheetId="0" hidden="1">'на 01.04.2020'!$A$7:$J$424</definedName>
    <definedName name="Z_7CB9D1CB_80BA_40B4_9A94_7ED38A1B10BF_.wvu.FilterData" localSheetId="0" hidden="1">'на 01.04.2020'!$A$7:$J$424</definedName>
    <definedName name="Z_7CDE2F56_3345_434D_8F5F_94498BC5B07B_.wvu.FilterData" localSheetId="0" hidden="1">'на 01.04.2020'!$A$7:$J$424</definedName>
    <definedName name="Z_7D3CF40D_731A_458F_92D4_5239AC179A47_.wvu.FilterData" localSheetId="0" hidden="1">'на 01.04.2020'!$A$7:$J$424</definedName>
    <definedName name="Z_7D6D3F29_170C_4CEB_BDC6_C81A37A07D8F_.wvu.FilterData" localSheetId="0" hidden="1">'на 01.04.2020'!$A$7:$J$424</definedName>
    <definedName name="Z_7D748AFA_A668_4029_AD67_E233DAE0B748_.wvu.FilterData" localSheetId="0" hidden="1">'на 01.04.2020'!$A$7:$J$424</definedName>
    <definedName name="Z_7DB24378_D193_4D04_9739_831C8625EEAE_.wvu.FilterData" localSheetId="0" hidden="1">'на 01.04.2020'!$A$7:$J$61</definedName>
    <definedName name="Z_7DE2C6BB_5F23_4345_9D0D_B5B4BA992A74_.wvu.FilterData" localSheetId="0" hidden="1">'на 01.04.2020'!$A$7:$J$424</definedName>
    <definedName name="Z_7E10B4A2_86C5_49FE_B735_A2A4A6EBA352_.wvu.FilterData" localSheetId="0" hidden="1">'на 01.04.2020'!$A$7:$J$424</definedName>
    <definedName name="Z_7E77AE50_A8E9_48E1_BD6F_0651484E1DB4_.wvu.FilterData" localSheetId="0" hidden="1">'на 01.04.2020'!$A$7:$J$424</definedName>
    <definedName name="Z_7EA33A1B_0947_4DD9_ACB5_FE84B029B96C_.wvu.FilterData" localSheetId="0" hidden="1">'на 01.04.2020'!$A$7:$J$424</definedName>
    <definedName name="Z_8007FFF7_F225_4D07_B648_0021B9FE9E8A_.wvu.FilterData" localSheetId="0" hidden="1">'на 01.04.2020'!$A$7:$J$424</definedName>
    <definedName name="Z_80140D8B_E635_4A57_8CFB_A0D49EB42D6A_.wvu.FilterData" localSheetId="0" hidden="1">'на 01.04.2020'!$A$7:$J$424</definedName>
    <definedName name="Z_8031C64D_1C21_4159_B071_D2328195B6C4_.wvu.FilterData" localSheetId="0" hidden="1">'на 01.04.2020'!$A$7:$J$424</definedName>
    <definedName name="Z_807C45F3_0915_4303_8AB6_6E0CA1A5B954_.wvu.FilterData" localSheetId="0" hidden="1">'на 01.04.2020'!$A$7:$J$424</definedName>
    <definedName name="Z_80D84490_9B2F_4196_9FDE_6B9221814592_.wvu.FilterData" localSheetId="0" hidden="1">'на 01.04.2020'!$A$7:$J$424</definedName>
    <definedName name="Z_81403331_C5EB_4760_B273_D3D9C8D43951_.wvu.FilterData" localSheetId="0" hidden="1">'на 01.04.2020'!$A$7:$H$171</definedName>
    <definedName name="Z_81649847_CB5B_4966_A3DA_C8770A46509B_.wvu.FilterData" localSheetId="0" hidden="1">'на 01.04.2020'!$A$7:$J$424</definedName>
    <definedName name="Z_81BE03B7_DE2F_4E82_8496_CAF917D1CC3F_.wvu.FilterData" localSheetId="0" hidden="1">'на 01.04.2020'!$A$7:$J$424</definedName>
    <definedName name="Z_8220CA38_66F1_4F9F_A7AE_CF3DF89B0B66_.wvu.FilterData" localSheetId="0" hidden="1">'на 01.04.2020'!$A$7:$J$424</definedName>
    <definedName name="Z_8280D1E0_5055_49CD_A383_D6B2F2EBD512_.wvu.FilterData" localSheetId="0" hidden="1">'на 01.04.2020'!$A$7:$H$171</definedName>
    <definedName name="Z_82826E6C_8680_42C1_B9B0_00129694C4D7_.wvu.FilterData" localSheetId="0" hidden="1">'на 01.04.2020'!$A$7:$J$424</definedName>
    <definedName name="Z_829F5F3F_AACC_4AF4_A7EF_0FD75747C358_.wvu.FilterData" localSheetId="0" hidden="1">'на 01.04.2020'!$A$7:$J$424</definedName>
    <definedName name="Z_82EF6439_1F2C_48B0_83F0_00AD9D43623A_.wvu.FilterData" localSheetId="0" hidden="1">'на 01.04.2020'!$A$7:$J$424</definedName>
    <definedName name="Z_837CB072_6E08_4E25_BA42_E40F22681EBE_.wvu.FilterData" localSheetId="0" hidden="1">'на 01.04.2020'!$A$7:$J$424</definedName>
    <definedName name="Z_837CFD4A_C906_4267_9AF6_CD5874FBB89E_.wvu.FilterData" localSheetId="0" hidden="1">'на 01.04.2020'!$A$7:$J$424</definedName>
    <definedName name="Z_83894FAF_831A_4268_8B2F_EACBEA69E5F1_.wvu.FilterData" localSheetId="0" hidden="1">'на 01.04.2020'!$A$7:$J$424</definedName>
    <definedName name="Z_840133FA_9546_4ED0_AA3E_E87F8F80931F_.wvu.FilterData" localSheetId="0" hidden="1">'на 01.04.2020'!$A$7:$J$424</definedName>
    <definedName name="Z_8407F1E6_9EC7_461D_8D1B_94A2C00F9BA6_.wvu.FilterData" localSheetId="0" hidden="1">'на 01.04.2020'!$A$7:$J$424</definedName>
    <definedName name="Z_8462E4B7_FF49_4401_9CB1_027D70C3D86B_.wvu.FilterData" localSheetId="0" hidden="1">'на 01.04.2020'!$A$7:$H$171</definedName>
    <definedName name="Z_8510A75A_1B7B_4213_9385_C347600B51A5_.wvu.FilterData" localSheetId="0" hidden="1">'на 01.04.2020'!$A$7:$J$424</definedName>
    <definedName name="Z_8518C130_335F_4917_99A5_712FA6AC79A6_.wvu.FilterData" localSheetId="0" hidden="1">'на 01.04.2020'!$A$7:$J$424</definedName>
    <definedName name="Z_8518EF96_21CF_4CEA_B17C_8AA8E48B82CF_.wvu.FilterData" localSheetId="0" hidden="1">'на 01.04.2020'!$A$7:$J$424</definedName>
    <definedName name="Z_85336449_1C25_4AF7_89BA_281D7385CDF9_.wvu.FilterData" localSheetId="0" hidden="1">'на 01.04.2020'!$A$7:$J$424</definedName>
    <definedName name="Z_85610BEE_6BD4_4AC9_9284_0AD9E6A15466_.wvu.FilterData" localSheetId="0" hidden="1">'на 01.04.2020'!$A$7:$J$424</definedName>
    <definedName name="Z_85621B9F_ABEF_4928_B406_5F6003CD3FC1_.wvu.FilterData" localSheetId="0" hidden="1">'на 01.04.2020'!$A$7:$J$424</definedName>
    <definedName name="Z_856E1644_43B0_4A35_AD05_C3FB0553F633_.wvu.FilterData" localSheetId="0" hidden="1">'на 01.04.2020'!$A$7:$J$424</definedName>
    <definedName name="Z_85941411_C589_4588_ABE6_705DAC8DCC3D_.wvu.FilterData" localSheetId="0" hidden="1">'на 01.04.2020'!$A$7:$J$424</definedName>
    <definedName name="Z_85EC44C9_3155_42D3_A129_8E0E8C37A7B0_.wvu.FilterData" localSheetId="0" hidden="1">'на 01.04.2020'!$A$7:$J$424</definedName>
    <definedName name="Z_8608FEAB_BF57_4E40_9AFB_AA087E242421_.wvu.FilterData" localSheetId="0" hidden="1">'на 01.04.2020'!$A$7:$J$424</definedName>
    <definedName name="Z_8649CC96_F63A_4F83_8C89_AA8F47AC05F3_.wvu.FilterData" localSheetId="0" hidden="1">'на 01.04.2020'!$A$7:$H$171</definedName>
    <definedName name="Z_865E39A3_4E09_45FF_A763_447E1E4F2C56_.wvu.FilterData" localSheetId="0" hidden="1">'на 01.04.2020'!$A$7:$J$424</definedName>
    <definedName name="Z_866666B3_A778_4059_8EF6_136684A0F698_.wvu.FilterData" localSheetId="0" hidden="1">'на 01.04.2020'!$A$7:$J$424</definedName>
    <definedName name="Z_868403B4_F60C_4700_B312_EDA79B4B2FC0_.wvu.FilterData" localSheetId="0" hidden="1">'на 01.04.2020'!$A$7:$J$424</definedName>
    <definedName name="Z_871DCBA4_4473_4C58_85F8_F17781E7BAB8_.wvu.FilterData" localSheetId="0" hidden="1">'на 01.04.2020'!$A$7:$J$424</definedName>
    <definedName name="Z_8751552B_87B3_495B_8801_0AAD8C553C17_.wvu.FilterData" localSheetId="0" hidden="1">'на 01.04.2020'!$A$7:$J$424</definedName>
    <definedName name="Z_8789C1A0_51C5_46EF_B1F1_B319BE008AC1_.wvu.FilterData" localSheetId="0" hidden="1">'на 01.04.2020'!$A$7:$J$424</definedName>
    <definedName name="Z_87AE545F_036F_4E8B_9D04_AE59AB8BAC14_.wvu.FilterData" localSheetId="0" hidden="1">'на 01.04.2020'!$A$7:$H$171</definedName>
    <definedName name="Z_87D86486_B5EF_4463_9350_9D1E042A42DF_.wvu.FilterData" localSheetId="0" hidden="1">'на 01.04.2020'!$A$7:$J$424</definedName>
    <definedName name="Z_882AE0C6_2439_44EF_9DFE_625D71A6FEB9_.wvu.FilterData" localSheetId="0" hidden="1">'на 01.04.2020'!$A$7:$J$424</definedName>
    <definedName name="Z_883D51B0_0A2B_40BD_A4BD_D3780EBDA8D9_.wvu.FilterData" localSheetId="0" hidden="1">'на 01.04.2020'!$A$7:$J$424</definedName>
    <definedName name="Z_8878B53B_0E8A_4A11_8A26_C2AC9BB8A4A9_.wvu.FilterData" localSheetId="0" hidden="1">'на 01.04.2020'!$A$7:$H$171</definedName>
    <definedName name="Z_888B8943_9277_42CB_A862_699801009D7B_.wvu.FilterData" localSheetId="0" hidden="1">'на 01.04.2020'!$A$7:$J$424</definedName>
    <definedName name="Z_88A0F5C8_F1C4_4816_99C8_59CB44BCE491_.wvu.FilterData" localSheetId="0" hidden="1">'на 01.04.2020'!$A$7:$J$424</definedName>
    <definedName name="Z_893C2773_315C_4E37_8B64_9EE805C92E03_.wvu.FilterData" localSheetId="0" hidden="1">'на 01.04.2020'!$A$7:$J$424</definedName>
    <definedName name="Z_893FA4D1_A90D_4C00_9051_4D40650C669D_.wvu.FilterData" localSheetId="0" hidden="1">'на 01.04.2020'!$A$7:$J$424</definedName>
    <definedName name="Z_895608B2_F053_445E_BD6A_E885E9D4FE51_.wvu.FilterData" localSheetId="0" hidden="1">'на 01.04.2020'!$A$7:$J$424</definedName>
    <definedName name="Z_898FFEFC_C4FC_44BB_BE63_00FC13DD2042_.wvu.FilterData" localSheetId="0" hidden="1">'на 01.04.2020'!$A$7:$J$424</definedName>
    <definedName name="Z_89C6A5BF_E8A5_4A6F_A481_15B2F7A6D4E2_.wvu.FilterData" localSheetId="0" hidden="1">'на 01.04.2020'!$A$7:$J$424</definedName>
    <definedName name="Z_89F2DB1B_0F19_4230_A501_8A6666788E86_.wvu.FilterData" localSheetId="0" hidden="1">'на 01.04.2020'!$A$7:$J$424</definedName>
    <definedName name="Z_8A4ABF0A_262D_4454_86FE_CA0ADCDF3E94_.wvu.FilterData" localSheetId="0" hidden="1">'на 01.04.2020'!$A$7:$J$424</definedName>
    <definedName name="Z_8AEDF337_2CA8_4768_B777_87BA785EB7CF_.wvu.FilterData" localSheetId="0" hidden="1">'на 01.04.2020'!$A$7:$J$424</definedName>
    <definedName name="Z_8B038B35_C81C_4F87_B7FE_FC546863AAA3_.wvu.FilterData" localSheetId="0" hidden="1">'на 01.04.2020'!$A$7:$J$424</definedName>
    <definedName name="Z_8BA7C340_DD6D_4BDE_939B_41C98A02B423_.wvu.FilterData" localSheetId="0" hidden="1">'на 01.04.2020'!$A$7:$J$424</definedName>
    <definedName name="Z_8BB118EA_41BC_4E46_8EA1_4268AA5B6DB1_.wvu.FilterData" localSheetId="0" hidden="1">'на 01.04.2020'!$A$7:$J$424</definedName>
    <definedName name="Z_8C04CD6E_A1CC_4EF8_8DD5_B859F52073A0_.wvu.FilterData" localSheetId="0" hidden="1">'на 01.04.2020'!$A$7:$J$424</definedName>
    <definedName name="Z_8C654415_86D2_479D_A511_8A4B3774E375_.wvu.FilterData" localSheetId="0" hidden="1">'на 01.04.2020'!$A$7:$H$171</definedName>
    <definedName name="Z_8CAD663B_CD5E_4846_B4FD_69BCB6D1EB12_.wvu.FilterData" localSheetId="0" hidden="1">'на 01.04.2020'!$A$7:$H$171</definedName>
    <definedName name="Z_8CB267BE_E783_4914_8FFF_50D79F1D75CF_.wvu.FilterData" localSheetId="0" hidden="1">'на 01.04.2020'!$A$7:$H$171</definedName>
    <definedName name="Z_8D0153EB_A3EC_4213_A12B_74D6D827770F_.wvu.FilterData" localSheetId="0" hidden="1">'на 01.04.2020'!$A$7:$J$424</definedName>
    <definedName name="Z_8D165CA5_5C34_4274_A8CC_4FBD8A8EE6D4_.wvu.FilterData" localSheetId="0" hidden="1">'на 01.04.2020'!$A$7:$J$424</definedName>
    <definedName name="Z_8D7BE686_9FAF_4C26_8FD5_5395E55E0797_.wvu.FilterData" localSheetId="0" hidden="1">'на 01.04.2020'!$A$7:$H$171</definedName>
    <definedName name="Z_8D7C2311_E9FE_48F6_9665_BB17829B147C_.wvu.FilterData" localSheetId="0" hidden="1">'на 01.04.2020'!$A$7:$J$424</definedName>
    <definedName name="Z_8D8D2F4C_3B7E_4C1F_A367_4BA418733E1A_.wvu.FilterData" localSheetId="0" hidden="1">'на 01.04.2020'!$A$7:$H$171</definedName>
    <definedName name="Z_8DDC8341_BA1A_40C0_A52A_76C24F0B5E7E_.wvu.FilterData" localSheetId="0" hidden="1">'на 01.04.2020'!$A$7:$J$424</definedName>
    <definedName name="Z_8DFDD887_4859_4275_91A7_634544543F21_.wvu.FilterData" localSheetId="0" hidden="1">'на 01.04.2020'!$A$7:$J$424</definedName>
    <definedName name="Z_8E24E498_16C5_4763_BA45_4106C3DB8EF3_.wvu.FilterData" localSheetId="0" hidden="1">'на 01.04.2020'!$A$7:$J$424</definedName>
    <definedName name="Z_8E62A2BE_7CE7_496E_AC79_F133ABDC98BF_.wvu.FilterData" localSheetId="0" hidden="1">'на 01.04.2020'!$A$7:$H$171</definedName>
    <definedName name="Z_8E9F6F00_AE74_405E_A586_56EFCF2E0935_.wvu.FilterData" localSheetId="0" hidden="1">'на 01.04.2020'!$A$7:$J$424</definedName>
    <definedName name="Z_8EEA3962_BA4C_439A_A251_8CA09A99457C_.wvu.FilterData" localSheetId="0" hidden="1">'на 01.04.2020'!$A$7:$J$424</definedName>
    <definedName name="Z_8EEB3EFB_2D0D_474D_A904_853356F13984_.wvu.FilterData" localSheetId="0" hidden="1">'на 01.04.2020'!$A$7:$J$424</definedName>
    <definedName name="Z_8F2A8A22_72A2_4B00_8248_255CA52D5828_.wvu.FilterData" localSheetId="0" hidden="1">'на 01.04.2020'!$A$7:$J$424</definedName>
    <definedName name="Z_8F2C6946_96AE_437C_B49F_554BFA809A0E_.wvu.FilterData" localSheetId="0" hidden="1">'на 01.04.2020'!$A$7:$J$424</definedName>
    <definedName name="Z_8F77D1FA_0A19_42EE_8A6C_A8B882128C49_.wvu.FilterData" localSheetId="0" hidden="1">'на 01.04.2020'!$A$7:$J$424</definedName>
    <definedName name="Z_8FF9DCA5_6AD6_43DC_B4C2_6F2C2BD54E25_.wvu.FilterData" localSheetId="0" hidden="1">'на 01.04.2020'!$A$7:$J$424</definedName>
    <definedName name="Z_90067115_7038_486C_B585_B48F5820801A_.wvu.FilterData" localSheetId="0" hidden="1">'на 01.04.2020'!$A$7:$J$424</definedName>
    <definedName name="Z_9044C5A5_1D21_4DB7_B551_B82CFEBFBFBE_.wvu.FilterData" localSheetId="0" hidden="1">'на 01.04.2020'!$A$7:$J$424</definedName>
    <definedName name="Z_9089CAE7_C9D5_4B44_BF40_622C1D4BEC1A_.wvu.FilterData" localSheetId="0" hidden="1">'на 01.04.2020'!$A$7:$J$424</definedName>
    <definedName name="Z_90B62036_E8E2_47F2_BA67_9490969E5E89_.wvu.FilterData" localSheetId="0" hidden="1">'на 01.04.2020'!$A$7:$J$424</definedName>
    <definedName name="Z_91482E4A_EB85_41D6_AA9F_21521D0F577E_.wvu.FilterData" localSheetId="0" hidden="1">'на 01.04.2020'!$A$7:$J$424</definedName>
    <definedName name="Z_91A44DD7_EFA1_45BC_BF8A_C6EBAED142C3_.wvu.FilterData" localSheetId="0" hidden="1">'на 01.04.2020'!$A$7:$J$424</definedName>
    <definedName name="Z_91E3A4F6_DD5F_4801_8A73_43FA173EA59A_.wvu.FilterData" localSheetId="0" hidden="1">'на 01.04.2020'!$A$7:$J$424</definedName>
    <definedName name="Z_920A2071_C71B_4F9A_9162_3A507E3571B7_.wvu.FilterData" localSheetId="0" hidden="1">'на 01.04.2020'!$A$7:$J$424</definedName>
    <definedName name="Z_920FBB9C_08EB_4E34_86D0_F557F6CFABB8_.wvu.FilterData" localSheetId="0" hidden="1">'на 01.04.2020'!$A$7:$J$424</definedName>
    <definedName name="Z_92A69ACC_08E1_4049_9A4E_909BE09E8D3F_.wvu.FilterData" localSheetId="0" hidden="1">'на 01.04.2020'!$A$7:$J$424</definedName>
    <definedName name="Z_92A7494D_B642_4D2E_8A98_FA3ADD190BCE_.wvu.FilterData" localSheetId="0" hidden="1">'на 01.04.2020'!$A$7:$J$424</definedName>
    <definedName name="Z_92A89EF4_8A4E_4790_B0CC_01892B6039EB_.wvu.FilterData" localSheetId="0" hidden="1">'на 01.04.2020'!$A$7:$J$424</definedName>
    <definedName name="Z_92B14807_1A18_49A7_BCF6_3D45DEFE0E47_.wvu.FilterData" localSheetId="0" hidden="1">'на 01.04.2020'!$A$7:$J$424</definedName>
    <definedName name="Z_92E38377_38CC_496E_BBD8_5394F7550FE3_.wvu.FilterData" localSheetId="0" hidden="1">'на 01.04.2020'!$A$7:$J$424</definedName>
    <definedName name="Z_93030161_EBD2_4C55_BB01_67290B2149A7_.wvu.FilterData" localSheetId="0" hidden="1">'на 01.04.2020'!$A$7:$J$424</definedName>
    <definedName name="Z_935DFEC4_8817_4BB5_A846_9674D5A05EE9_.wvu.FilterData" localSheetId="0" hidden="1">'на 01.04.2020'!$A$7:$H$171</definedName>
    <definedName name="Z_938F43B0_CEED_4632_948B_C835F76DFE4A_.wvu.FilterData" localSheetId="0" hidden="1">'на 01.04.2020'!$A$7:$J$424</definedName>
    <definedName name="Z_93997AAE_3E78_48E8_AE0E_38B78085663A_.wvu.FilterData" localSheetId="0" hidden="1">'на 01.04.2020'!$A$7:$J$424</definedName>
    <definedName name="Z_944D1186_FA84_48E6_9A44_19022D55084A_.wvu.FilterData" localSheetId="0" hidden="1">'на 01.04.2020'!$A$7:$J$424</definedName>
    <definedName name="Z_94851B80_49A7_4207_A790_443843F85060_.wvu.FilterData" localSheetId="0" hidden="1">'на 01.04.2020'!$A$7:$J$424</definedName>
    <definedName name="Z_949A7D0E_EBB0_4939_AB12_3F79A0A0ED4F_.wvu.FilterData" localSheetId="0" hidden="1">'на 01.04.2020'!$A$7:$J$424</definedName>
    <definedName name="Z_94B7C2B3_DC8A_4452_BC25_88DB8E474127_.wvu.FilterData" localSheetId="0" hidden="1">'на 01.04.2020'!$A$7:$J$424</definedName>
    <definedName name="Z_94E3B816_367C_44F4_94FC_13D42F694C13_.wvu.FilterData" localSheetId="0" hidden="1">'на 01.04.2020'!$A$7:$J$424</definedName>
    <definedName name="Z_9567BAA3_C404_4ADC_8B8B_933A1A5CE7B8_.wvu.FilterData" localSheetId="0" hidden="1">'на 01.04.2020'!$A$7:$J$424</definedName>
    <definedName name="Z_95B26847_5719_44C4_809A_1AA433F7B4DC_.wvu.FilterData" localSheetId="0" hidden="1">'на 01.04.2020'!$A$7:$J$424</definedName>
    <definedName name="Z_95B5A563_A81C_425C_AC80_18232E0FA0F2_.wvu.FilterData" localSheetId="0" hidden="1">'на 01.04.2020'!$A$7:$H$171</definedName>
    <definedName name="Z_95DCDA71_E71C_4701_B168_34A55CC7547D_.wvu.FilterData" localSheetId="0" hidden="1">'на 01.04.2020'!$A$7:$J$424</definedName>
    <definedName name="Z_95E04D27_058D_4765_8CB6_B789CC5A15B9_.wvu.FilterData" localSheetId="0" hidden="1">'на 01.04.2020'!$A$7:$J$424</definedName>
    <definedName name="Z_96167660_EA8B_4F7D_87A1_785E97B459B3_.wvu.FilterData" localSheetId="0" hidden="1">'на 01.04.2020'!$A$7:$H$171</definedName>
    <definedName name="Z_96879477_4713_4ABC_982A_7EB1C07B4DED_.wvu.FilterData" localSheetId="0" hidden="1">'на 01.04.2020'!$A$7:$H$171</definedName>
    <definedName name="Z_969E164A_AA47_4A3D_AECC_F3C5A8BBA40A_.wvu.FilterData" localSheetId="0" hidden="1">'на 01.04.2020'!$A$7:$J$424</definedName>
    <definedName name="Z_96C46F49_6CFA_47C5_9713_424D77847057_.wvu.FilterData" localSheetId="0" hidden="1">'на 01.04.2020'!$A$7:$J$424</definedName>
    <definedName name="Z_9780079B_2369_4362_9878_DE63286783A8_.wvu.FilterData" localSheetId="0" hidden="1">'на 01.04.2020'!$A$7:$J$424</definedName>
    <definedName name="Z_97B55429_A18E_43B5_9AF8_FE73FCDE4BBB_.wvu.FilterData" localSheetId="0" hidden="1">'на 01.04.2020'!$A$7:$J$424</definedName>
    <definedName name="Z_97D68CA5_AD8F_44B6_A9B3_0D8C837D550D_.wvu.FilterData" localSheetId="0" hidden="1">'на 01.04.2020'!$A$7:$J$424</definedName>
    <definedName name="Z_97E2C09C_6040_4BDA_B6A0_AF60F993AC48_.wvu.FilterData" localSheetId="0" hidden="1">'на 01.04.2020'!$A$7:$J$424</definedName>
    <definedName name="Z_97F74FDF_2C27_4D85_A3A7_1EF51A8A2DFF_.wvu.FilterData" localSheetId="0" hidden="1">'на 01.04.2020'!$A$7:$H$171</definedName>
    <definedName name="Z_98620FAB_A12D_44CF_95E4_17A962FCE777_.wvu.FilterData" localSheetId="0" hidden="1">'на 01.04.2020'!$A$7:$J$424</definedName>
    <definedName name="Z_987C1B6D_28A7_49CB_BBF0_6C3FFB9FC1C5_.wvu.FilterData" localSheetId="0" hidden="1">'на 01.04.2020'!$A$7:$J$424</definedName>
    <definedName name="Z_98AE7DDA_90CE_4E15_AD8D_6630EEDB042C_.wvu.FilterData" localSheetId="0" hidden="1">'на 01.04.2020'!$A$7:$J$424</definedName>
    <definedName name="Z_98BF881C_EB9C_4397_B787_F3FB50ED2890_.wvu.FilterData" localSheetId="0" hidden="1">'на 01.04.2020'!$A$7:$J$424</definedName>
    <definedName name="Z_98E168F2_55D9_4CA5_BFC7_4762AF11FD48_.wvu.FilterData" localSheetId="0" hidden="1">'на 01.04.2020'!$A$7:$J$424</definedName>
    <definedName name="Z_998B8119_4FF3_4A16_838D_539C6AE34D55_.wvu.Cols" localSheetId="0" hidden="1">'на 01.04.2020'!#REF!,'на 01.04.2020'!#REF!</definedName>
    <definedName name="Z_998B8119_4FF3_4A16_838D_539C6AE34D55_.wvu.FilterData" localSheetId="0" hidden="1">'на 01.04.2020'!$A$7:$J$424</definedName>
    <definedName name="Z_998B8119_4FF3_4A16_838D_539C6AE34D55_.wvu.PrintArea" localSheetId="0" hidden="1">'на 01.04.2020'!$A$1:$J$203</definedName>
    <definedName name="Z_998B8119_4FF3_4A16_838D_539C6AE34D55_.wvu.PrintTitles" localSheetId="0" hidden="1">'на 01.04.2020'!$5:$8</definedName>
    <definedName name="Z_998B8119_4FF3_4A16_838D_539C6AE34D55_.wvu.Rows" localSheetId="0" hidden="1">'на 01.04.2020'!#REF!</definedName>
    <definedName name="Z_99950613_28E7_4EC2_B918_559A2757B0A9_.wvu.FilterData" localSheetId="0" hidden="1">'на 01.04.2020'!$A$7:$J$424</definedName>
    <definedName name="Z_99950613_28E7_4EC2_B918_559A2757B0A9_.wvu.PrintArea" localSheetId="0" hidden="1">'на 01.04.2020'!$A$1:$J$209</definedName>
    <definedName name="Z_99950613_28E7_4EC2_B918_559A2757B0A9_.wvu.PrintTitles" localSheetId="0" hidden="1">'на 01.04.2020'!$5:$8</definedName>
    <definedName name="Z_99A00621_53DB_4FBF_8383_336AC7B2FEE0_.wvu.FilterData" localSheetId="0" hidden="1">'на 01.04.2020'!$A$7:$J$424</definedName>
    <definedName name="Z_9A28E7E9_55CD_40D9_9E29_E07B8DD3C238_.wvu.FilterData" localSheetId="0" hidden="1">'на 01.04.2020'!$A$7:$J$424</definedName>
    <definedName name="Z_9A6418C5_C15B_4481_8C01_E36546203821_.wvu.FilterData" localSheetId="0" hidden="1">'на 01.04.2020'!$A$7:$J$424</definedName>
    <definedName name="Z_9A769443_7DFA_43D5_AB26_6F2EEF53DAF1_.wvu.FilterData" localSheetId="0" hidden="1">'на 01.04.2020'!$A$7:$H$171</definedName>
    <definedName name="Z_9A867A2D_A50A_44FA_836D_C92580FE5490_.wvu.FilterData" localSheetId="0" hidden="1">'на 01.04.2020'!$A$7:$J$424</definedName>
    <definedName name="Z_9A8805C9_3F9C_4C37_94BC_61EEF8D2C885_.wvu.FilterData" localSheetId="0" hidden="1">'на 01.04.2020'!$A$7:$J$424</definedName>
    <definedName name="Z_9A8CADCF_85D0_4D32_80F2_6CE3DE83CA66_.wvu.FilterData" localSheetId="0" hidden="1">'на 01.04.2020'!$A$7:$J$424</definedName>
    <definedName name="Z_9B640DD4_FBFD_444A_B4D5_4A34ED79B9BC_.wvu.FilterData" localSheetId="0" hidden="1">'на 01.04.2020'!$A$7:$J$424</definedName>
    <definedName name="Z_9C310551_EC8B_4B87_B5AF_39FC532C6FE3_.wvu.FilterData" localSheetId="0" hidden="1">'на 01.04.2020'!$A$7:$H$171</definedName>
    <definedName name="Z_9C38FBC7_6E93_40A5_BD30_7720FC92D0D4_.wvu.FilterData" localSheetId="0" hidden="1">'на 01.04.2020'!$A$7:$J$424</definedName>
    <definedName name="Z_9C9C6403_3B1D_44F0_9126_C822E2C48F50_.wvu.FilterData" localSheetId="0" hidden="1">'на 01.04.2020'!$A$7:$J$424</definedName>
    <definedName name="Z_9CB26755_9CF3_42C9_A567_6FF9CCE0F397_.wvu.FilterData" localSheetId="0" hidden="1">'на 01.04.2020'!$A$7:$J$424</definedName>
    <definedName name="Z_9CE1F91A_5326_41A6_9CA7_C24ACCBE2F48_.wvu.FilterData" localSheetId="0" hidden="1">'на 01.04.2020'!$A$7:$J$424</definedName>
    <definedName name="Z_9D24C81C_5B18_4B40_BF88_7236C9CAE366_.wvu.FilterData" localSheetId="0" hidden="1">'на 01.04.2020'!$A$7:$H$171</definedName>
    <definedName name="Z_9DE7839B_6B77_48C9_B008_4D6E417DD85D_.wvu.FilterData" localSheetId="0" hidden="1">'на 01.04.2020'!$A$7:$J$424</definedName>
    <definedName name="Z_9E1D944D_E62F_4660_B928_F956F86CCB3D_.wvu.FilterData" localSheetId="0" hidden="1">'на 01.04.2020'!$A$7:$J$424</definedName>
    <definedName name="Z_9E720D93_31F0_4636_BA00_6CE6F83F3651_.wvu.FilterData" localSheetId="0" hidden="1">'на 01.04.2020'!$A$7:$J$424</definedName>
    <definedName name="Z_9E943B7D_D4C7_443F_BC4C_8AB90546D8A5_.wvu.Cols" localSheetId="0" hidden="1">'на 01.04.2020'!#REF!,'на 01.04.2020'!#REF!</definedName>
    <definedName name="Z_9E943B7D_D4C7_443F_BC4C_8AB90546D8A5_.wvu.FilterData" localSheetId="0" hidden="1">'на 01.04.2020'!$A$3:$J$61</definedName>
    <definedName name="Z_9E943B7D_D4C7_443F_BC4C_8AB90546D8A5_.wvu.PrintTitles" localSheetId="0" hidden="1">'на 01.04.2020'!$5:$8</definedName>
    <definedName name="Z_9E943B7D_D4C7_443F_BC4C_8AB90546D8A5_.wvu.Rows" localSheetId="0" hidden="1">'на 01.04.2020'!#REF!,'на 01.04.2020'!#REF!,'на 01.04.2020'!#REF!,'на 01.04.2020'!#REF!,'на 01.04.2020'!#REF!,'на 01.04.2020'!#REF!,'на 01.04.2020'!#REF!,'на 01.04.2020'!#REF!,'на 01.04.2020'!#REF!,'на 01.04.2020'!#REF!,'на 01.04.2020'!#REF!,'на 01.04.2020'!#REF!,'на 01.04.2020'!#REF!,'на 01.04.2020'!#REF!,'на 01.04.2020'!#REF!,'на 01.04.2020'!#REF!,'на 01.04.2020'!#REF!,'на 01.04.2020'!#REF!,'на 01.04.2020'!#REF!,'на 01.04.2020'!#REF!</definedName>
    <definedName name="Z_9EC99D85_9CBB_4D41_A0AC_5A782960B43C_.wvu.FilterData" localSheetId="0" hidden="1">'на 01.04.2020'!$A$7:$H$171</definedName>
    <definedName name="Z_9EE9225B_6C4B_479E_B8A3_AD0EB35235F9_.wvu.FilterData" localSheetId="0" hidden="1">'на 01.04.2020'!$A$7:$J$424</definedName>
    <definedName name="Z_9F469FEB_94D1_4BA9_BDF6_0A94C53541EA_.wvu.FilterData" localSheetId="0" hidden="1">'на 01.04.2020'!$A$7:$J$424</definedName>
    <definedName name="Z_9FA29541_62F4_4CED_BF33_19F6BA57578F_.wvu.Cols" localSheetId="0" hidden="1">'на 01.04.2020'!#REF!,'на 01.04.2020'!#REF!</definedName>
    <definedName name="Z_9FA29541_62F4_4CED_BF33_19F6BA57578F_.wvu.FilterData" localSheetId="0" hidden="1">'на 01.04.2020'!$A$7:$J$424</definedName>
    <definedName name="Z_9FA29541_62F4_4CED_BF33_19F6BA57578F_.wvu.PrintArea" localSheetId="0" hidden="1">'на 01.04.2020'!$A$1:$J$203</definedName>
    <definedName name="Z_9FA29541_62F4_4CED_BF33_19F6BA57578F_.wvu.PrintTitles" localSheetId="0" hidden="1">'на 01.04.2020'!$5:$8</definedName>
    <definedName name="Z_9FDAEEB9_7434_4701_B9D3_AEFADA35D37B_.wvu.FilterData" localSheetId="0" hidden="1">'на 01.04.2020'!$A$7:$J$424</definedName>
    <definedName name="Z_A03C4C06_B945_48DE_83E2_706D18377BFA_.wvu.FilterData" localSheetId="0" hidden="1">'на 01.04.2020'!$A$7:$J$424</definedName>
    <definedName name="Z_A076AA26_B89C_401B_BFC1_DBB6CC9D6D95_.wvu.FilterData" localSheetId="0" hidden="1">'на 01.04.2020'!$A$7:$J$424</definedName>
    <definedName name="Z_A08B7B60_BE09_484D_B75E_15D9DE206B17_.wvu.FilterData" localSheetId="0" hidden="1">'на 01.04.2020'!$A$7:$J$424</definedName>
    <definedName name="Z_A0963EEC_5578_46DF_B7B0_2B9F8CADC5B9_.wvu.FilterData" localSheetId="0" hidden="1">'на 01.04.2020'!$A$7:$J$424</definedName>
    <definedName name="Z_A0A3CD9B_2436_40D7_91DB_589A95FBBF00_.wvu.FilterData" localSheetId="0" hidden="1">'на 01.04.2020'!$A$7:$J$424</definedName>
    <definedName name="Z_A0A3CD9B_2436_40D7_91DB_589A95FBBF00_.wvu.PrintArea" localSheetId="0" hidden="1">'на 01.04.2020'!$A$1:$J$223</definedName>
    <definedName name="Z_A0A3CD9B_2436_40D7_91DB_589A95FBBF00_.wvu.PrintTitles" localSheetId="0" hidden="1">'на 01.04.2020'!$5:$8</definedName>
    <definedName name="Z_A0B88556_74B6_47DD_919E_F05FE459C0D2_.wvu.FilterData" localSheetId="0" hidden="1">'на 01.04.2020'!$A$7:$J$424</definedName>
    <definedName name="Z_A0EB0A04_1124_498B_8C4B_C1E25B53C1A8_.wvu.FilterData" localSheetId="0" hidden="1">'на 01.04.2020'!$A$7:$H$171</definedName>
    <definedName name="Z_A0F76A4B_6862_4C98_8A93_2EBAEE1B6BB0_.wvu.FilterData" localSheetId="0" hidden="1">'на 01.04.2020'!$A$7:$J$424</definedName>
    <definedName name="Z_A113B19A_DB2C_4585_AED7_B7EF9F05E57E_.wvu.FilterData" localSheetId="0" hidden="1">'на 01.04.2020'!$A$7:$J$424</definedName>
    <definedName name="Z_A1252AD3_62A9_4B5D_B0FA_98A0DCCDEFC0_.wvu.FilterData" localSheetId="0" hidden="1">'на 01.04.2020'!$A$7:$J$424</definedName>
    <definedName name="Z_A16EB437_3CC8_4E6F_BBBC_69B23743E827_.wvu.FilterData" localSheetId="0" hidden="1">'на 01.04.2020'!$A$7:$J$424</definedName>
    <definedName name="Z_A21CB1BD_5236_485F_8FCB_D43C0EB079B8_.wvu.FilterData" localSheetId="0" hidden="1">'на 01.04.2020'!$A$7:$J$424</definedName>
    <definedName name="Z_A248318D_C9F8_4612_8459_D14731DC6963_.wvu.FilterData" localSheetId="0" hidden="1">'на 01.04.2020'!$A$7:$J$424</definedName>
    <definedName name="Z_A2611F3A_C06C_4662_B39E_6F08BA7C9B14_.wvu.FilterData" localSheetId="0" hidden="1">'на 01.04.2020'!$A$7:$H$171</definedName>
    <definedName name="Z_A28DA500_33FC_4913_B21A_3E2D7ED7A130_.wvu.FilterData" localSheetId="0" hidden="1">'на 01.04.2020'!$A$7:$H$171</definedName>
    <definedName name="Z_A38250FB_559C_49CE_918A_6673F9586B86_.wvu.FilterData" localSheetId="0" hidden="1">'на 01.04.2020'!$A$7:$J$424</definedName>
    <definedName name="Z_A3A455A0_D439_4DB6_9552_34013CFCFF6F_.wvu.FilterData" localSheetId="0" hidden="1">'на 01.04.2020'!$A$7:$J$424</definedName>
    <definedName name="Z_A43F854D_D5F8_4D22_A3A2_377329C9E300_.wvu.FilterData" localSheetId="0" hidden="1">'на 01.04.2020'!$A$7:$J$424</definedName>
    <definedName name="Z_A493CE42_CB3C_4296_B6F9_DECBE584245E_.wvu.FilterData" localSheetId="0" hidden="1">'на 01.04.2020'!$A$7:$J$424</definedName>
    <definedName name="Z_A5169FE8_9D26_44E6_A6EA_F78B40E1DE01_.wvu.FilterData" localSheetId="0" hidden="1">'на 01.04.2020'!$A$7:$J$424</definedName>
    <definedName name="Z_A57C42F9_18B1_4AA0_97AE_4F8F0C3D5B4A_.wvu.FilterData" localSheetId="0" hidden="1">'на 01.04.2020'!$A$7:$J$424</definedName>
    <definedName name="Z_A62258B9_7768_4C4F_AFFC_537782E81CFF_.wvu.FilterData" localSheetId="0" hidden="1">'на 01.04.2020'!$A$7:$H$171</definedName>
    <definedName name="Z_A65D4FF6_26A1_47FE_AF98_41E05002FB1E_.wvu.FilterData" localSheetId="0" hidden="1">'на 01.04.2020'!$A$7:$H$171</definedName>
    <definedName name="Z_A6816A2A_A381_4629_A196_A2D2CBED046E_.wvu.FilterData" localSheetId="0" hidden="1">'на 01.04.2020'!$A$7:$J$424</definedName>
    <definedName name="Z_A6B98527_7CBF_4E4D_BDEA_9334A3EB779F_.wvu.Cols" localSheetId="0" hidden="1">'на 01.04.2020'!#REF!,'на 01.04.2020'!#REF!,'на 01.04.2020'!$K:$BL</definedName>
    <definedName name="Z_A6B98527_7CBF_4E4D_BDEA_9334A3EB779F_.wvu.FilterData" localSheetId="0" hidden="1">'на 01.04.2020'!$A$7:$J$424</definedName>
    <definedName name="Z_A6B98527_7CBF_4E4D_BDEA_9334A3EB779F_.wvu.PrintArea" localSheetId="0" hidden="1">'на 01.04.2020'!$A$1:$BL$203</definedName>
    <definedName name="Z_A6B98527_7CBF_4E4D_BDEA_9334A3EB779F_.wvu.PrintTitles" localSheetId="0" hidden="1">'на 01.04.2020'!$5:$7</definedName>
    <definedName name="Z_A80309A3_DC3C_4005_B42B_D4917A972961_.wvu.FilterData" localSheetId="0" hidden="1">'на 01.04.2020'!$A$7:$J$424</definedName>
    <definedName name="Z_A8EFE8CB_4B40_4A53_8B7A_29439E2B50D7_.wvu.FilterData" localSheetId="0" hidden="1">'на 01.04.2020'!$A$7:$J$424</definedName>
    <definedName name="Z_A98C96B5_CE3A_4FF9_B3E5_0DBB66ADC5BB_.wvu.FilterData" localSheetId="0" hidden="1">'на 01.04.2020'!$A$7:$H$171</definedName>
    <definedName name="Z_A9BB2943_E4B1_4809_A926_69F8C50E1CF2_.wvu.FilterData" localSheetId="0" hidden="1">'на 01.04.2020'!$A$7:$J$424</definedName>
    <definedName name="Z_AA4C7BF5_07E0_4095_B165_D2AF600190FA_.wvu.FilterData" localSheetId="0" hidden="1">'на 01.04.2020'!$A$7:$H$171</definedName>
    <definedName name="Z_AAC4B5AB_1913_4D9C_A1FF_BD9345E009EB_.wvu.FilterData" localSheetId="0" hidden="1">'на 01.04.2020'!$A$7:$H$171</definedName>
    <definedName name="Z_AB20AEF7_931C_411F_91E6_F461408B5AE6_.wvu.FilterData" localSheetId="0" hidden="1">'на 01.04.2020'!$A$7:$J$424</definedName>
    <definedName name="Z_ABA75302_0F6D_4886_9D81_1818E8870CAA_.wvu.FilterData" localSheetId="0" hidden="1">'на 01.04.2020'!$A$3:$J$208</definedName>
    <definedName name="Z_ABAF42E6_6CD6_46B1_A0C6_0099C207BC1C_.wvu.FilterData" localSheetId="0" hidden="1">'на 01.04.2020'!$A$7:$J$424</definedName>
    <definedName name="Z_ABF07E15_3FB5_46FA_8B18_72FA32E3F1DA_.wvu.FilterData" localSheetId="0" hidden="1">'на 01.04.2020'!$A$7:$J$424</definedName>
    <definedName name="Z_ACFE2E5A_B4BC_4793_B103_05F97C227772_.wvu.FilterData" localSheetId="0" hidden="1">'на 01.04.2020'!$A$7:$J$424</definedName>
    <definedName name="Z_AD079EA2_4E18_46EE_8E20_0C7923C917D2_.wvu.FilterData" localSheetId="0" hidden="1">'на 01.04.2020'!$A$7:$J$424</definedName>
    <definedName name="Z_AD5FD28B_B163_4E28_9CF1_4D777A9C7F23_.wvu.FilterData" localSheetId="0" hidden="1">'на 01.04.2020'!$A$7:$J$424</definedName>
    <definedName name="Z_ADA9DB4F_5BB1_4224_8DA9_14C27A67B61C_.wvu.FilterData" localSheetId="0" hidden="1">'на 01.04.2020'!$A$7:$J$424</definedName>
    <definedName name="Z_ADC07B81_DE66_492B_BBA5_997218302AD2_.wvu.FilterData" localSheetId="0" hidden="1">'на 01.04.2020'!$A$7:$J$424</definedName>
    <definedName name="Z_ADE318A0_9CB5_431A_AF2B_D561B19631D9_.wvu.FilterData" localSheetId="0" hidden="1">'на 01.04.2020'!$A$7:$J$424</definedName>
    <definedName name="Z_ADEB3242_7660_4E37_BB66_F38B3721740A_.wvu.FilterData" localSheetId="0" hidden="1">'на 01.04.2020'!$A$7:$J$424</definedName>
    <definedName name="Z_ADF53E9B_9172_4E3F_AC45_4FF59160C1DB_.wvu.FilterData" localSheetId="0" hidden="1">'на 01.04.2020'!$A$7:$J$424</definedName>
    <definedName name="Z_AEB68FDB_733B_4E71_B527_DB78F63BA639_.wvu.FilterData" localSheetId="0" hidden="1">'на 01.04.2020'!$A$7:$J$424</definedName>
    <definedName name="Z_AF01D870_77CB_46A2_A95B_3A27FF42EAA8_.wvu.FilterData" localSheetId="0" hidden="1">'на 01.04.2020'!$A$7:$H$171</definedName>
    <definedName name="Z_AF1AEFF5_9892_4FCB_BD3E_6CF1CEE1B71B_.wvu.FilterData" localSheetId="0" hidden="1">'на 01.04.2020'!$A$7:$J$424</definedName>
    <definedName name="Z_AF52B61E_FDEA_47EA_AEB5_644F9593AA6A_.wvu.FilterData" localSheetId="0" hidden="1">'на 01.04.2020'!$A$7:$J$424</definedName>
    <definedName name="Z_AF578863_5150_4761_94CC_531A4DF22DCE_.wvu.FilterData" localSheetId="0" hidden="1">'на 01.04.2020'!$A$7:$J$424</definedName>
    <definedName name="Z_AF5A4C14_51B2_4FAB_A1D5_7A115E23761D_.wvu.FilterData" localSheetId="0" hidden="1">'на 01.04.2020'!$A$7:$J$424</definedName>
    <definedName name="Z_AFA81EB9_2671_4E2A_8E75_7C4A62B9444A_.wvu.FilterData" localSheetId="0" hidden="1">'на 01.04.2020'!$A$7:$J$424</definedName>
    <definedName name="Z_AFABF6AA_2F6E_48B0_98F8_213EA30990B1_.wvu.FilterData" localSheetId="0" hidden="1">'на 01.04.2020'!$A$7:$J$424</definedName>
    <definedName name="Z_AFC26506_1EE1_430F_B247_3257CE41958A_.wvu.FilterData" localSheetId="0" hidden="1">'на 01.04.2020'!$A$7:$J$424</definedName>
    <definedName name="Z_B00B4D71_156E_4DD9_93CC_1F392CBA035F_.wvu.FilterData" localSheetId="0" hidden="1">'на 01.04.2020'!$A$7:$J$424</definedName>
    <definedName name="Z_B0B61858_D248_4F0B_95EB_A53482FBF19B_.wvu.FilterData" localSheetId="0" hidden="1">'на 01.04.2020'!$A$7:$J$424</definedName>
    <definedName name="Z_B0BB7BD4_E507_4D19_A9BF_6595068A89B5_.wvu.FilterData" localSheetId="0" hidden="1">'на 01.04.2020'!$A$7:$J$424</definedName>
    <definedName name="Z_B1092B1A_E83D_4B5A_8305_1FA97EA37480_.wvu.FilterData" localSheetId="0" hidden="1">'на 01.04.2020'!$A$7:$J$424</definedName>
    <definedName name="Z_B1378FA2_C7F2_4FA5_BEB6_CCDDC18D3830_.wvu.FilterData" localSheetId="0" hidden="1">'на 01.04.2020'!$A$7:$J$424</definedName>
    <definedName name="Z_B180D137_9F25_4AD4_9057_37928F1867A8_.wvu.FilterData" localSheetId="0" hidden="1">'на 01.04.2020'!$A$7:$H$171</definedName>
    <definedName name="Z_B1FA2CF0_321B_4787_93E8_EB6D5C78D6B5_.wvu.FilterData" localSheetId="0" hidden="1">'на 01.04.2020'!$A$7:$J$424</definedName>
    <definedName name="Z_B246A3A0_6AE0_4610_AE7A_F7490C26DBCA_.wvu.FilterData" localSheetId="0" hidden="1">'на 01.04.2020'!$A$7:$J$424</definedName>
    <definedName name="Z_B2D38EAC_E767_43A7_B7A2_621639FE347D_.wvu.FilterData" localSheetId="0" hidden="1">'на 01.04.2020'!$A$7:$H$171</definedName>
    <definedName name="Z_B2E9D1B9_C3FE_4F75_89F4_46F3E34C24E4_.wvu.FilterData" localSheetId="0" hidden="1">'на 01.04.2020'!$A$7:$J$424</definedName>
    <definedName name="Z_B30FEF93_CDBE_4AC5_9298_7B65E13C3F79_.wvu.FilterData" localSheetId="0" hidden="1">'на 01.04.2020'!$A$7:$J$424</definedName>
    <definedName name="Z_B3114865_FFF9_40B7_B9E6_C3642102DCF9_.wvu.FilterData" localSheetId="0" hidden="1">'на 01.04.2020'!$A$7:$J$424</definedName>
    <definedName name="Z_B3339176_D3D0_4D7A_8AAB_C0B71F942A93_.wvu.FilterData" localSheetId="0" hidden="1">'на 01.04.2020'!$A$7:$H$171</definedName>
    <definedName name="Z_B350A9CC_C225_45B2_AEE1_E6A61C6949F5_.wvu.FilterData" localSheetId="0" hidden="1">'на 01.04.2020'!$A$7:$J$424</definedName>
    <definedName name="Z_B3600A72_2219_4522_9D71_3438906DADEB_.wvu.FilterData" localSheetId="0" hidden="1">'на 01.04.2020'!$A$7:$J$424</definedName>
    <definedName name="Z_B3655F0F_A78B_43E5_BFD5_814C66A7690F_.wvu.FilterData" localSheetId="0" hidden="1">'на 01.04.2020'!$A$7:$J$424</definedName>
    <definedName name="Z_B45FAC42_679D_43AB_B511_9E5492CAC2DB_.wvu.FilterData" localSheetId="0" hidden="1">'на 01.04.2020'!$A$7:$H$171</definedName>
    <definedName name="Z_B47A0A9E_665F_4B62_A9A6_650B391D5D49_.wvu.FilterData" localSheetId="0" hidden="1">'на 01.04.2020'!$A$7:$J$424</definedName>
    <definedName name="Z_B499C08D_A2E7_417F_A9B7_BFCE2B66534F_.wvu.FilterData" localSheetId="0" hidden="1">'на 01.04.2020'!$A$7:$J$424</definedName>
    <definedName name="Z_B4E448FF_1059_48E0_93CC_976057024FF4_.wvu.FilterData" localSheetId="0" hidden="1">'на 01.04.2020'!$A$7:$J$424</definedName>
    <definedName name="Z_B509A51A_98E0_4D86_A1E4_A5AB9AE9E52F_.wvu.FilterData" localSheetId="0" hidden="1">'на 01.04.2020'!$A$7:$J$424</definedName>
    <definedName name="Z_B537FA65_2A89_48F5_A855_62E73EDF1095_.wvu.FilterData" localSheetId="0" hidden="1">'на 01.04.2020'!$A$7:$J$424</definedName>
    <definedName name="Z_B543C7D0_E350_4DA4_A835_ADCB64A4D66D_.wvu.FilterData" localSheetId="0" hidden="1">'на 01.04.2020'!$A$7:$J$424</definedName>
    <definedName name="Z_B5533D56_E1AE_4DE7_8436_EF9CA55A4943_.wvu.FilterData" localSheetId="0" hidden="1">'на 01.04.2020'!$A$7:$J$424</definedName>
    <definedName name="Z_B56BEF44_39DC_4F5B_A5E5_157C237832AF_.wvu.FilterData" localSheetId="0" hidden="1">'на 01.04.2020'!$A$7:$H$171</definedName>
    <definedName name="Z_B5A6FE62_B66C_45B1_AF17_B7686B0B3A3F_.wvu.FilterData" localSheetId="0" hidden="1">'на 01.04.2020'!$A$7:$J$424</definedName>
    <definedName name="Z_B603D180_E09A_4B9C_810F_9423EBA4A0EA_.wvu.FilterData" localSheetId="0" hidden="1">'на 01.04.2020'!$A$7:$J$424</definedName>
    <definedName name="Z_B666AFF1_6658_457A_A768_4BF1349F009A_.wvu.FilterData" localSheetId="0" hidden="1">'на 01.04.2020'!$A$7:$J$424</definedName>
    <definedName name="Z_B698776A_6A96_445D_9813_F5440DD90495_.wvu.FilterData" localSheetId="0" hidden="1">'на 01.04.2020'!$A$7:$J$424</definedName>
    <definedName name="Z_B6D72401_10F2_4D08_9A2D_EC1E2043D946_.wvu.FilterData" localSheetId="0" hidden="1">'на 01.04.2020'!$A$7:$J$424</definedName>
    <definedName name="Z_B6F11AB1_40C8_4880_BE42_1C35664CF325_.wvu.FilterData" localSheetId="0" hidden="1">'на 01.04.2020'!$A$7:$J$424</definedName>
    <definedName name="Z_B736B334_F8CF_4A1D_A747_B2B8CF3F3731_.wvu.FilterData" localSheetId="0" hidden="1">'на 01.04.2020'!$A$7:$J$424</definedName>
    <definedName name="Z_B7A22467_168B_475A_AC6B_F744F4990F6A_.wvu.FilterData" localSheetId="0" hidden="1">'на 01.04.2020'!$A$7:$J$424</definedName>
    <definedName name="Z_B7A4DC29_6CA3_48BD_BD2B_5EA61D250392_.wvu.FilterData" localSheetId="0" hidden="1">'на 01.04.2020'!$A$7:$H$171</definedName>
    <definedName name="Z_B7D9DE91_6329_4AB9_BB45_131E306E53B9_.wvu.FilterData" localSheetId="0" hidden="1">'на 01.04.2020'!$A$7:$J$424</definedName>
    <definedName name="Z_B7F67755_3086_43A6_86E7_370F80E61BD0_.wvu.FilterData" localSheetId="0" hidden="1">'на 01.04.2020'!$A$7:$H$171</definedName>
    <definedName name="Z_B8283716_285A_45D5_8283_DCA7A3C9CFC7_.wvu.FilterData" localSheetId="0" hidden="1">'на 01.04.2020'!$A$7:$J$424</definedName>
    <definedName name="Z_B858041A_E0C9_4C5A_A736_A0DA4684B712_.wvu.FilterData" localSheetId="0" hidden="1">'на 01.04.2020'!$A$7:$J$424</definedName>
    <definedName name="Z_B88DEA47_DC50_452B_A428_57311C34DA8D_.wvu.FilterData" localSheetId="0" hidden="1">'на 01.04.2020'!$A$7:$J$424</definedName>
    <definedName name="Z_B898A439_2A40_408A_B02D_FB1508A09127_.wvu.FilterData" localSheetId="0" hidden="1">'на 01.04.2020'!$A$7:$J$424</definedName>
    <definedName name="Z_B8EDA240_D337_4165_927F_4408D011F4B1_.wvu.FilterData" localSheetId="0" hidden="1">'на 01.04.2020'!$A$7:$J$424</definedName>
    <definedName name="Z_B908EE8E_4AFB_4152_A270_8C591D48DDA3_.wvu.FilterData" localSheetId="0" hidden="1">'на 01.04.2020'!$A$7:$J$424</definedName>
    <definedName name="Z_B94999B0_3597_431C_9F36_97A338C842BB_.wvu.FilterData" localSheetId="0" hidden="1">'на 01.04.2020'!$A$7:$J$424</definedName>
    <definedName name="Z_B9A29D57_1D84_4BB4_A72C_EF14D2D8DD4E_.wvu.FilterData" localSheetId="0" hidden="1">'на 01.04.2020'!$A$7:$J$424</definedName>
    <definedName name="Z_B9E4A290_7C7B_4FC4_B3B5_77FC903959FC_.wvu.FilterData" localSheetId="0" hidden="1">'на 01.04.2020'!$A$7:$J$424</definedName>
    <definedName name="Z_B9FDB936_DEDC_405B_AC55_3262523808BE_.wvu.FilterData" localSheetId="0" hidden="1">'на 01.04.2020'!$A$7:$J$424</definedName>
    <definedName name="Z_BAB4825B_2E54_4A6C_A72D_1F8E7B4FEFFB_.wvu.FilterData" localSheetId="0" hidden="1">'на 01.04.2020'!$A$7:$J$424</definedName>
    <definedName name="Z_BAFB3A8F_5ACD_4C4A_A33C_831C754D88C0_.wvu.FilterData" localSheetId="0" hidden="1">'на 01.04.2020'!$A$7:$J$424</definedName>
    <definedName name="Z_BB12E75B_C0CD_4F27_B16D_E901B605B487_.wvu.FilterData" localSheetId="0" hidden="1">'на 01.04.2020'!$A$7:$J$424</definedName>
    <definedName name="Z_BB8AF508_3D02_4D84_A6EB_5A5E5B195A63_.wvu.FilterData" localSheetId="0" hidden="1">'на 01.04.2020'!$A$7:$J$424</definedName>
    <definedName name="Z_BBED0997_5705_4C3C_95F1_5444E893BE19_.wvu.FilterData" localSheetId="0" hidden="1">'на 01.04.2020'!$A$7:$J$424</definedName>
    <definedName name="Z_BC09D690_D177_4FC8_AE1F_8F0F0D5C6ECD_.wvu.FilterData" localSheetId="0" hidden="1">'на 01.04.2020'!$A$7:$J$424</definedName>
    <definedName name="Z_BC202F3F_4E55_462F_AFE4_24E3BB6517B3_.wvu.FilterData" localSheetId="0" hidden="1">'на 01.04.2020'!$A$7:$J$424</definedName>
    <definedName name="Z_BC6910FC_42F8_457B_8F8D_9BC0111CE283_.wvu.FilterData" localSheetId="0" hidden="1">'на 01.04.2020'!$A$7:$J$424</definedName>
    <definedName name="Z_BD08DE99_B722_4C7F_897B_080446202D0F_.wvu.FilterData" localSheetId="0" hidden="1">'на 01.04.2020'!$A$7:$J$424</definedName>
    <definedName name="Z_BD43FB27_5C5A_40CF_A333_A059BA765D4E_.wvu.FilterData" localSheetId="0" hidden="1">'на 01.04.2020'!$A$7:$J$424</definedName>
    <definedName name="Z_BD690439_1CC5_4E37_A0E9_1B65A930CD21_.wvu.FilterData" localSheetId="0" hidden="1">'на 01.04.2020'!$A$7:$J$424</definedName>
    <definedName name="Z_BD707806_8F10_492F_81AE_A7900A187828_.wvu.FilterData" localSheetId="0" hidden="1">'на 01.04.2020'!$A$3:$J$208</definedName>
    <definedName name="Z_BD822A95_4AA3_4CF6_94E8_04D2B9283308_.wvu.FilterData" localSheetId="0" hidden="1">'на 01.04.2020'!$A$7:$J$424</definedName>
    <definedName name="Z_BDD573CF_BFE0_4002_B5F7_E438A5DAD635_.wvu.FilterData" localSheetId="0" hidden="1">'на 01.04.2020'!$A$7:$J$424</definedName>
    <definedName name="Z_BE3F7214_4B0C_40FA_B4F7_B0F38416BCEF_.wvu.FilterData" localSheetId="0" hidden="1">'на 01.04.2020'!$A$7:$J$424</definedName>
    <definedName name="Z_BE41C01B_5C79_4BA0_8F6F_0E99B8B69C13_.wvu.FilterData" localSheetId="0" hidden="1">'на 01.04.2020'!$A$7:$J$424</definedName>
    <definedName name="Z_BE442298_736F_47F5_9592_76FFCCDA59DB_.wvu.FilterData" localSheetId="0" hidden="1">'на 01.04.2020'!$A$7:$H$171</definedName>
    <definedName name="Z_BE6B1708_951F_4834_B0E1_EB03AAA7B777_.wvu.FilterData" localSheetId="0" hidden="1">'на 01.04.2020'!$A$7:$J$424</definedName>
    <definedName name="Z_BE842559_6B14_41AC_A92A_4E50A6CE8B79_.wvu.FilterData" localSheetId="0" hidden="1">'на 01.04.2020'!$A$7:$J$424</definedName>
    <definedName name="Z_BE97AC31_BFEB_4520_BC44_68B0C987C70A_.wvu.FilterData" localSheetId="0" hidden="1">'на 01.04.2020'!$A$7:$J$424</definedName>
    <definedName name="Z_BEA0FDBA_BB07_4C19_8BBD_5E57EE395C09_.wvu.FilterData" localSheetId="0" hidden="1">'на 01.04.2020'!$A$7:$J$424</definedName>
    <definedName name="Z_BEA0FDBA_BB07_4C19_8BBD_5E57EE395C09_.wvu.PrintArea" localSheetId="0" hidden="1">'на 01.04.2020'!$A$1:$J$223</definedName>
    <definedName name="Z_BEA0FDBA_BB07_4C19_8BBD_5E57EE395C09_.wvu.PrintTitles" localSheetId="0" hidden="1">'на 01.04.2020'!$5:$8</definedName>
    <definedName name="Z_BF22223F_B516_45E8_9C4B_DD4CB4CE2C48_.wvu.FilterData" localSheetId="0" hidden="1">'на 01.04.2020'!$A$7:$J$424</definedName>
    <definedName name="Z_BF65F093_304D_44F0_BF26_E5F8F9093CF5_.wvu.FilterData" localSheetId="0" hidden="1">'на 01.04.2020'!$A$7:$J$61</definedName>
    <definedName name="Z_C02D2AC3_00AB_4B4C_8299_349FC338B994_.wvu.FilterData" localSheetId="0" hidden="1">'на 01.04.2020'!$A$7:$J$424</definedName>
    <definedName name="Z_C0E14968_138D_48A2_9D67_80D62DD131B4_.wvu.FilterData" localSheetId="0" hidden="1">'на 01.04.2020'!$A$7:$J$424</definedName>
    <definedName name="Z_C0ED18A2_48B4_4C82_979B_4B80DB79BC08_.wvu.FilterData" localSheetId="0" hidden="1">'на 01.04.2020'!$A$7:$J$424</definedName>
    <definedName name="Z_C106F923_AD55_472E_86A3_2C4C13F084E8_.wvu.FilterData" localSheetId="0" hidden="1">'на 01.04.2020'!$A$7:$J$424</definedName>
    <definedName name="Z_C140C6EF_B272_4886_8555_3A3DB8A6C4A0_.wvu.FilterData" localSheetId="0" hidden="1">'на 01.04.2020'!$A$7:$J$424</definedName>
    <definedName name="Z_C14C28B9_3A8B_4F55_AC1E_B6D3DA6398D5_.wvu.FilterData" localSheetId="0" hidden="1">'на 01.04.2020'!$A$7:$J$424</definedName>
    <definedName name="Z_C276A679_E43E_444B_B0E9_B307A301A03A_.wvu.FilterData" localSheetId="0" hidden="1">'на 01.04.2020'!$A$7:$J$424</definedName>
    <definedName name="Z_C27BA0A8_746D_45AD_B889_823A6BAE07E3_.wvu.FilterData" localSheetId="0" hidden="1">'на 01.04.2020'!$A$7:$J$424</definedName>
    <definedName name="Z_C2E7FF11_4F7B_4EA9_AD45_A8385AC4BC24_.wvu.FilterData" localSheetId="0" hidden="1">'на 01.04.2020'!$A$7:$H$171</definedName>
    <definedName name="Z_C2EFA1FD_449D_47F2_B7E9_2EBC23C15369_.wvu.FilterData" localSheetId="0" hidden="1">'на 01.04.2020'!$A$7:$J$424</definedName>
    <definedName name="Z_C35C56D1_B129_4866_84BA_2C2957BC8254_.wvu.FilterData" localSheetId="0" hidden="1">'на 01.04.2020'!$A$7:$J$424</definedName>
    <definedName name="Z_C3E7B974_7E68_49C9_8A66_DEBBC3D71CB8_.wvu.FilterData" localSheetId="0" hidden="1">'на 01.04.2020'!$A$7:$H$171</definedName>
    <definedName name="Z_C3E97E4D_03A9_422E_8E65_116E90E7DE0A_.wvu.FilterData" localSheetId="0" hidden="1">'на 01.04.2020'!$A$7:$J$424</definedName>
    <definedName name="Z_C47D5376_4107_461D_B353_0F0CCA5A27B8_.wvu.FilterData" localSheetId="0" hidden="1">'на 01.04.2020'!$A$7:$H$171</definedName>
    <definedName name="Z_C4A81194_E272_4927_9E06_D47C43E50753_.wvu.FilterData" localSheetId="0" hidden="1">'на 01.04.2020'!$A$7:$J$424</definedName>
    <definedName name="Z_C4E388F3_F33E_45AF_8E75_3BD450853C20_.wvu.FilterData" localSheetId="0" hidden="1">'на 01.04.2020'!$A$7:$J$424</definedName>
    <definedName name="Z_C55D9313_9108_41CA_AD0E_FE2F7292C638_.wvu.FilterData" localSheetId="0" hidden="1">'на 01.04.2020'!$A$7:$H$171</definedName>
    <definedName name="Z_C5A38A18_427F_40C3_A14B_55DA8E81FB09_.wvu.FilterData" localSheetId="0" hidden="1">'на 01.04.2020'!$A$7:$J$424</definedName>
    <definedName name="Z_C5D84F85_3611_4C2A_903D_ECFF3A3DA3D9_.wvu.FilterData" localSheetId="0" hidden="1">'на 01.04.2020'!$A$7:$H$171</definedName>
    <definedName name="Z_C636DE0B_BC5D_45AA_89BD_B628CA1FE119_.wvu.FilterData" localSheetId="0" hidden="1">'на 01.04.2020'!$A$7:$J$424</definedName>
    <definedName name="Z_C70C85CF_5ADB_4631_87C7_BA23E9BE3196_.wvu.FilterData" localSheetId="0" hidden="1">'на 01.04.2020'!$A$7:$J$424</definedName>
    <definedName name="Z_C724E918_D9E1_49FD_BF22_DDB90B7F8E3F_.wvu.FilterData" localSheetId="0" hidden="1">'на 01.04.2020'!$A$7:$J$424</definedName>
    <definedName name="Z_C74598AC_1D4B_466D_8455_294C1A2E69BB_.wvu.FilterData" localSheetId="0" hidden="1">'на 01.04.2020'!$A$7:$H$171</definedName>
    <definedName name="Z_C745CD1F_9AA3_43D8_A7DA_ABDAF8508B62_.wvu.FilterData" localSheetId="0" hidden="1">'на 01.04.2020'!$A$7:$J$424</definedName>
    <definedName name="Z_C77795A2_6414_4CC8_AA0C_59805D660811_.wvu.FilterData" localSheetId="0" hidden="1">'на 01.04.2020'!$A$7:$J$424</definedName>
    <definedName name="Z_C7B45388_19BF_40B6_BABC_45E74244A2D0_.wvu.FilterData" localSheetId="0" hidden="1">'на 01.04.2020'!$A$7:$J$424</definedName>
    <definedName name="Z_C7DB809B_EB90_4CA8_929B_8A5AA3E83B84_.wvu.FilterData" localSheetId="0" hidden="1">'на 01.04.2020'!$A$7:$J$424</definedName>
    <definedName name="Z_C84F2BDE_C59B_4946_9050_3D804EB14464_.wvu.FilterData" localSheetId="0" hidden="1">'на 01.04.2020'!$A$7:$J$424</definedName>
    <definedName name="Z_C8544891_FA2D_4348_8F5A_3864908C96CE_.wvu.FilterData" localSheetId="0" hidden="1">'на 01.04.2020'!$A$7:$J$424</definedName>
    <definedName name="Z_C8579552_11B1_4140_9659_E1DA02EF9DD1_.wvu.FilterData" localSheetId="0" hidden="1">'на 01.04.2020'!$A$7:$J$424</definedName>
    <definedName name="Z_C8C7D91A_0101_429D_A7C4_25C2A366909A_.wvu.Cols" localSheetId="0" hidden="1">'на 01.04.2020'!#REF!,'на 01.04.2020'!#REF!</definedName>
    <definedName name="Z_C8C7D91A_0101_429D_A7C4_25C2A366909A_.wvu.FilterData" localSheetId="0" hidden="1">'на 01.04.2020'!$A$7:$J$61</definedName>
    <definedName name="Z_C8C7D91A_0101_429D_A7C4_25C2A366909A_.wvu.Rows" localSheetId="0" hidden="1">'на 01.04.2020'!#REF!,'на 01.04.2020'!#REF!,'на 01.04.2020'!#REF!,'на 01.04.2020'!#REF!,'на 01.04.2020'!#REF!,'на 01.04.2020'!#REF!,'на 01.04.2020'!#REF!,'на 01.04.2020'!#REF!,'на 01.04.2020'!#REF!,'на 01.04.2020'!#REF!</definedName>
    <definedName name="Z_C9081176_529C_43E8_8E20_8AC24E7C2D35_.wvu.FilterData" localSheetId="0" hidden="1">'на 01.04.2020'!$A$7:$J$424</definedName>
    <definedName name="Z_C92DFED3_0457_4ADD_A0DC_DCDA692FFBED_.wvu.FilterData" localSheetId="0" hidden="1">'на 01.04.2020'!$A$7:$J$424</definedName>
    <definedName name="Z_C9339390_6849_4952_8898_4133E1235E89_.wvu.FilterData" localSheetId="0" hidden="1">'на 01.04.2020'!$A$7:$J$424</definedName>
    <definedName name="Z_C94FB5D5_E515_4327_B4DC_AC3D7C1A6363_.wvu.FilterData" localSheetId="0" hidden="1">'на 01.04.2020'!$A$7:$J$424</definedName>
    <definedName name="Z_C97ACF3E_ACD3_4C9D_94FA_EA6F3D46505E_.wvu.FilterData" localSheetId="0" hidden="1">'на 01.04.2020'!$A$7:$J$424</definedName>
    <definedName name="Z_C98B4A4E_FC1F_45B3_ABB0_7DC9BD4B8057_.wvu.FilterData" localSheetId="0" hidden="1">'на 01.04.2020'!$A$7:$H$171</definedName>
    <definedName name="Z_C9A5AE8B_0A38_4D54_B36F_AFD2A577F3EF_.wvu.FilterData" localSheetId="0" hidden="1">'на 01.04.2020'!$A$7:$J$424</definedName>
    <definedName name="Z_CA384592_0CFD_4322_A4EB_34EC04693944_.wvu.FilterData" localSheetId="0" hidden="1">'на 01.04.2020'!$A$7:$J$424</definedName>
    <definedName name="Z_CA384592_0CFD_4322_A4EB_34EC04693944_.wvu.PrintArea" localSheetId="0" hidden="1">'на 01.04.2020'!$A$1:$J$223</definedName>
    <definedName name="Z_CA384592_0CFD_4322_A4EB_34EC04693944_.wvu.PrintTitles" localSheetId="0" hidden="1">'на 01.04.2020'!$5:$8</definedName>
    <definedName name="Z_CAABA8F8_73A9_4D5F_A949_7D5636830179_.wvu.FilterData" localSheetId="0" hidden="1">'на 01.04.2020'!$A$7:$J$424</definedName>
    <definedName name="Z_CAAD7F8A_A328_4C0A_9ECF_2AD83A08D699_.wvu.FilterData" localSheetId="0" hidden="1">'на 01.04.2020'!$A$7:$H$171</definedName>
    <definedName name="Z_CB1A56DC_A135_41E6_8A02_AE4E518C879F_.wvu.FilterData" localSheetId="0" hidden="1">'на 01.04.2020'!$A$7:$J$424</definedName>
    <definedName name="Z_CB37E750_1F35_4C0A_B3BA_F688CA9C8186_.wvu.FilterData" localSheetId="0" hidden="1">'на 01.04.2020'!$A$7:$J$424</definedName>
    <definedName name="Z_CB4880DD_CE83_4DFC_BBA7_70687256D5A4_.wvu.FilterData" localSheetId="0" hidden="1">'на 01.04.2020'!$A$7:$H$171</definedName>
    <definedName name="Z_CBAD3A37_9B6D_4168_874F_D4718FB51A47_.wvu.FilterData" localSheetId="0" hidden="1">'на 01.04.2020'!$A$7:$J$424</definedName>
    <definedName name="Z_CBDBA949_FA00_4560_8001_BD00E63FCCA4_.wvu.FilterData" localSheetId="0" hidden="1">'на 01.04.2020'!$A$7:$J$424</definedName>
    <definedName name="Z_CBE0F0AD_DD6D_4940_A07E_F4A48D085109_.wvu.FilterData" localSheetId="0" hidden="1">'на 01.04.2020'!$A$7:$J$424</definedName>
    <definedName name="Z_CBF12BD1_A071_4448_8003_32E74F40E3E3_.wvu.FilterData" localSheetId="0" hidden="1">'на 01.04.2020'!$A$7:$H$171</definedName>
    <definedName name="Z_CBF9D894_3FD2_4B68_BAC8_643DB23851C0_.wvu.FilterData" localSheetId="0" hidden="1">'на 01.04.2020'!$A$7:$H$171</definedName>
    <definedName name="Z_CBF9D894_3FD2_4B68_BAC8_643DB23851C0_.wvu.Rows" localSheetId="0" hidden="1">'на 01.04.2020'!#REF!,'на 01.04.2020'!#REF!,'на 01.04.2020'!#REF!,'на 01.04.2020'!#REF!</definedName>
    <definedName name="Z_CCC17219_B1A3_4C6B_B903_0E4550432FD0_.wvu.FilterData" localSheetId="0" hidden="1">'на 01.04.2020'!$A$7:$H$171</definedName>
    <definedName name="Z_CCF533A2_322B_40E2_88B2_065E6D1D35B4_.wvu.FilterData" localSheetId="0" hidden="1">'на 01.04.2020'!$A$7:$J$424</definedName>
    <definedName name="Z_CCF533A2_322B_40E2_88B2_065E6D1D35B4_.wvu.PrintArea" localSheetId="0" hidden="1">'на 01.04.2020'!$A$1:$J$223</definedName>
    <definedName name="Z_CCF533A2_322B_40E2_88B2_065E6D1D35B4_.wvu.PrintTitles" localSheetId="0" hidden="1">'на 01.04.2020'!$5:$8</definedName>
    <definedName name="Z_CD10AFE5_EACD_43E3_B0AD_1FCFF7EEADC3_.wvu.FilterData" localSheetId="0" hidden="1">'на 01.04.2020'!$A$7:$J$424</definedName>
    <definedName name="Z_CDABDA6A_CEAA_4779_9390_A07E787E5F1B_.wvu.FilterData" localSheetId="0" hidden="1">'на 01.04.2020'!$A$7:$J$424</definedName>
    <definedName name="Z_CDBBEB40_4DC8_4F8A_B0B0_EE0E987A2098_.wvu.FilterData" localSheetId="0" hidden="1">'на 01.04.2020'!$A$7:$J$424</definedName>
    <definedName name="Z_CDFBC319_A453_4828_B4DA_A1FF8333C207_.wvu.FilterData" localSheetId="0" hidden="1">'на 01.04.2020'!$A$7:$J$424</definedName>
    <definedName name="Z_CEF22FD3_C3E9_4C31_B864_568CAC74A486_.wvu.FilterData" localSheetId="0" hidden="1">'на 01.04.2020'!$A$7:$J$424</definedName>
    <definedName name="Z_CF48F23D_BCBE_4761_98DC_307CD6AE082C_.wvu.FilterData" localSheetId="0" hidden="1">'на 01.04.2020'!$A$7:$J$424</definedName>
    <definedName name="Z_CF5548A0_D31B_45AF_A34B_8CF892F36DC9_.wvu.FilterData" localSheetId="0" hidden="1">'на 01.04.2020'!$A$7:$J$424</definedName>
    <definedName name="Z_CFA268BD_7CEF_488F_ADF6_EE6E6545D4E9_.wvu.FilterData" localSheetId="0" hidden="1">'на 01.04.2020'!$A$7:$J$424</definedName>
    <definedName name="Z_CFEB7053_3C1D_451D_9A86_5940DFCF964A_.wvu.FilterData" localSheetId="0" hidden="1">'на 01.04.2020'!$A$7:$J$424</definedName>
    <definedName name="Z_CFFE4FD5_C502_46E6_9242_DE2A2DE0F752_.wvu.FilterData" localSheetId="0" hidden="1">'на 01.04.2020'!$A$7:$J$424</definedName>
    <definedName name="Z_D088BB09_739C_4156_9E2D_A5F262C808E3_.wvu.FilterData" localSheetId="0" hidden="1">'на 01.04.2020'!$A$7:$J$424</definedName>
    <definedName name="Z_D165341F_496A_48CE_829A_555B16787041_.wvu.FilterData" localSheetId="0" hidden="1">'на 01.04.2020'!$A$7:$J$424</definedName>
    <definedName name="Z_D20DFCFE_63F9_4265_B37B_4F36C46DF159_.wvu.Cols" localSheetId="0" hidden="1">'на 01.04.2020'!#REF!,'на 01.04.2020'!#REF!</definedName>
    <definedName name="Z_D20DFCFE_63F9_4265_B37B_4F36C46DF159_.wvu.FilterData" localSheetId="0" hidden="1">'на 01.04.2020'!$A$7:$J$424</definedName>
    <definedName name="Z_D20DFCFE_63F9_4265_B37B_4F36C46DF159_.wvu.PrintArea" localSheetId="0" hidden="1">'на 01.04.2020'!$A$1:$J$203</definedName>
    <definedName name="Z_D20DFCFE_63F9_4265_B37B_4F36C46DF159_.wvu.PrintTitles" localSheetId="0" hidden="1">'на 01.04.2020'!$5:$8</definedName>
    <definedName name="Z_D20DFCFE_63F9_4265_B37B_4F36C46DF159_.wvu.Rows" localSheetId="0" hidden="1">'на 01.04.2020'!#REF!,'на 01.04.2020'!#REF!,'на 01.04.2020'!#REF!,'на 01.04.2020'!#REF!,'на 01.04.2020'!#REF!</definedName>
    <definedName name="Z_D2422493_0DF6_4923_AFF9_1CE532FC9E0E_.wvu.FilterData" localSheetId="0" hidden="1">'на 01.04.2020'!$A$7:$J$424</definedName>
    <definedName name="Z_D26EAC32_42CC_46AF_8D27_8094727B2B8E_.wvu.FilterData" localSheetId="0" hidden="1">'на 01.04.2020'!$A$7:$J$424</definedName>
    <definedName name="Z_D286DC47_88D4_4B88_8422_D4AFC7D084CA_.wvu.FilterData" localSheetId="0" hidden="1">'на 01.04.2020'!$A$7:$J$424</definedName>
    <definedName name="Z_D298563F_7459_410D_A6E1_6B1CDFA6DAA7_.wvu.FilterData" localSheetId="0" hidden="1">'на 01.04.2020'!$A$7:$J$424</definedName>
    <definedName name="Z_D2CDC970_AFE4_4856_AE2C_2B5F33E42B72_.wvu.FilterData" localSheetId="0" hidden="1">'на 01.04.2020'!$A$7:$J$424</definedName>
    <definedName name="Z_D2D627FD_8F1D_4B0C_A4A1_1A515A2831A8_.wvu.FilterData" localSheetId="0" hidden="1">'на 01.04.2020'!$A$7:$J$424</definedName>
    <definedName name="Z_D343F548_3DE6_4716_9B8B_0FF1DF1B1DE3_.wvu.FilterData" localSheetId="0" hidden="1">'на 01.04.2020'!$A$7:$H$171</definedName>
    <definedName name="Z_D3607008_88A4_4735_BF9B_0D60A732D98C_.wvu.FilterData" localSheetId="0" hidden="1">'на 01.04.2020'!$A$7:$J$424</definedName>
    <definedName name="Z_D37028C2_D478_4FDC_B9A5_A1B5FA072303_.wvu.FilterData" localSheetId="0" hidden="1">'на 01.04.2020'!$A$7:$J$424</definedName>
    <definedName name="Z_D3C3EFC2_493C_4B9B_BC16_8147B08F8F65_.wvu.FilterData" localSheetId="0" hidden="1">'на 01.04.2020'!$A$7:$H$171</definedName>
    <definedName name="Z_D3D848E7_EB88_4E73_985E_C45B9AE68145_.wvu.FilterData" localSheetId="0" hidden="1">'на 01.04.2020'!$A$7:$J$424</definedName>
    <definedName name="Z_D3E86F4B_12A8_47CC_AEBE_74534991E315_.wvu.FilterData" localSheetId="0" hidden="1">'на 01.04.2020'!$A$7:$J$424</definedName>
    <definedName name="Z_D3F31BC4_4CDA_431B_BA5F_ADE76A923760_.wvu.FilterData" localSheetId="0" hidden="1">'на 01.04.2020'!$A$7:$H$171</definedName>
    <definedName name="Z_D41FF341_5913_4A9E_9CE5_B058CA00C0C7_.wvu.FilterData" localSheetId="0" hidden="1">'на 01.04.2020'!$A$7:$J$424</definedName>
    <definedName name="Z_D45ABB34_16CC_462D_8459_2034D47F465D_.wvu.FilterData" localSheetId="0" hidden="1">'на 01.04.2020'!$A$7:$H$171</definedName>
    <definedName name="Z_D479007E_A9E8_4307_A3E8_18A2BB5C55F2_.wvu.FilterData" localSheetId="0" hidden="1">'на 01.04.2020'!$A$7:$J$424</definedName>
    <definedName name="Z_D489BEDD_3BCD_49DF_9648_48FD6162F1E7_.wvu.FilterData" localSheetId="0" hidden="1">'на 01.04.2020'!$A$7:$J$424</definedName>
    <definedName name="Z_D48CEF89_B01B_4E1D_92B4_235EA4A40F11_.wvu.FilterData" localSheetId="0" hidden="1">'на 01.04.2020'!$A$7:$J$424</definedName>
    <definedName name="Z_D4970A81_9F63_471F_9226_DA2E8C61A4F3_.wvu.FilterData" localSheetId="0" hidden="1">'на 01.04.2020'!$A$7:$J$424</definedName>
    <definedName name="Z_D4B24D18_8D1D_47A1_AE9B_21E3F9EF98EE_.wvu.FilterData" localSheetId="0" hidden="1">'на 01.04.2020'!$A$7:$J$424</definedName>
    <definedName name="Z_D4C26987_0F4D_4A17_91A3_C1C154DC81B2_.wvu.FilterData" localSheetId="0" hidden="1">'на 01.04.2020'!$A$7:$J$424</definedName>
    <definedName name="Z_D4D3E883_F6A4_4364_94CA_00BA6BEEBB0B_.wvu.FilterData" localSheetId="0" hidden="1">'на 01.04.2020'!$A$7:$J$424</definedName>
    <definedName name="Z_D4E20E73_FD07_4BE4_B8FA_FE6B214643C4_.wvu.FilterData" localSheetId="0" hidden="1">'на 01.04.2020'!$A$7:$J$424</definedName>
    <definedName name="Z_D5317C3A_3EDA_404B_818D_EAF558810951_.wvu.FilterData" localSheetId="0" hidden="1">'на 01.04.2020'!$A$7:$H$171</definedName>
    <definedName name="Z_D537FB3B_712D_486A_BA32_4F73BEB2AA19_.wvu.FilterData" localSheetId="0" hidden="1">'на 01.04.2020'!$A$7:$H$171</definedName>
    <definedName name="Z_D595C49D_97EF_4321_8A15_252EDBF162F5_.wvu.FilterData" localSheetId="0" hidden="1">'на 01.04.2020'!$A$7:$J$424</definedName>
    <definedName name="Z_D6730C21_0555_4F4D_B589_9DE5CFF9C442_.wvu.FilterData" localSheetId="0" hidden="1">'на 01.04.2020'!$A$7:$H$171</definedName>
    <definedName name="Z_D692A203_B3F4_405F_AE1A_37385B86A714_.wvu.FilterData" localSheetId="0" hidden="1">'на 01.04.2020'!$A$7:$J$424</definedName>
    <definedName name="Z_D6D7FE80_F340_4943_9CA8_381604446690_.wvu.FilterData" localSheetId="0" hidden="1">'на 01.04.2020'!$A$7:$J$424</definedName>
    <definedName name="Z_D7104B72_13BA_47A2_BD7D_6C7C814EB74F_.wvu.FilterData" localSheetId="0" hidden="1">'на 01.04.2020'!$A$7:$J$424</definedName>
    <definedName name="Z_D74587C8_09B2_428F_ACC0_4DEF87F264B1_.wvu.FilterData" localSheetId="0" hidden="1">'на 01.04.2020'!$A$7:$J$424</definedName>
    <definedName name="Z_D7BC8E82_4392_4806_9DAE_D94253790B9C_.wvu.Cols" localSheetId="0" hidden="1">'на 01.04.2020'!#REF!,'на 01.04.2020'!#REF!,'на 01.04.2020'!$K:$BL</definedName>
    <definedName name="Z_D7BC8E82_4392_4806_9DAE_D94253790B9C_.wvu.FilterData" localSheetId="0" hidden="1">'на 01.04.2020'!$A$7:$J$424</definedName>
    <definedName name="Z_D7BC8E82_4392_4806_9DAE_D94253790B9C_.wvu.PrintArea" localSheetId="0" hidden="1">'на 01.04.2020'!$A$1:$BL$203</definedName>
    <definedName name="Z_D7BC8E82_4392_4806_9DAE_D94253790B9C_.wvu.PrintTitles" localSheetId="0" hidden="1">'на 01.04.2020'!$5:$7</definedName>
    <definedName name="Z_D7DA24ED_ABB7_4D6E_ACD6_4B88F5184AF8_.wvu.FilterData" localSheetId="0" hidden="1">'на 01.04.2020'!$A$7:$J$424</definedName>
    <definedName name="Z_D8418465_ECB6_40A4_8538_9D6D02B4E5CE_.wvu.FilterData" localSheetId="0" hidden="1">'на 01.04.2020'!$A$7:$H$171</definedName>
    <definedName name="Z_D84FBB24_1F53_4A51_B9A3_672EE24CBBBB_.wvu.FilterData" localSheetId="0" hidden="1">'на 01.04.2020'!$A$7:$J$424</definedName>
    <definedName name="Z_D8836A46_4276_4875_86A1_BB0E2B53006C_.wvu.FilterData" localSheetId="0" hidden="1">'на 01.04.2020'!$A$7:$H$171</definedName>
    <definedName name="Z_D8EBE17E_7A1A_4392_901C_A4C8DD4BAF28_.wvu.FilterData" localSheetId="0" hidden="1">'на 01.04.2020'!$A$7:$H$171</definedName>
    <definedName name="Z_D917D9C8_DA24_43F6_B702_2D065DC4F3EA_.wvu.FilterData" localSheetId="0" hidden="1">'на 01.04.2020'!$A$7:$J$424</definedName>
    <definedName name="Z_D921BCFE_106A_48C3_8051_F877509D5A90_.wvu.FilterData" localSheetId="0" hidden="1">'на 01.04.2020'!$A$7:$J$424</definedName>
    <definedName name="Z_D930048B_C8C6_498D_B7FD_C4CFAF447C25_.wvu.FilterData" localSheetId="0" hidden="1">'на 01.04.2020'!$A$7:$J$424</definedName>
    <definedName name="Z_D93C7415_B321_4E66_84AD_0490D011FDE7_.wvu.FilterData" localSheetId="0" hidden="1">'на 01.04.2020'!$A$7:$J$424</definedName>
    <definedName name="Z_D952F92C_16FA_49C0_ACE1_EEFE2012130A_.wvu.FilterData" localSheetId="0" hidden="1">'на 01.04.2020'!$A$7:$J$424</definedName>
    <definedName name="Z_D954D534_B88D_4A21_85D6_C0757B597D1E_.wvu.FilterData" localSheetId="0" hidden="1">'на 01.04.2020'!$A$7:$J$424</definedName>
    <definedName name="Z_D95852A1_B0FC_4AC5_B62B_5CCBE05B0D15_.wvu.FilterData" localSheetId="0" hidden="1">'на 01.04.2020'!$A$7:$J$424</definedName>
    <definedName name="Z_D959BDE9_080D_4FE3_8F84_52318978F935_.wvu.FilterData" localSheetId="0" hidden="1">'на 01.04.2020'!$A$7:$J$424</definedName>
    <definedName name="Z_D97BC9A1_860C_45CB_8FAD_B69CEE39193C_.wvu.FilterData" localSheetId="0" hidden="1">'на 01.04.2020'!$A$7:$H$171</definedName>
    <definedName name="Z_D97CD673_38FB_48B6_8FB8_0FF7F5746325_.wvu.FilterData" localSheetId="0" hidden="1">'на 01.04.2020'!$A$7:$J$424</definedName>
    <definedName name="Z_D981844C_3450_4227_997A_DB8016618FC0_.wvu.FilterData" localSheetId="0" hidden="1">'на 01.04.2020'!$A$7:$J$424</definedName>
    <definedName name="Z_D9AF22AD_2CFF_429C_97B7_A1AC24238F0C_.wvu.FilterData" localSheetId="0" hidden="1">'на 01.04.2020'!$A$7:$J$424</definedName>
    <definedName name="Z_D9CDE186_872E_4C54_B635_3E59E4427F7B_.wvu.FilterData" localSheetId="0" hidden="1">'на 01.04.2020'!$A$7:$J$424</definedName>
    <definedName name="Z_D9E7CF58_1888_4559_99D1_C71D21E76828_.wvu.FilterData" localSheetId="0" hidden="1">'на 01.04.2020'!$A$7:$J$424</definedName>
    <definedName name="Z_DA244080_1388_426A_A939_BCE866427DCE_.wvu.FilterData" localSheetId="0" hidden="1">'на 01.04.2020'!$A$7:$J$424</definedName>
    <definedName name="Z_DA3033F1_502F_4BCA_B468_CBA3E20E7254_.wvu.FilterData" localSheetId="0" hidden="1">'на 01.04.2020'!$A$7:$J$424</definedName>
    <definedName name="Z_DA5DFA2D_C1AA_42F5_8828_D1905F1C9BD0_.wvu.FilterData" localSheetId="0" hidden="1">'на 01.04.2020'!$A$7:$J$424</definedName>
    <definedName name="Z_DAB9487C_F291_4A20_8CE8_A04CF6419B39_.wvu.FilterData" localSheetId="0" hidden="1">'на 01.04.2020'!$A$7:$J$424</definedName>
    <definedName name="Z_DAC9AAEB_9A63_4C22_9074_CCD144369BE1_.wvu.FilterData" localSheetId="0" hidden="1">'на 01.04.2020'!$A$7:$J$424</definedName>
    <definedName name="Z_DB4CD970_DAC7_4460_9807_E3F3942A23F7_.wvu.FilterData" localSheetId="0" hidden="1">'на 01.04.2020'!$A$7:$J$424</definedName>
    <definedName name="Z_DB55315D_56C8_4F2C_9317_AA25AA5EAC9E_.wvu.FilterData" localSheetId="0" hidden="1">'на 01.04.2020'!$A$7:$J$424</definedName>
    <definedName name="Z_DBB88EE7_5C30_443C_A427_07BA2C7C58DA_.wvu.FilterData" localSheetId="0" hidden="1">'на 01.04.2020'!$A$7:$J$424</definedName>
    <definedName name="Z_DBF40914_927D_466F_8B6B_F333D1AFC9B0_.wvu.FilterData" localSheetId="0" hidden="1">'на 01.04.2020'!$A$7:$J$424</definedName>
    <definedName name="Z_DC263B7F_7E05_4E66_AE9F_05D6DDE635B1_.wvu.FilterData" localSheetId="0" hidden="1">'на 01.04.2020'!$A$7:$H$171</definedName>
    <definedName name="Z_DC796824_ECED_4590_A3E8_8D5A3534C637_.wvu.FilterData" localSheetId="0" hidden="1">'на 01.04.2020'!$A$7:$H$171</definedName>
    <definedName name="Z_DCC1B134_1BA2_418E_B1D0_0938D8743370_.wvu.FilterData" localSheetId="0" hidden="1">'на 01.04.2020'!$A$7:$H$171</definedName>
    <definedName name="Z_DCC98630_5CE8_4EB8_B53F_29063CBFDB7B_.wvu.FilterData" localSheetId="0" hidden="1">'на 01.04.2020'!$A$7:$J$424</definedName>
    <definedName name="Z_DCD43F69_17CB_4C08_94B1_4237BF1E81A1_.wvu.FilterData" localSheetId="0" hidden="1">'на 01.04.2020'!$A$7:$J$424</definedName>
    <definedName name="Z_DCF0AAEF_DCCD_45D0_96BB_43A3455DEADB_.wvu.FilterData" localSheetId="0" hidden="1">'на 01.04.2020'!$A$7:$J$424</definedName>
    <definedName name="Z_DD479BCC_48E3_497E_81BC_9A58CD7AC8EF_.wvu.FilterData" localSheetId="0" hidden="1">'на 01.04.2020'!$A$7:$J$424</definedName>
    <definedName name="Z_DDA68DE5_EF86_4A52_97CD_589088C5FE7A_.wvu.FilterData" localSheetId="0" hidden="1">'на 01.04.2020'!$A$7:$H$171</definedName>
    <definedName name="Z_DDD629B0_D970_428C_8173_198FE4EAFFBB_.wvu.FilterData" localSheetId="0" hidden="1">'на 01.04.2020'!$A$7:$J$424</definedName>
    <definedName name="Z_DE210091_3D77_4964_B6B2_443A728CBE9E_.wvu.FilterData" localSheetId="0" hidden="1">'на 01.04.2020'!$A$7:$J$424</definedName>
    <definedName name="Z_DE2C3999_6F3E_4D24_86CF_8803BF5FAA48_.wvu.FilterData" localSheetId="0" hidden="1">'на 01.04.2020'!$A$7:$J$61</definedName>
    <definedName name="Z_DE2E2642_EA3C_4580_B74F_14EA76039C78_.wvu.FilterData" localSheetId="0" hidden="1">'на 01.04.2020'!$A$7:$J$424</definedName>
    <definedName name="Z_DEA6EDB2_F27D_4C8F_B061_FD80BEC5543F_.wvu.FilterData" localSheetId="0" hidden="1">'на 01.04.2020'!$A$7:$H$171</definedName>
    <definedName name="Z_DEC0916C_F395_445D_ABBE_41FCE4F7A20B_.wvu.FilterData" localSheetId="0" hidden="1">'на 01.04.2020'!$A$7:$J$424</definedName>
    <definedName name="Z_DECE3245_1BE4_4A3F_B644_E8DE80612C1E_.wvu.FilterData" localSheetId="0" hidden="1">'на 01.04.2020'!$A$7:$J$424</definedName>
    <definedName name="Z_DF05D3F1_839D_4ABD_B109_8DDDEA6E4554_.wvu.FilterData" localSheetId="0" hidden="1">'на 01.04.2020'!$A$7:$J$424</definedName>
    <definedName name="Z_DF6B7D46_D8DB_447A_83A4_53EE18358CF2_.wvu.FilterData" localSheetId="0" hidden="1">'на 01.04.2020'!$A$7:$J$424</definedName>
    <definedName name="Z_DFB08918_D5A4_4224_AEA5_63620C0D53DD_.wvu.FilterData" localSheetId="0" hidden="1">'на 01.04.2020'!$A$7:$J$424</definedName>
    <definedName name="Z_DFFC57A9_AC13_44A1_9304_B04C6A69A49C_.wvu.FilterData" localSheetId="0" hidden="1">'на 01.04.2020'!$A$7:$J$424</definedName>
    <definedName name="Z_E0178566_B0D6_4A04_941F_723DE4642B4A_.wvu.FilterData" localSheetId="0" hidden="1">'на 01.04.2020'!$A$7:$J$424</definedName>
    <definedName name="Z_E0415026_A3A4_4408_93D6_8180A1256A98_.wvu.FilterData" localSheetId="0" hidden="1">'на 01.04.2020'!$A$7:$J$424</definedName>
    <definedName name="Z_E06FEE19_D4C1_4288_ADA7_5CB65BBBB4B6_.wvu.FilterData" localSheetId="0" hidden="1">'на 01.04.2020'!$A$7:$J$424</definedName>
    <definedName name="Z_E08AFE05_9FC9_4440_8CA6_890648C8FE48_.wvu.FilterData" localSheetId="0" hidden="1">'на 01.04.2020'!$A$7:$J$424</definedName>
    <definedName name="Z_E0B34E03_0754_4713_9A98_5ACEE69C9E71_.wvu.FilterData" localSheetId="0" hidden="1">'на 01.04.2020'!$A$7:$H$171</definedName>
    <definedName name="Z_E189E240_5BD5_4C39_9F82_FF5A433FDB2D_.wvu.FilterData" localSheetId="0" hidden="1">'на 01.04.2020'!$A$7:$J$424</definedName>
    <definedName name="Z_E1BA3DBF_A98B_478A_B5DD_05754C89A32D_.wvu.FilterData" localSheetId="0" hidden="1">'на 01.04.2020'!$A$7:$J$424</definedName>
    <definedName name="Z_E1E7843B_3EC3_4FFF_9B1C_53E7DE6A4004_.wvu.FilterData" localSheetId="0" hidden="1">'на 01.04.2020'!$A$7:$H$171</definedName>
    <definedName name="Z_E25FE844_1AD8_4E16_B2DB_9033A702F13A_.wvu.FilterData" localSheetId="0" hidden="1">'на 01.04.2020'!$A$7:$H$171</definedName>
    <definedName name="Z_E2861A4E_263A_4BE6_9223_2DA352B0AD2D_.wvu.FilterData" localSheetId="0" hidden="1">'на 01.04.2020'!$A$7:$H$171</definedName>
    <definedName name="Z_E2FB76DF_1C94_4620_8087_FEE12FDAA3D2_.wvu.FilterData" localSheetId="0" hidden="1">'на 01.04.2020'!$A$7:$H$171</definedName>
    <definedName name="Z_E32A8700_E851_4315_A889_932E30063272_.wvu.FilterData" localSheetId="0" hidden="1">'на 01.04.2020'!$A$7:$J$424</definedName>
    <definedName name="Z_E3C6ECC1_0F12_435D_9B36_B23F6133337F_.wvu.FilterData" localSheetId="0" hidden="1">'на 01.04.2020'!$A$7:$H$171</definedName>
    <definedName name="Z_E3FB0B12_0C6E_4BBD_B35C_2F8B1D76B1EB_.wvu.FilterData" localSheetId="0" hidden="1">'на 01.04.2020'!$A$7:$J$424</definedName>
    <definedName name="Z_E41459EA_F056_44F0_B971_CA485B38C4A7_.wvu.FilterData" localSheetId="0" hidden="1">'на 01.04.2020'!$A$7:$J$424</definedName>
    <definedName name="Z_E437F2F2_3B79_49F0_9901_D31498A163D7_.wvu.FilterData" localSheetId="0" hidden="1">'на 01.04.2020'!$A$7:$J$424</definedName>
    <definedName name="Z_E43D4848_1A7E_4044_9203_B68E2E9AAE7C_.wvu.FilterData" localSheetId="0" hidden="1">'на 01.04.2020'!$A$7:$J$424</definedName>
    <definedName name="Z_E531BAEE_E556_4AEF_B35B_C675BD99939C_.wvu.FilterData" localSheetId="0" hidden="1">'на 01.04.2020'!$A$7:$J$424</definedName>
    <definedName name="Z_E563A17B_3B3B_4B28_89D6_A5FC82DB33C2_.wvu.FilterData" localSheetId="0" hidden="1">'на 01.04.2020'!$A$7:$J$424</definedName>
    <definedName name="Z_E5DA1B9B_62F2_4CE6_9A2F_0A446D4275B1_.wvu.FilterData" localSheetId="0" hidden="1">'на 01.04.2020'!$A$7:$J$424</definedName>
    <definedName name="Z_E5EC7523_F88D_4AD4_9A8D_84C16AB7BFC1_.wvu.FilterData" localSheetId="0" hidden="1">'на 01.04.2020'!$A$7:$J$424</definedName>
    <definedName name="Z_E62E0FFE_7555_4927_BA87_96C72751599B_.wvu.FilterData" localSheetId="0" hidden="1">'на 01.04.2020'!$A$7:$J$424</definedName>
    <definedName name="Z_E64668E0_9086_4748_A397_C9C52293A8D6_.wvu.FilterData" localSheetId="0" hidden="1">'на 01.04.2020'!$A$7:$J$424</definedName>
    <definedName name="Z_E6B0F607_AC37_4539_B427_EA5DBDA71490_.wvu.FilterData" localSheetId="0" hidden="1">'на 01.04.2020'!$A$7:$J$424</definedName>
    <definedName name="Z_E6BEB68E_1813_43FA_83CB_AD563380E01C_.wvu.FilterData" localSheetId="0" hidden="1">'на 01.04.2020'!$A$7:$J$424</definedName>
    <definedName name="Z_E6F2229B_648C_45EB_AFDD_48E1933E9057_.wvu.FilterData" localSheetId="0" hidden="1">'на 01.04.2020'!$A$7:$J$424</definedName>
    <definedName name="Z_E7901072_44B2_4803_8DC7_3679CCBA4C9B_.wvu.FilterData" localSheetId="0" hidden="1">'на 01.04.2020'!$A$7:$J$424</definedName>
    <definedName name="Z_E79ABD49_719F_4887_A43D_3DE66BF8AD95_.wvu.FilterData" localSheetId="0" hidden="1">'на 01.04.2020'!$A$7:$J$424</definedName>
    <definedName name="Z_E7E34260_E3FF_494E_BB4E_1D372EA1276B_.wvu.FilterData" localSheetId="0" hidden="1">'на 01.04.2020'!$A$7:$J$424</definedName>
    <definedName name="Z_E818C85D_F563_4BCC_9747_0856B0207D9A_.wvu.FilterData" localSheetId="0" hidden="1">'на 01.04.2020'!$A$7:$J$424</definedName>
    <definedName name="Z_E85A9955_A3DD_46D7_A4A3_9B67A0E2B00C_.wvu.FilterData" localSheetId="0" hidden="1">'на 01.04.2020'!$A$7:$J$424</definedName>
    <definedName name="Z_E85CF805_B7EC_4B8E_BF6B_2D35F453C813_.wvu.FilterData" localSheetId="0" hidden="1">'на 01.04.2020'!$A$7:$J$424</definedName>
    <definedName name="Z_E8619C4F_9D0C_40CF_8636_CF30BDB53D78_.wvu.FilterData" localSheetId="0" hidden="1">'на 01.04.2020'!$A$7:$J$424</definedName>
    <definedName name="Z_E86B59AB_8419_4B63_BADC_4C4DB9795CAA_.wvu.FilterData" localSheetId="0" hidden="1">'на 01.04.2020'!$A$7:$J$424</definedName>
    <definedName name="Z_E87F17F9_955F_4F0C_8155_B5A522DA71CF_.wvu.FilterData" localSheetId="0" hidden="1">'на 01.04.2020'!$A$7:$J$424</definedName>
    <definedName name="Z_E88E1D11_18C0_4724_9D4F_2C85DDF57564_.wvu.FilterData" localSheetId="0" hidden="1">'на 01.04.2020'!$A$7:$H$171</definedName>
    <definedName name="Z_E8E447B7_386A_4449_A267_EA8A8ED2E9DF_.wvu.FilterData" localSheetId="0" hidden="1">'на 01.04.2020'!$A$7:$J$424</definedName>
    <definedName name="Z_E952215A_EF2B_4724_A091_1F77A330F7A6_.wvu.FilterData" localSheetId="0" hidden="1">'на 01.04.2020'!$A$7:$J$424</definedName>
    <definedName name="Z_E9A4F66F_BB40_4C19_8750_6E61AF1D74A1_.wvu.FilterData" localSheetId="0" hidden="1">'на 01.04.2020'!$A$7:$J$424</definedName>
    <definedName name="Z_EA16B1A6_A575_4BB9_B51E_98E088646246_.wvu.FilterData" localSheetId="0" hidden="1">'на 01.04.2020'!$A$7:$J$424</definedName>
    <definedName name="Z_EA234825_5817_4C50_AC45_83D70F061045_.wvu.FilterData" localSheetId="0" hidden="1">'на 01.04.2020'!$A$7:$J$424</definedName>
    <definedName name="Z_EA26BD39_D295_43F0_9554_645E38E73803_.wvu.FilterData" localSheetId="0" hidden="1">'на 01.04.2020'!$A$7:$J$424</definedName>
    <definedName name="Z_EA769D6D_3269_481D_9974_BC10C6C55FF6_.wvu.FilterData" localSheetId="0" hidden="1">'на 01.04.2020'!$A$7:$H$171</definedName>
    <definedName name="Z_EA7BB06C_40E6_4375_9BE4_353C118D0D8A_.wvu.FilterData" localSheetId="0" hidden="1">'на 01.04.2020'!$A$7:$J$424</definedName>
    <definedName name="Z_EAEC0497_D454_492F_A78A_948CBC8B7349_.wvu.FilterData" localSheetId="0" hidden="1">'на 01.04.2020'!$A$7:$J$424</definedName>
    <definedName name="Z_EB2D8BE6_72BC_4D23_BEC7_DBF109493B0C_.wvu.FilterData" localSheetId="0" hidden="1">'на 01.04.2020'!$A$7:$J$424</definedName>
    <definedName name="Z_EBCDBD63_50FE_4D52_B280_2A723FA77236_.wvu.FilterData" localSheetId="0" hidden="1">'на 01.04.2020'!$A$7:$H$171</definedName>
    <definedName name="Z_EBE6EB5A_28BA_42FD_8E13_84A84E5CEFFA_.wvu.FilterData" localSheetId="0" hidden="1">'на 01.04.2020'!$A$7:$J$424</definedName>
    <definedName name="Z_EC6B58CC_C695_4EAF_B026_DA7CE6279D7A_.wvu.FilterData" localSheetId="0" hidden="1">'на 01.04.2020'!$A$7:$J$424</definedName>
    <definedName name="Z_EC741CE0_C720_481D_9CFE_596247B0CF36_.wvu.FilterData" localSheetId="0" hidden="1">'на 01.04.2020'!$A$7:$J$424</definedName>
    <definedName name="Z_EC7DFC56_670B_4634_9C36_1A0E9779A8AB_.wvu.FilterData" localSheetId="0" hidden="1">'на 01.04.2020'!$A$7:$J$424</definedName>
    <definedName name="Z_EC7EDFF4_8717_443E_A482_A625A9C4247F_.wvu.FilterData" localSheetId="0" hidden="1">'на 01.04.2020'!$A$7:$J$424</definedName>
    <definedName name="Z_EC900011_F272_4D76_BA18_A39600700B39_.wvu.FilterData" localSheetId="0" hidden="1">'на 01.04.2020'!$A$7:$J$424</definedName>
    <definedName name="Z_EC9C440E_29D9_4209_81C9_08FA39A99B70_.wvu.FilterData" localSheetId="0" hidden="1">'на 01.04.2020'!$A$7:$J$424</definedName>
    <definedName name="Z_ECDB9DF1_6EBE_4872_A4EA_C132DB4F17D1_.wvu.FilterData" localSheetId="0" hidden="1">'на 01.04.2020'!$A$7:$J$424</definedName>
    <definedName name="Z_ED3CA1AD_27FA_49EB_91E7_60AB4F0D9C59_.wvu.FilterData" localSheetId="0" hidden="1">'на 01.04.2020'!$A$7:$J$424</definedName>
    <definedName name="Z_ED5F05CF_0821_469C_A3FE_35B2692E3A2E_.wvu.FilterData" localSheetId="0" hidden="1">'на 01.04.2020'!$A$7:$J$424</definedName>
    <definedName name="Z_ED74FBD3_DF35_4798_8C2A_7ADA46D140AA_.wvu.FilterData" localSheetId="0" hidden="1">'на 01.04.2020'!$A$7:$H$171</definedName>
    <definedName name="Z_EF1610FE_843B_4864_9DAD_05F697DD47DC_.wvu.FilterData" localSheetId="0" hidden="1">'на 01.04.2020'!$A$7:$J$424</definedName>
    <definedName name="Z_EFFADE78_6F23_4B5D_AE74_3E82BA29B398_.wvu.FilterData" localSheetId="0" hidden="1">'на 01.04.2020'!$A$7:$H$171</definedName>
    <definedName name="Z_F05EFB87_3BE7_41AF_8465_1EA73F5E8818_.wvu.FilterData" localSheetId="0" hidden="1">'на 01.04.2020'!$A$7:$J$424</definedName>
    <definedName name="Z_F0EB967D_F079_4FD4_AD5F_5BA84E405B49_.wvu.FilterData" localSheetId="0" hidden="1">'на 01.04.2020'!$A$7:$J$424</definedName>
    <definedName name="Z_F140A98E_30AA_4FD0_8B93_08F8951EDE5E_.wvu.FilterData" localSheetId="0" hidden="1">'на 01.04.2020'!$A$7:$H$171</definedName>
    <definedName name="Z_F1D58EA3_233E_4B2C_907F_20FB7B32BCEB_.wvu.FilterData" localSheetId="0" hidden="1">'на 01.04.2020'!$A$7:$J$424</definedName>
    <definedName name="Z_F2110B0B_AAE7_42F0_B553_C360E9249AD4_.wvu.Cols" localSheetId="0" hidden="1">'на 01.04.2020'!#REF!,'на 01.04.2020'!#REF!,'на 01.04.2020'!$K:$BL</definedName>
    <definedName name="Z_F2110B0B_AAE7_42F0_B553_C360E9249AD4_.wvu.FilterData" localSheetId="0" hidden="1">'на 01.04.2020'!$A$7:$J$424</definedName>
    <definedName name="Z_F2110B0B_AAE7_42F0_B553_C360E9249AD4_.wvu.PrintArea" localSheetId="0" hidden="1">'на 01.04.2020'!$A$1:$BL$203</definedName>
    <definedName name="Z_F2110B0B_AAE7_42F0_B553_C360E9249AD4_.wvu.PrintTitles" localSheetId="0" hidden="1">'на 01.04.2020'!$5:$7</definedName>
    <definedName name="Z_F24FF7CE_BEE9_4D69_9CC9_1D573409219A_.wvu.FilterData" localSheetId="0" hidden="1">'на 01.04.2020'!$A$7:$J$424</definedName>
    <definedName name="Z_F2B210B3_A608_46A5_94E1_E525F8F6A2C4_.wvu.FilterData" localSheetId="0" hidden="1">'на 01.04.2020'!$A$7:$J$424</definedName>
    <definedName name="Z_F30FADD4_07E9_4B4F_B53A_86E542EF0570_.wvu.FilterData" localSheetId="0" hidden="1">'на 01.04.2020'!$A$7:$J$424</definedName>
    <definedName name="Z_F31E06D7_BB46_4306_AC80_7D867336978C_.wvu.FilterData" localSheetId="0" hidden="1">'на 01.04.2020'!$A$7:$J$424</definedName>
    <definedName name="Z_F338BCFF_FE37_4512_82DE_8C10862CD583_.wvu.FilterData" localSheetId="0" hidden="1">'на 01.04.2020'!$A$7:$J$424</definedName>
    <definedName name="Z_F34EC6B1_390D_4B75_852C_F8775ACC3B29_.wvu.FilterData" localSheetId="0" hidden="1">'на 01.04.2020'!$A$7:$J$424</definedName>
    <definedName name="Z_F3E148B1_ED1B_4330_84E7_EFC4722C807A_.wvu.FilterData" localSheetId="0" hidden="1">'на 01.04.2020'!$A$7:$J$424</definedName>
    <definedName name="Z_F3EB4276_07ED_4C3D_8305_EFD9881E26ED_.wvu.FilterData" localSheetId="0" hidden="1">'на 01.04.2020'!$A$7:$J$424</definedName>
    <definedName name="Z_F3F1BB49_52AF_48BB_95BC_060170851629_.wvu.FilterData" localSheetId="0" hidden="1">'на 01.04.2020'!$A$7:$J$424</definedName>
    <definedName name="Z_F413BB5D_EA53_42FB_84EF_A630DFA6E3CE_.wvu.FilterData" localSheetId="0" hidden="1">'на 01.04.2020'!$A$7:$J$424</definedName>
    <definedName name="Z_F424C8EB_1FD1_4B7C_BB16_C87F07FB1A66_.wvu.FilterData" localSheetId="0" hidden="1">'на 01.04.2020'!$A$7:$J$424</definedName>
    <definedName name="Z_F48552A9_1F3B_415E_B25A_3A35D2E6EB46_.wvu.FilterData" localSheetId="0" hidden="1">'на 01.04.2020'!$A$7:$J$424</definedName>
    <definedName name="Z_F4D51502_0CCD_4E1C_8387_D94D30666E39_.wvu.FilterData" localSheetId="0" hidden="1">'на 01.04.2020'!$A$7:$J$424</definedName>
    <definedName name="Z_F52002B9_A233_461F_9C02_2195A969869E_.wvu.FilterData" localSheetId="0" hidden="1">'на 01.04.2020'!$A$7:$J$424</definedName>
    <definedName name="Z_F5904F57_BE1E_4C1A_B9F2_3334C6090028_.wvu.FilterData" localSheetId="0" hidden="1">'на 01.04.2020'!$A$7:$J$424</definedName>
    <definedName name="Z_F5A92536_7ADF_4574_9094_4E9E2907828D_.wvu.FilterData" localSheetId="0" hidden="1">'на 01.04.2020'!$A$7:$J$424</definedName>
    <definedName name="Z_F5F50589_1DF0_4A91_A5AE_A081904AF6B0_.wvu.FilterData" localSheetId="0" hidden="1">'на 01.04.2020'!$A$7:$J$424</definedName>
    <definedName name="Z_F66AFAC6_2D91_47B3_B144_43AE4E90F02F_.wvu.FilterData" localSheetId="0" hidden="1">'на 01.04.2020'!$A$7:$J$424</definedName>
    <definedName name="Z_F675BEC0_5D51_42CD_8359_31DF2F226166_.wvu.FilterData" localSheetId="0" hidden="1">'на 01.04.2020'!$A$7:$J$424</definedName>
    <definedName name="Z_F6F4D1CA_4991_462D_A51D_FD0D91822706_.wvu.FilterData" localSheetId="0" hidden="1">'на 01.04.2020'!$A$7:$J$424</definedName>
    <definedName name="Z_F7FC106B_79FE_40D3_AA43_206A7284AC4B_.wvu.FilterData" localSheetId="0" hidden="1">'на 01.04.2020'!$A$7:$J$424</definedName>
    <definedName name="Z_F800C951_7E3C_42D6_B362_3CDF78E7F025_.wvu.FilterData" localSheetId="0" hidden="1">'на 01.04.2020'!$A$7:$J$424</definedName>
    <definedName name="Z_F8CD48ED_A67F_492E_A417_09D352E93E12_.wvu.FilterData" localSheetId="0" hidden="1">'на 01.04.2020'!$A$7:$H$171</definedName>
    <definedName name="Z_F8E02295_4C4F_4DE1_ACF5_8151BB17EB6E_.wvu.FilterData" localSheetId="0" hidden="1">'на 01.04.2020'!$A$7:$J$424</definedName>
    <definedName name="Z_F8E4304E_2CC4_4F73_A08A_BA6FE8EB77EF_.wvu.FilterData" localSheetId="0" hidden="1">'на 01.04.2020'!$A$7:$J$424</definedName>
    <definedName name="Z_F9AF50D2_05C8_4D13_9F15_43FAA7F1CB7A_.wvu.FilterData" localSheetId="0" hidden="1">'на 01.04.2020'!$A$7:$J$424</definedName>
    <definedName name="Z_F9F96D65_7E5D_4EDB_B47B_CD800EE8793F_.wvu.FilterData" localSheetId="0" hidden="1">'на 01.04.2020'!$A$7:$H$171</definedName>
    <definedName name="Z_FA263ADC_F7F9_4F21_8D0A_B162CFE58321_.wvu.FilterData" localSheetId="0" hidden="1">'на 01.04.2020'!$A$7:$J$424</definedName>
    <definedName name="Z_FA270880_5E39_4EAA_BE02_BDB906770A67_.wvu.FilterData" localSheetId="0" hidden="1">'на 01.04.2020'!$A$7:$J$424</definedName>
    <definedName name="Z_FA47CA05_CCF1_4EDC_AAF6_26967695B1D8_.wvu.FilterData" localSheetId="0" hidden="1">'на 01.04.2020'!$A$7:$J$424</definedName>
    <definedName name="Z_FA687933_7694_4C0F_8982_34C11239740C_.wvu.FilterData" localSheetId="0" hidden="1">'на 01.04.2020'!$A$7:$J$424</definedName>
    <definedName name="Z_FA9FECB8_BA16_47CC_97A5_FF0276B7BA2A_.wvu.FilterData" localSheetId="0" hidden="1">'на 01.04.2020'!$A$7:$J$424</definedName>
    <definedName name="Z_FADBBBF4_A5FD_47EA_87AF_F3DC2DF00CA8_.wvu.FilterData" localSheetId="0" hidden="1">'на 01.04.2020'!$A$7:$J$424</definedName>
    <definedName name="Z_FAEA1540_FB92_4A7F_8E18_381E2C6FAF74_.wvu.FilterData" localSheetId="0" hidden="1">'на 01.04.2020'!$A$7:$H$171</definedName>
    <definedName name="Z_FB2B2898_07E8_4F64_9660_A5CFE0C3B2A1_.wvu.FilterData" localSheetId="0" hidden="1">'на 01.04.2020'!$A$7:$J$424</definedName>
    <definedName name="Z_FB35B37B_2F7F_4D23_B40F_380D683C704C_.wvu.FilterData" localSheetId="0" hidden="1">'на 01.04.2020'!$A$7:$J$424</definedName>
    <definedName name="Z_FBEEEF36_B47B_4551_8D8A_904E9E1222D4_.wvu.FilterData" localSheetId="0" hidden="1">'на 01.04.2020'!$A$7:$H$171</definedName>
    <definedName name="Z_FBFEC7B7_C5D0_44F3_87E7_66C52A67E842_.wvu.FilterData" localSheetId="0" hidden="1">'на 01.04.2020'!$A$7:$J$424</definedName>
    <definedName name="Z_FC5D3D29_E6B6_4724_B01C_EFC5C58D36F7_.wvu.FilterData" localSheetId="0" hidden="1">'на 01.04.2020'!$A$7:$J$424</definedName>
    <definedName name="Z_FC921717_EFFF_4C5F_AE15_5DB48A6B2DDC_.wvu.FilterData" localSheetId="0" hidden="1">'на 01.04.2020'!$A$7:$J$424</definedName>
    <definedName name="Z_FCC3AE73_E537_4FEF_8316_D2033D529D47_.wvu.FilterData" localSheetId="0" hidden="1">'на 01.04.2020'!$A$7:$J$424</definedName>
    <definedName name="Z_FCFEE462_86B3_4D22_A291_C53135F468F2_.wvu.FilterData" localSheetId="0" hidden="1">'на 01.04.2020'!$A$7:$J$424</definedName>
    <definedName name="Z_FD01F790_1BBF_4238_916B_FA56833C331E_.wvu.FilterData" localSheetId="0" hidden="1">'на 01.04.2020'!$A$7:$J$424</definedName>
    <definedName name="Z_FD0E1B66_1ED2_4768_AEAA_4813773FCD1B_.wvu.FilterData" localSheetId="0" hidden="1">'на 01.04.2020'!$A$7:$H$171</definedName>
    <definedName name="Z_FD3BE8C9_37F8_4B3C_B2C7_E77CF8E04BFB_.wvu.FilterData" localSheetId="0" hidden="1">'на 01.04.2020'!$A$7:$J$424</definedName>
    <definedName name="Z_FD3D5015_A741_475F_84D8_C8E06D2029C4_.wvu.FilterData" localSheetId="0" hidden="1">'на 01.04.2020'!$A$7:$J$424</definedName>
    <definedName name="Z_FD5CEF9A_4499_4018_A32D_B5C5AF11D935_.wvu.FilterData" localSheetId="0" hidden="1">'на 01.04.2020'!$A$7:$J$424</definedName>
    <definedName name="Z_FD5EDEE5_A3CE_4C43_835A_373611C65308_.wvu.FilterData" localSheetId="0" hidden="1">'на 01.04.2020'!$A$7:$J$424</definedName>
    <definedName name="Z_FD66CF31_1A62_4649_ABF8_67009C9EEFA8_.wvu.FilterData" localSheetId="0" hidden="1">'на 01.04.2020'!$A$7:$J$424</definedName>
    <definedName name="Z_FDDB310B_7AE0_49CB_BE16_F49E6EF78E5F_.wvu.FilterData" localSheetId="0" hidden="1">'на 01.04.2020'!$A$7:$J$424</definedName>
    <definedName name="Z_FDE37E7A_0D62_48F6_B80B_D6356ECC791B_.wvu.FilterData" localSheetId="0" hidden="1">'на 01.04.2020'!$A$7:$J$424</definedName>
    <definedName name="Z_FDE6536E_3A56_4D69_A159_5DB77FF6A4B2_.wvu.FilterData" localSheetId="0" hidden="1">'на 01.04.2020'!$A$7:$J$424</definedName>
    <definedName name="Z_FDFA00AD_EA6D_4937_80B9_640D5FB985EF_.wvu.FilterData" localSheetId="0" hidden="1">'на 01.04.2020'!$A$7:$J$424</definedName>
    <definedName name="Z_FE9D531A_F987_4486_AC6F_37568587E0CC_.wvu.FilterData" localSheetId="0" hidden="1">'на 01.04.2020'!$A$7:$J$424</definedName>
    <definedName name="Z_FEE18FC2_E5D2_4C59_B7D0_FDF82F2008D4_.wvu.FilterData" localSheetId="0" hidden="1">'на 01.04.2020'!$A$7:$J$424</definedName>
    <definedName name="Z_FEF0FD9C_0AF1_4157_A391_071CD507BEBA_.wvu.FilterData" localSheetId="0" hidden="1">'на 01.04.2020'!$A$7:$J$424</definedName>
    <definedName name="Z_FEFFCD5F_F237_4316_B50A_6C71D0FF3363_.wvu.FilterData" localSheetId="0" hidden="1">'на 01.04.2020'!$A$7:$J$424</definedName>
    <definedName name="Z_FF7CC20D_CA9E_46D2_A113_9EB09E8A7DF6_.wvu.FilterData" localSheetId="0" hidden="1">'на 01.04.2020'!$A$7:$H$171</definedName>
    <definedName name="Z_FF7F531F_28CE_4C28_BA81_DE242DB82E03_.wvu.FilterData" localSheetId="0" hidden="1">'на 01.04.2020'!$A$7:$J$424</definedName>
    <definedName name="Z_FF9EFDBE_F5FD_432E_96BA_C22D4E9B91D4_.wvu.FilterData" localSheetId="0" hidden="1">'на 01.04.2020'!$A$7:$J$424</definedName>
    <definedName name="Z_FFBF84C0_8EC1_41E5_A130_1EB26E22D86E_.wvu.FilterData" localSheetId="0" hidden="1">'на 01.04.2020'!$A$7:$J$424</definedName>
    <definedName name="Z_FFE6C3F9_C13E_4E13_8F64_B3AD0BCC69D2_.wvu.FilterData" localSheetId="0" hidden="1">'на 01.04.2020'!$A$7:$J$424</definedName>
    <definedName name="_xlnm.Print_Titles" localSheetId="0">'на 01.04.2020'!$5:$8</definedName>
    <definedName name="_xlnm.Print_Area" localSheetId="0">'на 01.04.2020'!$A$1:$J$223</definedName>
  </definedNames>
  <calcPr calcId="144525" fullPrecision="0"/>
  <customWorkbookViews>
    <customWorkbookView name="Рогожина Ольга Сергеевна - Личное представление" guid="{BEA0FDBA-BB07-4C19-8BBD-5E57EE395C09}" mergeInterval="0" personalView="1" maximized="1" windowWidth="1276" windowHeight="655"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22" activeSheetId="1"/>
    <customWorkbookView name="Фесик Светлана Викторовна - Личное представление" guid="{6068C3FF-17AA-48A5-A88B-2523CBAC39AE}" mergeInterval="0" personalView="1" maximized="1" xWindow="-8" yWindow="-8" windowWidth="1296" windowHeight="1000" tabRatio="518" activeSheetId="1"/>
    <customWorkbookView name="kaa - Личное представление" guid="{7B245AB0-C2AF-4822-BFC4-2399F85856C1}" mergeInterval="0" personalView="1" maximized="1" xWindow="1" yWindow="1" windowWidth="1280" windowHeight="803" tabRatio="518" activeSheetId="1"/>
    <customWorkbookView name="Коптеева Елена Анатольевна - Личное представление" guid="{2F7AC811-CA37-46E3-866E-6E10DF43054A}" mergeInterval="0" personalView="1" maximized="1" windowWidth="1276" windowHeight="799" tabRatio="69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Пользователь - Личное представление" guid="{C8C7D91A-0101-429D-A7C4-25C2A366909A}" mergeInterval="0" personalView="1" maximized="1" windowWidth="1264" windowHeight="759" tabRatio="518" activeSheetId="1"/>
    <customWorkbookView name="1 - Личное представление" guid="{CBF9D894-3FD2-4B68-BAC8-643DB23851C0}" mergeInterval="0" personalView="1" maximized="1" xWindow="1" yWindow="1" windowWidth="1733" windowHeight="798" tabRatio="772" activeSheetId="1"/>
    <customWorkbookView name="BLACKGIRL - Личное представление" guid="{37F8CE32-8CE8-4D95-9C0E-63112E6EFFE9}" mergeInterval="0" personalView="1" maximized="1" windowWidth="1020" windowHeight="576" tabRatio="441" activeSheetId="4"/>
    <customWorkbookView name="Елена - Личное представление" guid="{24E5C1BC-322C-4FEF-B964-F0DCC04482C1}" mergeInterval="0" personalView="1" maximized="1" xWindow="1" yWindow="1" windowWidth="1024" windowHeight="547" tabRatio="896" activeSheetId="1"/>
    <customWorkbookView name="Admin - Личное представление" guid="{2DF88C31-E5A0-4DFE-877D-5A31D3992603}" mergeInterval="0" personalView="1" maximized="1" windowWidth="1276" windowHeight="719" tabRatio="772"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Анастасия Вячеславовна - Личное представление" guid="{F2110B0B-AAE7-42F0-B553-C360E9249AD4}" mergeInterval="0" personalView="1" maximized="1" windowWidth="1276" windowHeight="779"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User - Личное представление" guid="{D20DFCFE-63F9-4265-B37B-4F36C46DF159}" mergeInterval="0" personalView="1" maximized="1" xWindow="-8" yWindow="-8" windowWidth="1296" windowHeight="1000" tabRatio="518" activeSheetId="1"/>
    <customWorkbookView name="pav - Личное представление" guid="{539CB3DF-9B66-4BE7-9074-8CE0405EB8A6}" mergeInterval="0" personalView="1" maximized="1" xWindow="1" yWindow="1" windowWidth="1276" windowHeight="794" tabRatio="518" activeSheetId="1"/>
    <customWorkbookView name="kou - Личное представление" guid="{998B8119-4FF3-4A16-838D-539C6AE34D55}" mergeInterval="0" personalView="1" maximized="1" windowWidth="1148" windowHeight="645"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Сырвачева Виктория Алексеевна - Личное представление" guid="{72C0943B-A5D5-4B80-AD54-166C5CDC74DE}" mergeInterval="0" personalView="1" maximized="1" xWindow="-8" yWindow="-8" windowWidth="1296" windowHeight="1000" tabRatio="518" activeSheetId="1"/>
    <customWorkbookView name="Залецкая Ольга Геннадьевна - Личное представление" guid="{D95852A1-B0FC-4AC5-B62B-5CCBE05B0D15}" mergeInterval="0" personalView="1" maximized="1" windowWidth="1916" windowHeight="855" tabRatio="518" activeSheetId="1"/>
    <customWorkbookView name="Маслова Алина Рамазановна - Личное представление" guid="{99950613-28E7-4EC2-B918-559A2757B0A9}" mergeInterval="0" personalView="1" maximized="1" xWindow="-8" yWindow="-8" windowWidth="1936" windowHeight="1056" tabRatio="355" activeSheetId="1"/>
    <customWorkbookView name="Вершинина Мария Игоревна - Личное представление" guid="{A0A3CD9B-2436-40D7-91DB-589A95FBBF00}" mergeInterval="0" personalView="1" maximized="1" windowWidth="1276" windowHeight="799" tabRatio="522" activeSheetId="1"/>
    <customWorkbookView name="Козлова Анастасия Сергеевна - Личное представление" guid="{0CCCFAED-79CE-4449-BC23-D60C794B65C2}" mergeInterval="0" personalView="1" maximized="1" windowWidth="1276" windowHeight="779" tabRatio="518" activeSheetId="1"/>
    <customWorkbookView name="Минакова Оксана Сергеевна - Личное представление" guid="{45DE1976-7F07-4EB4-8A9C-FB72D060BEFA}" mergeInterval="0" personalView="1" maximized="1" xWindow="-8" yWindow="-8" windowWidth="1936" windowHeight="1056" tabRatio="518" activeSheetId="1"/>
    <customWorkbookView name="Залецкая Ольга Генадьевна - Личное представление" guid="{6E4A7295-8CE0-4D28-ABEF-D38EBAE7C204}" mergeInterval="0" personalView="1" maximized="1" xWindow="-9" yWindow="-9" windowWidth="1938" windowHeight="1048"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Астахова Анна Владимировна - Личное представление" guid="{13BE7114-35DF-4699-8779-61985C68F6C3}" mergeInterval="0" personalView="1" maximized="1" xWindow="-8" yWindow="-8" windowWidth="1936" windowHeight="1056" tabRatio="440" activeSheetId="1" showComments="commIndAndComment"/>
    <customWorkbookView name="Перевощикова Анна Васильевна - Личное представление" guid="{CCF533A2-322B-40E2-88B2-065E6D1D35B4}" mergeInterval="0" personalView="1" xWindow="110" yWindow="42" windowWidth="1436" windowHeight="982" tabRatio="522" activeSheetId="1"/>
    <customWorkbookView name="Шулепова Ольга Анатольевна - Личное представление" guid="{67ADFAE6-A9AF-44D7-8539-93CD0F6B7849}" mergeInterval="0" personalView="1" maximized="1" xWindow="-8" yWindow="-8" windowWidth="1936" windowHeight="1056" tabRatio="518" activeSheetId="1"/>
  </customWorkbookViews>
  <fileRecoveryPr autoRecover="0"/>
</workbook>
</file>

<file path=xl/calcChain.xml><?xml version="1.0" encoding="utf-8"?>
<calcChain xmlns="http://schemas.openxmlformats.org/spreadsheetml/2006/main">
  <c r="I27" i="1" l="1"/>
  <c r="D78" i="1"/>
  <c r="D79" i="1"/>
  <c r="C79" i="1"/>
  <c r="C78" i="1"/>
  <c r="I97" i="1"/>
  <c r="I96" i="1"/>
  <c r="H96" i="1"/>
  <c r="F96" i="1"/>
  <c r="G94" i="1"/>
  <c r="E94" i="1"/>
  <c r="D94" i="1"/>
  <c r="C94" i="1"/>
  <c r="I94" i="1" l="1"/>
  <c r="F94" i="1"/>
  <c r="H94" i="1"/>
  <c r="I115" i="1" l="1"/>
  <c r="I114" i="1"/>
  <c r="I175" i="1" l="1"/>
  <c r="H28" i="1"/>
  <c r="F28" i="1"/>
  <c r="D27" i="1"/>
  <c r="I33" i="1"/>
  <c r="I196" i="1"/>
  <c r="I52" i="1" l="1"/>
  <c r="I26" i="1"/>
  <c r="I25" i="1"/>
  <c r="H25" i="1"/>
  <c r="E176" i="1" l="1"/>
  <c r="D21" i="1" l="1"/>
  <c r="I137" i="1" l="1"/>
  <c r="I125" i="1" s="1"/>
  <c r="C125" i="1"/>
  <c r="D125" i="1"/>
  <c r="E125" i="1"/>
  <c r="F125" i="1"/>
  <c r="F71" i="1" s="1"/>
  <c r="G125" i="1"/>
  <c r="H125" i="1"/>
  <c r="E126" i="1"/>
  <c r="G126" i="1"/>
  <c r="D127" i="1"/>
  <c r="E127" i="1"/>
  <c r="G127" i="1"/>
  <c r="C127" i="1"/>
  <c r="I139" i="1"/>
  <c r="F138" i="1"/>
  <c r="G136" i="1"/>
  <c r="E136" i="1"/>
  <c r="C136" i="1"/>
  <c r="H71" i="1"/>
  <c r="F74" i="1"/>
  <c r="H74" i="1"/>
  <c r="F75" i="1"/>
  <c r="H75" i="1"/>
  <c r="C102" i="1"/>
  <c r="D102" i="1"/>
  <c r="E102" i="1"/>
  <c r="G102" i="1"/>
  <c r="D103" i="1"/>
  <c r="E103" i="1"/>
  <c r="G103" i="1"/>
  <c r="C103" i="1"/>
  <c r="E78" i="1"/>
  <c r="G78" i="1"/>
  <c r="E79" i="1"/>
  <c r="G79" i="1"/>
  <c r="G88" i="1"/>
  <c r="E88" i="1"/>
  <c r="D88" i="1"/>
  <c r="C88" i="1"/>
  <c r="I91" i="1"/>
  <c r="H91" i="1"/>
  <c r="F91" i="1"/>
  <c r="I90" i="1"/>
  <c r="H90" i="1"/>
  <c r="F90" i="1"/>
  <c r="I88" i="1" l="1"/>
  <c r="C73" i="1"/>
  <c r="H88" i="1"/>
  <c r="E72" i="1"/>
  <c r="D136" i="1"/>
  <c r="I136" i="1" s="1"/>
  <c r="H138" i="1"/>
  <c r="I138" i="1"/>
  <c r="E73" i="1"/>
  <c r="D73" i="1"/>
  <c r="F88" i="1"/>
  <c r="H136" i="1" l="1"/>
  <c r="F136" i="1"/>
  <c r="I85" i="1" l="1"/>
  <c r="I79" i="1" s="1"/>
  <c r="I84" i="1"/>
  <c r="I78" i="1" s="1"/>
  <c r="I204" i="1" l="1"/>
  <c r="I185" i="1" l="1"/>
  <c r="I184" i="1"/>
  <c r="I183" i="1"/>
  <c r="I182" i="1"/>
  <c r="I181" i="1"/>
  <c r="G104" i="1" l="1"/>
  <c r="G105" i="1"/>
  <c r="G101" i="1"/>
  <c r="D104" i="1"/>
  <c r="E104" i="1"/>
  <c r="D105" i="1"/>
  <c r="E105" i="1"/>
  <c r="C104" i="1"/>
  <c r="C105" i="1"/>
  <c r="D101" i="1"/>
  <c r="C101" i="1"/>
  <c r="I113" i="1"/>
  <c r="I116" i="1"/>
  <c r="I117" i="1"/>
  <c r="G112" i="1"/>
  <c r="E112" i="1"/>
  <c r="D112" i="1"/>
  <c r="C112" i="1"/>
  <c r="I107" i="1"/>
  <c r="I108" i="1"/>
  <c r="I109" i="1"/>
  <c r="I110" i="1"/>
  <c r="I111" i="1"/>
  <c r="G106" i="1"/>
  <c r="D106" i="1"/>
  <c r="E106" i="1"/>
  <c r="C106" i="1"/>
  <c r="I104" i="1" l="1"/>
  <c r="I112" i="1"/>
  <c r="I105" i="1"/>
  <c r="I101" i="1"/>
  <c r="C100" i="1"/>
  <c r="I106" i="1"/>
  <c r="I128" i="1"/>
  <c r="I129" i="1"/>
  <c r="G72" i="1"/>
  <c r="G73" i="1"/>
  <c r="G128" i="1"/>
  <c r="G74" i="1" s="1"/>
  <c r="G129" i="1"/>
  <c r="G75" i="1" s="1"/>
  <c r="D128" i="1"/>
  <c r="D74" i="1" s="1"/>
  <c r="E128" i="1"/>
  <c r="E74" i="1" s="1"/>
  <c r="D129" i="1"/>
  <c r="D75" i="1" s="1"/>
  <c r="E129" i="1"/>
  <c r="E75" i="1" s="1"/>
  <c r="C128" i="1"/>
  <c r="C74" i="1" s="1"/>
  <c r="C129" i="1"/>
  <c r="C75" i="1" s="1"/>
  <c r="D126" i="1"/>
  <c r="D72" i="1" s="1"/>
  <c r="C132" i="1"/>
  <c r="C126" i="1" s="1"/>
  <c r="C72" i="1" s="1"/>
  <c r="I77" i="1"/>
  <c r="G77" i="1"/>
  <c r="G71" i="1" s="1"/>
  <c r="D77" i="1"/>
  <c r="D71" i="1" s="1"/>
  <c r="E77" i="1"/>
  <c r="E71" i="1" s="1"/>
  <c r="C77" i="1"/>
  <c r="C71" i="1" s="1"/>
  <c r="I71" i="1" l="1"/>
  <c r="I74" i="1"/>
  <c r="I75" i="1"/>
  <c r="I58" i="1"/>
  <c r="G70" i="1" l="1"/>
  <c r="E70" i="1"/>
  <c r="F17" i="1"/>
  <c r="I220" i="1" l="1"/>
  <c r="I213" i="1" l="1"/>
  <c r="I214" i="1"/>
  <c r="I215" i="1"/>
  <c r="I205" i="1"/>
  <c r="I187" i="1"/>
  <c r="I188" i="1"/>
  <c r="I189" i="1"/>
  <c r="I162" i="1"/>
  <c r="D161" i="1"/>
  <c r="C161" i="1"/>
  <c r="I156" i="1"/>
  <c r="I149" i="1"/>
  <c r="I150" i="1"/>
  <c r="I151" i="1"/>
  <c r="I161" i="1" l="1"/>
  <c r="I154" i="1"/>
  <c r="I148" i="1"/>
  <c r="I143" i="1" l="1"/>
  <c r="I221" i="1"/>
  <c r="I39" i="1"/>
  <c r="I46" i="1"/>
  <c r="I47" i="1"/>
  <c r="I45" i="1"/>
  <c r="I40" i="1"/>
  <c r="I41" i="1"/>
  <c r="I42" i="1"/>
  <c r="I43" i="1"/>
  <c r="I38" i="1" l="1"/>
  <c r="I133" i="1" l="1"/>
  <c r="I127" i="1" s="1"/>
  <c r="I132" i="1"/>
  <c r="I126" i="1" s="1"/>
  <c r="E100" i="1"/>
  <c r="H121" i="1"/>
  <c r="H103" i="1" s="1"/>
  <c r="H120" i="1"/>
  <c r="H102" i="1" s="1"/>
  <c r="I121" i="1"/>
  <c r="I120" i="1"/>
  <c r="G118" i="1"/>
  <c r="F121" i="1"/>
  <c r="F103" i="1" s="1"/>
  <c r="F120" i="1"/>
  <c r="F102" i="1" s="1"/>
  <c r="I103" i="1" l="1"/>
  <c r="I102" i="1"/>
  <c r="I73" i="1" l="1"/>
  <c r="I72" i="1"/>
  <c r="I100" i="1"/>
  <c r="I195" i="1"/>
  <c r="I178" i="1" l="1"/>
  <c r="I174" i="1"/>
  <c r="C172" i="1"/>
  <c r="I17" i="1"/>
  <c r="I15" i="1" l="1"/>
  <c r="G215" i="1"/>
  <c r="I144" i="1" l="1"/>
  <c r="H45" i="1" l="1"/>
  <c r="F45" i="1"/>
  <c r="H39" i="1" l="1"/>
  <c r="H40" i="1"/>
  <c r="E41" i="1"/>
  <c r="G189" i="1" l="1"/>
  <c r="I30" i="1" l="1"/>
  <c r="E27" i="1" l="1"/>
  <c r="D172" i="1" l="1"/>
  <c r="I194" i="1" l="1"/>
  <c r="D118" i="1"/>
  <c r="E118" i="1"/>
  <c r="C118" i="1"/>
  <c r="F118" i="1" l="1"/>
  <c r="I118" i="1"/>
  <c r="H118" i="1"/>
  <c r="I82" i="1"/>
  <c r="C76" i="1"/>
  <c r="I70" i="1" l="1"/>
  <c r="H27" i="1"/>
  <c r="H194" i="1" l="1"/>
  <c r="F194" i="1"/>
  <c r="D100" i="1" l="1"/>
  <c r="F100" i="1" l="1"/>
  <c r="E154" i="1"/>
  <c r="D154" i="1"/>
  <c r="F151" i="1"/>
  <c r="F154" i="1" l="1"/>
  <c r="G143" i="1" l="1"/>
  <c r="C144" i="1" l="1"/>
  <c r="G30" i="1"/>
  <c r="H214" i="1" l="1"/>
  <c r="F214" i="1"/>
  <c r="F213" i="1" l="1"/>
  <c r="F25" i="1" l="1"/>
  <c r="E144" i="1" l="1"/>
  <c r="I193" i="1" l="1"/>
  <c r="E196" i="1"/>
  <c r="H162" i="1" l="1"/>
  <c r="F162" i="1"/>
  <c r="E172" i="1" l="1"/>
  <c r="G100" i="1" l="1"/>
  <c r="I76" i="1" l="1"/>
  <c r="G76" i="1"/>
  <c r="E76" i="1"/>
  <c r="H100" i="1"/>
  <c r="I160" i="1" l="1"/>
  <c r="D160" i="1" l="1"/>
  <c r="I21" i="1" l="1"/>
  <c r="G14" i="1" l="1"/>
  <c r="G13" i="1"/>
  <c r="I147" i="1" l="1"/>
  <c r="I146" i="1"/>
  <c r="G147" i="1"/>
  <c r="G146" i="1"/>
  <c r="G145" i="1"/>
  <c r="G144" i="1"/>
  <c r="E143" i="1"/>
  <c r="E145" i="1"/>
  <c r="E146" i="1"/>
  <c r="E147" i="1"/>
  <c r="D144" i="1"/>
  <c r="D145" i="1"/>
  <c r="D146" i="1"/>
  <c r="D147" i="1"/>
  <c r="C145" i="1"/>
  <c r="C146" i="1"/>
  <c r="C147" i="1"/>
  <c r="G142" i="1" l="1"/>
  <c r="D143" i="1" l="1"/>
  <c r="C143" i="1"/>
  <c r="I206" i="1" l="1"/>
  <c r="I190" i="1"/>
  <c r="I222" i="1"/>
  <c r="H221" i="1"/>
  <c r="H220" i="1"/>
  <c r="F220" i="1"/>
  <c r="G218" i="1"/>
  <c r="D218" i="1"/>
  <c r="C218" i="1"/>
  <c r="I216" i="1"/>
  <c r="I210" i="1" l="1"/>
  <c r="I186" i="1"/>
  <c r="F221" i="1"/>
  <c r="E218" i="1"/>
  <c r="I218" i="1"/>
  <c r="H218" i="1"/>
  <c r="F218" i="1" l="1"/>
  <c r="H195" i="1" l="1"/>
  <c r="I145" i="1" l="1"/>
  <c r="G172" i="1"/>
  <c r="G193" i="1"/>
  <c r="F195" i="1"/>
  <c r="C193" i="1"/>
  <c r="G56" i="1"/>
  <c r="D56" i="1"/>
  <c r="C56" i="1"/>
  <c r="I56" i="1"/>
  <c r="D193" i="1" l="1"/>
  <c r="H196" i="1"/>
  <c r="H56" i="1"/>
  <c r="H172" i="1"/>
  <c r="F196" i="1"/>
  <c r="E193" i="1"/>
  <c r="H193" i="1" l="1"/>
  <c r="F193" i="1"/>
  <c r="C30" i="1"/>
  <c r="I48" i="1" l="1"/>
  <c r="F132" i="1" l="1"/>
  <c r="F126" i="1" s="1"/>
  <c r="I142" i="1" l="1"/>
  <c r="E44" i="1" l="1"/>
  <c r="F27" i="1" l="1"/>
  <c r="E190" i="1"/>
  <c r="E216" i="1" l="1"/>
  <c r="G154" i="1" l="1"/>
  <c r="H176" i="1" l="1"/>
  <c r="G21" i="1" l="1"/>
  <c r="F156" i="1" l="1"/>
  <c r="D67" i="1" l="1"/>
  <c r="H182" i="1"/>
  <c r="D12" i="1" l="1"/>
  <c r="C50" i="1"/>
  <c r="E206" i="1"/>
  <c r="H85" i="1" l="1"/>
  <c r="H79" i="1" s="1"/>
  <c r="F85" i="1"/>
  <c r="F79" i="1" s="1"/>
  <c r="H84" i="1"/>
  <c r="H78" i="1" s="1"/>
  <c r="F84" i="1"/>
  <c r="F78" i="1" s="1"/>
  <c r="F72" i="1" s="1"/>
  <c r="G82" i="1"/>
  <c r="E82" i="1"/>
  <c r="D82" i="1"/>
  <c r="C82" i="1"/>
  <c r="F82" i="1" l="1"/>
  <c r="H82" i="1"/>
  <c r="H189" i="1" l="1"/>
  <c r="H213" i="1" l="1"/>
  <c r="E203" i="1" l="1"/>
  <c r="C203" i="1" l="1"/>
  <c r="D203" i="1" l="1"/>
  <c r="H33" i="1" l="1"/>
  <c r="F41" i="1" l="1"/>
  <c r="C21" i="1" l="1"/>
  <c r="I65" i="1" l="1"/>
  <c r="I10" i="1" s="1"/>
  <c r="G65" i="1"/>
  <c r="G10" i="1" s="1"/>
  <c r="H41" i="1"/>
  <c r="G38" i="1" l="1"/>
  <c r="F39" i="1" l="1"/>
  <c r="E38" i="1"/>
  <c r="D76" i="1" l="1"/>
  <c r="F76" i="1" l="1"/>
  <c r="H76" i="1"/>
  <c r="F174" i="1" l="1"/>
  <c r="E34" i="1" l="1"/>
  <c r="F150" i="1" l="1"/>
  <c r="F149" i="1"/>
  <c r="H150" i="1"/>
  <c r="H149" i="1"/>
  <c r="F182" i="1" l="1"/>
  <c r="H174" i="1" l="1"/>
  <c r="H175" i="1"/>
  <c r="C38" i="1" l="1"/>
  <c r="F176" i="1" l="1"/>
  <c r="D38" i="1"/>
  <c r="F172" i="1" l="1"/>
  <c r="I172" i="1"/>
  <c r="C44" i="1"/>
  <c r="H205" i="1" l="1"/>
  <c r="H204" i="1"/>
  <c r="F204" i="1"/>
  <c r="F46" i="1" l="1"/>
  <c r="I66" i="1" l="1"/>
  <c r="I11" i="1" s="1"/>
  <c r="D186" i="1" l="1"/>
  <c r="I166" i="1" l="1"/>
  <c r="I203" i="1" l="1"/>
  <c r="G203" i="1"/>
  <c r="F205" i="1"/>
  <c r="H203" i="1" l="1"/>
  <c r="F203" i="1"/>
  <c r="H151" i="1" l="1"/>
  <c r="H46" i="1" l="1"/>
  <c r="H47" i="1"/>
  <c r="E35" i="1" l="1"/>
  <c r="E30" i="1" s="1"/>
  <c r="D180" i="1"/>
  <c r="E180" i="1"/>
  <c r="G180" i="1"/>
  <c r="C180" i="1"/>
  <c r="I180" i="1" l="1"/>
  <c r="H180" i="1"/>
  <c r="F180" i="1"/>
  <c r="D44" i="1" l="1"/>
  <c r="G160" i="1"/>
  <c r="C160" i="1"/>
  <c r="H133" i="1" l="1"/>
  <c r="H127" i="1" s="1"/>
  <c r="F133" i="1"/>
  <c r="F127" i="1" s="1"/>
  <c r="F73" i="1" s="1"/>
  <c r="H132" i="1"/>
  <c r="H126" i="1" s="1"/>
  <c r="G130" i="1"/>
  <c r="E130" i="1"/>
  <c r="D130" i="1"/>
  <c r="C130" i="1"/>
  <c r="E66" i="1"/>
  <c r="E11" i="1" s="1"/>
  <c r="I69" i="1"/>
  <c r="I14" i="1" s="1"/>
  <c r="I130" i="1" l="1"/>
  <c r="C66" i="1"/>
  <c r="C11" i="1" s="1"/>
  <c r="I124" i="1"/>
  <c r="D124" i="1"/>
  <c r="E124" i="1"/>
  <c r="C124" i="1"/>
  <c r="H73" i="1"/>
  <c r="F130" i="1"/>
  <c r="H130" i="1"/>
  <c r="G66" i="1" l="1"/>
  <c r="G11" i="1" s="1"/>
  <c r="C65" i="1"/>
  <c r="C10" i="1" s="1"/>
  <c r="C70" i="1"/>
  <c r="E67" i="1"/>
  <c r="I68" i="1"/>
  <c r="I13" i="1" s="1"/>
  <c r="D70" i="1"/>
  <c r="F124" i="1"/>
  <c r="H72" i="1"/>
  <c r="G124" i="1"/>
  <c r="H124" i="1" s="1"/>
  <c r="F70" i="1" l="1"/>
  <c r="H70" i="1"/>
  <c r="F33" i="1" l="1"/>
  <c r="G148" i="1" l="1"/>
  <c r="I44" i="1" l="1"/>
  <c r="H188" i="1" l="1"/>
  <c r="F188" i="1"/>
  <c r="H21" i="1" l="1"/>
  <c r="F189" i="1" l="1"/>
  <c r="C210" i="1" l="1"/>
  <c r="G44" i="1" l="1"/>
  <c r="F47" i="1"/>
  <c r="E59" i="1" l="1"/>
  <c r="E12" i="1" l="1"/>
  <c r="F12" i="1" s="1"/>
  <c r="E56" i="1"/>
  <c r="E21" i="1"/>
  <c r="F21" i="1" l="1"/>
  <c r="F56" i="1"/>
  <c r="I50" i="1"/>
  <c r="G186" i="1" l="1"/>
  <c r="I67" i="1" l="1"/>
  <c r="I12" i="1" l="1"/>
  <c r="I63" i="1"/>
  <c r="I9" i="1" l="1"/>
  <c r="F40" i="1"/>
  <c r="H52" i="1"/>
  <c r="G50" i="1"/>
  <c r="D50" i="1"/>
  <c r="F52" i="1"/>
  <c r="E50" i="1" l="1"/>
  <c r="F38" i="1"/>
  <c r="H38" i="1"/>
  <c r="H50" i="1"/>
  <c r="F50" i="1" l="1"/>
  <c r="F44" i="1"/>
  <c r="H44" i="1"/>
  <c r="H26" i="1"/>
  <c r="H178" i="1"/>
  <c r="F178" i="1"/>
  <c r="F215" i="1"/>
  <c r="H215" i="1"/>
  <c r="G210" i="1"/>
  <c r="E210" i="1"/>
  <c r="D210" i="1"/>
  <c r="F26" i="1"/>
  <c r="H210" i="1" l="1"/>
  <c r="F210" i="1"/>
  <c r="D30" i="1"/>
  <c r="F30" i="1" l="1"/>
  <c r="H30" i="1"/>
  <c r="E186" i="1" l="1"/>
  <c r="C186" i="1"/>
  <c r="H186" i="1" l="1"/>
  <c r="F186" i="1"/>
  <c r="F175" i="1" l="1"/>
  <c r="G166" i="1"/>
  <c r="E166" i="1"/>
  <c r="D166" i="1"/>
  <c r="C166" i="1"/>
  <c r="H161" i="1"/>
  <c r="F161" i="1"/>
  <c r="E160" i="1"/>
  <c r="H156" i="1"/>
  <c r="C154" i="1"/>
  <c r="E148" i="1"/>
  <c r="D148" i="1"/>
  <c r="C148" i="1"/>
  <c r="C69" i="1"/>
  <c r="C14" i="1" s="1"/>
  <c r="C68" i="1"/>
  <c r="C13" i="1" s="1"/>
  <c r="G67" i="1"/>
  <c r="G12" i="1" s="1"/>
  <c r="C67" i="1"/>
  <c r="C12" i="1" s="1"/>
  <c r="C9" i="1" l="1"/>
  <c r="D66" i="1"/>
  <c r="D65" i="1"/>
  <c r="E69" i="1"/>
  <c r="E68" i="1"/>
  <c r="F143" i="1"/>
  <c r="D69" i="1"/>
  <c r="D68" i="1"/>
  <c r="C63" i="1"/>
  <c r="C142" i="1"/>
  <c r="F148" i="1"/>
  <c r="F160" i="1"/>
  <c r="H145" i="1"/>
  <c r="D142" i="1"/>
  <c r="H144" i="1"/>
  <c r="F145" i="1"/>
  <c r="H148" i="1"/>
  <c r="H143" i="1"/>
  <c r="H154" i="1"/>
  <c r="H160" i="1"/>
  <c r="D11" i="1" l="1"/>
  <c r="D10" i="1"/>
  <c r="H12" i="1"/>
  <c r="E14" i="1"/>
  <c r="E13" i="1"/>
  <c r="D14" i="1"/>
  <c r="D13" i="1"/>
  <c r="D63" i="1"/>
  <c r="E142" i="1"/>
  <c r="E65" i="1"/>
  <c r="E10" i="1" s="1"/>
  <c r="F144" i="1"/>
  <c r="H142" i="1"/>
  <c r="F10" i="1" l="1"/>
  <c r="H10" i="1"/>
  <c r="F11" i="1"/>
  <c r="H11" i="1"/>
  <c r="F142" i="1"/>
  <c r="H14" i="1"/>
  <c r="F14" i="1"/>
  <c r="D9" i="1"/>
  <c r="E63" i="1"/>
  <c r="F66" i="1"/>
  <c r="F65" i="1"/>
  <c r="H65" i="1"/>
  <c r="G63" i="1"/>
  <c r="H63" i="1" s="1"/>
  <c r="H66" i="1"/>
  <c r="G9" i="1"/>
  <c r="H67" i="1"/>
  <c r="F67" i="1"/>
  <c r="F63" i="1" l="1"/>
  <c r="H9" i="1"/>
  <c r="E9" i="1"/>
  <c r="F9" i="1" s="1"/>
  <c r="H58" i="1" l="1"/>
  <c r="F58" i="1"/>
  <c r="H17" i="1"/>
  <c r="G15" i="1"/>
  <c r="D15" i="1"/>
  <c r="E15" i="1"/>
  <c r="C15" i="1"/>
  <c r="H15" i="1" l="1"/>
  <c r="F15" i="1"/>
</calcChain>
</file>

<file path=xl/comments1.xml><?xml version="1.0" encoding="utf-8"?>
<comments xmlns="http://schemas.openxmlformats.org/spreadsheetml/2006/main">
  <authors>
    <author>Маганёва Екатерина Николаевна</author>
  </authors>
  <commentList>
    <comment ref="C100" authorId="0">
      <text>
        <r>
          <rPr>
            <sz val="24"/>
            <color indexed="81"/>
            <rFont val="Tahoma"/>
            <family val="2"/>
            <charset val="204"/>
          </rPr>
          <t>ДопФК 2243</t>
        </r>
        <r>
          <rPr>
            <sz val="9"/>
            <color indexed="81"/>
            <rFont val="Tahoma"/>
            <family val="2"/>
            <charset val="204"/>
          </rPr>
          <t xml:space="preserve">
</t>
        </r>
        <r>
          <rPr>
            <b/>
            <sz val="9"/>
            <color indexed="81"/>
            <rFont val="Tahoma"/>
            <family val="2"/>
            <charset val="204"/>
          </rPr>
          <t>Маганёва Екатерина Николаевна:</t>
        </r>
        <r>
          <rPr>
            <sz val="9"/>
            <color indexed="81"/>
            <rFont val="Tahoma"/>
            <family val="2"/>
            <charset val="204"/>
          </rPr>
          <t xml:space="preserve">
</t>
        </r>
        <r>
          <rPr>
            <b/>
            <sz val="9"/>
            <color indexed="81"/>
            <rFont val="Tahoma"/>
            <family val="2"/>
            <charset val="204"/>
          </rPr>
          <t>Маганёва Екатерина Николаевна:</t>
        </r>
        <r>
          <rPr>
            <sz val="9"/>
            <color indexed="81"/>
            <rFont val="Tahoma"/>
            <family val="2"/>
            <charset val="204"/>
          </rPr>
          <t xml:space="preserve">
</t>
        </r>
      </text>
    </comment>
    <comment ref="C130" authorId="0">
      <text>
        <r>
          <rPr>
            <b/>
            <sz val="28"/>
            <color indexed="81"/>
            <rFont val="Tahoma"/>
            <family val="2"/>
            <charset val="204"/>
          </rPr>
          <t xml:space="preserve">ДопФК 2249,2250,2252
</t>
        </r>
      </text>
    </comment>
    <comment ref="C136" authorId="0">
      <text>
        <r>
          <rPr>
            <b/>
            <sz val="20"/>
            <color indexed="81"/>
            <rFont val="Tahoma"/>
            <family val="2"/>
            <charset val="204"/>
          </rPr>
          <t xml:space="preserve">ДопФК 2251,5208
</t>
        </r>
      </text>
    </comment>
  </commentList>
</comments>
</file>

<file path=xl/sharedStrings.xml><?xml version="1.0" encoding="utf-8"?>
<sst xmlns="http://schemas.openxmlformats.org/spreadsheetml/2006/main" count="303" uniqueCount="138">
  <si>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</si>
  <si>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</si>
  <si>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</si>
  <si>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</si>
  <si>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</si>
  <si>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</si>
  <si>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</si>
  <si>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</si>
  <si>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</si>
  <si>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</si>
  <si>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</si>
  <si>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</si>
  <si>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</si>
  <si>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</si>
  <si>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</si>
  <si>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</si>
  <si>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</si>
  <si>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</si>
  <si>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10.</t>
  </si>
  <si>
    <t>11.</t>
  </si>
  <si>
    <t>12.</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</si>
  <si>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</si>
  <si>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</si>
  <si>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</si>
  <si>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</si>
  <si>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</si>
  <si>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</si>
  <si>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</si>
  <si>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</si>
  <si>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</si>
  <si>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</si>
  <si>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</si>
  <si>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</si>
  <si>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</si>
  <si>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</si>
  <si>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Реализация мероприятий не запланирована</t>
  </si>
  <si>
    <t>бюджет ХМАО - Югры</t>
  </si>
  <si>
    <t>бюджет МО</t>
  </si>
  <si>
    <t>11.1.</t>
  </si>
  <si>
    <t>11.1.1.</t>
  </si>
  <si>
    <t>11.2.</t>
  </si>
  <si>
    <t>11.2.1.</t>
  </si>
  <si>
    <t>11.2.2.</t>
  </si>
  <si>
    <t>11.2.3.</t>
  </si>
  <si>
    <t>11.2.4.</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</si>
  <si>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</si>
  <si>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</si>
  <si>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</si>
  <si>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</si>
  <si>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</si>
  <si>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26.</t>
  </si>
  <si>
    <t>27.</t>
  </si>
  <si>
    <t>28.</t>
  </si>
  <si>
    <t>11.1.1.1</t>
  </si>
  <si>
    <t xml:space="preserve"> </t>
  </si>
  <si>
    <t>29.</t>
  </si>
  <si>
    <t>Субвенции на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(ХЭУ)</t>
  </si>
  <si>
    <t>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 ДАиГ)</t>
  </si>
  <si>
    <t>Подпрограмма 2 "Содействие развитию жилищного строительства"</t>
  </si>
  <si>
    <t xml:space="preserve">Государственная программа «Доступная среда» </t>
  </si>
  <si>
    <t>Государственная программа "Устойчивое развитие коренных малочисленных народов Севера"</t>
  </si>
  <si>
    <t>Государственная программа "Безопасность жизнедеятельности"</t>
  </si>
  <si>
    <t>Государственная программа "Цифровое развитие Ханты-Мансийского автономного округа – Югры"</t>
  </si>
  <si>
    <t xml:space="preserve">Государственная программа «Управление государственными финансами» </t>
  </si>
  <si>
    <t>Государственная программа "Развитие гражданского общества"</t>
  </si>
  <si>
    <t>Государственная программа "Управление государственным имуществом"</t>
  </si>
  <si>
    <t>Государственная программа "Воспроизводство и использование природных ресурсов"</t>
  </si>
  <si>
    <t>Государственная программа "Развитие промышленности и туризма"</t>
  </si>
  <si>
    <t>30.</t>
  </si>
  <si>
    <t xml:space="preserve">Утвержденный план 
на 2020 год </t>
  </si>
  <si>
    <t xml:space="preserve">Уточненный план 
на 2020 год </t>
  </si>
  <si>
    <t>Ожидаемое исполнение на 01.01.2021</t>
  </si>
  <si>
    <t xml:space="preserve">В связи с отсутствием на 01.01.2020 участников подпрограммы, средства федерального бюджета до муниципального образования не доводились. </t>
  </si>
  <si>
    <t xml:space="preserve">Подпрограмма  4 "Обеспечение мерами государственной поддержки по улучшению жилищных условий отдельных категорий граждан".
</t>
  </si>
  <si>
    <t>Обеспечение жильем молодых семей государственной программы Российской Федерации "Обеспечение доступным и комфортным жильем и коммунальными услугами граждан Российской Федерации"  (УУиРЖ)</t>
  </si>
  <si>
    <t>Обеспечение жильем граждан, уволенных с военной службы (службы), и приравненных к ним лиц (УУиРЖ)</t>
  </si>
  <si>
    <t>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 (ДАиГ)</t>
  </si>
  <si>
    <t>Приобретение жилых помещений для обеспечения граждан жильем, а также для формирования маневренного жилищного фонда (ДАиГ)</t>
  </si>
  <si>
    <t>11.1.2</t>
  </si>
  <si>
    <t>Предоставление субсидий органам местного самоуправления муниципальных образований в области жилищного строительства</t>
  </si>
  <si>
    <t>Предоставление субсидии на возмещение затрат по строительству инженерных сетей</t>
  </si>
  <si>
    <t>11.1.4.</t>
  </si>
  <si>
    <t>11.1.4.1.</t>
  </si>
  <si>
    <t>Обеспечение устойчивого сокращения непригодного для проживания жилищного фонда с участием средств Фонда содействия реформированию жилищно-коммунального хозяйства</t>
  </si>
  <si>
    <t>11.1.2.1</t>
  </si>
  <si>
    <t>Комплексные кадастровые работы на территории муниципального образования городской округ город Сургут (ДАиГ)</t>
  </si>
  <si>
    <t>11.1.2.2</t>
  </si>
  <si>
    <t>Проекты планировок и проекты межевания территорий (ДАиГ)</t>
  </si>
  <si>
    <r>
      <t xml:space="preserve">Финансовые затраты на реализацию программы в </t>
    </r>
    <r>
      <rPr>
        <u/>
        <sz val="18"/>
        <color theme="1"/>
        <rFont val="Times New Roman"/>
        <family val="2"/>
        <charset val="204"/>
      </rPr>
      <t>2020</t>
    </r>
    <r>
      <rPr>
        <sz val="18"/>
        <color theme="1"/>
        <rFont val="Times New Roman"/>
        <family val="2"/>
        <charset val="204"/>
      </rPr>
      <t xml:space="preserve"> году  </t>
    </r>
  </si>
  <si>
    <t>Региональный проект "Обеспечение устойчивого сокращения непригодного для проживания жилищного фонда"</t>
  </si>
  <si>
    <t xml:space="preserve">АГ(ДК): Бюджетные ассигнования запланированы на обеспечение учащихся спортивных школ спортивным оборудованием, экипировкой и инвентарем, медицинским сопровождением тренировочного процесса, проведением тренировочных сборов и участия в соревнованиях. Денежные средства планируется освоить в 4 квартале 2020 года.          </t>
  </si>
  <si>
    <t>Государственная программа "Создание условий для эффективного управления муниципальными финансами"</t>
  </si>
  <si>
    <t xml:space="preserve">АГ(ДК): В рамках реализации государственной программы заключено соглашение от 16.01.2020 №37 о предоставлении субсидии местному бюджету из бюджета ХМАО-Югры. В рамках подпрограммы  "Гармонизация межнациональных и межконфессиональных отношений" бюджетные ассигнования запланированы на организацию и проведение фестиваля национальных культур "Соцветие" (МБУ ИКЦ "Старый Сургут").                                                                                                                                                                   Денежные средства планируется освоить во 2 квартале 2020 года.     </t>
  </si>
  <si>
    <t>Размещение закупки на приобретение жилых помещений для участников программы запланировано на апрель 2020 года.</t>
  </si>
  <si>
    <t>Выплата субсидии на возмещение части затрат застройщикам (инвесторам) по строительству объектов инженерной инфраструктуры будет произведена по результатам отбора участников до 1 ноября 2020 года</t>
  </si>
  <si>
    <t>11.1.1.2</t>
  </si>
  <si>
    <t>Предоставление субсидий гражданам, проживающим в строениях, временно приспособленных для проживания (ДАиГ)</t>
  </si>
  <si>
    <t xml:space="preserve">Перечисление субсидий будет произведено по факту издания постановлениий Администрации города </t>
  </si>
  <si>
    <t>11.1.2.3</t>
  </si>
  <si>
    <t>11.1.4.2.</t>
  </si>
  <si>
    <t>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</si>
  <si>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на 01.04.2020</t>
  </si>
  <si>
    <t>Информация о реализации государственных программ Ханты-Мансийского автономного округа - Югры
на территории городского округа город Сургут на 01.04.2020 года</t>
  </si>
  <si>
    <r>
      <rPr>
        <b/>
        <sz val="16"/>
        <rFont val="Times New Roman"/>
        <family val="1"/>
        <charset val="204"/>
      </rPr>
      <t>Государственная программа "Культурное пространство"</t>
    </r>
    <r>
      <rPr>
        <sz val="16"/>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Ханты-Мансийского автономного округа - Югры;
3. Субсидии на поддержку творческой деятельности и техническое оснащение детских и кукольных театров.
</t>
    </r>
  </si>
  <si>
    <r>
      <t xml:space="preserve">Государственная программа "Развитие физической культуры и спорта"
</t>
    </r>
    <r>
      <rPr>
        <sz val="16"/>
        <rFont val="Times New Roman"/>
        <family val="2"/>
        <charset val="204"/>
      </rPr>
      <t>1</t>
    </r>
    <r>
      <rPr>
        <b/>
        <sz val="16"/>
        <rFont val="Times New Roman"/>
        <family val="2"/>
        <charset val="204"/>
      </rPr>
      <t xml:space="preserve">. </t>
    </r>
    <r>
      <rPr>
        <sz val="16"/>
        <rFont val="Times New Roman"/>
        <family val="2"/>
        <charset val="204"/>
      </rPr>
      <t xml:space="preserve">Субсидии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                                                                                                                                                                                                                    2. Субсидии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r>
  </si>
  <si>
    <r>
      <t xml:space="preserve">Государственная программа "Реализация государственной национальной политики и профилактика экстремизма"
</t>
    </r>
    <r>
      <rPr>
        <sz val="16"/>
        <rFont val="Times New Roman"/>
        <family val="2"/>
        <charset val="204"/>
      </rPr>
      <t xml:space="preserve">1. Субсидии на реализацию мероприятий муниципальных программ в сфере укрепления межнационального и межконфессионального согласия, обеспечения социальной и культурной адаптации мигрантов, профилактики экстремизма.
</t>
    </r>
    <r>
      <rPr>
        <sz val="16"/>
        <color rgb="FFFF0000"/>
        <rFont val="Times New Roman"/>
        <family val="1"/>
        <charset val="204"/>
      </rPr>
      <t/>
    </r>
  </si>
  <si>
    <r>
      <t>Государственная программа "Социальное и демографическое развитие"
(</t>
    </r>
    <r>
      <rPr>
        <sz val="16"/>
        <rFont val="Times New Roman"/>
        <family val="2"/>
        <charset val="204"/>
      </rPr>
      <t xml:space="preserve">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Единая субвенция на осуществление деятельности по опеке и попечительству). 
</t>
    </r>
  </si>
  <si>
    <r>
      <t>Государственная программа "Развитие экономического потенциала"
(</t>
    </r>
    <r>
      <rPr>
        <sz val="16"/>
        <rFont val="Times New Roman"/>
        <family val="2"/>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Субсидии на поддержку малого и среднего предпринимательства;
3. Проведение Всероссийской переписи населения 2020 года).</t>
    </r>
  </si>
  <si>
    <r>
      <t xml:space="preserve">Государственная программа "Развитие государственной гражданской и муниципальной службы"
</t>
    </r>
    <r>
      <rPr>
        <sz val="16"/>
        <rFont val="Times New Roman"/>
        <family val="2"/>
        <charset val="204"/>
      </rPr>
      <t>(Осуществление переданных полномочий Российской Федерации на государственную регистрацию актов гражданского состояния)</t>
    </r>
  </si>
  <si>
    <r>
      <t xml:space="preserve">Государственная программа Ханты-Мансийского автономного округа – Югры "Профилактика правонарушений и обеспечение отдельных прав граждан"
</t>
    </r>
    <r>
      <rPr>
        <sz val="16"/>
        <rFont val="Times New Roman"/>
        <family val="2"/>
        <charset val="204"/>
      </rPr>
      <t xml:space="preserve">(1.Субвенции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
2.Субсидии на обеспечение функционирования и развития систем видеонаблюдения в сфере общественного порядка;
3.Субсидии на создание условий для деятельности народных дружин;
4.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r>
  </si>
  <si>
    <r>
      <rPr>
        <b/>
        <sz val="16"/>
        <rFont val="Times New Roman"/>
        <family val="1"/>
        <charset val="204"/>
      </rPr>
      <t xml:space="preserve">Государственная программа "Развитие образования"
</t>
    </r>
    <r>
      <rPr>
        <sz val="16"/>
        <rFont val="Times New Roman"/>
        <family val="1"/>
        <charset val="204"/>
      </rPr>
      <t>1.</t>
    </r>
    <r>
      <rPr>
        <b/>
        <sz val="16"/>
        <rFont val="Times New Roman"/>
        <family val="1"/>
        <charset val="204"/>
      </rPr>
      <t xml:space="preserve"> </t>
    </r>
    <r>
      <rPr>
        <sz val="16"/>
        <rFont val="Times New Roman"/>
        <family val="1"/>
        <charset val="204"/>
      </rPr>
      <t>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r>
    <r>
      <rPr>
        <sz val="16"/>
        <color rgb="FFFF0000"/>
        <rFont val="Times New Roman"/>
        <family val="2"/>
        <charset val="204"/>
      </rPr>
      <t xml:space="preserve">
</t>
    </r>
    <r>
      <rPr>
        <sz val="16"/>
        <rFont val="Times New Roman"/>
        <family val="1"/>
        <charset val="204"/>
      </rPr>
      <t>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r>
    <r>
      <rPr>
        <sz val="16"/>
        <color rgb="FFFF0000"/>
        <rFont val="Times New Roman"/>
        <family val="2"/>
        <charset val="204"/>
      </rPr>
      <t xml:space="preserve">
</t>
    </r>
    <r>
      <rPr>
        <sz val="16"/>
        <rFont val="Times New Roman"/>
        <family val="1"/>
        <charset val="204"/>
      </rPr>
      <t>4. Субвенции на организацию и обеспечение отдыха и оздоровления детей, в том числе в этнической среде;</t>
    </r>
    <r>
      <rPr>
        <sz val="16"/>
        <color rgb="FFFF0000"/>
        <rFont val="Times New Roman"/>
        <family val="2"/>
        <charset val="204"/>
      </rPr>
      <t xml:space="preserve">
</t>
    </r>
    <r>
      <rPr>
        <sz val="16"/>
        <rFont val="Times New Roman"/>
        <family val="1"/>
        <charset val="204"/>
      </rPr>
      <t>5.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r>
    <r>
      <rPr>
        <sz val="16"/>
        <color rgb="FFFF0000"/>
        <rFont val="Times New Roman"/>
        <family val="2"/>
        <charset val="204"/>
      </rPr>
      <t xml:space="preserve">
</t>
    </r>
    <r>
      <rPr>
        <sz val="16"/>
        <rFont val="Times New Roman"/>
        <family val="1"/>
        <charset val="204"/>
      </rPr>
      <t>6. Субсидия  на создание новых мест в общеобразовательных организациях;</t>
    </r>
    <r>
      <rPr>
        <sz val="16"/>
        <color rgb="FFFF0000"/>
        <rFont val="Times New Roman"/>
        <family val="2"/>
        <charset val="204"/>
      </rPr>
      <t xml:space="preserve">
</t>
    </r>
    <r>
      <rPr>
        <sz val="16"/>
        <rFont val="Times New Roman"/>
        <family val="1"/>
        <charset val="204"/>
      </rPr>
      <t>7.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r>
      <rPr>
        <sz val="16"/>
        <color rgb="FFFF0000"/>
        <rFont val="Times New Roman"/>
        <family val="2"/>
        <charset val="204"/>
      </rPr>
      <t xml:space="preserve">
</t>
    </r>
    <r>
      <rPr>
        <sz val="16"/>
        <rFont val="Times New Roman"/>
        <family val="1"/>
        <charset val="204"/>
      </rPr>
      <t>8. Субсидии на строительство и реконструкцию общеобразовательных организаций;</t>
    </r>
    <r>
      <rPr>
        <sz val="16"/>
        <color rgb="FFFF0000"/>
        <rFont val="Times New Roman"/>
        <family val="2"/>
        <charset val="204"/>
      </rPr>
      <t xml:space="preserve">
</t>
    </r>
    <r>
      <rPr>
        <sz val="16"/>
        <rFont val="Times New Roman"/>
        <family val="1"/>
        <charset val="204"/>
      </rPr>
      <t>9. Субсидии на приобретение, создание в соответствии с концессионными соглашениями, соглашениями о муниципально-частном партнерстве объектов недвижимого имущества для размещения общеобразовательных организаций;</t>
    </r>
    <r>
      <rPr>
        <sz val="16"/>
        <color rgb="FFFF0000"/>
        <rFont val="Times New Roman"/>
        <family val="2"/>
        <charset val="204"/>
      </rPr>
      <t xml:space="preserve">
</t>
    </r>
    <r>
      <rPr>
        <sz val="16"/>
        <rFont val="Times New Roman"/>
        <family val="1"/>
        <charset val="204"/>
      </rPr>
      <t>10. Субсидии на строительство и реконструкцию дошкольных образовательных, общеобразовательных организаций, организаций для отдыха и оздоровления детей, организаций, реализующих образовательно-молодежные проекты;</t>
    </r>
    <r>
      <rPr>
        <sz val="16"/>
        <color rgb="FFFF0000"/>
        <rFont val="Times New Roman"/>
        <family val="2"/>
        <charset val="204"/>
      </rPr>
      <t xml:space="preserve">
</t>
    </r>
    <r>
      <rPr>
        <sz val="16"/>
        <rFont val="Times New Roman"/>
        <family val="1"/>
        <charset val="204"/>
      </rPr>
      <t>11. Субсидии на создание центров цифрового образования детей;
12. Субсидии на 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 частных общеобразовательных организаций, осуществляющих образовательную деятельность по имеющим государственную аккредитацию основным общеобразовательным программам;
13. Субсидии на оснащение объектов капитального строительства, реконструкции средствами обучения и воспитания, необходимыми для реализации образовательных программ, соответствующими современным условиям обучения общего образования, включая дошкольное;
14.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r>
  </si>
  <si>
    <r>
      <rPr>
        <b/>
        <sz val="16"/>
        <rFont val="Times New Roman"/>
        <family val="1"/>
        <charset val="204"/>
      </rPr>
      <t xml:space="preserve">Государственная программа "Поддержка занятости населения"
</t>
    </r>
    <r>
      <rPr>
        <sz val="16"/>
        <rFont val="Times New Roman"/>
        <family val="1"/>
        <charset val="204"/>
      </rPr>
      <t>1.</t>
    </r>
    <r>
      <rPr>
        <b/>
        <sz val="16"/>
        <rFont val="Times New Roman"/>
        <family val="1"/>
        <charset val="204"/>
      </rPr>
      <t xml:space="preserve"> </t>
    </r>
    <r>
      <rPr>
        <sz val="16"/>
        <rFont val="Times New Roman"/>
        <family val="1"/>
        <charset val="204"/>
      </rPr>
      <t xml:space="preserve">Субвенции на осуществление отдельных государственных полномочий в сфере трудовых отношений и государственного управления охраной труда; </t>
    </r>
    <r>
      <rPr>
        <sz val="16"/>
        <rFont val="Times New Roman"/>
        <family val="2"/>
        <charset val="204"/>
      </rPr>
      <t xml:space="preserve">
2. Иные межбюджетные трансферты на реализацию  мероприятий по содействию трудоустройству граждан.                                                                                                                                     </t>
    </r>
  </si>
  <si>
    <r>
      <t xml:space="preserve">Государственная программа "Современное здравоохранение"
</t>
    </r>
    <r>
      <rPr>
        <sz val="16"/>
        <rFont val="Times New Roman"/>
        <family val="2"/>
        <charset val="204"/>
      </rPr>
      <t>(1. Субвенции на организацию осуществления мероприятий по проведению дезинсекции и дератизации в Ханты-Мансийском автономном округе - Югре.)</t>
    </r>
  </si>
  <si>
    <r>
      <rPr>
        <u/>
        <sz val="16"/>
        <rFont val="Times New Roman"/>
        <family val="1"/>
        <charset val="204"/>
      </rPr>
      <t>УППЭК:</t>
    </r>
    <r>
      <rPr>
        <sz val="16"/>
        <rFont val="Times New Roman"/>
        <family val="1"/>
        <charset val="204"/>
      </rPr>
      <t xml:space="preserve"> в рамках реализации государственной программы запланированы расходы на оказание услуг по санитарно-противоэпидемическим мероприятиям (акарицидная, ларвицидная обработки, барьерная дератизация) в городе Сургуте. 
</t>
    </r>
    <r>
      <rPr>
        <u/>
        <sz val="16"/>
        <rFont val="Times New Roman"/>
        <family val="1"/>
        <charset val="204"/>
      </rPr>
      <t>АГ:</t>
    </r>
    <r>
      <rPr>
        <sz val="16"/>
        <rFont val="Times New Roman"/>
        <family val="1"/>
        <charset val="204"/>
      </rPr>
      <t xml:space="preserve"> в рамках реализации государственной программы запланированы расходы на выплату заработной платы и начислений на выплаты по оплате труда специалисту, ответственному за подготовку документов (отчетов об использовании субвенции на осуществление отдельных полномочий автономного округа по организации  санитарно-противоэпидемических мероприятий города Сургута). </t>
    </r>
  </si>
  <si>
    <r>
      <t xml:space="preserve">
</t>
    </r>
    <r>
      <rPr>
        <u/>
        <sz val="16"/>
        <rFont val="Times New Roman"/>
        <family val="1"/>
        <charset val="204"/>
      </rPr>
      <t>АГ(ДК):</t>
    </r>
    <r>
      <rPr>
        <sz val="16"/>
        <rFont val="Times New Roman"/>
        <family val="1"/>
        <charset val="204"/>
      </rPr>
      <t xml:space="preserve"> 1) В рамках реализации государственной программы заключено соглашение от 04.02.2020 №2 о предоставлении субсидии местному бюджету из бюджета ХМАО-Югры. В рамках подпрограммы "Модернизация и развитие учреждений и организаций культуры" бюджетные ассигнования запланированы на модернизацию муниципальных общедоступных библиотек, в том числе комплектование книжных фондов. Денежные средства планируется освоить в 3-4 кварталах 2020 года.        </t>
    </r>
    <r>
      <rPr>
        <sz val="16"/>
        <color rgb="FFFF0000"/>
        <rFont val="Times New Roman"/>
        <family val="2"/>
        <charset val="204"/>
      </rPr>
      <t xml:space="preserve">                                                                                                                                                                                                                          </t>
    </r>
    <r>
      <rPr>
        <sz val="16"/>
        <rFont val="Times New Roman"/>
        <family val="1"/>
        <charset val="204"/>
      </rPr>
      <t>2)  В рамках реализации государственной программы заключено соглашение от 12.02.2020 №71876000-1-2020-006 о предоставлении субсидии из бюджета субьекта Российской Федерации местному бюджету.</t>
    </r>
    <r>
      <rPr>
        <sz val="16"/>
        <color rgb="FFFF0000"/>
        <rFont val="Times New Roman"/>
        <family val="2"/>
        <charset val="204"/>
      </rPr>
      <t xml:space="preserve"> </t>
    </r>
    <r>
      <rPr>
        <sz val="16"/>
        <rFont val="Times New Roman"/>
        <family val="1"/>
        <charset val="204"/>
      </rPr>
      <t xml:space="preserve">В рамках подпрограммы "Поддержка творческих инициатив, способствующих самореализации населения" бюджетные ассигнования запланированы на техническое оснащение детских и кукольных театров (МАУ "ТАиК "Петрушка").  Денежные средства планируется освоить в 3 квартале 2020 года.                                                                                                                                                             
                                 </t>
    </r>
    <r>
      <rPr>
        <sz val="16"/>
        <color rgb="FFFF0000"/>
        <rFont val="Times New Roman"/>
        <family val="2"/>
        <charset val="204"/>
      </rPr>
      <t xml:space="preserve">
</t>
    </r>
    <r>
      <rPr>
        <u/>
        <sz val="16"/>
        <rFont val="Times New Roman"/>
        <family val="1"/>
        <charset val="204"/>
      </rPr>
      <t xml:space="preserve">АГ: </t>
    </r>
    <r>
      <rPr>
        <sz val="16"/>
        <rFont val="Times New Roman"/>
        <family val="1"/>
        <charset val="204"/>
      </rPr>
      <t>В рамках переданных государственных полномочий осуществляются функции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r>
  </si>
  <si>
    <t>В 2020 году из средств окружного бюджета предусмотрены расходы на приобретение конвертов и бумаги. Закупки производятся в соответствии с планом-графиком.</t>
  </si>
  <si>
    <r>
      <rPr>
        <u/>
        <sz val="16"/>
        <rFont val="Times New Roman"/>
        <family val="2"/>
        <charset val="204"/>
      </rPr>
      <t>АГ:</t>
    </r>
    <r>
      <rPr>
        <sz val="16"/>
        <rFont val="Times New Roman"/>
        <family val="2"/>
        <charset val="204"/>
      </rPr>
      <t xml:space="preserve"> В рамках реализации  переданного государственного полномочия осуществляется деятельность  в сфере обращения с твердыми коммунальными отходами планируется производить расходы на выплату заработной платы и оплату начислений на выплаты по оплате труда , а также расходы по поставке бумаги и конвертов. 
</t>
    </r>
  </si>
  <si>
    <r>
      <t>Государственная программа "Развитие агропромышленного комплекса"
(</t>
    </r>
    <r>
      <rPr>
        <sz val="16"/>
        <rFont val="Times New Roman"/>
        <family val="2"/>
        <charset val="204"/>
      </rPr>
      <t xml:space="preserve">1. Субвенции на повышение эффективности использования и развитие ресурсного потенциала рыбохозяйственного комплекса;
2. Субвенции на организацию мероприятий при осуществлении деятельности по обращению с животными без владельцев;
3. Субвенции на поддержку животноводства, переработку и реализацию продукции животноводства) </t>
    </r>
  </si>
  <si>
    <r>
      <t xml:space="preserve">АГ: </t>
    </r>
    <r>
      <rPr>
        <sz val="16"/>
        <rFont val="Times New Roman"/>
        <family val="2"/>
        <charset val="204"/>
      </rPr>
      <t xml:space="preserve">В рамках переданных государственных полномочий осуществляется деятельность  по государственной регистрации актов гражданского состояния.
       Произведена выплата заработной платы за январь-февраль и первую половину марта, оплата услуг по содержанию имущества и поставке материальных запасов  по факту оказания услуг, поставки товара в соответствии с условиями заключаемых договоров, муниципальных контрактов.              
</t>
    </r>
  </si>
  <si>
    <r>
      <t xml:space="preserve">Государственная программа «Жилищно-коммунальный комплекс и городская среда» 
</t>
    </r>
    <r>
      <rPr>
        <sz val="16"/>
        <rFont val="Times New Roman"/>
        <family val="2"/>
        <charset val="204"/>
      </rPr>
      <t xml:space="preserve">(1.Субвенции на возмещение недополученных доходов организациям,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Ханты-Мансийского автономного округа – Югры по социально ориентированным тарифам и сжиженного газа по социально ориентированным розничным ценам; 
2.Субсидии на реализацию программ формирования современной городской среды;
3.Субсидии на реализацию полномочий в сфере жилищно-коммунального комплекса;
4.Субсидии на реализацию программ формирования современной городской среды)
</t>
    </r>
  </si>
  <si>
    <r>
      <t xml:space="preserve">Государственная программа "Экологическая безопасность"
</t>
    </r>
    <r>
      <rPr>
        <sz val="16"/>
        <rFont val="Times New Roman"/>
        <family val="2"/>
        <charset val="204"/>
      </rPr>
      <t>(Субвенции на осуществление отдельных государственных полномочий Ханты-Мансийского автономного округа - Югры в сфере обращения с твердыми коммунальными отходами)</t>
    </r>
  </si>
  <si>
    <r>
      <t xml:space="preserve">Государственная программа "Современная транспортная система"
</t>
    </r>
    <r>
      <rPr>
        <sz val="16"/>
        <rFont val="Times New Roman"/>
        <family val="2"/>
        <charset val="204"/>
      </rPr>
      <t>(1. Субсидии на строительство (реконструкцию), капитальный ремонт и ремонт автомобильных дорог общего пользования местного значения);
2.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3. 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4. Иные межбюджетные трансферты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t>
    </r>
  </si>
  <si>
    <r>
      <rPr>
        <u/>
        <sz val="16"/>
        <rFont val="Times New Roman"/>
        <family val="1"/>
        <charset val="204"/>
      </rPr>
      <t>АГ:</t>
    </r>
    <r>
      <rPr>
        <sz val="16"/>
        <rFont val="Times New Roman"/>
        <family val="1"/>
        <charset val="204"/>
      </rPr>
      <t xml:space="preserve">  1. В рамках реализации мероприятий программы осуществляется деятельность по обеспечению предоставления государственных услуг в многофункциональных центрах предоставления государственных и муниципальных услуг. Заключено соглашение о предоставлении субсидии из бюджета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№10 от 09.01.2020.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предусмотрены расходы на выплату заработной платы и оплату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t>
    </r>
    <r>
      <rPr>
        <sz val="16"/>
        <rFont val="Times New Roman"/>
        <family val="2"/>
        <charset val="204"/>
      </rPr>
      <t xml:space="preserve">
    </t>
    </r>
    <r>
      <rPr>
        <sz val="16"/>
        <rFont val="Times New Roman"/>
        <family val="1"/>
        <charset val="204"/>
      </rPr>
      <t xml:space="preserve">   2. В рамках реализации мероприятий программы заключено соглашение о предоставлении субсидии из бюджета ХМАО-Югры на поддержку малого и среднего предпринимательства от 23.01.2020 № МСП-11. Субсидия предоставляется на поддержку малого и среднего предпринимательства в целях реализации:
- регионального проекта "Популяризация предпринимательства;
- регионального проекта "Расширение доступа субъектов малого и среднего предпринимательства к финансовой поддержке, в том числе к льготному финансированию.
          Прием документов на предоставление субсидий запланирован на 2 квартал 2020 года в связи с прохождением процедуры согласования порядков предоставления субсидии. Заключение контракта в рамках регилнального проекта "Популяризация предпринимательства" запланировано также на 2 квартал 2020 года.</t>
    </r>
    <r>
      <rPr>
        <sz val="16"/>
        <rFont val="Times New Roman"/>
        <family val="2"/>
        <charset val="204"/>
      </rPr>
      <t xml:space="preserve">
         3. В целях проведения Всероссийской переписи населения за счет средств федерального бюджета предусмотрены расходы на оплату услуг связи, аренды помещения и транспортных услуг. Расходы планируется производить во втором полугодии текущего года.</t>
    </r>
  </si>
  <si>
    <r>
      <rPr>
        <u/>
        <sz val="16"/>
        <rFont val="Times New Roman"/>
        <family val="1"/>
        <charset val="204"/>
      </rPr>
      <t>АГ:</t>
    </r>
    <r>
      <rPr>
        <sz val="16"/>
        <rFont val="Times New Roman"/>
        <family val="1"/>
        <charset val="204"/>
      </rPr>
      <t xml:space="preserve"> 1. В рамках переданных государственных полномочий осуществляется деятельность административных комиссий.  За счет окружного бюджета  произведена выплата заработной платы за январь-февраль и первую половину марта, оплата услуг по содержанию имущества и поставке материальных запасов осуществляется по факту оказания услуг, поставки товара в соответствии с условиями заключаемых договоров, муниципальных контрактов.       
         2. За счет субвенции федерального бюджета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производятся расходы на услуги почтовой связи, поставку конвертов, бумаги и услуги СМИ по печати. Закупки для осуществления данного полномочия планируется провести в соответствии с планом-графиком.</t>
    </r>
    <r>
      <rPr>
        <sz val="16"/>
        <rFont val="Times New Roman"/>
        <family val="2"/>
        <charset val="204"/>
      </rPr>
      <t xml:space="preserve">
      3. В рамках реализации государственной программы заключено 2 соглашения от 14.01.2020 № 01 и 16.01.2020 № 16 о предоставлении субсидии в 2020 году на мероприятия по профилактике правонарушений между Департаментом внутренней политики ХМАО-Югры  и Администрацией города. 
        Финансовые средства будут направлены на заключение:
- контракта для приобретения цифровых камер АПК "Безопасный город";
- договора на приобретение форменной одежды, удостоверений народного дружинника и вкладышей к удостоверению народного дружинника, материальное стимулирование народных дружинников, страхование народных дружинников.
     </t>
    </r>
    <r>
      <rPr>
        <u/>
        <sz val="16"/>
        <color rgb="FFFF0000"/>
        <rFont val="Times New Roman"/>
        <family val="2"/>
        <charset val="204"/>
      </rPr>
      <t/>
    </r>
  </si>
  <si>
    <t>Заключен муниципальный контракт на выполнение кадастровых работ с ООО "Геоземстрой" от 21.02.2020 № 1</t>
  </si>
  <si>
    <t xml:space="preserve">1.Заключен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"Магистральная улица Северного жилого района (улиц 3"З", 6 "ЗР", на участке от ул.Аэрофлотской до ул.4 "ЗР") от 22.10.2019 №26/2019 с ООО "Земельный кадастровый центр". Сумма контракта 389,56 тыс.руб. Срок выполнения работ  - 6 месяцев с даты подписания контракт.
2.Заключен муниципальный контракт на выполнение работ по разработке проекта планировки и проекта межевания территории парка за Саймой №5/2020 от 24.03.2020 с ИП Никитин В.В. Сумма контракта 927,5 тыс.руб. Срок выполнения работ - 8 месяцев с даты контракта. Экономия по результатам проведенных торгов сложилась в объеме 4 635,27 рублей 
3.Заключен муниципальный контракт на выполнение работ по разработке проекта планировки и проекта межевания территории в границах Нефтеюганское шоссе, улиц Маяковского, Профсоюзов, Островского в городе Сургуте от 28.10.2019 №27/2019 с ООО "Зенит". Сумма контракта 1 560,07 тыс.руб. Срок выполнения работ  - 6 месяцев с даты подписания контракта.
4.Заключен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"Объездная автомобильная дорога 1"З" IV пусковой коплекс (на участке от улицы Югорской до развязки улиц Терешковой и Фармана Салманова) в городе Сургуте от 22.10.2019 №25/2019 с ООО "Земельный кадастровый центр". Сумма контракта 524,33 тыс.руб. Срок выполнения работ  - 9 месяцев с даты подписания контракта.
5.Заключен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"Улицы 3"ЮР, 5 "ЮР"  на участке от ул.16 "ЮР" до ул.4 "З"  (2 этап) в городе Сургуте от 10.12.2019 №33/2019 с ООО "Земельный кадастровый центр". Сумма контракта 474,0 тыс.руб. Срок выполнения работ  - 9 месяцев с даты подписания контракта. Экономия по результатам проведенных торгов сложилась в объеме 2 763,33 рублей.
6.Заключен муниципальный контракт на выполнение работ по разработке проекта планировки и проекта межевания территории для размещения линейного объекта от 10.12.2019 №33/2019 с ООО "Земельный кадастровый центр". Сумма контракта 474,0 тыс.руб. Срок выполнения работ  - 9 месяцев с даты подписания контракта. Остаток средств - экономия по результатам произведенной закупки, будет предложена к перераспределению.
7.Закупка на выполнение проектно-изыскательских работ для размещения линейного объекта "Улицы 23"З" от ул. 3"З" до ул.5 "З" в городе Сургуте была размещена в марте 2020 года. Аукцион состоялся. Стадия заключения муниципального контракта.
8.Закупка на выполнение проектно-изыскательских работ по разработке проекта межевания территории квартала IV  в городе Сургуте была размещена в марте 2020 года. Подведение итогов аукциона - апрель 2020 года
</t>
  </si>
  <si>
    <r>
      <rPr>
        <u/>
        <sz val="16"/>
        <rFont val="Times New Roman"/>
        <family val="2"/>
        <charset val="204"/>
      </rPr>
      <t>ДАиГ:</t>
    </r>
    <r>
      <rPr>
        <sz val="16"/>
        <rFont val="Times New Roman"/>
        <family val="2"/>
        <charset val="204"/>
      </rPr>
      <t xml:space="preserve"> Перечисление единовременной денежной выплаты на приобретение жилого помещения ветерану ВОВ будет произведо по факту издания Постановления Администрации города.
</t>
    </r>
    <r>
      <rPr>
        <u/>
        <sz val="16"/>
        <rFont val="Times New Roman"/>
        <family val="2"/>
        <charset val="204"/>
      </rPr>
      <t xml:space="preserve">АГ: </t>
    </r>
    <r>
      <rPr>
        <sz val="16"/>
        <rFont val="Times New Roman"/>
        <family val="2"/>
        <charset val="204"/>
      </rPr>
      <t xml:space="preserve">    В списке граждан, имеющих право на получение субсидии за счет средств федерального бюджета на осуществление полномочий по обеспечению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на 01.01.2020 числится 366 человек.
       Согласно выписке из списка граждан-получателей субсидии в 2020 году, утвержденного приказом Департамента строительства Ханты-Мансийского автономного округа - Югры от 17.01.2020 № 7, в список получателей субсидии включено 16 человек, из них 12 ветеранов боевых действий и 4 инвалида.
    Планируется предоставить субсидии всем льготополучателям, включенным в список, подтвердившим право на обеспечение жильем за счет средств федерального бюджета.
   По состоянию на 01.04.2020: 
 - 2 гражданам выданы гарантийные письма, 
- в отношении 9 граждан проводится работа по подтверждению права на получение субсидии; 
- 1 гражданин не предоставил документы для принятия решения о выдаче гарантийного письма;                                                                                                                                                         - 4 граждан уведомлены о включении в список получателей, документы для подтверждения права на получение субсидии не предоставлены.                        
       </t>
    </r>
  </si>
  <si>
    <t>11.1.1.3</t>
  </si>
  <si>
    <t>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Выполняются работы по строительству наружных сетей тепловодоснабжения,по переустройству сетей связи,  по переустройству сетей видеонаблюдения.</t>
  </si>
  <si>
    <t>Субсидии на строительство объектов инженерной инфраструктуры на территориях, предназначенных для жилищного строительства</t>
  </si>
  <si>
    <r>
      <t>Государственная программа "Развитие жилищной сферы"
(</t>
    </r>
    <r>
      <rPr>
        <sz val="16"/>
        <rFont val="Times New Roman"/>
        <family val="2"/>
        <charset val="204"/>
      </rPr>
      <t>1.Субвенции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1941–1945 годов", за счет средств бюджета Ханты-Мансийского автономного округа – Югры
2. Субвенции на реализацию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3.Субсидии на реализацию мероприятий по обеспечению жильем молодых семей
4. Субсидии для реализации полномочий в области жилищных отношений
5. Субсидии для реализации полномочий в области жилищного строительства
6.Осуществление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
7.Осуществление полномочий по обеспечению жильем отдельных категорий граждан, установленных Федеральным законом от 12 января 1995 года № 5-ФЗ "О ветеранах"
8. Субсидии на обеспечение устойчивого сокращения непригодного для проживания жилищного фонда за счет средств бюджета автономного округа
9. Субсидии на обеспечение устойчивого сокращения непригодного для проживания жилищного фонда за счет средств, поступивших от государственной корпорации Фонда содействия реформированию жилищно-коммунального хозяйства 
10. 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r>
  </si>
  <si>
    <r>
      <rPr>
        <u/>
        <sz val="16"/>
        <rFont val="Times New Roman"/>
        <family val="1"/>
        <charset val="204"/>
      </rPr>
      <t>ДО</t>
    </r>
    <r>
      <rPr>
        <sz val="16"/>
        <rFont val="Times New Roman"/>
        <family val="1"/>
        <charset val="204"/>
      </rPr>
      <t>:  Соглашения между Департаментом образования и молодежной политики ХМАО-Югры и МО городским округом город Сургут о предоставлении субсидии заключены.</t>
    </r>
    <r>
      <rPr>
        <sz val="16"/>
        <color rgb="FFFF0000"/>
        <rFont val="Times New Roman"/>
        <family val="2"/>
        <charset val="204"/>
      </rPr>
      <t xml:space="preserve">
</t>
    </r>
    <r>
      <rPr>
        <sz val="16"/>
        <rFont val="Times New Roman"/>
        <family val="1"/>
        <charset val="204"/>
      </rPr>
      <t>Численность воспитанников, получающих дошкольное образование в образовательных учреждениях всех форм собственности, реализующих основную образовательную программу дошкольного образования - 31 761 чел.
Численность учащихся, получающих общее и дополнительное образование в общеобразовательных учреждениях, подведомственных департаменту образования, в частной общеобразовательной организации - 52 795 чел.
Количество услуг дополнительного образования, оказанных детям в возрасте от 5 до 18 лет в учреждениях дополнительного образования, подведомственных департаменту образования, в рамках исполнения муниципального задания - 7 726 человеко-услуг.</t>
    </r>
    <r>
      <rPr>
        <sz val="16"/>
        <color rgb="FFFF0000"/>
        <rFont val="Times New Roman"/>
        <family val="2"/>
        <charset val="204"/>
      </rPr>
      <t xml:space="preserve">
</t>
    </r>
    <r>
      <rPr>
        <sz val="16"/>
        <rFont val="Times New Roman"/>
        <family val="1"/>
        <charset val="204"/>
      </rPr>
      <t xml:space="preserve">Численность детей, планируемая для посещения лагеря с дневным пребыванием детей на базе муниципальных (немуниципальных) организаций, в том числе социально ориентированных некоммерческих организаций - 12 925 чел. </t>
    </r>
    <r>
      <rPr>
        <sz val="16"/>
        <color rgb="FFFF0000"/>
        <rFont val="Times New Roman"/>
        <family val="2"/>
        <charset val="204"/>
      </rPr>
      <t xml:space="preserve">
</t>
    </r>
    <r>
      <rPr>
        <sz val="16"/>
        <rFont val="Times New Roman"/>
        <family val="1"/>
        <charset val="204"/>
      </rPr>
      <t>Планируется приобретение путевок для детей в возрасте от 6 до 17 лет в организации, обеспечивающие отдых и оздоровление детей - 2 958 шт.
Количество созданных центров цифрового образования детей «IT-куб» - 1 ед.</t>
    </r>
    <r>
      <rPr>
        <sz val="16"/>
        <color rgb="FFFF0000"/>
        <rFont val="Times New Roman"/>
        <family val="2"/>
        <charset val="204"/>
      </rPr>
      <t xml:space="preserve">
</t>
    </r>
    <r>
      <rPr>
        <u/>
        <sz val="16"/>
        <rFont val="Times New Roman"/>
        <family val="1"/>
        <charset val="204"/>
      </rPr>
      <t xml:space="preserve">ДАиГ: </t>
    </r>
    <r>
      <rPr>
        <sz val="16"/>
        <rFont val="Times New Roman"/>
        <family val="1"/>
        <charset val="204"/>
      </rPr>
      <t xml:space="preserve">В рамках государственной программы осуществляется строительство объектов:
  1. "Средняя общеобразовательная школа в микрорайоне 32 г.Сургута" - заключен муниципальный контракт  №24/2018 от 19.12.2018 на строительство объекта. Стоимость работ по контракту - 942 778,2 тыс.руб. Срок выполнения работ - 20.11.2020 года. 
Строительная  готовность составляет 38,9%.                              
2.  "Средняя общеобразовательная школа в микрорайоне 33 г.Сургута"  - заключен муниципальный контракт на выполнение работ по строительству объекта № 12/2019 от 14.07.2019 с ООО "Стройинвестгрупп". Сумма по контракту 940 406,0 тыс.руб. Срок выполнения работ с момента подписания контракта по 17.12.2020 г. Общая строительная готовность - 12%. 
3.  "Средняя общеобразовательная школа №9 в микрорайоне 39 г.Сургута. Блок Б"  - строительство  ведется в рамках заключенного концессионного соглашения. Выплата капитального гранта планируется до 30.06.2020 года. 
4.  "Загородный специализированный (профильный) военно-спортивный лагерь "Барсова гора" на базе центра военно-прикладных видов спорта МБУ "Центр специальной подготовки "Сибирский легион"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5."Загородный специализированный (профильный) спортивно-оздоровительный лагерь "Олимпия" на базе МБУ "Олимпия", город Сургут"  ПСД разработана. Ориентировочный срок размещения извещения на осущестлвение закупки на выполнение работ по строительству объекта - май 2020 г. Ориентировочный срок заключения муниципального контракта - июнь 2020 г. Срок выполнения работ - по 20.11.2021 года.            </t>
    </r>
    <r>
      <rPr>
        <sz val="16"/>
        <color rgb="FFFF0000"/>
        <rFont val="Times New Roman"/>
        <family val="2"/>
        <charset val="204"/>
      </rPr>
      <t xml:space="preserve">                   
</t>
    </r>
    <r>
      <rPr>
        <sz val="16"/>
        <rFont val="Times New Roman"/>
        <family val="1"/>
        <charset val="204"/>
      </rPr>
      <t xml:space="preserve"> АГ(ДК):   Планируемый показатель "Численность детей, посетивших лагерь дневного пребывания" - 770 чел.                </t>
    </r>
  </si>
  <si>
    <r>
      <rPr>
        <u/>
        <sz val="16"/>
        <rFont val="Times New Roman"/>
        <family val="1"/>
        <charset val="204"/>
      </rPr>
      <t>АГ:</t>
    </r>
    <r>
      <rPr>
        <sz val="16"/>
        <rFont val="Times New Roman"/>
        <family val="1"/>
        <charset val="204"/>
      </rPr>
      <t xml:space="preserve"> Функции по организации  деятельности  комиссий по делам несовершеннолетних и защите их прав, по опеке и попечительству в рамках переданных государственных полномочий осуществляются в плановом режиме.
      Расходы на осуществление ежемесячных выплат на содержание детей-сирот и детей, оставшихся без попечения родителей, лиц из числа детей сирот и детей, оставшихся без попечения родителей, вознаграждения приемным родителям производятся планомерно в течение  финансового года. 
       На 01.03.2020 за счет субвенции из бюджета автономного округа на осуществление деятельности по опеке и попечительству предоставлены субсидии некоммерческим организациям на возмещение затрат на предоставление услуг по подготовке лиц, желающих принять на воспитание в свою семью ребенка, оставшегося без попечения родителей, на территории РФ в сумме 746 тыс. рублей (15 % исполнения от плана).</t>
    </r>
    <r>
      <rPr>
        <sz val="16"/>
        <color rgb="FFFF0000"/>
        <rFont val="Times New Roman"/>
        <family val="2"/>
        <charset val="204"/>
      </rPr>
      <t xml:space="preserve">
</t>
    </r>
    <r>
      <rPr>
        <u/>
        <sz val="16"/>
        <rFont val="Times New Roman"/>
        <family val="1"/>
        <charset val="204"/>
      </rPr>
      <t>ДГХ:</t>
    </r>
    <r>
      <rPr>
        <sz val="16"/>
        <rFont val="Times New Roman"/>
        <family val="1"/>
        <charset val="204"/>
      </rPr>
      <t xml:space="preserve"> 
Планируется заключить муниципальные контракты на ремонт жилых помещений детям-сиротам на сумму 696,2 тыс.руб. по 2 адресам, общей площадью 104,1 м2, в т.ч.:
- ул. Островского,6, кв. 16 (44,5 м2),
- ул. Мелик-Карамова, 43, кв. 221 (59,6 м2).
Также запланирована проверка смет на сумму 9,3 тыс.руб.
Расходы запланированы на 2, 4 кварталы 2020 года.</t>
    </r>
    <r>
      <rPr>
        <sz val="16"/>
        <color rgb="FFFF0000"/>
        <rFont val="Times New Roman"/>
        <family val="2"/>
        <charset val="204"/>
      </rPr>
      <t xml:space="preserve">
</t>
    </r>
    <r>
      <rPr>
        <sz val="16"/>
        <rFont val="Times New Roman"/>
        <family val="1"/>
        <charset val="204"/>
      </rPr>
      <t>ДО:
В рамках реализации мероприятий программы в 2020 году планируется приобретение 200 путевок для детей-сирот и детей, оставшихся без попечения родителей  в возрасте от 6 до 17 лет (включительно).</t>
    </r>
    <r>
      <rPr>
        <sz val="16"/>
        <color rgb="FFFF0000"/>
        <rFont val="Times New Roman"/>
        <family val="2"/>
        <charset val="204"/>
      </rPr>
      <t xml:space="preserve">
</t>
    </r>
    <r>
      <rPr>
        <u/>
        <sz val="16"/>
        <rFont val="Times New Roman"/>
        <family val="1"/>
        <charset val="204"/>
      </rPr>
      <t>ДАиГ</t>
    </r>
    <r>
      <rPr>
        <sz val="16"/>
        <rFont val="Times New Roman"/>
        <family val="1"/>
        <charset val="204"/>
      </rPr>
      <t>: Аукционы на приобретение жилых помещений для участников программы (65 квартир) не состоялись в марте 2020 года ввиду отсутствия заявок на участие в аукционах. Повторное размещение - апрель 2020 года.</t>
    </r>
  </si>
  <si>
    <r>
      <rPr>
        <u/>
        <sz val="16"/>
        <rFont val="Times New Roman"/>
        <family val="1"/>
        <charset val="204"/>
      </rPr>
      <t>КУИ</t>
    </r>
    <r>
      <rPr>
        <sz val="16"/>
        <rFont val="Times New Roman"/>
        <family val="1"/>
        <charset val="204"/>
      </rPr>
      <t>: В рамках реализации программы предоставляется субсидия на повышение эффективности использования и развитие ресурсного потенциала рыбохозяйственного комплекса, в целях возмещения недополученных доходов и (или) финансового обеспечения (возмещения) затрат и субсидии на поддержку животноводства, переработки и реализации продукции животноводства, в целях возмещения недополученных доходов и (или) финансового обеспечения (возмещения) затрат.  
На 01.04.2020 выплачена субсидия на повышение эффективности использования и развитие ресурсного потенциала рыбохозяйственного комплекса в размере 1 080,6 тыс.рублей. Субсидия на поддержку животноводства, переработки и реализации продукции животноводства будут выплачены после поступления обращения от Главы личного подсобного хозяйства Конева В.М.</t>
    </r>
    <r>
      <rPr>
        <sz val="16"/>
        <color rgb="FFFF0000"/>
        <rFont val="Times New Roman"/>
        <family val="2"/>
        <charset val="204"/>
      </rPr>
      <t xml:space="preserve">
</t>
    </r>
    <r>
      <rPr>
        <sz val="16"/>
        <rFont val="Times New Roman"/>
        <family val="1"/>
        <charset val="204"/>
      </rPr>
      <t xml:space="preserve">
</t>
    </r>
    <r>
      <rPr>
        <u/>
        <sz val="16"/>
        <rFont val="Times New Roman"/>
        <family val="1"/>
        <charset val="204"/>
      </rPr>
      <t>ДГХ</t>
    </r>
    <r>
      <rPr>
        <sz val="16"/>
        <rFont val="Times New Roman"/>
        <family val="1"/>
        <charset val="204"/>
      </rPr>
      <t xml:space="preserve">: В рамках реализации мероприятий программы заключен муниципальный контракт  на выполнение работ по отлову, транспортировке, содержанию, регулированию численности и утилизации безнадзорных и бродячих домашних животных на сумму 37 753,5 тыс.руб., из них рамках государственной программы 4 438,4 тыс.руб. 
На 01.04.2020 за счет средств окружного бюджета фактически отловлено 67 голов. Остаток денежных средств  будет освоен во 2 квартале 2020 года.
</t>
    </r>
    <r>
      <rPr>
        <u/>
        <sz val="16"/>
        <rFont val="Times New Roman"/>
        <family val="1"/>
        <charset val="204"/>
      </rPr>
      <t>УБУиО</t>
    </r>
    <r>
      <rPr>
        <sz val="16"/>
        <rFont val="Times New Roman"/>
        <family val="1"/>
        <charset val="204"/>
      </rPr>
      <t xml:space="preserve">: Запланированы расходы на оплату труда для осуществления переданного отдельного государственного полномочия Ханты-Мансийского автономного округа-Югры по проведению мероприятий по предупреждению и ликвидации болезней от животных, их лечению, защите населения от болезней, общих для человека и животных(с учетом страховых взносов на оплату труда в государственные внебюджетные фонды). Денежные средства будут освоены в 3 квартале 2020 года.
</t>
    </r>
    <r>
      <rPr>
        <sz val="16"/>
        <color rgb="FFFF0000"/>
        <rFont val="Times New Roman"/>
        <family val="2"/>
        <charset val="204"/>
      </rPr>
      <t xml:space="preserve">
</t>
    </r>
  </si>
  <si>
    <r>
      <rPr>
        <sz val="16"/>
        <rFont val="Times New Roman"/>
        <family val="1"/>
        <charset val="204"/>
      </rPr>
      <t xml:space="preserve">ДГХ: В рамках подпрограммы:
1. "Поддержка частных инвестиций в жилищно-коммунальный комплекс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 запланирован капитальный ремонт объекта:
- "Сети канализации мкр.17. Участок от пр.Ленина до ж/д 10 по проезду Дружбы", протяженностью 0,481 км. Расходы запланированы на 3 квартал 2020 года.
2."Обеспечение равных прав потребителей на получение энергетических ресурсов" запланировано: 
1) возмещение недополученных доходов организациям, осуществляющим реализацию населению сжиженного газа по социально ориентированным розничным ценам. Субсидия носит заявительный характер. На 01.04.2020 поступило обращение АО "Сжиженный газ Север", перечень получателей субсидии находится на согласовании, соглашение планируется заключить в апреле 2020 года. Расходы запланированы на 2-4 кварталы 2020 года;
2) возмещение расходов организации за доставку населению сжиженного газа для бытовых нужд. Расходы запланированы на 4 квартал 2020.
3)  расходы на выплату заработной платы и оплату начислений на выплаты по оплате труда  для осуществления переданного государственного полномочия.  Расходы запланированы на 4 квартал 2020.
3. "Повышение энергоэффективности в отраслях экономики" запланированы:
1) работы по капитальному ремонту наружных сетей тепловодоснабжения МБОУ Гимназия № 2 (ул. Декабристов, 5/1), работы по установке приборов учета ХГВС в количестве 106 шт.
2) МКУ "ХЭУ": приобретение оборудования для установки теплоотражающих эранов в административном здании по ул.Восход, 4. Приобретено оборудование для установки инфракрасных обогревателей  в адмнистративных зданиях по ул. Энгельса, 9, ул.Восход, 4 в количестве 10 шт. на сумму 39 тыс.руб.
3) Предприятиями города за счет собственных средств запланировано выполнить работы по реконструкции уличных водопроводных сетей в количестве 1,2 км; по внедрению частотных преобразователей на котельном оборудовании в количестве 2 ед.; пол техперевооружению магистральных тепловых сетей в количестве 524,4 пог.м.;  по техперевооружению сетей освещения в количестве 1 ед.; замене светильников  на объектах предприятий в количестве  217 ед. 
4. "Формирование комфортной городской среды" предусмотрено:
1) УЛПХиЭБ: планируется "Благоустройство в районе СурГУ в г. Сургуте". </t>
    </r>
    <r>
      <rPr>
        <sz val="16"/>
        <color rgb="FFFF0000"/>
        <rFont val="Times New Roman"/>
        <family val="2"/>
        <charset val="204"/>
      </rPr>
      <t xml:space="preserve">
</t>
    </r>
    <r>
      <rPr>
        <sz val="16"/>
        <rFont val="Times New Roman"/>
        <family val="1"/>
        <charset val="204"/>
      </rPr>
      <t xml:space="preserve">2) ДАиГ:  обустройство объектов:
 "Парк в микрорайоне 40" -  Ориентировочный срок размещения извещения на проведение закупки по благоустройству объекта - апрель 2020 г., ориентировочный срок заключения муниципального контракта - апрель 2020 г. 
 "Экопарк за Саймой" - Выполнены изыскательские работы и эскизный проект. Историко-культурная экспертиза, ПИР, проверка достоверности определения сметной стоимости будут выполнены в рамках срока действия контракта до 30.06.2020 года. По итогам разработки ПСД будет сформирована НМЦК на размещение закупки. </t>
    </r>
  </si>
  <si>
    <t xml:space="preserve">   На 01.04.2020 участниками мероприятия числится 50 молодых семей. Между Департаментом строительства ХМАО - Югры и Администрацией города заключено соглашение о предоставлении в 2020 году субсидии из бюджета Ханты-Мансийского автономного округа - Югры бюджету муниципального образования  город Сургут на софинансирование расходных обязательств муниципального образования город Сургут на предоставление социальных выплат молодым семьям. 
    В соответствии с выпиской из приказа Департамента строительства ХМАО – Югры от 05.12.2019 № 319-п в 2020 году планируется предоставить социальные выплаты  на приобретение (строительство) жилья  3 молодым семьям.
    По состоянию на 01.04.2020 молодым семьям, включенным в список претендентов на получение социальной выплаты в текущем году,  выданы  свидетельства о праве на получение социальной выплаты. Молодые семьи, получившие свидетельства, в стадии подбора вариантов приобретения жилья.</t>
  </si>
  <si>
    <r>
      <rPr>
        <u/>
        <sz val="16"/>
        <color theme="1"/>
        <rFont val="Times New Roman"/>
        <family val="1"/>
        <charset val="204"/>
      </rPr>
      <t>АГ:</t>
    </r>
    <r>
      <rPr>
        <sz val="16"/>
        <color theme="1"/>
        <rFont val="Times New Roman"/>
        <family val="1"/>
        <charset val="204"/>
      </rPr>
      <t xml:space="preserve"> В рамках переданных полномочий осуществляется деятельность в сфере трудовых отношений государственного управления охраной труда. По состоянию на 01.04.2020 произведена выплата заработной платы за январь-февраль и первую половину марта месяца. Оплата услуг по содержанию имущества, поставке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t>
    </r>
    <r>
      <rPr>
        <u/>
        <sz val="16"/>
        <rFont val="Times New Roman"/>
        <family val="1"/>
        <charset val="204"/>
      </rPr>
      <t xml:space="preserve">ДО: </t>
    </r>
    <r>
      <rPr>
        <sz val="16"/>
        <rFont val="Times New Roman"/>
        <family val="1"/>
        <charset val="204"/>
      </rPr>
      <t xml:space="preserve">В соответствии с письмом КУ ХМАО-Югры "Сургутский центр занятости населения"  8 образовательных учреждений, подведомственных департаменту образования, участвуют в реализации следующих мероприятий государственной программы:
-содействие улучшению положения на рынке труда не занятых трудовой деятельностью и безработных граждан;
-содействие трудоустройству граждан с инвалидностью и их адаптация на рынке труда;
- организация сопровождения инвалидов, включая инвалидов молодого возраста, при трудоустройстве и самозанятости;
Для обеспечения реализации вышеуказанных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t>
    </r>
    <r>
      <rPr>
        <sz val="16"/>
        <color rgb="FFFF0000"/>
        <rFont val="Times New Roman"/>
        <family val="1"/>
        <charset val="204"/>
      </rPr>
      <t xml:space="preserve">
</t>
    </r>
    <r>
      <rPr>
        <sz val="16"/>
        <rFont val="Times New Roman"/>
        <family val="1"/>
        <charset val="204"/>
      </rPr>
      <t xml:space="preserve">АГ (ДК): В соответствии с письмом КУ ХМАО-Югры "Сургутский центр занятости населения" 1 спортивное учреждение и 1 учреждение молодежной политики, курируемые Администрацией города участвуют в реализации мероприятия  "Содействие улучшению положения на рынке труда не занятых трудовой деятельностью и безработных граждан". Для обеспечения реализации мероприятия государственной программы КУ ХМАО-Югры "Сургутский центр занятости населения" проводит работу по поиску кандидатов для МАУ ПРСМ "Наше время" и МБУ СП СШОР "Кедр".              </t>
    </r>
    <r>
      <rPr>
        <sz val="16"/>
        <color rgb="FFFF0000"/>
        <rFont val="Times New Roman"/>
        <family val="1"/>
        <charset val="204"/>
      </rPr>
      <t xml:space="preserve">                                                                                                                                                                                                                                                      
</t>
    </r>
  </si>
  <si>
    <r>
      <rPr>
        <u/>
        <sz val="16"/>
        <rFont val="Times New Roman"/>
        <family val="1"/>
        <charset val="204"/>
      </rPr>
      <t>ДГХ</t>
    </r>
    <r>
      <rPr>
        <sz val="16"/>
        <rFont val="Times New Roman"/>
        <family val="1"/>
        <charset val="204"/>
      </rPr>
      <t xml:space="preserve">: 
1) на 2020 год запланирован ремонт автомобильных дорог по 4 объектам общей площадью 90 918 м2.
Заключены муниципальные контракты на общую сумму 384 114,2 тыс. руб., из них в рамках государственной программы на сумму 163 141,9 тыс.руб.
Расходы запланированы на 2-4 кварталы 2020 года.
2) из федерального бюджета выделены средства в сумме 80 000 тыс.руб. с целью внедрения интеллектуальных транспортных систем предусматривающих автоматизацию процессов управления дорожным движением в городе Сургуте.  Расходы запланированы на 3,4 кварталы 2020 года.
</t>
    </r>
    <r>
      <rPr>
        <u/>
        <sz val="16"/>
        <rFont val="Times New Roman"/>
        <family val="1"/>
        <charset val="204"/>
      </rPr>
      <t>ДАиГ</t>
    </r>
    <r>
      <rPr>
        <sz val="16"/>
        <rFont val="Times New Roman"/>
        <family val="1"/>
        <charset val="204"/>
      </rPr>
      <t xml:space="preserve">:В рамках государственной программы осуществляется строительство следующих объектов: 
1. 1. "Объездная автомобильная дорога г.Сургута (Объездная автомобильная дорога 1 "З", VII пусковой комплекс, съезд на улицу Геологическую)" Заключен МК с ООО СК «ЮВиС»  №22/2019 от 23.08.2019  на выполнение работ по строительству объекта , цена контракта 937 389,7 тыс.руб. Срок выполнения работ - 31.08.2021 года. Готовность объекта - 23 %.   
2. "Улица Маяковского от ул.30 лет Победы до ул.Университетская" Заключен муниципальный контракт на выполнение работ по строительству объекта с ООО "ЮВиС" №9/2019 от 31.05.2019. Сумма по контракту 3 779 877,5 тыс.руб. (сети - 87 276,0 тыс.руб., дорога - 290 711,5 тыс.руб.) Срок выполнения работ -  31.10.2020г   Готовность объекта -70 %.
3. Улица 5 "З" от Нефтеюганского шоссе  до ул. 39 "З" Заключен муниципальный контракт на выполнение работ по строительству объекта с  ООО «ВОРТ» № 16/2019 от 23.07.2019 г. Сумма по контракту 559 108, 3 тыс. руб.  (сети - 154 979,3 тыс.руб., дорога - 404 129,0 тыс.руб.) Срок выполнения работ -  по 30.09.2021. Готовность объекта -21%.
</t>
    </r>
    <r>
      <rPr>
        <u/>
        <sz val="16"/>
        <rFont val="Times New Roman"/>
        <family val="1"/>
        <charset val="204"/>
      </rPr>
      <t>АГ:</t>
    </r>
    <r>
      <rPr>
        <sz val="16"/>
        <rFont val="Times New Roman"/>
        <family val="1"/>
        <charset val="204"/>
      </rPr>
      <t xml:space="preserve">    В рамках реализации мероприятий программы планируется заключить соглашение между Департаментом дорожного хозяйства и транспорта ХМАО-Югры и Администрацией города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В связи с уменьшением субсидии на приобретение и установку работающих в автоматическом режиме специальных технических средств, имеющих функции фото- и киносъемки, видеозаписи для фиксации нарушений правил дорожного движения, а также на обработку и рассылку постановлений органов государственного контроля (надзора) средства в размере 6 319,6 тыс. рублей, предусмотренные для обеспечения доли местного бюджета, останутся невостребованными.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</si>
</sst>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
    <numFmt numFmtId="166" formatCode="&quot;$&quot;#,##0_);\(&quot;$&quot;#,##0\)"/>
    <numFmt numFmtId="167" formatCode="&quot;р.&quot;#,##0_);\(&quot;р.&quot;#,##0\)"/>
  </numFmts>
  <fonts count="56"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b/>
      <sz val="20"/>
      <color rgb="FFFF0000"/>
      <name val="Times New Roman"/>
      <family val="2"/>
      <charset val="204"/>
    </font>
    <font>
      <sz val="20"/>
      <color rgb="FFFF0000"/>
      <name val="Times New Roman"/>
      <family val="2"/>
      <charset val="204"/>
    </font>
    <font>
      <sz val="24"/>
      <color rgb="FFFF0000"/>
      <name val="Times New Roman"/>
      <family val="2"/>
      <charset val="204"/>
    </font>
    <font>
      <b/>
      <i/>
      <sz val="20"/>
      <color rgb="FFFF0000"/>
      <name val="Times New Roman"/>
      <family val="2"/>
      <charset val="204"/>
    </font>
    <font>
      <sz val="16"/>
      <color rgb="FFFF0000"/>
      <name val="Times New Roman"/>
      <family val="2"/>
      <charset val="204"/>
    </font>
    <font>
      <u/>
      <sz val="16"/>
      <color rgb="FFFF0000"/>
      <name val="Times New Roman"/>
      <family val="2"/>
      <charset val="204"/>
    </font>
    <font>
      <i/>
      <sz val="20"/>
      <color rgb="FFFF0000"/>
      <name val="Times New Roman"/>
      <family val="2"/>
      <charset val="204"/>
    </font>
    <font>
      <b/>
      <sz val="16"/>
      <color rgb="FFFF0000"/>
      <name val="Times New Roman"/>
      <family val="2"/>
      <charset val="204"/>
    </font>
    <font>
      <b/>
      <i/>
      <sz val="16"/>
      <color rgb="FFFF0000"/>
      <name val="Times New Roman"/>
      <family val="2"/>
      <charset val="204"/>
    </font>
    <font>
      <i/>
      <sz val="18"/>
      <color rgb="FFFF0000"/>
      <name val="Times New Roman"/>
      <family val="2"/>
      <charset val="204"/>
    </font>
    <font>
      <sz val="18"/>
      <color rgb="FFFF0000"/>
      <name val="Times New Roman"/>
      <family val="2"/>
      <charset val="204"/>
    </font>
    <font>
      <b/>
      <i/>
      <sz val="18"/>
      <color rgb="FFFF0000"/>
      <name val="Times New Roman"/>
      <family val="2"/>
      <charset val="204"/>
    </font>
    <font>
      <b/>
      <sz val="18"/>
      <color rgb="FFFF0000"/>
      <name val="Times New Roman"/>
      <family val="2"/>
      <charset val="204"/>
    </font>
    <font>
      <sz val="16"/>
      <color rgb="FFFF0000"/>
      <name val="Times New Roman"/>
      <family val="1"/>
      <charset val="204"/>
    </font>
    <font>
      <sz val="24"/>
      <name val="Times New Roman"/>
      <family val="2"/>
      <charset val="204"/>
    </font>
    <font>
      <u/>
      <sz val="16"/>
      <name val="Times New Roman"/>
      <family val="1"/>
      <charset val="204"/>
    </font>
    <font>
      <sz val="20"/>
      <name val="Times New Roman"/>
      <family val="2"/>
      <charset val="204"/>
    </font>
    <font>
      <sz val="20"/>
      <color theme="1"/>
      <name val="Times New Roman"/>
      <family val="2"/>
      <charset val="204"/>
    </font>
    <font>
      <sz val="18"/>
      <color theme="1"/>
      <name val="Times New Roman"/>
      <family val="2"/>
      <charset val="204"/>
    </font>
    <font>
      <u/>
      <sz val="18"/>
      <color theme="1"/>
      <name val="Times New Roman"/>
      <family val="2"/>
      <charset val="204"/>
    </font>
    <font>
      <i/>
      <sz val="20"/>
      <color theme="1"/>
      <name val="Times New Roman"/>
      <family val="2"/>
      <charset val="204"/>
    </font>
    <font>
      <i/>
      <sz val="16"/>
      <color theme="1"/>
      <name val="Times New Roman"/>
      <family val="2"/>
      <charset val="204"/>
    </font>
    <font>
      <sz val="16"/>
      <name val="Times New Roman"/>
      <family val="2"/>
      <charset val="204"/>
    </font>
    <font>
      <sz val="16"/>
      <name val="Times New Roman"/>
      <family val="1"/>
      <charset val="204"/>
    </font>
    <font>
      <b/>
      <sz val="20"/>
      <color indexed="81"/>
      <name val="Tahoma"/>
      <family val="2"/>
      <charset val="204"/>
    </font>
    <font>
      <sz val="9"/>
      <color indexed="81"/>
      <name val="Tahoma"/>
      <family val="2"/>
      <charset val="204"/>
    </font>
    <font>
      <b/>
      <sz val="16"/>
      <name val="Times New Roman"/>
      <family val="1"/>
      <charset val="204"/>
    </font>
    <font>
      <b/>
      <sz val="20"/>
      <name val="Times New Roman"/>
      <family val="2"/>
      <charset val="204"/>
    </font>
    <font>
      <b/>
      <sz val="16"/>
      <name val="Times New Roman"/>
      <family val="2"/>
      <charset val="204"/>
    </font>
    <font>
      <sz val="12"/>
      <name val="Times New Roman"/>
      <family val="2"/>
      <charset val="204"/>
    </font>
    <font>
      <i/>
      <sz val="20"/>
      <name val="Times New Roman"/>
      <family val="2"/>
      <charset val="204"/>
    </font>
    <font>
      <i/>
      <sz val="16"/>
      <name val="Times New Roman"/>
      <family val="2"/>
      <charset val="204"/>
    </font>
    <font>
      <b/>
      <i/>
      <sz val="20"/>
      <name val="Times New Roman"/>
      <family val="2"/>
      <charset val="204"/>
    </font>
    <font>
      <b/>
      <i/>
      <sz val="16"/>
      <name val="Times New Roman"/>
      <family val="2"/>
      <charset val="204"/>
    </font>
    <font>
      <b/>
      <sz val="16"/>
      <color rgb="FFFF0000"/>
      <name val="Times New Roman"/>
      <family val="1"/>
      <charset val="204"/>
    </font>
    <font>
      <i/>
      <sz val="18"/>
      <name val="Times New Roman"/>
      <family val="2"/>
      <charset val="204"/>
    </font>
    <font>
      <sz val="18"/>
      <name val="Times New Roman"/>
      <family val="2"/>
      <charset val="204"/>
    </font>
    <font>
      <u/>
      <sz val="16"/>
      <name val="Times New Roman"/>
      <family val="2"/>
      <charset val="204"/>
    </font>
    <font>
      <b/>
      <sz val="9"/>
      <color indexed="81"/>
      <name val="Tahoma"/>
      <family val="2"/>
      <charset val="204"/>
    </font>
    <font>
      <sz val="24"/>
      <color indexed="81"/>
      <name val="Tahoma"/>
      <family val="2"/>
      <charset val="204"/>
    </font>
    <font>
      <b/>
      <i/>
      <sz val="18"/>
      <name val="Times New Roman"/>
      <family val="2"/>
      <charset val="204"/>
    </font>
    <font>
      <b/>
      <sz val="28"/>
      <color indexed="81"/>
      <name val="Tahoma"/>
      <family val="2"/>
      <charset val="204"/>
    </font>
    <font>
      <sz val="16"/>
      <color theme="1"/>
      <name val="Times New Roman"/>
      <family val="1"/>
      <charset val="204"/>
    </font>
    <font>
      <u/>
      <sz val="16"/>
      <color theme="1"/>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164" fontId="8" fillId="0" borderId="0" applyFont="0" applyFill="0" applyBorder="0" applyAlignment="0" applyProtection="0"/>
    <xf numFmtId="164" fontId="3" fillId="0" borderId="0" applyFont="0" applyFill="0" applyBorder="0" applyAlignment="0" applyProtection="0"/>
    <xf numFmtId="164" fontId="9" fillId="0" borderId="0" applyFont="0" applyFill="0" applyBorder="0" applyAlignment="0" applyProtection="0"/>
    <xf numFmtId="164" fontId="3"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1">
    <xf numFmtId="0" fontId="0" fillId="0" borderId="0" xfId="0"/>
    <xf numFmtId="4" fontId="12" fillId="0" borderId="0" xfId="0" applyNumberFormat="1" applyFont="1" applyFill="1" applyAlignment="1">
      <alignment horizontal="left" vertical="top" wrapText="1"/>
    </xf>
    <xf numFmtId="0" fontId="12" fillId="0" borderId="0" xfId="0" applyFont="1" applyFill="1" applyAlignment="1">
      <alignment horizontal="left" vertical="top" wrapText="1"/>
    </xf>
    <xf numFmtId="0" fontId="13" fillId="0" borderId="0" xfId="0" applyFont="1" applyFill="1" applyAlignment="1">
      <alignment horizontal="left" vertical="top" wrapText="1"/>
    </xf>
    <xf numFmtId="0" fontId="13" fillId="2" borderId="0" xfId="0" applyFont="1" applyFill="1" applyAlignment="1">
      <alignment horizontal="left" vertical="top" wrapText="1"/>
    </xf>
    <xf numFmtId="0" fontId="12" fillId="0" borderId="1" xfId="0" applyFont="1" applyFill="1" applyBorder="1" applyAlignment="1" applyProtection="1">
      <alignment horizontal="justify" vertical="top" wrapText="1"/>
      <protection locked="0"/>
    </xf>
    <xf numFmtId="0" fontId="22" fillId="0" borderId="0" xfId="0" applyFont="1" applyFill="1" applyAlignment="1">
      <alignment horizontal="left" vertical="top" wrapText="1"/>
    </xf>
    <xf numFmtId="0" fontId="22" fillId="2" borderId="0" xfId="0" applyFont="1" applyFill="1" applyAlignment="1">
      <alignment horizontal="left"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justify" vertical="top" wrapText="1"/>
    </xf>
    <xf numFmtId="4" fontId="13" fillId="0" borderId="0" xfId="0" applyNumberFormat="1" applyFont="1" applyFill="1" applyBorder="1" applyAlignment="1">
      <alignment vertical="top" wrapText="1"/>
    </xf>
    <xf numFmtId="2" fontId="13" fillId="0" borderId="0" xfId="0" applyNumberFormat="1" applyFont="1" applyFill="1" applyBorder="1" applyAlignment="1">
      <alignment vertical="top" wrapText="1"/>
    </xf>
    <xf numFmtId="9" fontId="13" fillId="0" borderId="0" xfId="0" applyNumberFormat="1" applyFont="1" applyFill="1" applyBorder="1" applyAlignment="1">
      <alignment vertical="top" wrapText="1"/>
    </xf>
    <xf numFmtId="4" fontId="13" fillId="2" borderId="0" xfId="0" applyNumberFormat="1" applyFont="1" applyFill="1" applyBorder="1" applyAlignment="1">
      <alignment vertical="top" wrapText="1"/>
    </xf>
    <xf numFmtId="0" fontId="14" fillId="0" borderId="0" xfId="0" applyFont="1" applyFill="1" applyAlignment="1">
      <alignment horizontal="justify" vertical="top" wrapText="1"/>
    </xf>
    <xf numFmtId="0" fontId="13" fillId="0" borderId="0" xfId="0" applyFont="1" applyFill="1" applyAlignment="1">
      <alignment vertical="top" wrapText="1"/>
    </xf>
    <xf numFmtId="4" fontId="13" fillId="2" borderId="1" xfId="0" applyNumberFormat="1" applyFont="1" applyFill="1" applyBorder="1" applyAlignment="1" applyProtection="1">
      <alignment horizontal="center" vertical="top" wrapText="1"/>
      <protection locked="0"/>
    </xf>
    <xf numFmtId="10" fontId="13" fillId="2" borderId="1" xfId="0" applyNumberFormat="1" applyFont="1" applyFill="1" applyBorder="1" applyAlignment="1" applyProtection="1">
      <alignment horizontal="center" vertical="top" wrapText="1"/>
      <protection locked="0"/>
    </xf>
    <xf numFmtId="0" fontId="13" fillId="2" borderId="0" xfId="0" applyFont="1" applyFill="1" applyAlignment="1">
      <alignment vertical="top" wrapText="1"/>
    </xf>
    <xf numFmtId="4" fontId="13" fillId="0" borderId="1" xfId="0" applyNumberFormat="1" applyFont="1" applyFill="1" applyBorder="1" applyAlignment="1" applyProtection="1">
      <alignment horizontal="center" vertical="top" wrapText="1"/>
      <protection locked="0"/>
    </xf>
    <xf numFmtId="10" fontId="13" fillId="0" borderId="1" xfId="0" applyNumberFormat="1" applyFont="1" applyFill="1" applyBorder="1" applyAlignment="1" applyProtection="1">
      <alignment horizontal="center" vertical="top" wrapText="1"/>
      <protection locked="0"/>
    </xf>
    <xf numFmtId="4" fontId="18" fillId="2" borderId="1" xfId="0" applyNumberFormat="1" applyFont="1" applyFill="1" applyBorder="1" applyAlignment="1" applyProtection="1">
      <alignment horizontal="center" vertical="top" wrapText="1"/>
      <protection locked="0"/>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21" fillId="3" borderId="0" xfId="0" applyFont="1" applyFill="1" applyAlignment="1">
      <alignment horizontal="left" vertical="top" wrapText="1"/>
    </xf>
    <xf numFmtId="0" fontId="24" fillId="3" borderId="0" xfId="0" applyFont="1" applyFill="1" applyAlignment="1">
      <alignment horizontal="left" vertical="top" wrapText="1"/>
    </xf>
    <xf numFmtId="0" fontId="15" fillId="0" borderId="0" xfId="0" applyFont="1" applyFill="1" applyAlignment="1">
      <alignment horizontal="left" vertical="top" wrapText="1"/>
    </xf>
    <xf numFmtId="0" fontId="18" fillId="3" borderId="0" xfId="0" applyFont="1" applyFill="1" applyAlignment="1">
      <alignment horizontal="left" vertical="top" wrapText="1"/>
    </xf>
    <xf numFmtId="0" fontId="18" fillId="4" borderId="0" xfId="0" applyFont="1" applyFill="1" applyAlignment="1">
      <alignment horizontal="left" vertical="top" wrapText="1"/>
    </xf>
    <xf numFmtId="4" fontId="13" fillId="0" borderId="1" xfId="0" applyNumberFormat="1" applyFont="1" applyFill="1" applyBorder="1" applyAlignment="1" applyProtection="1">
      <alignment horizontal="left" vertical="top" wrapText="1"/>
      <protection locked="0"/>
    </xf>
    <xf numFmtId="10" fontId="13" fillId="0" borderId="1" xfId="0" applyNumberFormat="1" applyFont="1" applyFill="1" applyBorder="1" applyAlignment="1" applyProtection="1">
      <alignment horizontal="left" vertical="top" wrapText="1"/>
      <protection locked="0"/>
    </xf>
    <xf numFmtId="4" fontId="13" fillId="2" borderId="1" xfId="0" applyNumberFormat="1" applyFont="1" applyFill="1" applyBorder="1" applyAlignment="1" applyProtection="1">
      <alignment horizontal="left" vertical="top" wrapText="1"/>
      <protection locked="0"/>
    </xf>
    <xf numFmtId="0" fontId="13" fillId="0" borderId="0" xfId="0" applyFont="1" applyFill="1" applyAlignment="1">
      <alignment horizontal="center" vertical="top" wrapText="1"/>
    </xf>
    <xf numFmtId="0" fontId="13" fillId="0" borderId="0" xfId="0" applyFont="1" applyFill="1" applyAlignment="1">
      <alignment horizontal="justify" vertical="top" wrapText="1"/>
    </xf>
    <xf numFmtId="4" fontId="13" fillId="0" borderId="0" xfId="0" applyNumberFormat="1" applyFont="1" applyFill="1" applyAlignment="1">
      <alignment vertical="top" wrapText="1"/>
    </xf>
    <xf numFmtId="2" fontId="13" fillId="0" borderId="0" xfId="0" applyNumberFormat="1" applyFont="1" applyFill="1" applyAlignment="1">
      <alignment vertical="top" wrapText="1"/>
    </xf>
    <xf numFmtId="9" fontId="13" fillId="0" borderId="0" xfId="0" applyNumberFormat="1" applyFont="1" applyFill="1" applyAlignment="1">
      <alignment vertical="top" wrapText="1"/>
    </xf>
    <xf numFmtId="4" fontId="13" fillId="2" borderId="0" xfId="0" applyNumberFormat="1" applyFont="1" applyFill="1" applyAlignment="1">
      <alignment vertical="top" wrapText="1"/>
    </xf>
    <xf numFmtId="4" fontId="18" fillId="2" borderId="1" xfId="0" applyNumberFormat="1" applyFont="1" applyFill="1" applyBorder="1" applyAlignment="1" applyProtection="1">
      <alignment horizontal="left" vertical="top" wrapText="1"/>
      <protection locked="0"/>
    </xf>
    <xf numFmtId="0" fontId="12" fillId="0" borderId="3" xfId="0" applyFont="1" applyFill="1" applyBorder="1" applyAlignment="1" applyProtection="1">
      <alignment horizontal="justify" vertical="top" wrapText="1"/>
      <protection locked="0"/>
    </xf>
    <xf numFmtId="0" fontId="13" fillId="0" borderId="0" xfId="0" applyFont="1" applyFill="1" applyBorder="1" applyAlignment="1" applyProtection="1">
      <alignment horizontal="center" vertical="top" wrapText="1"/>
      <protection locked="0"/>
    </xf>
    <xf numFmtId="4" fontId="13" fillId="0" borderId="0" xfId="0" applyNumberFormat="1" applyFont="1" applyFill="1" applyBorder="1" applyAlignment="1" applyProtection="1">
      <alignment horizontal="justify" vertical="top" wrapText="1"/>
      <protection locked="0"/>
    </xf>
    <xf numFmtId="4" fontId="13" fillId="0" borderId="0" xfId="0" applyNumberFormat="1" applyFont="1" applyFill="1" applyBorder="1" applyAlignment="1" applyProtection="1">
      <alignment horizontal="center" vertical="top" wrapText="1"/>
      <protection locked="0"/>
    </xf>
    <xf numFmtId="4" fontId="13" fillId="2" borderId="0" xfId="0" applyNumberFormat="1" applyFont="1" applyFill="1" applyBorder="1" applyAlignment="1" applyProtection="1">
      <alignment horizontal="center" vertical="top" wrapText="1"/>
      <protection locked="0"/>
    </xf>
    <xf numFmtId="9" fontId="13" fillId="0" borderId="0" xfId="0" applyNumberFormat="1" applyFont="1" applyFill="1" applyBorder="1" applyAlignment="1" applyProtection="1">
      <alignment horizontal="right" vertical="top" wrapText="1"/>
      <protection locked="0"/>
    </xf>
    <xf numFmtId="1" fontId="13" fillId="0" borderId="0" xfId="0" applyNumberFormat="1" applyFont="1" applyFill="1" applyBorder="1" applyAlignment="1" applyProtection="1">
      <alignment horizontal="right" vertical="top" wrapText="1"/>
      <protection locked="0"/>
    </xf>
    <xf numFmtId="0" fontId="13" fillId="0" borderId="0" xfId="0" applyFont="1" applyFill="1" applyBorder="1" applyAlignment="1">
      <alignment vertical="top" wrapText="1"/>
    </xf>
    <xf numFmtId="10" fontId="12" fillId="0" borderId="1" xfId="0" applyNumberFormat="1" applyFont="1" applyFill="1" applyBorder="1" applyAlignment="1" applyProtection="1">
      <alignment horizontal="center" vertical="top" wrapText="1"/>
      <protection locked="0"/>
    </xf>
    <xf numFmtId="0" fontId="21" fillId="2" borderId="0" xfId="0" applyFont="1" applyFill="1" applyAlignment="1">
      <alignment horizontal="left" vertical="top" wrapText="1"/>
    </xf>
    <xf numFmtId="0" fontId="23" fillId="2" borderId="0" xfId="0" applyFont="1" applyFill="1" applyAlignment="1">
      <alignment horizontal="left" vertical="top" wrapText="1"/>
    </xf>
    <xf numFmtId="0" fontId="13" fillId="2" borderId="1" xfId="0" applyFont="1" applyFill="1" applyBorder="1" applyAlignment="1">
      <alignment horizontal="left" vertical="top" wrapText="1"/>
    </xf>
    <xf numFmtId="4" fontId="28" fillId="0" borderId="0" xfId="0" applyNumberFormat="1" applyFont="1" applyFill="1" applyBorder="1" applyAlignment="1" applyProtection="1">
      <alignment horizontal="right" vertical="top" wrapText="1"/>
      <protection locked="0"/>
    </xf>
    <xf numFmtId="4" fontId="12" fillId="0" borderId="1" xfId="0" applyNumberFormat="1" applyFont="1" applyFill="1" applyBorder="1" applyAlignment="1" applyProtection="1">
      <alignment horizontal="center" vertical="top" wrapText="1"/>
      <protection locked="0"/>
    </xf>
    <xf numFmtId="0" fontId="29" fillId="0" borderId="0" xfId="0" applyFont="1" applyFill="1" applyAlignment="1">
      <alignment horizontal="left" vertical="top" wrapText="1"/>
    </xf>
    <xf numFmtId="2" fontId="30" fillId="0" borderId="1" xfId="0" applyNumberFormat="1" applyFont="1" applyFill="1" applyBorder="1" applyAlignment="1" applyProtection="1">
      <alignment horizontal="center" vertical="top" wrapText="1"/>
      <protection locked="0"/>
    </xf>
    <xf numFmtId="9" fontId="30" fillId="0" borderId="1" xfId="0" applyNumberFormat="1" applyFont="1" applyFill="1" applyBorder="1" applyAlignment="1" applyProtection="1">
      <alignment horizontal="center" vertical="top" wrapText="1"/>
      <protection locked="0"/>
    </xf>
    <xf numFmtId="4" fontId="30" fillId="2" borderId="1" xfId="0" applyNumberFormat="1" applyFont="1" applyFill="1" applyBorder="1" applyAlignment="1" applyProtection="1">
      <alignment horizontal="center" vertical="top" wrapText="1"/>
      <protection locked="0"/>
    </xf>
    <xf numFmtId="0" fontId="32" fillId="0" borderId="1" xfId="0" applyFont="1" applyFill="1" applyBorder="1" applyAlignment="1" applyProtection="1">
      <alignment horizontal="center" vertical="top" wrapText="1"/>
      <protection locked="0"/>
    </xf>
    <xf numFmtId="0" fontId="33" fillId="0" borderId="1" xfId="0" applyFont="1" applyFill="1" applyBorder="1" applyAlignment="1" applyProtection="1">
      <alignment horizontal="center" vertical="top" wrapText="1"/>
      <protection locked="0"/>
    </xf>
    <xf numFmtId="3" fontId="32" fillId="0" borderId="1" xfId="0" applyNumberFormat="1" applyFont="1" applyFill="1" applyBorder="1" applyAlignment="1" applyProtection="1">
      <alignment horizontal="center" vertical="top" wrapText="1"/>
      <protection locked="0"/>
    </xf>
    <xf numFmtId="1" fontId="32" fillId="0" borderId="1" xfId="0" applyNumberFormat="1" applyFont="1" applyFill="1" applyBorder="1" applyAlignment="1" applyProtection="1">
      <alignment horizontal="center" vertical="top" wrapText="1"/>
      <protection locked="0"/>
    </xf>
    <xf numFmtId="3" fontId="32" fillId="2" borderId="1" xfId="0" applyNumberFormat="1" applyFont="1" applyFill="1" applyBorder="1" applyAlignment="1" applyProtection="1">
      <alignment horizontal="center" vertical="top" wrapText="1"/>
      <protection locked="0"/>
    </xf>
    <xf numFmtId="0" fontId="32" fillId="0" borderId="0" xfId="0" applyFont="1" applyFill="1" applyAlignment="1">
      <alignment horizontal="left" vertical="top" wrapText="1"/>
    </xf>
    <xf numFmtId="0" fontId="13" fillId="0" borderId="1" xfId="0" applyFont="1" applyFill="1" applyBorder="1" applyAlignment="1" applyProtection="1">
      <alignment horizontal="justify" vertical="top" wrapText="1"/>
      <protection locked="0"/>
    </xf>
    <xf numFmtId="10" fontId="12" fillId="2" borderId="1" xfId="0" applyNumberFormat="1" applyFont="1" applyFill="1" applyBorder="1" applyAlignment="1" applyProtection="1">
      <alignment horizontal="center" vertical="top" wrapText="1"/>
      <protection locked="0"/>
    </xf>
    <xf numFmtId="4" fontId="12" fillId="2" borderId="1" xfId="0" applyNumberFormat="1" applyFont="1" applyFill="1" applyBorder="1" applyAlignment="1" applyProtection="1">
      <alignment horizontal="center" vertical="top" wrapText="1"/>
      <protection locked="0"/>
    </xf>
    <xf numFmtId="0" fontId="23" fillId="0" borderId="0" xfId="0" applyFont="1" applyFill="1" applyAlignment="1">
      <alignment horizontal="left" vertical="top" wrapText="1"/>
    </xf>
    <xf numFmtId="9" fontId="12" fillId="0" borderId="1" xfId="0" applyNumberFormat="1" applyFont="1" applyFill="1" applyBorder="1" applyAlignment="1" applyProtection="1">
      <alignment horizontal="center" vertical="top" wrapText="1"/>
      <protection locked="0"/>
    </xf>
    <xf numFmtId="0" fontId="13" fillId="0" borderId="4" xfId="0" applyFont="1" applyFill="1" applyBorder="1" applyAlignment="1" applyProtection="1">
      <alignment horizontal="justify" vertical="top" wrapText="1"/>
      <protection locked="0"/>
    </xf>
    <xf numFmtId="49" fontId="12"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9" fillId="0" borderId="4" xfId="0"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4" fontId="39" fillId="2" borderId="1" xfId="0" applyNumberFormat="1" applyFont="1" applyFill="1" applyBorder="1" applyAlignment="1" applyProtection="1">
      <alignment horizontal="center" vertical="top" wrapText="1"/>
      <protection locked="0"/>
    </xf>
    <xf numFmtId="4" fontId="28" fillId="0"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vertical="top" wrapText="1"/>
      <protection locked="0"/>
    </xf>
    <xf numFmtId="0" fontId="39" fillId="0" borderId="1" xfId="0" quotePrefix="1" applyFont="1" applyFill="1" applyBorder="1" applyAlignment="1" applyProtection="1">
      <alignment horizontal="justify" vertical="top" wrapText="1"/>
      <protection locked="0"/>
    </xf>
    <xf numFmtId="4" fontId="28" fillId="2" borderId="1" xfId="0" applyNumberFormat="1" applyFont="1" applyFill="1" applyBorder="1" applyAlignment="1" applyProtection="1">
      <alignment horizontal="center" vertical="top" wrapText="1"/>
      <protection locked="0"/>
    </xf>
    <xf numFmtId="0" fontId="39" fillId="0" borderId="1" xfId="0" applyFont="1" applyFill="1" applyBorder="1" applyAlignment="1" applyProtection="1">
      <alignment horizontal="left" vertical="top" wrapText="1"/>
      <protection locked="0"/>
    </xf>
    <xf numFmtId="0" fontId="40" fillId="0" borderId="1" xfId="0" applyFont="1" applyFill="1" applyBorder="1" applyAlignment="1" applyProtection="1">
      <alignment horizontal="left" vertical="top" wrapText="1"/>
      <protection locked="0"/>
    </xf>
    <xf numFmtId="0" fontId="34" fillId="0" borderId="1" xfId="0" applyFont="1" applyFill="1" applyBorder="1" applyAlignment="1" applyProtection="1">
      <alignment horizontal="left" vertical="top" wrapText="1"/>
      <protection locked="0"/>
    </xf>
    <xf numFmtId="4" fontId="28" fillId="0" borderId="1" xfId="0" applyNumberFormat="1" applyFont="1" applyFill="1" applyBorder="1" applyAlignment="1" applyProtection="1">
      <alignment horizontal="left" vertical="top" wrapText="1"/>
      <protection locked="0"/>
    </xf>
    <xf numFmtId="0" fontId="39" fillId="0" borderId="1" xfId="0" applyNumberFormat="1" applyFont="1" applyFill="1" applyBorder="1" applyAlignment="1" applyProtection="1">
      <alignment horizontal="center" vertical="top" wrapText="1"/>
      <protection locked="0"/>
    </xf>
    <xf numFmtId="0" fontId="28" fillId="0" borderId="1" xfId="0" applyNumberFormat="1" applyFont="1" applyFill="1" applyBorder="1" applyAlignment="1" applyProtection="1">
      <alignment horizontal="center" vertical="top" wrapText="1"/>
      <protection locked="0"/>
    </xf>
    <xf numFmtId="0" fontId="34" fillId="0" borderId="1" xfId="0" applyFont="1" applyFill="1" applyBorder="1" applyAlignment="1" applyProtection="1">
      <alignment horizontal="justify" vertical="top" wrapText="1"/>
      <protection locked="0"/>
    </xf>
    <xf numFmtId="0" fontId="39" fillId="0" borderId="4"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4" fontId="39" fillId="0" borderId="1" xfId="0" applyNumberFormat="1" applyFont="1" applyFill="1" applyBorder="1" applyAlignment="1" applyProtection="1">
      <alignment horizontal="center" vertical="top" wrapText="1"/>
      <protection locked="0"/>
    </xf>
    <xf numFmtId="4" fontId="39" fillId="0" borderId="4" xfId="0" applyNumberFormat="1" applyFont="1" applyFill="1" applyBorder="1" applyAlignment="1" applyProtection="1">
      <alignment horizontal="center" vertical="top" wrapText="1"/>
      <protection locked="0"/>
    </xf>
    <xf numFmtId="10" fontId="28"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2" fontId="39" fillId="0" borderId="1" xfId="0" applyNumberFormat="1" applyFont="1" applyFill="1" applyBorder="1" applyAlignment="1" applyProtection="1">
      <alignment horizontal="center" vertical="top" wrapText="1"/>
      <protection locked="0"/>
    </xf>
    <xf numFmtId="10" fontId="39" fillId="0" borderId="1" xfId="0" applyNumberFormat="1" applyFont="1" applyFill="1" applyBorder="1" applyAlignment="1" applyProtection="1">
      <alignment horizontal="center" vertical="top" wrapText="1"/>
      <protection locked="0"/>
    </xf>
    <xf numFmtId="49" fontId="42" fillId="0" borderId="1" xfId="0" applyNumberFormat="1" applyFont="1" applyFill="1" applyBorder="1" applyAlignment="1" applyProtection="1">
      <alignment horizontal="justify" vertical="top" wrapText="1"/>
      <protection locked="0"/>
    </xf>
    <xf numFmtId="0" fontId="43" fillId="0" borderId="1" xfId="0" applyFont="1" applyFill="1" applyBorder="1" applyAlignment="1" applyProtection="1">
      <alignment horizontal="justify" vertical="top" wrapText="1"/>
      <protection locked="0"/>
    </xf>
    <xf numFmtId="4" fontId="42" fillId="0" borderId="1" xfId="0" applyNumberFormat="1" applyFont="1" applyFill="1" applyBorder="1" applyAlignment="1" applyProtection="1">
      <alignment horizontal="center" vertical="top" wrapText="1"/>
      <protection locked="0"/>
    </xf>
    <xf numFmtId="10" fontId="42" fillId="0" borderId="1" xfId="0" applyNumberFormat="1" applyFont="1" applyFill="1" applyBorder="1" applyAlignment="1" applyProtection="1">
      <alignment horizontal="center" vertical="top" wrapText="1"/>
      <protection locked="0"/>
    </xf>
    <xf numFmtId="9" fontId="28" fillId="0" borderId="1" xfId="0" applyNumberFormat="1" applyFont="1" applyFill="1" applyBorder="1" applyAlignment="1" applyProtection="1">
      <alignment horizontal="center" vertical="top" wrapText="1"/>
      <protection locked="0"/>
    </xf>
    <xf numFmtId="49" fontId="44" fillId="0" borderId="1" xfId="0" applyNumberFormat="1" applyFont="1" applyFill="1" applyBorder="1" applyAlignment="1" applyProtection="1">
      <alignment horizontal="justify" vertical="top" wrapText="1"/>
      <protection locked="0"/>
    </xf>
    <xf numFmtId="0" fontId="45" fillId="0" borderId="1" xfId="0" applyFont="1" applyFill="1" applyBorder="1" applyAlignment="1" applyProtection="1">
      <alignment horizontal="justify" vertical="top" wrapText="1"/>
      <protection locked="0"/>
    </xf>
    <xf numFmtId="4" fontId="44" fillId="0" borderId="1" xfId="0" applyNumberFormat="1" applyFont="1" applyFill="1" applyBorder="1" applyAlignment="1" applyProtection="1">
      <alignment horizontal="center" vertical="top" wrapText="1"/>
      <protection locked="0"/>
    </xf>
    <xf numFmtId="10" fontId="44" fillId="0" borderId="1" xfId="0" applyNumberFormat="1" applyFont="1" applyFill="1" applyBorder="1" applyAlignment="1" applyProtection="1">
      <alignment horizontal="center" vertical="top" wrapText="1"/>
      <protection locked="0"/>
    </xf>
    <xf numFmtId="49" fontId="39" fillId="0" borderId="1" xfId="0" applyNumberFormat="1" applyFont="1" applyFill="1" applyBorder="1" applyAlignment="1" applyProtection="1">
      <alignment horizontal="justify" vertical="top" wrapText="1"/>
      <protection locked="0"/>
    </xf>
    <xf numFmtId="0" fontId="40" fillId="2" borderId="1"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10" fontId="39" fillId="0"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0" fontId="40" fillId="0" borderId="1" xfId="0" applyFont="1" applyBorder="1" applyAlignment="1">
      <alignment horizontal="left" vertical="top" wrapText="1"/>
    </xf>
    <xf numFmtId="4" fontId="28" fillId="2" borderId="1" xfId="0" applyNumberFormat="1" applyFont="1" applyFill="1" applyBorder="1" applyAlignment="1" applyProtection="1">
      <alignment horizontal="left" vertical="top" wrapText="1"/>
      <protection locked="0"/>
    </xf>
    <xf numFmtId="2" fontId="28" fillId="2" borderId="1" xfId="0" applyNumberFormat="1" applyFont="1" applyFill="1" applyBorder="1" applyAlignment="1" applyProtection="1">
      <alignment horizontal="left" vertical="top" wrapText="1"/>
      <protection locked="0"/>
    </xf>
    <xf numFmtId="10" fontId="28" fillId="2" borderId="1" xfId="0" applyNumberFormat="1" applyFont="1" applyFill="1" applyBorder="1" applyAlignment="1" applyProtection="1">
      <alignment horizontal="left" vertical="top" wrapText="1"/>
      <protection locked="0"/>
    </xf>
    <xf numFmtId="9" fontId="28" fillId="2" borderId="1" xfId="0" applyNumberFormat="1" applyFont="1" applyFill="1" applyBorder="1" applyAlignment="1" applyProtection="1">
      <alignment horizontal="left" vertical="top" wrapText="1"/>
      <protection locked="0"/>
    </xf>
    <xf numFmtId="4" fontId="39" fillId="0" borderId="0" xfId="0" applyNumberFormat="1" applyFont="1" applyFill="1" applyAlignment="1">
      <alignment horizontal="left" vertical="top" wrapText="1"/>
    </xf>
    <xf numFmtId="0" fontId="42" fillId="0" borderId="0" xfId="0" applyFont="1" applyFill="1" applyAlignment="1">
      <alignment horizontal="left" vertical="top" wrapText="1"/>
    </xf>
    <xf numFmtId="2" fontId="39" fillId="0" borderId="4" xfId="0" applyNumberFormat="1" applyFont="1" applyFill="1" applyBorder="1" applyAlignment="1" applyProtection="1">
      <alignment horizontal="center" vertical="top" wrapText="1"/>
      <protection locked="0"/>
    </xf>
    <xf numFmtId="10" fontId="39" fillId="0" borderId="4" xfId="0" applyNumberFormat="1" applyFont="1" applyFill="1" applyBorder="1" applyAlignment="1" applyProtection="1">
      <alignment horizontal="center" vertical="top" wrapText="1"/>
      <protection locked="0"/>
    </xf>
    <xf numFmtId="4" fontId="39" fillId="2" borderId="4" xfId="0" applyNumberFormat="1" applyFont="1" applyFill="1" applyBorder="1" applyAlignment="1" applyProtection="1">
      <alignment horizontal="center" vertical="top" wrapText="1"/>
      <protection locked="0"/>
    </xf>
    <xf numFmtId="9" fontId="39" fillId="0" borderId="4" xfId="0" applyNumberFormat="1" applyFont="1" applyFill="1" applyBorder="1" applyAlignment="1" applyProtection="1">
      <alignment horizontal="center" vertical="top" wrapText="1"/>
      <protection locked="0"/>
    </xf>
    <xf numFmtId="0" fontId="44" fillId="0" borderId="0" xfId="0" applyFont="1" applyFill="1" applyAlignment="1">
      <alignment horizontal="left" vertical="top" wrapText="1"/>
    </xf>
    <xf numFmtId="0" fontId="39" fillId="2" borderId="1" xfId="0" applyFont="1" applyFill="1" applyBorder="1" applyAlignment="1" applyProtection="1">
      <alignment horizontal="justify" vertical="top" wrapText="1"/>
      <protection locked="0"/>
    </xf>
    <xf numFmtId="0" fontId="40" fillId="0" borderId="1" xfId="0" applyFont="1" applyBorder="1" applyAlignment="1">
      <alignment vertical="top" wrapText="1"/>
    </xf>
    <xf numFmtId="9" fontId="39" fillId="2" borderId="1" xfId="0" applyNumberFormat="1" applyFont="1" applyFill="1" applyBorder="1" applyAlignment="1" applyProtection="1">
      <alignment horizontal="center" vertical="top" wrapText="1"/>
      <protection locked="0"/>
    </xf>
    <xf numFmtId="0" fontId="42" fillId="2" borderId="0" xfId="0" applyFont="1" applyFill="1" applyAlignment="1">
      <alignment horizontal="left" vertical="top" wrapText="1"/>
    </xf>
    <xf numFmtId="4" fontId="39" fillId="2" borderId="1" xfId="0" applyNumberFormat="1" applyFont="1" applyFill="1" applyBorder="1" applyAlignment="1" applyProtection="1">
      <alignment horizontal="left" vertical="top" wrapText="1"/>
      <protection locked="0"/>
    </xf>
    <xf numFmtId="10" fontId="39" fillId="2" borderId="1" xfId="0" applyNumberFormat="1" applyFont="1" applyFill="1" applyBorder="1" applyAlignment="1" applyProtection="1">
      <alignment horizontal="left" vertical="top" wrapText="1"/>
      <protection locked="0"/>
    </xf>
    <xf numFmtId="9" fontId="39" fillId="2" borderId="1" xfId="0" applyNumberFormat="1" applyFont="1" applyFill="1" applyBorder="1" applyAlignment="1" applyProtection="1">
      <alignment horizontal="left" vertical="top" wrapText="1"/>
      <protection locked="0"/>
    </xf>
    <xf numFmtId="0" fontId="39" fillId="0" borderId="0" xfId="0" applyFont="1" applyFill="1" applyAlignment="1">
      <alignment horizontal="left" vertical="top" wrapText="1"/>
    </xf>
    <xf numFmtId="10" fontId="39" fillId="2" borderId="1" xfId="0" applyNumberFormat="1" applyFont="1" applyFill="1" applyBorder="1" applyAlignment="1" applyProtection="1">
      <alignment horizontal="center" vertical="top" wrapText="1"/>
      <protection locked="0"/>
    </xf>
    <xf numFmtId="2" fontId="39" fillId="2" borderId="1" xfId="0" applyNumberFormat="1" applyFont="1" applyFill="1" applyBorder="1" applyAlignment="1" applyProtection="1">
      <alignment horizontal="center" vertical="top" wrapText="1"/>
      <protection locked="0"/>
    </xf>
    <xf numFmtId="0" fontId="28" fillId="0" borderId="0" xfId="0" applyFont="1" applyFill="1" applyAlignment="1">
      <alignment vertical="top" wrapText="1"/>
    </xf>
    <xf numFmtId="0" fontId="40" fillId="0" borderId="1" xfId="0" applyFont="1" applyFill="1" applyBorder="1" applyAlignment="1" applyProtection="1">
      <alignment horizontal="justify" vertical="top" wrapText="1"/>
      <protection locked="0"/>
    </xf>
    <xf numFmtId="10" fontId="28" fillId="2"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9" fontId="34"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2" fontId="28" fillId="0" borderId="5" xfId="0" applyNumberFormat="1" applyFont="1" applyFill="1" applyBorder="1" applyAlignment="1" applyProtection="1">
      <alignment horizontal="center" vertical="top" wrapText="1"/>
      <protection locked="0"/>
    </xf>
    <xf numFmtId="0" fontId="47" fillId="3" borderId="0" xfId="0" applyFont="1" applyFill="1" applyAlignment="1">
      <alignment horizontal="left" vertical="top" wrapText="1"/>
    </xf>
    <xf numFmtId="9" fontId="28" fillId="0" borderId="5" xfId="0" applyNumberFormat="1" applyFont="1" applyFill="1" applyBorder="1" applyAlignment="1" applyProtection="1">
      <alignment horizontal="center" vertical="top" wrapText="1"/>
      <protection locked="0"/>
    </xf>
    <xf numFmtId="0" fontId="48" fillId="0" borderId="0" xfId="0" applyFont="1" applyFill="1" applyAlignment="1">
      <alignment horizontal="left" vertical="top" wrapText="1"/>
    </xf>
    <xf numFmtId="0" fontId="34" fillId="2" borderId="1" xfId="0" applyFont="1" applyFill="1" applyBorder="1" applyAlignment="1" applyProtection="1">
      <alignment horizontal="justify" vertical="top" wrapText="1"/>
      <protection locked="0"/>
    </xf>
    <xf numFmtId="0" fontId="39" fillId="0" borderId="1" xfId="0" applyFont="1" applyFill="1" applyBorder="1" applyAlignment="1" applyProtection="1">
      <alignment horizontal="justify" vertical="top" wrapText="1"/>
      <protection locked="0"/>
    </xf>
    <xf numFmtId="0" fontId="40" fillId="0" borderId="0" xfId="0" applyFont="1" applyAlignment="1">
      <alignment horizontal="left" vertical="top" wrapText="1"/>
    </xf>
    <xf numFmtId="0" fontId="34" fillId="0" borderId="1" xfId="0" applyFont="1" applyFill="1" applyBorder="1" applyAlignment="1" applyProtection="1">
      <alignment horizontal="justify" vertical="top" wrapText="1"/>
      <protection locked="0"/>
    </xf>
    <xf numFmtId="10" fontId="39" fillId="0"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0" fontId="40" fillId="0" borderId="1" xfId="0" applyFont="1" applyFill="1" applyBorder="1" applyAlignment="1" applyProtection="1">
      <alignment horizontal="justify" vertical="top" wrapText="1"/>
      <protection locked="0"/>
    </xf>
    <xf numFmtId="49" fontId="47" fillId="0" borderId="1" xfId="0" applyNumberFormat="1" applyFont="1" applyFill="1" applyBorder="1" applyAlignment="1" applyProtection="1">
      <alignment horizontal="justify" vertical="top" wrapText="1"/>
      <protection locked="0"/>
    </xf>
    <xf numFmtId="49" fontId="43" fillId="0" borderId="1" xfId="0" applyNumberFormat="1" applyFont="1" applyFill="1" applyBorder="1" applyAlignment="1" applyProtection="1">
      <alignment horizontal="justify" vertical="top" wrapText="1"/>
      <protection locked="0"/>
    </xf>
    <xf numFmtId="49" fontId="45" fillId="0" borderId="1" xfId="0" applyNumberFormat="1" applyFont="1" applyFill="1" applyBorder="1" applyAlignment="1" applyProtection="1">
      <alignment horizontal="justify" vertical="top" wrapText="1"/>
      <protection locked="0"/>
    </xf>
    <xf numFmtId="0" fontId="43" fillId="2" borderId="1" xfId="0" applyFont="1" applyFill="1" applyBorder="1" applyAlignment="1">
      <alignment horizontal="justify" vertical="top" wrapText="1"/>
    </xf>
    <xf numFmtId="9" fontId="45" fillId="2" borderId="1" xfId="0" applyNumberFormat="1" applyFont="1" applyFill="1" applyBorder="1" applyAlignment="1" applyProtection="1">
      <alignment horizontal="justify" vertical="top" wrapText="1"/>
      <protection locked="0"/>
    </xf>
    <xf numFmtId="9" fontId="34" fillId="0" borderId="2" xfId="0" applyNumberFormat="1" applyFont="1" applyFill="1" applyBorder="1" applyAlignment="1" applyProtection="1">
      <alignment horizontal="justify" vertical="top" wrapText="1"/>
      <protection locked="0"/>
    </xf>
    <xf numFmtId="49" fontId="52" fillId="0" borderId="1" xfId="0" applyNumberFormat="1" applyFont="1" applyFill="1" applyBorder="1" applyAlignment="1" applyProtection="1">
      <alignment horizontal="justify" vertical="top" wrapText="1"/>
      <protection locked="0"/>
    </xf>
    <xf numFmtId="9" fontId="34" fillId="2" borderId="4" xfId="0" applyNumberFormat="1" applyFont="1" applyFill="1" applyBorder="1" applyAlignment="1" applyProtection="1">
      <alignment horizontal="left" vertical="top" wrapText="1"/>
      <protection locked="0"/>
    </xf>
    <xf numFmtId="9" fontId="34" fillId="2" borderId="2" xfId="0" applyNumberFormat="1" applyFont="1" applyFill="1" applyBorder="1" applyAlignment="1" applyProtection="1">
      <alignment horizontal="left" vertical="top" wrapText="1"/>
      <protection locked="0"/>
    </xf>
    <xf numFmtId="9" fontId="34" fillId="2" borderId="3" xfId="0" applyNumberFormat="1" applyFont="1" applyFill="1" applyBorder="1" applyAlignment="1" applyProtection="1">
      <alignment horizontal="left" vertical="top" wrapText="1"/>
      <protection locked="0"/>
    </xf>
    <xf numFmtId="4" fontId="39" fillId="2" borderId="1" xfId="0" applyNumberFormat="1" applyFont="1" applyFill="1" applyBorder="1" applyAlignment="1" applyProtection="1">
      <alignment horizontal="center" vertical="top" wrapText="1"/>
      <protection locked="0"/>
    </xf>
    <xf numFmtId="10" fontId="39" fillId="2"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4" fontId="39" fillId="2" borderId="1" xfId="0" applyNumberFormat="1" applyFont="1" applyFill="1" applyBorder="1" applyAlignment="1" applyProtection="1">
      <alignment horizontal="center" vertical="top" wrapText="1"/>
      <protection locked="0"/>
    </xf>
    <xf numFmtId="4" fontId="39" fillId="0" borderId="1" xfId="0" applyNumberFormat="1" applyFont="1" applyFill="1" applyBorder="1" applyAlignment="1" applyProtection="1">
      <alignment horizontal="center" vertical="top" wrapText="1"/>
      <protection locked="0"/>
    </xf>
    <xf numFmtId="0" fontId="39" fillId="0" borderId="4" xfId="0" applyFont="1" applyFill="1" applyBorder="1" applyAlignment="1" applyProtection="1">
      <alignment horizontal="justify" vertical="top" wrapText="1"/>
      <protection locked="0"/>
    </xf>
    <xf numFmtId="0" fontId="39" fillId="0" borderId="2" xfId="0" applyFont="1" applyFill="1" applyBorder="1" applyAlignment="1" applyProtection="1">
      <alignment horizontal="justify" vertical="top" wrapText="1"/>
      <protection locked="0"/>
    </xf>
    <xf numFmtId="0" fontId="39" fillId="0" borderId="3" xfId="0" applyFont="1" applyFill="1" applyBorder="1" applyAlignment="1" applyProtection="1">
      <alignment horizontal="justify" vertical="top" wrapText="1"/>
      <protection locked="0"/>
    </xf>
    <xf numFmtId="4" fontId="39" fillId="2" borderId="1" xfId="0" applyNumberFormat="1" applyFont="1" applyFill="1" applyBorder="1" applyAlignment="1" applyProtection="1">
      <alignment horizontal="center" vertical="top" wrapText="1"/>
      <protection locked="0"/>
    </xf>
    <xf numFmtId="9" fontId="20" fillId="0" borderId="1" xfId="0" applyNumberFormat="1" applyFont="1" applyFill="1" applyBorder="1" applyAlignment="1" applyProtection="1">
      <alignment horizontal="justify" vertical="top" wrapText="1"/>
      <protection locked="0"/>
    </xf>
    <xf numFmtId="0" fontId="34" fillId="0" borderId="1" xfId="0" applyFont="1" applyFill="1" applyBorder="1" applyAlignment="1" applyProtection="1">
      <alignment horizontal="justify" vertical="top" wrapText="1"/>
      <protection locked="0"/>
    </xf>
    <xf numFmtId="0" fontId="34" fillId="0" borderId="4" xfId="0" applyFont="1" applyFill="1" applyBorder="1" applyAlignment="1" applyProtection="1">
      <alignment horizontal="justify" vertical="top" wrapText="1"/>
      <protection locked="0"/>
    </xf>
    <xf numFmtId="9" fontId="34" fillId="0" borderId="1" xfId="0" applyNumberFormat="1" applyFont="1" applyFill="1" applyBorder="1" applyAlignment="1" applyProtection="1">
      <alignment horizontal="justify" vertical="top" wrapText="1"/>
      <protection locked="0"/>
    </xf>
    <xf numFmtId="0" fontId="54" fillId="0" borderId="4" xfId="0" applyFont="1" applyFill="1" applyBorder="1" applyAlignment="1" applyProtection="1">
      <alignment horizontal="justify" vertical="top" wrapText="1"/>
      <protection locked="0"/>
    </xf>
    <xf numFmtId="0" fontId="54" fillId="0" borderId="2" xfId="0" applyFont="1" applyFill="1" applyBorder="1" applyAlignment="1" applyProtection="1">
      <alignment horizontal="justify" vertical="top" wrapText="1"/>
      <protection locked="0"/>
    </xf>
    <xf numFmtId="0" fontId="54" fillId="0" borderId="3" xfId="0" applyFont="1" applyFill="1" applyBorder="1" applyAlignment="1" applyProtection="1">
      <alignment horizontal="justify" vertical="top" wrapText="1"/>
      <protection locked="0"/>
    </xf>
    <xf numFmtId="2" fontId="34" fillId="0" borderId="1" xfId="0" applyNumberFormat="1" applyFont="1" applyFill="1" applyBorder="1" applyAlignment="1" applyProtection="1">
      <alignment vertical="top" wrapText="1"/>
      <protection locked="0"/>
    </xf>
    <xf numFmtId="0" fontId="25"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justify" vertical="top" wrapText="1"/>
      <protection locked="0"/>
    </xf>
    <xf numFmtId="4" fontId="40" fillId="0" borderId="1" xfId="0" applyNumberFormat="1" applyFont="1" applyFill="1" applyBorder="1" applyAlignment="1" applyProtection="1">
      <alignment horizontal="justify" vertical="top" wrapText="1"/>
      <protection locked="0"/>
    </xf>
    <xf numFmtId="9" fontId="20" fillId="2" borderId="1" xfId="0" applyNumberFormat="1" applyFont="1" applyFill="1" applyBorder="1" applyAlignment="1" applyProtection="1">
      <alignment horizontal="justify" vertical="top" wrapText="1"/>
      <protection locked="0"/>
    </xf>
    <xf numFmtId="9" fontId="34" fillId="2" borderId="4" xfId="0" applyNumberFormat="1" applyFont="1" applyFill="1" applyBorder="1" applyAlignment="1" applyProtection="1">
      <alignment horizontal="justify" vertical="top" wrapText="1"/>
      <protection locked="0"/>
    </xf>
    <xf numFmtId="9" fontId="34" fillId="2" borderId="2" xfId="0" applyNumberFormat="1" applyFont="1" applyFill="1" applyBorder="1" applyAlignment="1" applyProtection="1">
      <alignment horizontal="justify" vertical="top" wrapText="1"/>
      <protection locked="0"/>
    </xf>
    <xf numFmtId="9" fontId="34" fillId="2" borderId="3" xfId="0" applyNumberFormat="1" applyFont="1" applyFill="1" applyBorder="1" applyAlignment="1" applyProtection="1">
      <alignment horizontal="justify" vertical="top" wrapText="1"/>
      <protection locked="0"/>
    </xf>
    <xf numFmtId="0" fontId="35" fillId="0" borderId="1" xfId="0" applyFont="1" applyFill="1" applyBorder="1" applyAlignment="1" applyProtection="1">
      <alignment horizontal="justify" vertical="top" wrapText="1"/>
      <protection locked="0"/>
    </xf>
    <xf numFmtId="0" fontId="40" fillId="0" borderId="1" xfId="0" applyFont="1" applyFill="1" applyBorder="1" applyAlignment="1" applyProtection="1">
      <alignment horizontal="left" vertical="top" wrapText="1"/>
      <protection locked="0"/>
    </xf>
    <xf numFmtId="0" fontId="34" fillId="0" borderId="4" xfId="0" applyFont="1" applyFill="1" applyBorder="1" applyAlignment="1" applyProtection="1">
      <alignment horizontal="left" vertical="top" wrapText="1"/>
      <protection locked="0"/>
    </xf>
    <xf numFmtId="0" fontId="41" fillId="0" borderId="2" xfId="0" applyFont="1" applyBorder="1" applyAlignment="1">
      <alignment horizontal="left" vertical="top" wrapText="1"/>
    </xf>
    <xf numFmtId="0" fontId="41" fillId="0" borderId="3" xfId="0" applyFont="1" applyBorder="1" applyAlignment="1">
      <alignment horizontal="left" vertical="top" wrapText="1"/>
    </xf>
    <xf numFmtId="0" fontId="34" fillId="0" borderId="3" xfId="0" applyFont="1" applyFill="1" applyBorder="1" applyAlignment="1" applyProtection="1">
      <alignment horizontal="justify" vertical="top" wrapText="1"/>
      <protection locked="0"/>
    </xf>
    <xf numFmtId="4" fontId="39" fillId="0" borderId="1" xfId="0" applyNumberFormat="1" applyFont="1" applyFill="1" applyBorder="1" applyAlignment="1" applyProtection="1">
      <alignment horizontal="center" vertical="top" wrapText="1"/>
      <protection locked="0"/>
    </xf>
    <xf numFmtId="10" fontId="39" fillId="2" borderId="1" xfId="0" applyNumberFormat="1" applyFont="1" applyFill="1" applyBorder="1" applyAlignment="1" applyProtection="1">
      <alignment horizontal="center" vertical="top" wrapText="1"/>
      <protection locked="0"/>
    </xf>
    <xf numFmtId="10" fontId="39" fillId="0" borderId="1" xfId="0" applyNumberFormat="1" applyFont="1" applyFill="1" applyBorder="1" applyAlignment="1" applyProtection="1">
      <alignment horizontal="center" vertical="top" wrapText="1"/>
      <protection locked="0"/>
    </xf>
    <xf numFmtId="49" fontId="16" fillId="0" borderId="1" xfId="0" applyNumberFormat="1" applyFont="1" applyFill="1" applyBorder="1" applyAlignment="1" applyProtection="1">
      <alignment horizontal="left" vertical="top" wrapText="1"/>
      <protection locked="0"/>
    </xf>
    <xf numFmtId="4" fontId="39" fillId="0" borderId="4" xfId="0" applyNumberFormat="1" applyFont="1" applyFill="1" applyBorder="1" applyAlignment="1" applyProtection="1">
      <alignment horizontal="center" vertical="top" wrapText="1"/>
      <protection locked="0"/>
    </xf>
    <xf numFmtId="4" fontId="39" fillId="0" borderId="3" xfId="0" applyNumberFormat="1" applyFont="1" applyFill="1" applyBorder="1" applyAlignment="1" applyProtection="1">
      <alignment horizontal="center" vertical="top" wrapText="1"/>
      <protection locked="0"/>
    </xf>
    <xf numFmtId="4" fontId="39" fillId="0" borderId="2" xfId="0" applyNumberFormat="1" applyFont="1" applyFill="1" applyBorder="1" applyAlignment="1" applyProtection="1">
      <alignment horizontal="center" vertical="top" wrapText="1"/>
      <protection locked="0"/>
    </xf>
    <xf numFmtId="10" fontId="39" fillId="0" borderId="4" xfId="0" applyNumberFormat="1" applyFont="1" applyFill="1" applyBorder="1" applyAlignment="1" applyProtection="1">
      <alignment horizontal="center" vertical="top" wrapText="1"/>
      <protection locked="0"/>
    </xf>
    <xf numFmtId="10" fontId="39" fillId="0" borderId="2" xfId="0" applyNumberFormat="1" applyFont="1" applyFill="1" applyBorder="1" applyAlignment="1" applyProtection="1">
      <alignment horizontal="center" vertical="top" wrapText="1"/>
      <protection locked="0"/>
    </xf>
    <xf numFmtId="10" fontId="39" fillId="0" borderId="3" xfId="0" applyNumberFormat="1" applyFont="1" applyFill="1" applyBorder="1" applyAlignment="1" applyProtection="1">
      <alignment horizontal="center" vertical="top" wrapText="1"/>
      <protection locked="0"/>
    </xf>
    <xf numFmtId="0" fontId="26" fillId="0" borderId="0" xfId="0" quotePrefix="1" applyFont="1" applyFill="1" applyBorder="1" applyAlignment="1" applyProtection="1">
      <alignment horizontal="center" vertical="top" wrapText="1"/>
      <protection locked="0"/>
    </xf>
    <xf numFmtId="165" fontId="30" fillId="0" borderId="1" xfId="0" applyNumberFormat="1" applyFont="1" applyFill="1" applyBorder="1" applyAlignment="1" applyProtection="1">
      <alignment horizontal="center" vertical="top" wrapText="1"/>
      <protection locked="0"/>
    </xf>
    <xf numFmtId="0" fontId="13" fillId="0" borderId="1" xfId="0" applyFont="1" applyFill="1" applyBorder="1" applyAlignment="1" applyProtection="1">
      <alignment horizontal="justify" vertical="top" wrapText="1"/>
      <protection locked="0"/>
    </xf>
    <xf numFmtId="0" fontId="29" fillId="0" borderId="1" xfId="0" applyFont="1" applyFill="1" applyBorder="1" applyAlignment="1" applyProtection="1">
      <alignment horizontal="center" vertical="top" wrapText="1"/>
      <protection locked="0"/>
    </xf>
    <xf numFmtId="4" fontId="30" fillId="0" borderId="1" xfId="0" applyNumberFormat="1" applyFont="1" applyFill="1" applyBorder="1" applyAlignment="1" applyProtection="1">
      <alignment horizontal="center" vertical="top" wrapText="1"/>
      <protection locked="0"/>
    </xf>
    <xf numFmtId="4" fontId="30" fillId="0" borderId="1" xfId="0" quotePrefix="1" applyNumberFormat="1" applyFont="1" applyFill="1" applyBorder="1" applyAlignment="1" applyProtection="1">
      <alignment horizontal="center" vertical="top" wrapText="1"/>
      <protection locked="0"/>
    </xf>
    <xf numFmtId="0" fontId="30" fillId="0" borderId="1" xfId="0" applyFont="1" applyFill="1" applyBorder="1" applyAlignment="1" applyProtection="1">
      <alignment horizontal="center" vertical="top" wrapText="1"/>
      <protection locked="0"/>
    </xf>
    <xf numFmtId="2" fontId="30" fillId="0" borderId="1" xfId="0" applyNumberFormat="1" applyFont="1" applyFill="1" applyBorder="1" applyAlignment="1" applyProtection="1">
      <alignment horizontal="center" vertical="top" wrapText="1"/>
      <protection locked="0"/>
    </xf>
    <xf numFmtId="165" fontId="30" fillId="0" borderId="1" xfId="0" quotePrefix="1" applyNumberFormat="1" applyFont="1" applyFill="1" applyBorder="1" applyAlignment="1" applyProtection="1">
      <alignment horizontal="center" vertical="top" wrapText="1"/>
      <protection locked="0"/>
    </xf>
    <xf numFmtId="4" fontId="19" fillId="0" borderId="1" xfId="0" applyNumberFormat="1" applyFont="1" applyFill="1" applyBorder="1" applyAlignment="1" applyProtection="1">
      <alignment horizontal="justify" vertical="top" wrapText="1"/>
      <protection locked="0"/>
    </xf>
    <xf numFmtId="0" fontId="40" fillId="0" borderId="1" xfId="0" applyFont="1" applyFill="1" applyBorder="1" applyAlignment="1" applyProtection="1">
      <alignment horizontal="justify" vertical="top" wrapText="1"/>
      <protection locked="0"/>
    </xf>
    <xf numFmtId="0" fontId="25" fillId="0" borderId="4" xfId="0" applyFont="1" applyFill="1" applyBorder="1" applyAlignment="1" applyProtection="1">
      <alignment horizontal="left" vertical="top" wrapText="1"/>
      <protection locked="0"/>
    </xf>
    <xf numFmtId="0" fontId="16" fillId="0" borderId="2" xfId="0" applyFont="1" applyFill="1" applyBorder="1" applyAlignment="1" applyProtection="1">
      <alignment horizontal="left" vertical="top" wrapText="1"/>
      <protection locked="0"/>
    </xf>
    <xf numFmtId="0" fontId="16" fillId="0" borderId="3" xfId="0" applyFont="1" applyFill="1" applyBorder="1" applyAlignment="1" applyProtection="1">
      <alignment horizontal="left" vertical="top" wrapText="1"/>
      <protection locked="0"/>
    </xf>
    <xf numFmtId="0" fontId="39" fillId="0" borderId="1" xfId="0" applyFont="1" applyFill="1" applyBorder="1" applyAlignment="1" applyProtection="1">
      <alignment horizontal="justify" vertical="top" wrapText="1"/>
      <protection locked="0"/>
    </xf>
    <xf numFmtId="0" fontId="40" fillId="0" borderId="4" xfId="0" applyFont="1" applyFill="1" applyBorder="1" applyAlignment="1" applyProtection="1">
      <alignment horizontal="justify" vertical="top" wrapText="1"/>
      <protection locked="0"/>
    </xf>
    <xf numFmtId="0" fontId="40" fillId="0" borderId="3" xfId="0" applyFont="1" applyFill="1" applyBorder="1" applyAlignment="1" applyProtection="1">
      <alignment horizontal="justify" vertical="top" wrapText="1"/>
      <protection locked="0"/>
    </xf>
    <xf numFmtId="0" fontId="39" fillId="0" borderId="4" xfId="0" applyFont="1" applyFill="1" applyBorder="1" applyAlignment="1" applyProtection="1">
      <alignment horizontal="left" vertical="top" wrapText="1"/>
      <protection locked="0"/>
    </xf>
    <xf numFmtId="0" fontId="39" fillId="0" borderId="3" xfId="0" applyFont="1" applyFill="1" applyBorder="1" applyAlignment="1" applyProtection="1">
      <alignment horizontal="left" vertical="top" wrapText="1"/>
      <protection locked="0"/>
    </xf>
    <xf numFmtId="9" fontId="35" fillId="0" borderId="2" xfId="0" applyNumberFormat="1" applyFont="1" applyFill="1" applyBorder="1" applyAlignment="1" applyProtection="1">
      <alignment horizontal="left" vertical="top" wrapText="1"/>
      <protection locked="0"/>
    </xf>
    <xf numFmtId="9" fontId="35" fillId="0" borderId="3" xfId="0" applyNumberFormat="1" applyFont="1" applyFill="1" applyBorder="1" applyAlignment="1" applyProtection="1">
      <alignment horizontal="left" vertical="top" wrapText="1"/>
      <protection locked="0"/>
    </xf>
    <xf numFmtId="9" fontId="34" fillId="2" borderId="4" xfId="0" applyNumberFormat="1" applyFont="1" applyFill="1" applyBorder="1" applyAlignment="1" applyProtection="1">
      <alignment horizontal="left" vertical="top" wrapText="1"/>
      <protection locked="0"/>
    </xf>
    <xf numFmtId="9" fontId="34" fillId="2" borderId="2" xfId="0" applyNumberFormat="1" applyFont="1" applyFill="1" applyBorder="1" applyAlignment="1" applyProtection="1">
      <alignment horizontal="left" vertical="top" wrapText="1"/>
      <protection locked="0"/>
    </xf>
    <xf numFmtId="9" fontId="34" fillId="2" borderId="3" xfId="0" applyNumberFormat="1" applyFont="1" applyFill="1" applyBorder="1" applyAlignment="1" applyProtection="1">
      <alignment horizontal="left" vertical="top" wrapText="1"/>
      <protection locked="0"/>
    </xf>
    <xf numFmtId="0" fontId="34" fillId="0" borderId="2" xfId="0" applyFont="1" applyFill="1" applyBorder="1" applyAlignment="1" applyProtection="1">
      <alignment horizontal="left" vertical="top" wrapText="1"/>
      <protection locked="0"/>
    </xf>
    <xf numFmtId="0" fontId="34" fillId="0" borderId="3" xfId="0" applyFont="1" applyFill="1" applyBorder="1" applyAlignment="1" applyProtection="1">
      <alignment horizontal="left" vertical="top" wrapText="1"/>
      <protection locked="0"/>
    </xf>
    <xf numFmtId="9" fontId="34" fillId="0" borderId="4" xfId="0" applyNumberFormat="1" applyFont="1" applyFill="1" applyBorder="1" applyAlignment="1" applyProtection="1">
      <alignment horizontal="left" vertical="top" wrapText="1"/>
      <protection locked="0"/>
    </xf>
    <xf numFmtId="9" fontId="34" fillId="0" borderId="2" xfId="0" applyNumberFormat="1" applyFont="1" applyFill="1" applyBorder="1" applyAlignment="1" applyProtection="1">
      <alignment horizontal="left" vertical="top" wrapText="1"/>
      <protection locked="0"/>
    </xf>
    <xf numFmtId="9" fontId="34" fillId="0" borderId="3" xfId="0" applyNumberFormat="1" applyFont="1" applyFill="1" applyBorder="1" applyAlignment="1" applyProtection="1">
      <alignment horizontal="left" vertical="top" wrapText="1"/>
      <protection locked="0"/>
    </xf>
    <xf numFmtId="9" fontId="34" fillId="0" borderId="4" xfId="0" applyNumberFormat="1" applyFont="1" applyFill="1" applyBorder="1" applyAlignment="1" applyProtection="1">
      <alignment horizontal="justify" vertical="top" wrapText="1"/>
      <protection locked="0"/>
    </xf>
    <xf numFmtId="9" fontId="34" fillId="0" borderId="2" xfId="0" applyNumberFormat="1" applyFont="1" applyFill="1" applyBorder="1" applyAlignment="1" applyProtection="1">
      <alignment horizontal="justify" vertical="top" wrapText="1"/>
      <protection locked="0"/>
    </xf>
    <xf numFmtId="9" fontId="34" fillId="0" borderId="3" xfId="0" applyNumberFormat="1" applyFont="1" applyFill="1" applyBorder="1" applyAlignment="1" applyProtection="1">
      <alignment horizontal="justify" vertical="top" wrapText="1"/>
      <protection locked="0"/>
    </xf>
    <xf numFmtId="0" fontId="46" fillId="0" borderId="4" xfId="0" applyFont="1" applyFill="1" applyBorder="1" applyAlignment="1" applyProtection="1">
      <alignment horizontal="justify" vertical="top" wrapText="1"/>
      <protection locked="0"/>
    </xf>
    <xf numFmtId="0" fontId="46" fillId="0" borderId="2" xfId="0" applyFont="1" applyFill="1" applyBorder="1" applyAlignment="1" applyProtection="1">
      <alignment horizontal="justify" vertical="top" wrapText="1"/>
      <protection locked="0"/>
    </xf>
    <xf numFmtId="0" fontId="46" fillId="0" borderId="3" xfId="0" applyFont="1" applyFill="1" applyBorder="1" applyAlignment="1" applyProtection="1">
      <alignment horizontal="justify" vertical="top" wrapText="1"/>
      <protection locked="0"/>
    </xf>
    <xf numFmtId="0" fontId="25" fillId="0" borderId="4" xfId="0" applyFont="1" applyFill="1" applyBorder="1" applyAlignment="1" applyProtection="1">
      <alignment horizontal="justify" vertical="top" wrapText="1"/>
      <protection locked="0"/>
    </xf>
    <xf numFmtId="0" fontId="16" fillId="0" borderId="2" xfId="0" applyFont="1" applyFill="1" applyBorder="1" applyAlignment="1" applyProtection="1">
      <alignment horizontal="justify" vertical="top" wrapText="1"/>
      <protection locked="0"/>
    </xf>
    <xf numFmtId="0" fontId="16" fillId="0" borderId="3" xfId="0" applyFont="1" applyFill="1" applyBorder="1" applyAlignment="1" applyProtection="1">
      <alignment horizontal="justify" vertical="top" wrapText="1"/>
      <protection locked="0"/>
    </xf>
    <xf numFmtId="0" fontId="34" fillId="0" borderId="1" xfId="0" applyFont="1" applyFill="1" applyBorder="1" applyAlignment="1" applyProtection="1">
      <alignment horizontal="left" vertical="top" wrapText="1"/>
      <protection locked="0"/>
    </xf>
    <xf numFmtId="0" fontId="49" fillId="0" borderId="1" xfId="0" applyFont="1" applyFill="1" applyBorder="1" applyAlignment="1" applyProtection="1">
      <alignment horizontal="justify" vertical="top" wrapText="1"/>
      <protection locked="0"/>
    </xf>
    <xf numFmtId="4" fontId="39" fillId="2" borderId="4" xfId="0" applyNumberFormat="1" applyFont="1" applyFill="1" applyBorder="1" applyAlignment="1" applyProtection="1">
      <alignment horizontal="center" vertical="top" wrapText="1"/>
      <protection locked="0"/>
    </xf>
    <xf numFmtId="4" fontId="39" fillId="2" borderId="3" xfId="0" applyNumberFormat="1" applyFont="1" applyFill="1" applyBorder="1" applyAlignment="1" applyProtection="1">
      <alignment horizontal="center" vertical="top"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comments" Target="../comments1.xm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K439"/>
  <sheetViews>
    <sheetView showZeros="0" tabSelected="1" showOutlineSymbols="0" view="pageBreakPreview" topLeftCell="H1" zoomScale="60" zoomScaleNormal="60" zoomScalePageLayoutView="75" workbookViewId="0">
      <selection activeCell="P15" sqref="P15"/>
    </sheetView>
  </sheetViews>
  <sheetFormatPr defaultColWidth="9" defaultRowHeight="26.25" outlineLevelRow="1" outlineLevelCol="2" x14ac:dyDescent="0.25"/>
  <cols>
    <col min="1" max="1" width="16.125" style="32" customWidth="1"/>
    <col min="2" max="2" width="74.125" style="33" customWidth="1"/>
    <col min="3" max="4" width="23.875" style="34" customWidth="1"/>
    <col min="5" max="5" width="25.5" style="35" customWidth="1" outlineLevel="2"/>
    <col min="6" max="6" width="18.625" style="36" customWidth="1" outlineLevel="2"/>
    <col min="7" max="7" width="23.5" style="37" customWidth="1" outlineLevel="2"/>
    <col min="8" max="8" width="19.375" style="36" customWidth="1" outlineLevel="2"/>
    <col min="9" max="9" width="27" style="36" customWidth="1" outlineLevel="2"/>
    <col min="10" max="10" width="100.625" style="33" customWidth="1"/>
    <col min="11" max="11" width="22.75" style="15" customWidth="1"/>
    <col min="12" max="64" width="9" style="15" customWidth="1"/>
    <col min="65" max="16384" width="9" style="15"/>
  </cols>
  <sheetData>
    <row r="1" spans="1:11" ht="30.75" x14ac:dyDescent="0.25">
      <c r="A1" s="8"/>
      <c r="B1" s="9"/>
      <c r="C1" s="10"/>
      <c r="D1" s="10"/>
      <c r="E1" s="11"/>
      <c r="F1" s="12"/>
      <c r="G1" s="13"/>
      <c r="H1" s="12"/>
      <c r="I1" s="12"/>
      <c r="J1" s="14"/>
    </row>
    <row r="2" spans="1:11" ht="2.25" customHeight="1" x14ac:dyDescent="0.25">
      <c r="A2" s="8"/>
      <c r="B2" s="9"/>
      <c r="C2" s="10"/>
      <c r="D2" s="10"/>
      <c r="E2" s="11"/>
      <c r="F2" s="12"/>
      <c r="G2" s="13"/>
      <c r="H2" s="12"/>
      <c r="I2" s="12"/>
      <c r="J2" s="14"/>
    </row>
    <row r="3" spans="1:11" ht="63.75" customHeight="1" x14ac:dyDescent="0.25">
      <c r="A3" s="199" t="s">
        <v>102</v>
      </c>
      <c r="B3" s="199"/>
      <c r="C3" s="199"/>
      <c r="D3" s="199"/>
      <c r="E3" s="199"/>
      <c r="F3" s="199"/>
      <c r="G3" s="199"/>
      <c r="H3" s="199"/>
      <c r="I3" s="199"/>
      <c r="J3" s="199"/>
    </row>
    <row r="4" spans="1:11" s="46" customFormat="1" x14ac:dyDescent="0.25">
      <c r="A4" s="40"/>
      <c r="B4" s="41"/>
      <c r="C4" s="42"/>
      <c r="D4" s="42"/>
      <c r="E4" s="42"/>
      <c r="F4" s="42"/>
      <c r="G4" s="43"/>
      <c r="H4" s="44"/>
      <c r="I4" s="45"/>
      <c r="J4" s="51" t="s">
        <v>31</v>
      </c>
    </row>
    <row r="5" spans="1:11" s="53" customFormat="1" ht="75" customHeight="1" x14ac:dyDescent="0.25">
      <c r="A5" s="202" t="s">
        <v>3</v>
      </c>
      <c r="B5" s="205" t="s">
        <v>8</v>
      </c>
      <c r="C5" s="203" t="s">
        <v>88</v>
      </c>
      <c r="D5" s="203"/>
      <c r="E5" s="207" t="s">
        <v>101</v>
      </c>
      <c r="F5" s="207"/>
      <c r="G5" s="207"/>
      <c r="H5" s="207"/>
      <c r="I5" s="206" t="s">
        <v>71</v>
      </c>
      <c r="J5" s="205" t="s">
        <v>45</v>
      </c>
    </row>
    <row r="6" spans="1:11" s="53" customFormat="1" ht="52.5" customHeight="1" x14ac:dyDescent="0.25">
      <c r="A6" s="202"/>
      <c r="B6" s="205"/>
      <c r="C6" s="204" t="s">
        <v>69</v>
      </c>
      <c r="D6" s="203" t="s">
        <v>70</v>
      </c>
      <c r="E6" s="200" t="s">
        <v>7</v>
      </c>
      <c r="F6" s="200"/>
      <c r="G6" s="200" t="s">
        <v>6</v>
      </c>
      <c r="H6" s="200"/>
      <c r="I6" s="206"/>
      <c r="J6" s="205"/>
    </row>
    <row r="7" spans="1:11" s="53" customFormat="1" ht="74.25" customHeight="1" x14ac:dyDescent="0.25">
      <c r="A7" s="202"/>
      <c r="B7" s="205"/>
      <c r="C7" s="204"/>
      <c r="D7" s="203"/>
      <c r="E7" s="54" t="s">
        <v>0</v>
      </c>
      <c r="F7" s="55" t="s">
        <v>12</v>
      </c>
      <c r="G7" s="56" t="s">
        <v>9</v>
      </c>
      <c r="H7" s="55" t="s">
        <v>2</v>
      </c>
      <c r="I7" s="206"/>
      <c r="J7" s="205"/>
    </row>
    <row r="8" spans="1:11" s="62" customFormat="1" ht="36" customHeight="1" x14ac:dyDescent="0.25">
      <c r="A8" s="57">
        <v>1</v>
      </c>
      <c r="B8" s="58">
        <v>2</v>
      </c>
      <c r="C8" s="59">
        <v>3</v>
      </c>
      <c r="D8" s="59">
        <v>4</v>
      </c>
      <c r="E8" s="60">
        <v>5</v>
      </c>
      <c r="F8" s="59">
        <v>6</v>
      </c>
      <c r="G8" s="61">
        <v>7</v>
      </c>
      <c r="H8" s="61">
        <v>8</v>
      </c>
      <c r="I8" s="61">
        <v>9</v>
      </c>
      <c r="J8" s="59">
        <v>10</v>
      </c>
    </row>
    <row r="9" spans="1:11" s="2" customFormat="1" ht="40.5" x14ac:dyDescent="0.25">
      <c r="A9" s="201"/>
      <c r="B9" s="148" t="s">
        <v>30</v>
      </c>
      <c r="C9" s="147">
        <f>SUM(C10:C14)</f>
        <v>17872976.109999999</v>
      </c>
      <c r="D9" s="147">
        <f>SUM(D10:D14)</f>
        <v>19555281.59</v>
      </c>
      <c r="E9" s="147">
        <f>SUM(E10:E14)</f>
        <v>2164515.61</v>
      </c>
      <c r="F9" s="146">
        <f>E9/D9</f>
        <v>0.11070000000000001</v>
      </c>
      <c r="G9" s="147">
        <f t="shared" ref="G9" si="0">SUM(G10:G14)</f>
        <v>1848580.68</v>
      </c>
      <c r="H9" s="146">
        <f>G9/D9</f>
        <v>9.4500000000000001E-2</v>
      </c>
      <c r="I9" s="163">
        <f>SUM(I10:I14)</f>
        <v>19541563.379999999</v>
      </c>
      <c r="J9" s="208"/>
      <c r="K9" s="1"/>
    </row>
    <row r="10" spans="1:11" s="3" customFormat="1" x14ac:dyDescent="0.25">
      <c r="A10" s="201"/>
      <c r="B10" s="145" t="s">
        <v>4</v>
      </c>
      <c r="C10" s="147">
        <f>C16+C25+C32+C39+C45+C51+C57+C65+C174+C181+C187+C194+C204+C213+C219+C200</f>
        <v>843308.4</v>
      </c>
      <c r="D10" s="147">
        <f>D16+D25+D32+D39+D45+D51+D57+D65+D174+D181+D187+D194+D204+D213+D219+D200</f>
        <v>1062565.18</v>
      </c>
      <c r="E10" s="147">
        <f>E16+E25+E32+E39+E45+E51+E57+E65+E174+E181+E187+E194+E204+E213+E219+E200</f>
        <v>19605.490000000002</v>
      </c>
      <c r="F10" s="146">
        <f t="shared" ref="F10:F12" si="1">E10/D10</f>
        <v>1.8499999999999999E-2</v>
      </c>
      <c r="G10" s="147">
        <f>G16+G25+G32+G39+G45+G51+G57+G65+G174+G181+G187+G194+G204+G213+G219+G200</f>
        <v>19605.490000000002</v>
      </c>
      <c r="H10" s="146">
        <f t="shared" ref="H10:H12" si="2">G10/D10</f>
        <v>1.8499999999999999E-2</v>
      </c>
      <c r="I10" s="163">
        <f>I16+I25+I32+I39+I45+I51+I57+I65+I174+I181+I187+I194+I204+I213+I219+I200</f>
        <v>1062565.18</v>
      </c>
      <c r="J10" s="208"/>
      <c r="K10" s="1"/>
    </row>
    <row r="11" spans="1:11" s="3" customFormat="1" x14ac:dyDescent="0.25">
      <c r="A11" s="201"/>
      <c r="B11" s="145" t="s">
        <v>16</v>
      </c>
      <c r="C11" s="147">
        <f t="shared" ref="C11:E14" si="3">C17+C26+C33+C40+C46+C52+C58+C66+C175+C182+C188+C195+C205+C214+C220</f>
        <v>16390352.6</v>
      </c>
      <c r="D11" s="147">
        <f t="shared" si="3"/>
        <v>17824097.059999999</v>
      </c>
      <c r="E11" s="147">
        <f t="shared" si="3"/>
        <v>2131898.4</v>
      </c>
      <c r="F11" s="146">
        <f t="shared" si="1"/>
        <v>0.1196</v>
      </c>
      <c r="G11" s="147">
        <f>G17+G26+G33+G40+G46+G52+G58+G66+G175+G182+G188+G195+G205+G214+G220</f>
        <v>1815963.47</v>
      </c>
      <c r="H11" s="146">
        <f t="shared" si="2"/>
        <v>0.1019</v>
      </c>
      <c r="I11" s="163">
        <f>I17+I26+I33+I40+I46+I52+I58+I66+I175+I182+I188+I195+I205+I214+I220</f>
        <v>17817512.300000001</v>
      </c>
      <c r="J11" s="208"/>
      <c r="K11" s="1"/>
    </row>
    <row r="12" spans="1:11" s="3" customFormat="1" x14ac:dyDescent="0.25">
      <c r="A12" s="201"/>
      <c r="B12" s="145" t="s">
        <v>11</v>
      </c>
      <c r="C12" s="147">
        <f t="shared" si="3"/>
        <v>439784.78</v>
      </c>
      <c r="D12" s="147">
        <f t="shared" si="3"/>
        <v>468894.6</v>
      </c>
      <c r="E12" s="147">
        <f t="shared" si="3"/>
        <v>13011.72</v>
      </c>
      <c r="F12" s="146">
        <f t="shared" si="1"/>
        <v>2.7699999999999999E-2</v>
      </c>
      <c r="G12" s="147">
        <f>G18+G27+G34+G41+G47+G53+G59+G67+G176+G183+G189+G196+G206+G215+G221</f>
        <v>13011.72</v>
      </c>
      <c r="H12" s="146">
        <f t="shared" si="2"/>
        <v>2.7699999999999999E-2</v>
      </c>
      <c r="I12" s="163">
        <f>I18+I27+I34+I41+I47+I53+I59+I67+I176+I183+I189+I196+I206+I215+I221</f>
        <v>461761.15</v>
      </c>
      <c r="J12" s="208"/>
      <c r="K12" s="1"/>
    </row>
    <row r="13" spans="1:11" s="3" customFormat="1" x14ac:dyDescent="0.25">
      <c r="A13" s="201"/>
      <c r="B13" s="145" t="s">
        <v>13</v>
      </c>
      <c r="C13" s="147">
        <f t="shared" si="3"/>
        <v>0</v>
      </c>
      <c r="D13" s="147">
        <f t="shared" si="3"/>
        <v>194.42</v>
      </c>
      <c r="E13" s="52">
        <f t="shared" si="3"/>
        <v>0</v>
      </c>
      <c r="F13" s="47"/>
      <c r="G13" s="147">
        <f>G19+G28+G35+G42+G48+G54+G60+G68+G177+G184+G190+G197+G207+G216+G222</f>
        <v>0</v>
      </c>
      <c r="H13" s="47"/>
      <c r="I13" s="163">
        <f>I19+I28+I35+I42+I48+I54+I60+I68+I177+I184+I190+I197+I207+I216+I222</f>
        <v>194.42</v>
      </c>
      <c r="J13" s="208"/>
      <c r="K13" s="1"/>
    </row>
    <row r="14" spans="1:11" s="3" customFormat="1" x14ac:dyDescent="0.25">
      <c r="A14" s="201"/>
      <c r="B14" s="145" t="s">
        <v>5</v>
      </c>
      <c r="C14" s="147">
        <f t="shared" si="3"/>
        <v>199530.33</v>
      </c>
      <c r="D14" s="147">
        <f t="shared" si="3"/>
        <v>199530.33</v>
      </c>
      <c r="E14" s="52">
        <f t="shared" si="3"/>
        <v>0</v>
      </c>
      <c r="F14" s="47">
        <f t="shared" ref="F14" si="4">E14/D14</f>
        <v>0</v>
      </c>
      <c r="G14" s="52">
        <f>G20+G29+G36+G43+G49+G55+G61+G69+G178+G185+G191+G198+G208+G217+G223</f>
        <v>0</v>
      </c>
      <c r="H14" s="47">
        <f t="shared" ref="H14:H15" si="5">G14/D14</f>
        <v>0</v>
      </c>
      <c r="I14" s="163">
        <f>I20+I29+I36+I43+I49+I55+I61+I69+I178+I185+I191+I198+I208+I217+I223</f>
        <v>199530.33</v>
      </c>
      <c r="J14" s="208"/>
      <c r="K14" s="1"/>
    </row>
    <row r="15" spans="1:11" s="2" customFormat="1" ht="143.25" customHeight="1" x14ac:dyDescent="0.25">
      <c r="A15" s="164" t="s">
        <v>32</v>
      </c>
      <c r="B15" s="133" t="s">
        <v>112</v>
      </c>
      <c r="C15" s="109">
        <f>C16+C17+C18+C19+C20</f>
        <v>3197.6</v>
      </c>
      <c r="D15" s="109">
        <f t="shared" ref="D15:G15" si="6">D16+D17+D18+D19+D20</f>
        <v>3197.6</v>
      </c>
      <c r="E15" s="109">
        <f t="shared" si="6"/>
        <v>0</v>
      </c>
      <c r="F15" s="108">
        <f>E15/D15</f>
        <v>0</v>
      </c>
      <c r="G15" s="109">
        <f t="shared" si="6"/>
        <v>0</v>
      </c>
      <c r="H15" s="108">
        <f t="shared" si="5"/>
        <v>0</v>
      </c>
      <c r="I15" s="162">
        <f>I16+I17+I18+I19+I20</f>
        <v>3197.6</v>
      </c>
      <c r="J15" s="183" t="s">
        <v>113</v>
      </c>
      <c r="K15" s="1"/>
    </row>
    <row r="16" spans="1:11" s="2" customFormat="1" x14ac:dyDescent="0.25">
      <c r="A16" s="165"/>
      <c r="B16" s="107" t="s">
        <v>4</v>
      </c>
      <c r="C16" s="80"/>
      <c r="D16" s="80"/>
      <c r="E16" s="80"/>
      <c r="F16" s="134"/>
      <c r="G16" s="80"/>
      <c r="H16" s="134"/>
      <c r="I16" s="80"/>
      <c r="J16" s="183"/>
      <c r="K16" s="1"/>
    </row>
    <row r="17" spans="1:11" s="2" customFormat="1" x14ac:dyDescent="0.25">
      <c r="A17" s="165"/>
      <c r="B17" s="107" t="s">
        <v>16</v>
      </c>
      <c r="C17" s="80">
        <v>3197.6</v>
      </c>
      <c r="D17" s="80">
        <v>3197.6</v>
      </c>
      <c r="E17" s="80">
        <v>0</v>
      </c>
      <c r="F17" s="134">
        <f>E17/D17</f>
        <v>0</v>
      </c>
      <c r="G17" s="80">
        <v>0</v>
      </c>
      <c r="H17" s="134">
        <f>G17/D17</f>
        <v>0</v>
      </c>
      <c r="I17" s="75">
        <f>D17-G17</f>
        <v>3197.6</v>
      </c>
      <c r="J17" s="183"/>
      <c r="K17" s="1"/>
    </row>
    <row r="18" spans="1:11" s="2" customFormat="1" x14ac:dyDescent="0.25">
      <c r="A18" s="165"/>
      <c r="B18" s="107" t="s">
        <v>11</v>
      </c>
      <c r="C18" s="80"/>
      <c r="D18" s="80"/>
      <c r="E18" s="80"/>
      <c r="F18" s="134"/>
      <c r="G18" s="80"/>
      <c r="H18" s="134"/>
      <c r="I18" s="80"/>
      <c r="J18" s="183"/>
      <c r="K18" s="1"/>
    </row>
    <row r="19" spans="1:11" s="2" customFormat="1" x14ac:dyDescent="0.25">
      <c r="A19" s="165"/>
      <c r="B19" s="107" t="s">
        <v>13</v>
      </c>
      <c r="C19" s="80">
        <v>0</v>
      </c>
      <c r="D19" s="80">
        <v>0</v>
      </c>
      <c r="E19" s="80">
        <v>0</v>
      </c>
      <c r="F19" s="134"/>
      <c r="G19" s="80">
        <v>0</v>
      </c>
      <c r="H19" s="134"/>
      <c r="I19" s="80">
        <v>0</v>
      </c>
      <c r="J19" s="183"/>
      <c r="K19" s="1"/>
    </row>
    <row r="20" spans="1:11" s="3" customFormat="1" x14ac:dyDescent="0.25">
      <c r="A20" s="166"/>
      <c r="B20" s="107" t="s">
        <v>5</v>
      </c>
      <c r="C20" s="80"/>
      <c r="D20" s="80"/>
      <c r="E20" s="80"/>
      <c r="F20" s="134"/>
      <c r="G20" s="80"/>
      <c r="H20" s="134"/>
      <c r="I20" s="80"/>
      <c r="J20" s="183"/>
      <c r="K20" s="1"/>
    </row>
    <row r="21" spans="1:11" ht="367.5" customHeight="1" x14ac:dyDescent="0.25">
      <c r="A21" s="164" t="s">
        <v>14</v>
      </c>
      <c r="B21" s="231" t="s">
        <v>110</v>
      </c>
      <c r="C21" s="167">
        <f>C25+C26+C27+C28</f>
        <v>15002629.710000001</v>
      </c>
      <c r="D21" s="167">
        <f>D25+D26+D27+D28</f>
        <v>15501584.73</v>
      </c>
      <c r="E21" s="189">
        <f>E25+E26+E27+E28</f>
        <v>1896617.18</v>
      </c>
      <c r="F21" s="190">
        <f>(E21/D21)</f>
        <v>0.12230000000000001</v>
      </c>
      <c r="G21" s="167">
        <f>G25+G26+G27+G28</f>
        <v>1725497.65</v>
      </c>
      <c r="H21" s="190">
        <f>G21/D21</f>
        <v>0.1113</v>
      </c>
      <c r="I21" s="167">
        <f>SUM(I25:I29)</f>
        <v>15501584.73</v>
      </c>
      <c r="J21" s="210" t="s">
        <v>131</v>
      </c>
      <c r="K21" s="1"/>
    </row>
    <row r="22" spans="1:11" ht="409.5" customHeight="1" x14ac:dyDescent="0.25">
      <c r="A22" s="165"/>
      <c r="B22" s="232"/>
      <c r="C22" s="167"/>
      <c r="D22" s="167"/>
      <c r="E22" s="189"/>
      <c r="F22" s="190"/>
      <c r="G22" s="167"/>
      <c r="H22" s="190"/>
      <c r="I22" s="167"/>
      <c r="J22" s="211"/>
      <c r="K22" s="1"/>
    </row>
    <row r="23" spans="1:11" ht="409.6" customHeight="1" x14ac:dyDescent="0.25">
      <c r="A23" s="39"/>
      <c r="B23" s="232"/>
      <c r="C23" s="167"/>
      <c r="D23" s="167"/>
      <c r="E23" s="189"/>
      <c r="F23" s="190"/>
      <c r="G23" s="167"/>
      <c r="H23" s="190"/>
      <c r="I23" s="167"/>
      <c r="J23" s="211"/>
      <c r="K23" s="1"/>
    </row>
    <row r="24" spans="1:11" ht="256.5" customHeight="1" x14ac:dyDescent="0.25">
      <c r="A24" s="39"/>
      <c r="B24" s="233"/>
      <c r="C24" s="159"/>
      <c r="D24" s="159"/>
      <c r="E24" s="161"/>
      <c r="F24" s="160"/>
      <c r="G24" s="159"/>
      <c r="H24" s="160"/>
      <c r="I24" s="159"/>
      <c r="J24" s="211"/>
      <c r="K24" s="1"/>
    </row>
    <row r="25" spans="1:11" ht="67.5" customHeight="1" x14ac:dyDescent="0.25">
      <c r="A25" s="63"/>
      <c r="B25" s="87" t="s">
        <v>4</v>
      </c>
      <c r="C25" s="80">
        <v>135777.1</v>
      </c>
      <c r="D25" s="80">
        <v>272868.2</v>
      </c>
      <c r="E25" s="80">
        <v>12674.02</v>
      </c>
      <c r="F25" s="134">
        <f>E25/D25</f>
        <v>4.6399999999999997E-2</v>
      </c>
      <c r="G25" s="80">
        <v>12674.02</v>
      </c>
      <c r="H25" s="134">
        <f>G25/D25</f>
        <v>4.6399999999999997E-2</v>
      </c>
      <c r="I25" s="75">
        <f>146817.2+126051</f>
        <v>272868.2</v>
      </c>
      <c r="J25" s="211"/>
      <c r="K25" s="1"/>
    </row>
    <row r="26" spans="1:11" ht="74.25" customHeight="1" x14ac:dyDescent="0.25">
      <c r="A26" s="63"/>
      <c r="B26" s="87" t="s">
        <v>16</v>
      </c>
      <c r="C26" s="80">
        <v>14619486.300000001</v>
      </c>
      <c r="D26" s="80">
        <v>14952532.9</v>
      </c>
      <c r="E26" s="80">
        <v>1877586.98</v>
      </c>
      <c r="F26" s="134">
        <f>E26/D26</f>
        <v>0.12559999999999999</v>
      </c>
      <c r="G26" s="80">
        <v>1706467.45</v>
      </c>
      <c r="H26" s="134">
        <f>G26/D26</f>
        <v>0.11409999999999999</v>
      </c>
      <c r="I26" s="80">
        <f>13317919.77+1110.03+1633503.1</f>
        <v>14952532.9</v>
      </c>
      <c r="J26" s="211"/>
      <c r="K26" s="1"/>
    </row>
    <row r="27" spans="1:11" s="18" customFormat="1" x14ac:dyDescent="0.25">
      <c r="A27" s="63" t="s">
        <v>46</v>
      </c>
      <c r="B27" s="87" t="s">
        <v>11</v>
      </c>
      <c r="C27" s="80">
        <v>247366.31</v>
      </c>
      <c r="D27" s="80">
        <f>276183.63-194.42</f>
        <v>275989.21000000002</v>
      </c>
      <c r="E27" s="80">
        <f>G27</f>
        <v>6356.18</v>
      </c>
      <c r="F27" s="134">
        <f>E27/D27</f>
        <v>2.3E-2</v>
      </c>
      <c r="G27" s="80">
        <v>6356.18</v>
      </c>
      <c r="H27" s="134">
        <f>G27/D27</f>
        <v>2.3E-2</v>
      </c>
      <c r="I27" s="80">
        <f>48524.15+1110.03+226355.03</f>
        <v>275989.21000000002</v>
      </c>
      <c r="J27" s="211"/>
      <c r="K27" s="1"/>
    </row>
    <row r="28" spans="1:11" x14ac:dyDescent="0.25">
      <c r="A28" s="63"/>
      <c r="B28" s="87" t="s">
        <v>13</v>
      </c>
      <c r="C28" s="16"/>
      <c r="D28" s="80">
        <v>194.42</v>
      </c>
      <c r="E28" s="16"/>
      <c r="F28" s="134">
        <f>E28/D28</f>
        <v>0</v>
      </c>
      <c r="G28" s="16"/>
      <c r="H28" s="134">
        <f>G28/D28</f>
        <v>0</v>
      </c>
      <c r="I28" s="75">
        <v>194.42</v>
      </c>
      <c r="J28" s="211"/>
      <c r="K28" s="1"/>
    </row>
    <row r="29" spans="1:11" x14ac:dyDescent="0.25">
      <c r="A29" s="63"/>
      <c r="B29" s="87" t="s">
        <v>5</v>
      </c>
      <c r="C29" s="16"/>
      <c r="D29" s="16"/>
      <c r="E29" s="16"/>
      <c r="F29" s="17"/>
      <c r="G29" s="16"/>
      <c r="H29" s="17"/>
      <c r="I29" s="19"/>
      <c r="J29" s="212"/>
      <c r="K29" s="1"/>
    </row>
    <row r="30" spans="1:11" ht="60" customHeight="1" x14ac:dyDescent="0.25">
      <c r="A30" s="164" t="s">
        <v>15</v>
      </c>
      <c r="B30" s="214" t="s">
        <v>106</v>
      </c>
      <c r="C30" s="189">
        <f>C32+C33+C34+C35+C36</f>
        <v>376255.3</v>
      </c>
      <c r="D30" s="189">
        <f t="shared" ref="D30" si="7">D32+D33+D34+D35+D36</f>
        <v>444672.3</v>
      </c>
      <c r="E30" s="189">
        <f>E32+E33+E34+E35+E36</f>
        <v>185492.87</v>
      </c>
      <c r="F30" s="191">
        <f>E30/D30</f>
        <v>0.41710000000000003</v>
      </c>
      <c r="G30" s="193">
        <f>G32+G33+G34+G35+G36</f>
        <v>45678.41</v>
      </c>
      <c r="H30" s="191">
        <f>G30/D30</f>
        <v>0.1027</v>
      </c>
      <c r="I30" s="189">
        <f>I33</f>
        <v>444672.3</v>
      </c>
      <c r="J30" s="176" t="s">
        <v>132</v>
      </c>
      <c r="K30" s="1"/>
    </row>
    <row r="31" spans="1:11" ht="311.25" customHeight="1" x14ac:dyDescent="0.25">
      <c r="A31" s="166"/>
      <c r="B31" s="215"/>
      <c r="C31" s="189"/>
      <c r="D31" s="189"/>
      <c r="E31" s="189"/>
      <c r="F31" s="191"/>
      <c r="G31" s="194"/>
      <c r="H31" s="191"/>
      <c r="I31" s="189"/>
      <c r="J31" s="177"/>
      <c r="K31" s="1"/>
    </row>
    <row r="32" spans="1:11" ht="46.5" customHeight="1" x14ac:dyDescent="0.25">
      <c r="A32" s="77"/>
      <c r="B32" s="71" t="s">
        <v>4</v>
      </c>
      <c r="C32" s="75"/>
      <c r="D32" s="75"/>
      <c r="E32" s="75"/>
      <c r="F32" s="92"/>
      <c r="G32" s="80"/>
      <c r="H32" s="92"/>
      <c r="I32" s="19"/>
      <c r="J32" s="177"/>
      <c r="K32" s="1"/>
    </row>
    <row r="33" spans="1:11" ht="46.5" customHeight="1" x14ac:dyDescent="0.25">
      <c r="A33" s="77"/>
      <c r="B33" s="71" t="s">
        <v>48</v>
      </c>
      <c r="C33" s="75">
        <v>376255.3</v>
      </c>
      <c r="D33" s="75">
        <v>444672.3</v>
      </c>
      <c r="E33" s="75">
        <v>185492.87</v>
      </c>
      <c r="F33" s="92">
        <f t="shared" ref="F33" si="8">E33/D33</f>
        <v>0.41710000000000003</v>
      </c>
      <c r="G33" s="75">
        <v>45678.41</v>
      </c>
      <c r="H33" s="92">
        <f>G33/D33</f>
        <v>0.1027</v>
      </c>
      <c r="I33" s="75">
        <f>14190+239068.5+705.5+190708.3</f>
        <v>444672.3</v>
      </c>
      <c r="J33" s="177"/>
      <c r="K33" s="1"/>
    </row>
    <row r="34" spans="1:11" ht="63.75" customHeight="1" x14ac:dyDescent="0.25">
      <c r="A34" s="77"/>
      <c r="B34" s="71" t="s">
        <v>11</v>
      </c>
      <c r="C34" s="75"/>
      <c r="D34" s="75"/>
      <c r="E34" s="75">
        <f>G34</f>
        <v>0</v>
      </c>
      <c r="F34" s="92"/>
      <c r="G34" s="80"/>
      <c r="H34" s="92"/>
      <c r="I34" s="19"/>
      <c r="J34" s="177"/>
      <c r="K34" s="1"/>
    </row>
    <row r="35" spans="1:11" ht="63.75" customHeight="1" x14ac:dyDescent="0.25">
      <c r="A35" s="77"/>
      <c r="B35" s="71" t="s">
        <v>13</v>
      </c>
      <c r="C35" s="75"/>
      <c r="D35" s="75"/>
      <c r="E35" s="75">
        <f>G35</f>
        <v>0</v>
      </c>
      <c r="F35" s="92"/>
      <c r="G35" s="80"/>
      <c r="H35" s="92"/>
      <c r="I35" s="19"/>
      <c r="J35" s="177"/>
      <c r="K35" s="1"/>
    </row>
    <row r="36" spans="1:11" ht="63.75" customHeight="1" x14ac:dyDescent="0.25">
      <c r="A36" s="77"/>
      <c r="B36" s="71" t="s">
        <v>5</v>
      </c>
      <c r="C36" s="75"/>
      <c r="D36" s="75"/>
      <c r="E36" s="75"/>
      <c r="F36" s="92"/>
      <c r="G36" s="80"/>
      <c r="H36" s="92"/>
      <c r="I36" s="19"/>
      <c r="J36" s="177"/>
      <c r="K36" s="1"/>
    </row>
    <row r="37" spans="1:11" s="2" customFormat="1" ht="36" customHeight="1" x14ac:dyDescent="0.25">
      <c r="A37" s="77" t="s">
        <v>33</v>
      </c>
      <c r="B37" s="93" t="s">
        <v>59</v>
      </c>
      <c r="C37" s="76"/>
      <c r="D37" s="76"/>
      <c r="E37" s="94"/>
      <c r="F37" s="95"/>
      <c r="G37" s="74"/>
      <c r="H37" s="95"/>
      <c r="I37" s="67"/>
      <c r="J37" s="71" t="s">
        <v>35</v>
      </c>
      <c r="K37" s="1"/>
    </row>
    <row r="38" spans="1:11" ht="222.75" x14ac:dyDescent="0.25">
      <c r="A38" s="72" t="s">
        <v>1</v>
      </c>
      <c r="B38" s="73" t="s">
        <v>103</v>
      </c>
      <c r="C38" s="74">
        <f>C40+C41+C39</f>
        <v>3999.69</v>
      </c>
      <c r="D38" s="76">
        <f>D40+D41+D39</f>
        <v>3999.69</v>
      </c>
      <c r="E38" s="90">
        <f>E40+E41+E39</f>
        <v>119.6</v>
      </c>
      <c r="F38" s="95">
        <f t="shared" ref="F38" si="9">E38/D38</f>
        <v>2.9899999999999999E-2</v>
      </c>
      <c r="G38" s="65">
        <f>G40+G41+G39</f>
        <v>0</v>
      </c>
      <c r="H38" s="47">
        <f t="shared" ref="H38" si="10">G38/D38</f>
        <v>0</v>
      </c>
      <c r="I38" s="76">
        <f>I40+I41+I39</f>
        <v>3999.69</v>
      </c>
      <c r="J38" s="192" t="s">
        <v>114</v>
      </c>
      <c r="K38" s="1"/>
    </row>
    <row r="39" spans="1:11" ht="36" customHeight="1" x14ac:dyDescent="0.25">
      <c r="A39" s="68"/>
      <c r="B39" s="70" t="s">
        <v>4</v>
      </c>
      <c r="C39" s="75">
        <v>879.6</v>
      </c>
      <c r="D39" s="75">
        <v>879.6</v>
      </c>
      <c r="E39" s="75">
        <v>0</v>
      </c>
      <c r="F39" s="92">
        <f>E39/D39</f>
        <v>0</v>
      </c>
      <c r="G39" s="16">
        <v>0</v>
      </c>
      <c r="H39" s="20">
        <f>G39/D39</f>
        <v>0</v>
      </c>
      <c r="I39" s="75">
        <f>D39-G39</f>
        <v>879.6</v>
      </c>
      <c r="J39" s="192"/>
      <c r="K39" s="1"/>
    </row>
    <row r="40" spans="1:11" ht="36" customHeight="1" x14ac:dyDescent="0.25">
      <c r="A40" s="5"/>
      <c r="B40" s="70" t="s">
        <v>48</v>
      </c>
      <c r="C40" s="75">
        <v>2828</v>
      </c>
      <c r="D40" s="75">
        <v>2828</v>
      </c>
      <c r="E40" s="75">
        <v>119.6</v>
      </c>
      <c r="F40" s="92">
        <f t="shared" ref="F40" si="11">E40/D40</f>
        <v>4.2299999999999997E-2</v>
      </c>
      <c r="G40" s="19">
        <v>0</v>
      </c>
      <c r="H40" s="20">
        <f>G40/D40</f>
        <v>0</v>
      </c>
      <c r="I40" s="75">
        <f t="shared" ref="I40:I43" si="12">D40-G40</f>
        <v>2828</v>
      </c>
      <c r="J40" s="192"/>
      <c r="K40" s="1"/>
    </row>
    <row r="41" spans="1:11" ht="36" customHeight="1" x14ac:dyDescent="0.25">
      <c r="A41" s="5"/>
      <c r="B41" s="70" t="s">
        <v>11</v>
      </c>
      <c r="C41" s="75">
        <v>292.08999999999997</v>
      </c>
      <c r="D41" s="75">
        <v>292.08999999999997</v>
      </c>
      <c r="E41" s="19">
        <f>G41</f>
        <v>0</v>
      </c>
      <c r="F41" s="20">
        <f>E41/D41</f>
        <v>0</v>
      </c>
      <c r="G41" s="16">
        <v>0</v>
      </c>
      <c r="H41" s="20">
        <f>G41/D41</f>
        <v>0</v>
      </c>
      <c r="I41" s="75">
        <f t="shared" si="12"/>
        <v>292.08999999999997</v>
      </c>
      <c r="J41" s="192"/>
      <c r="K41" s="1"/>
    </row>
    <row r="42" spans="1:11" ht="36" customHeight="1" x14ac:dyDescent="0.25">
      <c r="A42" s="5"/>
      <c r="B42" s="70" t="s">
        <v>13</v>
      </c>
      <c r="C42" s="19"/>
      <c r="D42" s="19"/>
      <c r="E42" s="19"/>
      <c r="F42" s="20"/>
      <c r="G42" s="16"/>
      <c r="H42" s="20"/>
      <c r="I42" s="19">
        <f t="shared" si="12"/>
        <v>0</v>
      </c>
      <c r="J42" s="192"/>
      <c r="K42" s="1"/>
    </row>
    <row r="43" spans="1:11" ht="36" customHeight="1" x14ac:dyDescent="0.25">
      <c r="A43" s="5"/>
      <c r="B43" s="70" t="s">
        <v>5</v>
      </c>
      <c r="C43" s="19"/>
      <c r="D43" s="19"/>
      <c r="E43" s="19"/>
      <c r="F43" s="20"/>
      <c r="G43" s="16"/>
      <c r="H43" s="20"/>
      <c r="I43" s="19">
        <f t="shared" si="12"/>
        <v>0</v>
      </c>
      <c r="J43" s="192"/>
      <c r="K43" s="1"/>
    </row>
    <row r="44" spans="1:11" s="2" customFormat="1" ht="283.5" x14ac:dyDescent="0.25">
      <c r="A44" s="77" t="s">
        <v>10</v>
      </c>
      <c r="B44" s="78" t="s">
        <v>104</v>
      </c>
      <c r="C44" s="76">
        <f>C45+C46+C47+C48</f>
        <v>13940.95</v>
      </c>
      <c r="D44" s="76">
        <f>D45+D46+D47+D48</f>
        <v>13940.95</v>
      </c>
      <c r="E44" s="52">
        <f>E45+E46+E47+E48+E49</f>
        <v>0</v>
      </c>
      <c r="F44" s="47">
        <f>E44/D44</f>
        <v>0</v>
      </c>
      <c r="G44" s="65">
        <f>SUM(G45:G49)</f>
        <v>0</v>
      </c>
      <c r="H44" s="47">
        <f>G44/D44</f>
        <v>0</v>
      </c>
      <c r="I44" s="74">
        <f>I45+I46+I47+I48</f>
        <v>13940.95</v>
      </c>
      <c r="J44" s="175" t="s">
        <v>90</v>
      </c>
      <c r="K44" s="1"/>
    </row>
    <row r="45" spans="1:11" s="3" customFormat="1" x14ac:dyDescent="0.25">
      <c r="A45" s="79"/>
      <c r="B45" s="70" t="s">
        <v>4</v>
      </c>
      <c r="C45" s="75">
        <v>922.7</v>
      </c>
      <c r="D45" s="75">
        <v>922.68</v>
      </c>
      <c r="E45" s="19">
        <v>0</v>
      </c>
      <c r="F45" s="20">
        <f>E45/D45</f>
        <v>0</v>
      </c>
      <c r="G45" s="16"/>
      <c r="H45" s="20">
        <f t="shared" ref="H45:H47" si="13">G45/D45</f>
        <v>0</v>
      </c>
      <c r="I45" s="80">
        <f>D45-G45</f>
        <v>922.68</v>
      </c>
      <c r="J45" s="175"/>
      <c r="K45" s="1"/>
    </row>
    <row r="46" spans="1:11" s="3" customFormat="1" x14ac:dyDescent="0.25">
      <c r="A46" s="79"/>
      <c r="B46" s="70" t="s">
        <v>48</v>
      </c>
      <c r="C46" s="75">
        <v>12321.2</v>
      </c>
      <c r="D46" s="75">
        <v>12321.22</v>
      </c>
      <c r="E46" s="19"/>
      <c r="F46" s="20">
        <f>E46/D46</f>
        <v>0</v>
      </c>
      <c r="G46" s="16"/>
      <c r="H46" s="20">
        <f t="shared" si="13"/>
        <v>0</v>
      </c>
      <c r="I46" s="80">
        <f t="shared" ref="I46:I47" si="14">D46-G46</f>
        <v>12321.22</v>
      </c>
      <c r="J46" s="175"/>
      <c r="K46" s="1"/>
    </row>
    <row r="47" spans="1:11" s="3" customFormat="1" x14ac:dyDescent="0.25">
      <c r="A47" s="79"/>
      <c r="B47" s="70" t="s">
        <v>11</v>
      </c>
      <c r="C47" s="75">
        <v>697.05</v>
      </c>
      <c r="D47" s="75">
        <v>697.05</v>
      </c>
      <c r="E47" s="19"/>
      <c r="F47" s="20">
        <f>E47/D47</f>
        <v>0</v>
      </c>
      <c r="G47" s="16"/>
      <c r="H47" s="20">
        <f t="shared" si="13"/>
        <v>0</v>
      </c>
      <c r="I47" s="80">
        <f t="shared" si="14"/>
        <v>697.05</v>
      </c>
      <c r="J47" s="175"/>
      <c r="K47" s="1"/>
    </row>
    <row r="48" spans="1:11" s="3" customFormat="1" x14ac:dyDescent="0.25">
      <c r="A48" s="79"/>
      <c r="B48" s="70" t="s">
        <v>13</v>
      </c>
      <c r="C48" s="19">
        <v>0</v>
      </c>
      <c r="D48" s="19">
        <v>0</v>
      </c>
      <c r="E48" s="19"/>
      <c r="F48" s="20">
        <v>0</v>
      </c>
      <c r="G48" s="21"/>
      <c r="H48" s="20"/>
      <c r="I48" s="19">
        <f>D48-G48</f>
        <v>0</v>
      </c>
      <c r="J48" s="175"/>
      <c r="K48" s="1"/>
    </row>
    <row r="49" spans="1:11" s="3" customFormat="1" x14ac:dyDescent="0.25">
      <c r="A49" s="79"/>
      <c r="B49" s="70" t="s">
        <v>5</v>
      </c>
      <c r="C49" s="19"/>
      <c r="D49" s="19"/>
      <c r="E49" s="19"/>
      <c r="F49" s="20"/>
      <c r="G49" s="16"/>
      <c r="H49" s="20"/>
      <c r="I49" s="19"/>
      <c r="J49" s="175"/>
      <c r="K49" s="1"/>
    </row>
    <row r="50" spans="1:11" s="3" customFormat="1" ht="184.5" customHeight="1" x14ac:dyDescent="0.25">
      <c r="A50" s="77" t="s">
        <v>34</v>
      </c>
      <c r="B50" s="82" t="s">
        <v>111</v>
      </c>
      <c r="C50" s="74">
        <f>C51+C52+C53+C54</f>
        <v>14276.4</v>
      </c>
      <c r="D50" s="74">
        <f t="shared" ref="D50:E50" si="15">D51+D52+D53+D54</f>
        <v>14276.4</v>
      </c>
      <c r="E50" s="74">
        <f t="shared" si="15"/>
        <v>2293.35</v>
      </c>
      <c r="F50" s="130">
        <f t="shared" ref="F50:F52" si="16">E50/D50</f>
        <v>0.16059999999999999</v>
      </c>
      <c r="G50" s="74">
        <f>G51+G52+G53+G54</f>
        <v>1186.2</v>
      </c>
      <c r="H50" s="130">
        <f t="shared" ref="H50:H52" si="17">G50/D50</f>
        <v>8.3099999999999993E-2</v>
      </c>
      <c r="I50" s="74">
        <f>I51+I52+I53+I54</f>
        <v>14276.4</v>
      </c>
      <c r="J50" s="172" t="s">
        <v>136</v>
      </c>
      <c r="K50" s="1"/>
    </row>
    <row r="51" spans="1:11" s="3" customFormat="1" ht="60" customHeight="1" x14ac:dyDescent="0.25">
      <c r="A51" s="5"/>
      <c r="B51" s="87" t="s">
        <v>4</v>
      </c>
      <c r="C51" s="80"/>
      <c r="D51" s="80">
        <v>0</v>
      </c>
      <c r="E51" s="74"/>
      <c r="F51" s="130"/>
      <c r="G51" s="74"/>
      <c r="H51" s="130"/>
      <c r="I51" s="80">
        <v>0</v>
      </c>
      <c r="J51" s="173"/>
      <c r="K51" s="1"/>
    </row>
    <row r="52" spans="1:11" s="3" customFormat="1" ht="69" customHeight="1" x14ac:dyDescent="0.25">
      <c r="A52" s="5"/>
      <c r="B52" s="87" t="s">
        <v>16</v>
      </c>
      <c r="C52" s="80">
        <v>14276.4</v>
      </c>
      <c r="D52" s="80">
        <v>14276.4</v>
      </c>
      <c r="E52" s="80">
        <v>2293.35</v>
      </c>
      <c r="F52" s="134">
        <f t="shared" si="16"/>
        <v>0.16059999999999999</v>
      </c>
      <c r="G52" s="80">
        <v>1186.2</v>
      </c>
      <c r="H52" s="134">
        <f t="shared" si="17"/>
        <v>8.3099999999999993E-2</v>
      </c>
      <c r="I52" s="80">
        <f>1228.76+4851.44+8196.2</f>
        <v>14276.4</v>
      </c>
      <c r="J52" s="173"/>
      <c r="K52" s="1"/>
    </row>
    <row r="53" spans="1:11" s="3" customFormat="1" ht="72" customHeight="1" x14ac:dyDescent="0.25">
      <c r="A53" s="5"/>
      <c r="B53" s="87" t="s">
        <v>11</v>
      </c>
      <c r="C53" s="65"/>
      <c r="D53" s="65"/>
      <c r="E53" s="65"/>
      <c r="F53" s="64"/>
      <c r="G53" s="65"/>
      <c r="H53" s="64"/>
      <c r="I53" s="65"/>
      <c r="J53" s="173"/>
      <c r="K53" s="1"/>
    </row>
    <row r="54" spans="1:11" s="3" customFormat="1" ht="153.75" customHeight="1" x14ac:dyDescent="0.25">
      <c r="A54" s="5"/>
      <c r="B54" s="87" t="s">
        <v>13</v>
      </c>
      <c r="C54" s="65"/>
      <c r="D54" s="65"/>
      <c r="E54" s="65"/>
      <c r="F54" s="64"/>
      <c r="G54" s="65"/>
      <c r="H54" s="64"/>
      <c r="I54" s="65"/>
      <c r="J54" s="173"/>
      <c r="K54" s="1"/>
    </row>
    <row r="55" spans="1:11" s="3" customFormat="1" ht="145.5" customHeight="1" x14ac:dyDescent="0.25">
      <c r="A55" s="5"/>
      <c r="B55" s="87" t="s">
        <v>5</v>
      </c>
      <c r="C55" s="16"/>
      <c r="D55" s="16"/>
      <c r="E55" s="16"/>
      <c r="F55" s="17"/>
      <c r="G55" s="16"/>
      <c r="H55" s="17"/>
      <c r="I55" s="16"/>
      <c r="J55" s="174"/>
      <c r="K55" s="1"/>
    </row>
    <row r="56" spans="1:11" s="22" customFormat="1" ht="86.25" customHeight="1" x14ac:dyDescent="0.25">
      <c r="A56" s="77" t="s">
        <v>17</v>
      </c>
      <c r="B56" s="106" t="s">
        <v>117</v>
      </c>
      <c r="C56" s="74">
        <f>C57+C58+C59+C60+C61</f>
        <v>5613.9</v>
      </c>
      <c r="D56" s="74">
        <f>D57+D58+D59+D60+D61</f>
        <v>5613.9</v>
      </c>
      <c r="E56" s="74">
        <f>E57+E58+E59+E60+E61</f>
        <v>5519</v>
      </c>
      <c r="F56" s="130">
        <f>E56/D56</f>
        <v>0.98309999999999997</v>
      </c>
      <c r="G56" s="74">
        <f>G57+G58+G59+G60+G61</f>
        <v>2468.42</v>
      </c>
      <c r="H56" s="130">
        <f>G56/D56</f>
        <v>0.43969999999999998</v>
      </c>
      <c r="I56" s="74">
        <f>I57+I58+I59+I60+I61</f>
        <v>5613.9</v>
      </c>
      <c r="J56" s="176" t="s">
        <v>133</v>
      </c>
      <c r="K56" s="1"/>
    </row>
    <row r="57" spans="1:11" s="3" customFormat="1" ht="86.25" customHeight="1" x14ac:dyDescent="0.25">
      <c r="A57" s="77"/>
      <c r="B57" s="142" t="s">
        <v>4</v>
      </c>
      <c r="C57" s="80">
        <v>0</v>
      </c>
      <c r="D57" s="80">
        <v>0</v>
      </c>
      <c r="E57" s="80">
        <v>0</v>
      </c>
      <c r="F57" s="134"/>
      <c r="G57" s="80">
        <v>0</v>
      </c>
      <c r="H57" s="134"/>
      <c r="I57" s="80">
        <v>0</v>
      </c>
      <c r="J57" s="177"/>
      <c r="K57" s="1"/>
    </row>
    <row r="58" spans="1:11" s="3" customFormat="1" ht="86.25" customHeight="1" x14ac:dyDescent="0.25">
      <c r="A58" s="77"/>
      <c r="B58" s="142" t="s">
        <v>48</v>
      </c>
      <c r="C58" s="80">
        <v>5613.9</v>
      </c>
      <c r="D58" s="80">
        <v>5613.9</v>
      </c>
      <c r="E58" s="80">
        <v>5519</v>
      </c>
      <c r="F58" s="134">
        <f t="shared" ref="F58" si="18">E58/D58</f>
        <v>0.98309999999999997</v>
      </c>
      <c r="G58" s="80">
        <v>2468.42</v>
      </c>
      <c r="H58" s="134">
        <f t="shared" ref="H58" si="19">G58/D58</f>
        <v>0.43969999999999998</v>
      </c>
      <c r="I58" s="80">
        <f>1101.6+4512.3</f>
        <v>5613.9</v>
      </c>
      <c r="J58" s="177"/>
      <c r="K58" s="1"/>
    </row>
    <row r="59" spans="1:11" s="3" customFormat="1" ht="86.25" customHeight="1" x14ac:dyDescent="0.25">
      <c r="A59" s="77"/>
      <c r="B59" s="142" t="s">
        <v>11</v>
      </c>
      <c r="C59" s="16">
        <v>0</v>
      </c>
      <c r="D59" s="16">
        <v>0</v>
      </c>
      <c r="E59" s="16">
        <f>G59</f>
        <v>0</v>
      </c>
      <c r="F59" s="17"/>
      <c r="G59" s="16">
        <v>0</v>
      </c>
      <c r="H59" s="17"/>
      <c r="I59" s="16">
        <v>0</v>
      </c>
      <c r="J59" s="177"/>
      <c r="K59" s="1"/>
    </row>
    <row r="60" spans="1:11" s="3" customFormat="1" ht="86.25" customHeight="1" x14ac:dyDescent="0.25">
      <c r="A60" s="77"/>
      <c r="B60" s="142" t="s">
        <v>13</v>
      </c>
      <c r="C60" s="16"/>
      <c r="D60" s="16"/>
      <c r="E60" s="16"/>
      <c r="F60" s="17"/>
      <c r="G60" s="16"/>
      <c r="H60" s="17"/>
      <c r="I60" s="16"/>
      <c r="J60" s="177"/>
      <c r="K60" s="1"/>
    </row>
    <row r="61" spans="1:11" s="3" customFormat="1" ht="111" customHeight="1" x14ac:dyDescent="0.25">
      <c r="A61" s="5"/>
      <c r="B61" s="107" t="s">
        <v>5</v>
      </c>
      <c r="C61" s="16"/>
      <c r="D61" s="16"/>
      <c r="E61" s="16"/>
      <c r="F61" s="17"/>
      <c r="G61" s="16"/>
      <c r="H61" s="17"/>
      <c r="I61" s="16"/>
      <c r="J61" s="177"/>
      <c r="K61" s="1"/>
    </row>
    <row r="62" spans="1:11" s="121" customFormat="1" ht="61.5" customHeight="1" x14ac:dyDescent="0.25">
      <c r="A62" s="77" t="s">
        <v>18</v>
      </c>
      <c r="B62" s="144" t="s">
        <v>60</v>
      </c>
      <c r="C62" s="74"/>
      <c r="D62" s="74"/>
      <c r="E62" s="131"/>
      <c r="F62" s="130"/>
      <c r="G62" s="74"/>
      <c r="H62" s="130"/>
      <c r="I62" s="124"/>
      <c r="J62" s="107" t="s">
        <v>35</v>
      </c>
      <c r="K62" s="115"/>
    </row>
    <row r="63" spans="1:11" s="23" customFormat="1" ht="409.5" customHeight="1" x14ac:dyDescent="0.25">
      <c r="A63" s="216" t="s">
        <v>19</v>
      </c>
      <c r="B63" s="184" t="s">
        <v>130</v>
      </c>
      <c r="C63" s="167">
        <f>SUM(C65:C68)</f>
        <v>919217.75</v>
      </c>
      <c r="D63" s="189">
        <f>SUM(D65:D68)</f>
        <v>1904092.65</v>
      </c>
      <c r="E63" s="193">
        <f>SUM(E65:E68)</f>
        <v>0</v>
      </c>
      <c r="F63" s="196">
        <f>E63/D63</f>
        <v>0</v>
      </c>
      <c r="G63" s="189">
        <f t="shared" ref="G63" si="20">SUM(G65:G69)</f>
        <v>0</v>
      </c>
      <c r="H63" s="191">
        <f>G63/D63</f>
        <v>0</v>
      </c>
      <c r="I63" s="167">
        <f>SUM(I65:I68)</f>
        <v>1896694.04</v>
      </c>
      <c r="J63" s="178"/>
      <c r="K63" s="1"/>
    </row>
    <row r="64" spans="1:11" s="23" customFormat="1" ht="409.6" customHeight="1" x14ac:dyDescent="0.25">
      <c r="A64" s="217"/>
      <c r="B64" s="184"/>
      <c r="C64" s="167"/>
      <c r="D64" s="189"/>
      <c r="E64" s="194"/>
      <c r="F64" s="198"/>
      <c r="G64" s="189"/>
      <c r="H64" s="191"/>
      <c r="I64" s="167"/>
      <c r="J64" s="178"/>
      <c r="K64" s="1"/>
    </row>
    <row r="65" spans="1:11" s="6" customFormat="1" x14ac:dyDescent="0.25">
      <c r="A65" s="143"/>
      <c r="B65" s="137" t="s">
        <v>4</v>
      </c>
      <c r="C65" s="80">
        <f t="shared" ref="C65:E69" si="21">C71+C143</f>
        <v>53152</v>
      </c>
      <c r="D65" s="75">
        <f t="shared" si="21"/>
        <v>55317.7</v>
      </c>
      <c r="E65" s="75">
        <f t="shared" si="21"/>
        <v>0</v>
      </c>
      <c r="F65" s="92">
        <f t="shared" ref="F65:F67" si="22">E65/D65</f>
        <v>0</v>
      </c>
      <c r="G65" s="75">
        <f>G71+G143</f>
        <v>0</v>
      </c>
      <c r="H65" s="92">
        <f t="shared" ref="H65:H67" si="23">G65/D65</f>
        <v>0</v>
      </c>
      <c r="I65" s="75">
        <f>I71+I143</f>
        <v>55317.7</v>
      </c>
      <c r="J65" s="178"/>
      <c r="K65" s="1"/>
    </row>
    <row r="66" spans="1:11" s="6" customFormat="1" x14ac:dyDescent="0.25">
      <c r="A66" s="143"/>
      <c r="B66" s="137" t="s">
        <v>36</v>
      </c>
      <c r="C66" s="80">
        <f t="shared" si="21"/>
        <v>771146.4</v>
      </c>
      <c r="D66" s="75">
        <f t="shared" si="21"/>
        <v>1753527.87</v>
      </c>
      <c r="E66" s="75">
        <f t="shared" si="21"/>
        <v>0</v>
      </c>
      <c r="F66" s="92">
        <f t="shared" si="22"/>
        <v>0</v>
      </c>
      <c r="G66" s="75">
        <f>G72+G144</f>
        <v>0</v>
      </c>
      <c r="H66" s="92">
        <f t="shared" si="23"/>
        <v>0</v>
      </c>
      <c r="I66" s="75">
        <f>I72+I144</f>
        <v>1746943.11</v>
      </c>
      <c r="J66" s="178"/>
      <c r="K66" s="1"/>
    </row>
    <row r="67" spans="1:11" s="6" customFormat="1" x14ac:dyDescent="0.25">
      <c r="A67" s="143"/>
      <c r="B67" s="137" t="s">
        <v>11</v>
      </c>
      <c r="C67" s="80">
        <f t="shared" si="21"/>
        <v>94919.35</v>
      </c>
      <c r="D67" s="75">
        <f t="shared" si="21"/>
        <v>95247.08</v>
      </c>
      <c r="E67" s="75">
        <f t="shared" si="21"/>
        <v>0</v>
      </c>
      <c r="F67" s="92">
        <f t="shared" si="22"/>
        <v>0</v>
      </c>
      <c r="G67" s="75">
        <f>G73+G145</f>
        <v>0</v>
      </c>
      <c r="H67" s="92">
        <f t="shared" si="23"/>
        <v>0</v>
      </c>
      <c r="I67" s="75">
        <f>I73+I145</f>
        <v>94433.23</v>
      </c>
      <c r="J67" s="178"/>
      <c r="K67" s="1"/>
    </row>
    <row r="68" spans="1:11" s="6" customFormat="1" x14ac:dyDescent="0.25">
      <c r="A68" s="143"/>
      <c r="B68" s="137" t="s">
        <v>13</v>
      </c>
      <c r="C68" s="80">
        <f t="shared" si="21"/>
        <v>0</v>
      </c>
      <c r="D68" s="75">
        <f t="shared" si="21"/>
        <v>0</v>
      </c>
      <c r="E68" s="75">
        <f t="shared" si="21"/>
        <v>0</v>
      </c>
      <c r="F68" s="92">
        <v>0</v>
      </c>
      <c r="G68" s="75"/>
      <c r="H68" s="92">
        <v>0</v>
      </c>
      <c r="I68" s="75">
        <f>I74+I146</f>
        <v>0</v>
      </c>
      <c r="J68" s="178"/>
      <c r="K68" s="1"/>
    </row>
    <row r="69" spans="1:11" s="6" customFormat="1" collapsed="1" x14ac:dyDescent="0.25">
      <c r="A69" s="143"/>
      <c r="B69" s="137" t="s">
        <v>5</v>
      </c>
      <c r="C69" s="80">
        <f t="shared" si="21"/>
        <v>0</v>
      </c>
      <c r="D69" s="75">
        <f t="shared" si="21"/>
        <v>0</v>
      </c>
      <c r="E69" s="75">
        <f t="shared" si="21"/>
        <v>0</v>
      </c>
      <c r="F69" s="92"/>
      <c r="G69" s="75"/>
      <c r="H69" s="92"/>
      <c r="I69" s="75">
        <f>I75+I147</f>
        <v>0</v>
      </c>
      <c r="J69" s="178"/>
      <c r="K69" s="1"/>
    </row>
    <row r="70" spans="1:11" s="48" customFormat="1" ht="52.5" customHeight="1" x14ac:dyDescent="0.25">
      <c r="A70" s="151" t="s">
        <v>38</v>
      </c>
      <c r="B70" s="102" t="s">
        <v>58</v>
      </c>
      <c r="C70" s="103">
        <f>SUM(C71:C75)</f>
        <v>860536.63</v>
      </c>
      <c r="D70" s="103">
        <f>SUM(D71:D75)</f>
        <v>1846648.77</v>
      </c>
      <c r="E70" s="103">
        <f>SUM(E71:E75)</f>
        <v>0</v>
      </c>
      <c r="F70" s="104">
        <f>E70/D70</f>
        <v>0</v>
      </c>
      <c r="G70" s="103">
        <f>SUM(G71:G75)</f>
        <v>0</v>
      </c>
      <c r="H70" s="104">
        <f>G70/D70</f>
        <v>0</v>
      </c>
      <c r="I70" s="103">
        <f>SUM(I71:I75)</f>
        <v>1839250.16</v>
      </c>
      <c r="J70" s="179"/>
      <c r="K70" s="1"/>
    </row>
    <row r="71" spans="1:11" s="7" customFormat="1" x14ac:dyDescent="0.25">
      <c r="A71" s="105"/>
      <c r="B71" s="137" t="s">
        <v>4</v>
      </c>
      <c r="C71" s="75">
        <f t="shared" ref="C71:I71" si="24">C77+C101+C125</f>
        <v>0</v>
      </c>
      <c r="D71" s="75">
        <f t="shared" si="24"/>
        <v>2220.79</v>
      </c>
      <c r="E71" s="75">
        <f t="shared" si="24"/>
        <v>0</v>
      </c>
      <c r="F71" s="75">
        <f t="shared" si="24"/>
        <v>0</v>
      </c>
      <c r="G71" s="75">
        <f t="shared" si="24"/>
        <v>0</v>
      </c>
      <c r="H71" s="75">
        <f t="shared" si="24"/>
        <v>0</v>
      </c>
      <c r="I71" s="75">
        <f t="shared" si="24"/>
        <v>2220.79</v>
      </c>
      <c r="J71" s="179"/>
      <c r="K71" s="1"/>
    </row>
    <row r="72" spans="1:11" s="7" customFormat="1" x14ac:dyDescent="0.25">
      <c r="A72" s="105"/>
      <c r="B72" s="137" t="s">
        <v>47</v>
      </c>
      <c r="C72" s="75">
        <f t="shared" ref="C72:I72" si="25">C78+C102+C126</f>
        <v>765877.6</v>
      </c>
      <c r="D72" s="75">
        <f t="shared" si="25"/>
        <v>1749379.35</v>
      </c>
      <c r="E72" s="75">
        <f t="shared" si="25"/>
        <v>0</v>
      </c>
      <c r="F72" s="75">
        <f t="shared" si="25"/>
        <v>0</v>
      </c>
      <c r="G72" s="75">
        <f t="shared" si="25"/>
        <v>0</v>
      </c>
      <c r="H72" s="75">
        <f t="shared" si="25"/>
        <v>0</v>
      </c>
      <c r="I72" s="75">
        <f t="shared" si="25"/>
        <v>1742794.59</v>
      </c>
      <c r="J72" s="179"/>
      <c r="K72" s="1"/>
    </row>
    <row r="73" spans="1:11" s="7" customFormat="1" x14ac:dyDescent="0.25">
      <c r="A73" s="105"/>
      <c r="B73" s="137" t="s">
        <v>11</v>
      </c>
      <c r="C73" s="75">
        <f t="shared" ref="C73:I73" si="26">C79+C103+C127</f>
        <v>94659.03</v>
      </c>
      <c r="D73" s="75">
        <f t="shared" si="26"/>
        <v>95048.63</v>
      </c>
      <c r="E73" s="75">
        <f t="shared" si="26"/>
        <v>0</v>
      </c>
      <c r="F73" s="75">
        <f t="shared" si="26"/>
        <v>0</v>
      </c>
      <c r="G73" s="75">
        <f t="shared" si="26"/>
        <v>0</v>
      </c>
      <c r="H73" s="75">
        <f t="shared" si="26"/>
        <v>0</v>
      </c>
      <c r="I73" s="75">
        <f t="shared" si="26"/>
        <v>94234.78</v>
      </c>
      <c r="J73" s="179"/>
      <c r="K73" s="1"/>
    </row>
    <row r="74" spans="1:11" s="7" customFormat="1" x14ac:dyDescent="0.25">
      <c r="A74" s="105"/>
      <c r="B74" s="137" t="s">
        <v>13</v>
      </c>
      <c r="C74" s="75">
        <f t="shared" ref="C74:I74" si="27">C80+C104+C128</f>
        <v>0</v>
      </c>
      <c r="D74" s="75">
        <f t="shared" si="27"/>
        <v>0</v>
      </c>
      <c r="E74" s="75">
        <f t="shared" si="27"/>
        <v>0</v>
      </c>
      <c r="F74" s="75">
        <f t="shared" si="27"/>
        <v>0</v>
      </c>
      <c r="G74" s="75">
        <f t="shared" si="27"/>
        <v>0</v>
      </c>
      <c r="H74" s="75">
        <f t="shared" si="27"/>
        <v>0</v>
      </c>
      <c r="I74" s="75">
        <f t="shared" si="27"/>
        <v>0</v>
      </c>
      <c r="J74" s="179"/>
      <c r="K74" s="1"/>
    </row>
    <row r="75" spans="1:11" s="7" customFormat="1" x14ac:dyDescent="0.25">
      <c r="A75" s="69"/>
      <c r="B75" s="137" t="s">
        <v>5</v>
      </c>
      <c r="C75" s="19">
        <f>C81+C105+C129</f>
        <v>0</v>
      </c>
      <c r="D75" s="19">
        <f t="shared" ref="D75:I75" si="28">D81+D105+D129</f>
        <v>0</v>
      </c>
      <c r="E75" s="19">
        <f t="shared" si="28"/>
        <v>0</v>
      </c>
      <c r="F75" s="19">
        <f t="shared" si="28"/>
        <v>0</v>
      </c>
      <c r="G75" s="19">
        <f t="shared" si="28"/>
        <v>0</v>
      </c>
      <c r="H75" s="19">
        <f t="shared" si="28"/>
        <v>0</v>
      </c>
      <c r="I75" s="19">
        <f t="shared" si="28"/>
        <v>0</v>
      </c>
      <c r="J75" s="179"/>
      <c r="K75" s="1"/>
    </row>
    <row r="76" spans="1:11" s="48" customFormat="1" ht="96.75" customHeight="1" x14ac:dyDescent="0.25">
      <c r="A76" s="151" t="s">
        <v>39</v>
      </c>
      <c r="B76" s="102" t="s">
        <v>76</v>
      </c>
      <c r="C76" s="103">
        <f>SUM(C77:C81)</f>
        <v>313287.64</v>
      </c>
      <c r="D76" s="103">
        <f>SUM(D77:D81)</f>
        <v>924347.93</v>
      </c>
      <c r="E76" s="103">
        <f>SUM(E77:E81)</f>
        <v>0</v>
      </c>
      <c r="F76" s="104">
        <f>E76/D76</f>
        <v>0</v>
      </c>
      <c r="G76" s="103">
        <f>SUM(G77:G81)</f>
        <v>0</v>
      </c>
      <c r="H76" s="104">
        <f>G76/D76</f>
        <v>0</v>
      </c>
      <c r="I76" s="103">
        <f>SUM(I77:I81)</f>
        <v>924347.93</v>
      </c>
      <c r="J76" s="152"/>
      <c r="K76" s="1"/>
    </row>
    <row r="77" spans="1:11" s="7" customFormat="1" x14ac:dyDescent="0.25">
      <c r="A77" s="96"/>
      <c r="B77" s="137" t="s">
        <v>4</v>
      </c>
      <c r="C77" s="75">
        <f>C83</f>
        <v>0</v>
      </c>
      <c r="D77" s="75">
        <f t="shared" ref="D77:E77" si="29">D83</f>
        <v>0</v>
      </c>
      <c r="E77" s="75">
        <f t="shared" si="29"/>
        <v>0</v>
      </c>
      <c r="F77" s="104"/>
      <c r="G77" s="75">
        <f>G83</f>
        <v>0</v>
      </c>
      <c r="H77" s="104"/>
      <c r="I77" s="75">
        <f>I83</f>
        <v>0</v>
      </c>
      <c r="J77" s="153"/>
      <c r="K77" s="1"/>
    </row>
    <row r="78" spans="1:11" s="7" customFormat="1" x14ac:dyDescent="0.25">
      <c r="A78" s="96"/>
      <c r="B78" s="137" t="s">
        <v>47</v>
      </c>
      <c r="C78" s="75">
        <f>C84+C90+C96</f>
        <v>278826</v>
      </c>
      <c r="D78" s="75">
        <f>D84+D90+D96</f>
        <v>890680.9</v>
      </c>
      <c r="E78" s="75">
        <f t="shared" ref="E78:H79" si="30">E84+E90</f>
        <v>0</v>
      </c>
      <c r="F78" s="75">
        <f t="shared" si="30"/>
        <v>0</v>
      </c>
      <c r="G78" s="75">
        <f t="shared" si="30"/>
        <v>0</v>
      </c>
      <c r="H78" s="75">
        <f t="shared" si="30"/>
        <v>0</v>
      </c>
      <c r="I78" s="75">
        <f>I84+I90+I96</f>
        <v>890680.9</v>
      </c>
      <c r="J78" s="153"/>
      <c r="K78" s="1"/>
    </row>
    <row r="79" spans="1:11" s="7" customFormat="1" x14ac:dyDescent="0.25">
      <c r="A79" s="96"/>
      <c r="B79" s="137" t="s">
        <v>37</v>
      </c>
      <c r="C79" s="75">
        <f>C85+C91+C97</f>
        <v>34461.64</v>
      </c>
      <c r="D79" s="75">
        <f>D85+D91+D97</f>
        <v>33667.03</v>
      </c>
      <c r="E79" s="75">
        <f t="shared" si="30"/>
        <v>0</v>
      </c>
      <c r="F79" s="75">
        <f t="shared" si="30"/>
        <v>0</v>
      </c>
      <c r="G79" s="75">
        <f t="shared" si="30"/>
        <v>0</v>
      </c>
      <c r="H79" s="75">
        <f t="shared" si="30"/>
        <v>0</v>
      </c>
      <c r="I79" s="75">
        <f>I85+I91+I97</f>
        <v>33667.03</v>
      </c>
      <c r="J79" s="153"/>
      <c r="K79" s="1"/>
    </row>
    <row r="80" spans="1:11" s="7" customFormat="1" x14ac:dyDescent="0.25">
      <c r="A80" s="96"/>
      <c r="B80" s="137" t="s">
        <v>13</v>
      </c>
      <c r="C80" s="75"/>
      <c r="D80" s="75"/>
      <c r="E80" s="75"/>
      <c r="F80" s="92"/>
      <c r="G80" s="75"/>
      <c r="H80" s="92"/>
      <c r="I80" s="75"/>
      <c r="J80" s="153"/>
      <c r="K80" s="1"/>
    </row>
    <row r="81" spans="1:11" s="7" customFormat="1" x14ac:dyDescent="0.25">
      <c r="A81" s="96"/>
      <c r="B81" s="137" t="s">
        <v>5</v>
      </c>
      <c r="C81" s="75"/>
      <c r="D81" s="135"/>
      <c r="E81" s="75"/>
      <c r="F81" s="92"/>
      <c r="G81" s="75"/>
      <c r="H81" s="92"/>
      <c r="I81" s="75"/>
      <c r="J81" s="153"/>
      <c r="K81" s="1"/>
    </row>
    <row r="82" spans="1:11" s="48" customFormat="1" ht="71.25" customHeight="1" x14ac:dyDescent="0.25">
      <c r="A82" s="149" t="s">
        <v>53</v>
      </c>
      <c r="B82" s="97" t="s">
        <v>77</v>
      </c>
      <c r="C82" s="98">
        <f>SUM(C83:C87)</f>
        <v>296927.98</v>
      </c>
      <c r="D82" s="98">
        <f>SUM(D83:D87)</f>
        <v>871094.37</v>
      </c>
      <c r="E82" s="98">
        <f>SUM(E83:E87)</f>
        <v>0</v>
      </c>
      <c r="F82" s="99">
        <f>E82/D82</f>
        <v>0</v>
      </c>
      <c r="G82" s="98">
        <f>SUM(G83:G87)</f>
        <v>0</v>
      </c>
      <c r="H82" s="99">
        <f>G82/D82</f>
        <v>0</v>
      </c>
      <c r="I82" s="98">
        <f>SUM(I83:I87)</f>
        <v>871094.37</v>
      </c>
      <c r="J82" s="180" t="s">
        <v>93</v>
      </c>
      <c r="K82" s="1"/>
    </row>
    <row r="83" spans="1:11" s="7" customFormat="1" x14ac:dyDescent="0.25">
      <c r="A83" s="150"/>
      <c r="B83" s="137" t="s">
        <v>4</v>
      </c>
      <c r="C83" s="75"/>
      <c r="D83" s="135"/>
      <c r="E83" s="75"/>
      <c r="F83" s="92"/>
      <c r="G83" s="75"/>
      <c r="H83" s="92"/>
      <c r="I83" s="135"/>
      <c r="J83" s="181"/>
      <c r="K83" s="1"/>
    </row>
    <row r="84" spans="1:11" s="7" customFormat="1" x14ac:dyDescent="0.25">
      <c r="A84" s="150"/>
      <c r="B84" s="137" t="s">
        <v>47</v>
      </c>
      <c r="C84" s="75">
        <v>264265.90000000002</v>
      </c>
      <c r="D84" s="75">
        <v>839226.9</v>
      </c>
      <c r="E84" s="75">
        <v>0</v>
      </c>
      <c r="F84" s="92">
        <f>E84/D84</f>
        <v>0</v>
      </c>
      <c r="G84" s="75">
        <v>0</v>
      </c>
      <c r="H84" s="92">
        <f>G84/D84</f>
        <v>0</v>
      </c>
      <c r="I84" s="75">
        <f>D84</f>
        <v>839226.9</v>
      </c>
      <c r="J84" s="181"/>
      <c r="K84" s="1"/>
    </row>
    <row r="85" spans="1:11" s="7" customFormat="1" x14ac:dyDescent="0.25">
      <c r="A85" s="150"/>
      <c r="B85" s="137" t="s">
        <v>37</v>
      </c>
      <c r="C85" s="75">
        <v>32662.080000000002</v>
      </c>
      <c r="D85" s="75">
        <v>31867.47</v>
      </c>
      <c r="E85" s="75">
        <v>0</v>
      </c>
      <c r="F85" s="92">
        <f>E85/D85</f>
        <v>0</v>
      </c>
      <c r="G85" s="75">
        <v>0</v>
      </c>
      <c r="H85" s="92">
        <f>G85/D85</f>
        <v>0</v>
      </c>
      <c r="I85" s="75">
        <f>D85</f>
        <v>31867.47</v>
      </c>
      <c r="J85" s="181"/>
      <c r="K85" s="1"/>
    </row>
    <row r="86" spans="1:11" s="7" customFormat="1" x14ac:dyDescent="0.25">
      <c r="A86" s="150"/>
      <c r="B86" s="137" t="s">
        <v>13</v>
      </c>
      <c r="C86" s="75"/>
      <c r="D86" s="75"/>
      <c r="E86" s="75"/>
      <c r="F86" s="92"/>
      <c r="G86" s="75"/>
      <c r="H86" s="92"/>
      <c r="I86" s="75"/>
      <c r="J86" s="181"/>
      <c r="K86" s="1"/>
    </row>
    <row r="87" spans="1:11" s="7" customFormat="1" x14ac:dyDescent="0.25">
      <c r="A87" s="150"/>
      <c r="B87" s="137" t="s">
        <v>5</v>
      </c>
      <c r="C87" s="75"/>
      <c r="D87" s="135"/>
      <c r="E87" s="75"/>
      <c r="F87" s="92"/>
      <c r="G87" s="75"/>
      <c r="H87" s="92"/>
      <c r="I87" s="75"/>
      <c r="J87" s="182"/>
      <c r="K87" s="1"/>
    </row>
    <row r="88" spans="1:11" s="7" customFormat="1" ht="60.75" x14ac:dyDescent="0.25">
      <c r="A88" s="149" t="s">
        <v>95</v>
      </c>
      <c r="B88" s="97" t="s">
        <v>96</v>
      </c>
      <c r="C88" s="98">
        <f>SUM(C89:C93)</f>
        <v>16359.66</v>
      </c>
      <c r="D88" s="98">
        <f>SUM(D89:D93)</f>
        <v>16359.66</v>
      </c>
      <c r="E88" s="98">
        <f>SUM(E89:E93)</f>
        <v>0</v>
      </c>
      <c r="F88" s="99">
        <f>E88/D88</f>
        <v>0</v>
      </c>
      <c r="G88" s="98">
        <f>SUM(G89:G93)</f>
        <v>0</v>
      </c>
      <c r="H88" s="99">
        <f>G88/D88</f>
        <v>0</v>
      </c>
      <c r="I88" s="98">
        <f>SUM(I89:I93)</f>
        <v>16359.66</v>
      </c>
      <c r="J88" s="220" t="s">
        <v>97</v>
      </c>
      <c r="K88" s="1"/>
    </row>
    <row r="89" spans="1:11" s="7" customFormat="1" x14ac:dyDescent="0.25">
      <c r="A89" s="150"/>
      <c r="B89" s="137" t="s">
        <v>4</v>
      </c>
      <c r="C89" s="75"/>
      <c r="D89" s="135"/>
      <c r="E89" s="75"/>
      <c r="F89" s="92"/>
      <c r="G89" s="75"/>
      <c r="H89" s="92"/>
      <c r="I89" s="135"/>
      <c r="J89" s="221"/>
      <c r="K89" s="1"/>
    </row>
    <row r="90" spans="1:11" s="7" customFormat="1" x14ac:dyDescent="0.25">
      <c r="A90" s="150"/>
      <c r="B90" s="137" t="s">
        <v>47</v>
      </c>
      <c r="C90" s="75">
        <v>14560.1</v>
      </c>
      <c r="D90" s="75">
        <v>14560.1</v>
      </c>
      <c r="E90" s="75">
        <v>0</v>
      </c>
      <c r="F90" s="92">
        <f>E90/D90</f>
        <v>0</v>
      </c>
      <c r="G90" s="75">
        <v>0</v>
      </c>
      <c r="H90" s="92">
        <f>G90/D90</f>
        <v>0</v>
      </c>
      <c r="I90" s="75">
        <f>D90</f>
        <v>14560.1</v>
      </c>
      <c r="J90" s="221"/>
      <c r="K90" s="1"/>
    </row>
    <row r="91" spans="1:11" s="7" customFormat="1" x14ac:dyDescent="0.25">
      <c r="A91" s="150"/>
      <c r="B91" s="137" t="s">
        <v>37</v>
      </c>
      <c r="C91" s="75">
        <v>1799.56</v>
      </c>
      <c r="D91" s="75">
        <v>1799.56</v>
      </c>
      <c r="E91" s="75">
        <v>0</v>
      </c>
      <c r="F91" s="92">
        <f>E91/D91</f>
        <v>0</v>
      </c>
      <c r="G91" s="75">
        <v>0</v>
      </c>
      <c r="H91" s="92">
        <f>G91/D91</f>
        <v>0</v>
      </c>
      <c r="I91" s="75">
        <f>D91</f>
        <v>1799.56</v>
      </c>
      <c r="J91" s="221"/>
      <c r="K91" s="1"/>
    </row>
    <row r="92" spans="1:11" s="7" customFormat="1" x14ac:dyDescent="0.25">
      <c r="A92" s="150"/>
      <c r="B92" s="137" t="s">
        <v>13</v>
      </c>
      <c r="C92" s="75"/>
      <c r="D92" s="75"/>
      <c r="E92" s="75"/>
      <c r="F92" s="92"/>
      <c r="G92" s="75"/>
      <c r="H92" s="92"/>
      <c r="I92" s="75"/>
      <c r="J92" s="221"/>
      <c r="K92" s="1"/>
    </row>
    <row r="93" spans="1:11" s="7" customFormat="1" x14ac:dyDescent="0.25">
      <c r="A93" s="150"/>
      <c r="B93" s="137" t="s">
        <v>5</v>
      </c>
      <c r="C93" s="75"/>
      <c r="D93" s="135"/>
      <c r="E93" s="75"/>
      <c r="F93" s="92"/>
      <c r="G93" s="75"/>
      <c r="H93" s="92"/>
      <c r="I93" s="75"/>
      <c r="J93" s="222"/>
      <c r="K93" s="1"/>
    </row>
    <row r="94" spans="1:11" s="7" customFormat="1" ht="60.75" x14ac:dyDescent="0.25">
      <c r="A94" s="149" t="s">
        <v>127</v>
      </c>
      <c r="B94" s="97" t="s">
        <v>129</v>
      </c>
      <c r="C94" s="98">
        <f>SUM(C95:C99)</f>
        <v>0</v>
      </c>
      <c r="D94" s="98">
        <f>SUM(D95:D99)</f>
        <v>36893.9</v>
      </c>
      <c r="E94" s="98">
        <f>SUM(E95:E99)</f>
        <v>0</v>
      </c>
      <c r="F94" s="99">
        <f>E94/D94</f>
        <v>0</v>
      </c>
      <c r="G94" s="98">
        <f>SUM(G95:G99)</f>
        <v>0</v>
      </c>
      <c r="H94" s="99">
        <f>G94/D94</f>
        <v>0</v>
      </c>
      <c r="I94" s="98">
        <f>SUM(I95:I99)</f>
        <v>36893.9</v>
      </c>
      <c r="J94" s="225" t="s">
        <v>128</v>
      </c>
      <c r="K94" s="1"/>
    </row>
    <row r="95" spans="1:11" s="7" customFormat="1" x14ac:dyDescent="0.25">
      <c r="A95" s="150"/>
      <c r="B95" s="137" t="s">
        <v>4</v>
      </c>
      <c r="C95" s="75"/>
      <c r="D95" s="135"/>
      <c r="E95" s="75"/>
      <c r="F95" s="92"/>
      <c r="G95" s="75"/>
      <c r="H95" s="92"/>
      <c r="I95" s="135"/>
      <c r="J95" s="226"/>
      <c r="K95" s="1"/>
    </row>
    <row r="96" spans="1:11" s="7" customFormat="1" x14ac:dyDescent="0.25">
      <c r="A96" s="150"/>
      <c r="B96" s="137" t="s">
        <v>47</v>
      </c>
      <c r="C96" s="75"/>
      <c r="D96" s="75">
        <v>36893.9</v>
      </c>
      <c r="E96" s="75">
        <v>0</v>
      </c>
      <c r="F96" s="92">
        <f>E96/D96</f>
        <v>0</v>
      </c>
      <c r="G96" s="75">
        <v>0</v>
      </c>
      <c r="H96" s="92">
        <f>G96/D96</f>
        <v>0</v>
      </c>
      <c r="I96" s="75">
        <f>D96</f>
        <v>36893.9</v>
      </c>
      <c r="J96" s="226"/>
      <c r="K96" s="1"/>
    </row>
    <row r="97" spans="1:11" s="7" customFormat="1" x14ac:dyDescent="0.25">
      <c r="A97" s="150"/>
      <c r="B97" s="137" t="s">
        <v>37</v>
      </c>
      <c r="C97" s="75"/>
      <c r="D97" s="75"/>
      <c r="E97" s="75">
        <v>0</v>
      </c>
      <c r="F97" s="92"/>
      <c r="G97" s="75">
        <v>0</v>
      </c>
      <c r="H97" s="92"/>
      <c r="I97" s="75">
        <f>D97</f>
        <v>0</v>
      </c>
      <c r="J97" s="226"/>
      <c r="K97" s="1"/>
    </row>
    <row r="98" spans="1:11" s="7" customFormat="1" x14ac:dyDescent="0.25">
      <c r="A98" s="150"/>
      <c r="B98" s="137" t="s">
        <v>13</v>
      </c>
      <c r="C98" s="75"/>
      <c r="D98" s="75"/>
      <c r="E98" s="75"/>
      <c r="F98" s="92"/>
      <c r="G98" s="75"/>
      <c r="H98" s="92"/>
      <c r="I98" s="75"/>
      <c r="J98" s="226"/>
      <c r="K98" s="1"/>
    </row>
    <row r="99" spans="1:11" s="7" customFormat="1" x14ac:dyDescent="0.25">
      <c r="A99" s="150"/>
      <c r="B99" s="137" t="s">
        <v>5</v>
      </c>
      <c r="C99" s="75"/>
      <c r="D99" s="135"/>
      <c r="E99" s="75"/>
      <c r="F99" s="92"/>
      <c r="G99" s="75"/>
      <c r="H99" s="92"/>
      <c r="I99" s="75"/>
      <c r="J99" s="227"/>
      <c r="K99" s="1"/>
    </row>
    <row r="100" spans="1:11" s="7" customFormat="1" ht="81" customHeight="1" x14ac:dyDescent="0.25">
      <c r="A100" s="155" t="s">
        <v>78</v>
      </c>
      <c r="B100" s="102" t="s">
        <v>79</v>
      </c>
      <c r="C100" s="98">
        <f>SUM(C101:C105)</f>
        <v>58953.37</v>
      </c>
      <c r="D100" s="98">
        <f>SUM(D101:D105)</f>
        <v>58953.37</v>
      </c>
      <c r="E100" s="98">
        <f>SUM(E101:E105)</f>
        <v>0</v>
      </c>
      <c r="F100" s="92">
        <f t="shared" ref="F100" si="31">E100/D100</f>
        <v>0</v>
      </c>
      <c r="G100" s="98">
        <f>SUM(G101:G105)</f>
        <v>0</v>
      </c>
      <c r="H100" s="92">
        <f t="shared" ref="H100" si="32">G100/D100</f>
        <v>0</v>
      </c>
      <c r="I100" s="98">
        <f>SUM(I101:I105)</f>
        <v>51554.76</v>
      </c>
      <c r="J100" s="228"/>
      <c r="K100" s="1"/>
    </row>
    <row r="101" spans="1:11" s="7" customFormat="1" x14ac:dyDescent="0.25">
      <c r="A101" s="150"/>
      <c r="B101" s="137" t="s">
        <v>4</v>
      </c>
      <c r="C101" s="75">
        <f>C107+C113</f>
        <v>0</v>
      </c>
      <c r="D101" s="75">
        <f>D107+D113</f>
        <v>0</v>
      </c>
      <c r="E101" s="75"/>
      <c r="F101" s="92"/>
      <c r="G101" s="75">
        <f>G107+G113</f>
        <v>0</v>
      </c>
      <c r="H101" s="92"/>
      <c r="I101" s="98">
        <f>I107+I113</f>
        <v>0</v>
      </c>
      <c r="J101" s="229"/>
      <c r="K101" s="1"/>
    </row>
    <row r="102" spans="1:11" s="7" customFormat="1" x14ac:dyDescent="0.25">
      <c r="A102" s="150"/>
      <c r="B102" s="137" t="s">
        <v>47</v>
      </c>
      <c r="C102" s="75">
        <f>C108+C114+C120</f>
        <v>52468.5</v>
      </c>
      <c r="D102" s="75">
        <f t="shared" ref="D102:I103" si="33">D108+D114+D120</f>
        <v>52468.5</v>
      </c>
      <c r="E102" s="75">
        <f t="shared" si="33"/>
        <v>0</v>
      </c>
      <c r="F102" s="75">
        <f t="shared" si="33"/>
        <v>0</v>
      </c>
      <c r="G102" s="75">
        <f t="shared" si="33"/>
        <v>0</v>
      </c>
      <c r="H102" s="75">
        <f t="shared" si="33"/>
        <v>0</v>
      </c>
      <c r="I102" s="75">
        <f t="shared" si="33"/>
        <v>45883.74</v>
      </c>
      <c r="J102" s="229"/>
      <c r="K102" s="1"/>
    </row>
    <row r="103" spans="1:11" s="7" customFormat="1" x14ac:dyDescent="0.25">
      <c r="A103" s="150"/>
      <c r="B103" s="137" t="s">
        <v>37</v>
      </c>
      <c r="C103" s="75">
        <f>C109+C115+C121</f>
        <v>6484.87</v>
      </c>
      <c r="D103" s="75">
        <f t="shared" si="33"/>
        <v>6484.87</v>
      </c>
      <c r="E103" s="75">
        <f t="shared" si="33"/>
        <v>0</v>
      </c>
      <c r="F103" s="75">
        <f t="shared" si="33"/>
        <v>0</v>
      </c>
      <c r="G103" s="75">
        <f t="shared" si="33"/>
        <v>0</v>
      </c>
      <c r="H103" s="75">
        <f t="shared" si="33"/>
        <v>0</v>
      </c>
      <c r="I103" s="75">
        <f t="shared" si="33"/>
        <v>5671.02</v>
      </c>
      <c r="J103" s="229"/>
      <c r="K103" s="1"/>
    </row>
    <row r="104" spans="1:11" s="7" customFormat="1" x14ac:dyDescent="0.25">
      <c r="A104" s="150"/>
      <c r="B104" s="137" t="s">
        <v>13</v>
      </c>
      <c r="C104" s="75">
        <f t="shared" ref="C104:E104" si="34">C110+C116</f>
        <v>0</v>
      </c>
      <c r="D104" s="75">
        <f t="shared" si="34"/>
        <v>0</v>
      </c>
      <c r="E104" s="75">
        <f t="shared" si="34"/>
        <v>0</v>
      </c>
      <c r="F104" s="92"/>
      <c r="G104" s="75">
        <f t="shared" ref="G104:G105" si="35">G110+G116</f>
        <v>0</v>
      </c>
      <c r="H104" s="92"/>
      <c r="I104" s="98">
        <f t="shared" ref="I104:I105" si="36">I110+I116</f>
        <v>0</v>
      </c>
      <c r="J104" s="229"/>
      <c r="K104" s="1"/>
    </row>
    <row r="105" spans="1:11" s="7" customFormat="1" x14ac:dyDescent="0.25">
      <c r="A105" s="150"/>
      <c r="B105" s="137" t="s">
        <v>5</v>
      </c>
      <c r="C105" s="75">
        <f t="shared" ref="C105:E105" si="37">C111+C117</f>
        <v>0</v>
      </c>
      <c r="D105" s="75">
        <f t="shared" si="37"/>
        <v>0</v>
      </c>
      <c r="E105" s="75">
        <f t="shared" si="37"/>
        <v>0</v>
      </c>
      <c r="F105" s="92"/>
      <c r="G105" s="75">
        <f t="shared" si="35"/>
        <v>0</v>
      </c>
      <c r="H105" s="92"/>
      <c r="I105" s="98">
        <f t="shared" si="36"/>
        <v>0</v>
      </c>
      <c r="J105" s="230"/>
      <c r="K105" s="1"/>
    </row>
    <row r="106" spans="1:11" s="7" customFormat="1" ht="76.5" customHeight="1" x14ac:dyDescent="0.25">
      <c r="A106" s="149" t="s">
        <v>84</v>
      </c>
      <c r="B106" s="97" t="s">
        <v>85</v>
      </c>
      <c r="C106" s="75">
        <f>C107+C108+C109+C110+C111</f>
        <v>22221.62</v>
      </c>
      <c r="D106" s="75">
        <f t="shared" ref="D106:E106" si="38">D107+D108+D109+D110+D111</f>
        <v>22221.62</v>
      </c>
      <c r="E106" s="75">
        <f t="shared" si="38"/>
        <v>0</v>
      </c>
      <c r="F106" s="92"/>
      <c r="G106" s="75">
        <f>SUM(G107:G111)</f>
        <v>0</v>
      </c>
      <c r="H106" s="92"/>
      <c r="I106" s="75">
        <f>D106-G106</f>
        <v>22221.62</v>
      </c>
      <c r="J106" s="136" t="s">
        <v>124</v>
      </c>
      <c r="K106" s="1"/>
    </row>
    <row r="107" spans="1:11" s="7" customFormat="1" x14ac:dyDescent="0.25">
      <c r="A107" s="150"/>
      <c r="B107" s="137" t="s">
        <v>4</v>
      </c>
      <c r="C107" s="75"/>
      <c r="D107" s="135"/>
      <c r="E107" s="75"/>
      <c r="F107" s="92"/>
      <c r="G107" s="75"/>
      <c r="H107" s="92"/>
      <c r="I107" s="75">
        <f t="shared" ref="I107:I111" si="39">D107-G107</f>
        <v>0</v>
      </c>
      <c r="J107" s="154"/>
      <c r="K107" s="1"/>
    </row>
    <row r="108" spans="1:11" s="7" customFormat="1" x14ac:dyDescent="0.25">
      <c r="A108" s="150"/>
      <c r="B108" s="137" t="s">
        <v>47</v>
      </c>
      <c r="C108" s="75">
        <v>19777.240000000002</v>
      </c>
      <c r="D108" s="75">
        <v>19777.240000000002</v>
      </c>
      <c r="E108" s="75"/>
      <c r="F108" s="92"/>
      <c r="G108" s="75"/>
      <c r="H108" s="92"/>
      <c r="I108" s="75">
        <f t="shared" si="39"/>
        <v>19777.240000000002</v>
      </c>
      <c r="J108" s="154"/>
      <c r="K108" s="1"/>
    </row>
    <row r="109" spans="1:11" s="7" customFormat="1" x14ac:dyDescent="0.25">
      <c r="A109" s="150"/>
      <c r="B109" s="137" t="s">
        <v>37</v>
      </c>
      <c r="C109" s="75">
        <v>2444.38</v>
      </c>
      <c r="D109" s="75">
        <v>2444.38</v>
      </c>
      <c r="E109" s="75"/>
      <c r="F109" s="92"/>
      <c r="G109" s="75"/>
      <c r="H109" s="92"/>
      <c r="I109" s="75">
        <f t="shared" si="39"/>
        <v>2444.38</v>
      </c>
      <c r="J109" s="154"/>
      <c r="K109" s="1"/>
    </row>
    <row r="110" spans="1:11" s="7" customFormat="1" x14ac:dyDescent="0.25">
      <c r="A110" s="150"/>
      <c r="B110" s="137" t="s">
        <v>13</v>
      </c>
      <c r="C110" s="75"/>
      <c r="D110" s="135"/>
      <c r="E110" s="75"/>
      <c r="F110" s="92"/>
      <c r="G110" s="75"/>
      <c r="H110" s="92"/>
      <c r="I110" s="75">
        <f t="shared" si="39"/>
        <v>0</v>
      </c>
      <c r="J110" s="154"/>
      <c r="K110" s="1"/>
    </row>
    <row r="111" spans="1:11" s="7" customFormat="1" x14ac:dyDescent="0.25">
      <c r="A111" s="150"/>
      <c r="B111" s="137" t="s">
        <v>5</v>
      </c>
      <c r="C111" s="75"/>
      <c r="D111" s="135"/>
      <c r="E111" s="75"/>
      <c r="F111" s="92"/>
      <c r="G111" s="75"/>
      <c r="H111" s="92"/>
      <c r="I111" s="75">
        <f t="shared" si="39"/>
        <v>0</v>
      </c>
      <c r="J111" s="154"/>
      <c r="K111" s="1"/>
    </row>
    <row r="112" spans="1:11" s="7" customFormat="1" ht="326.25" customHeight="1" x14ac:dyDescent="0.25">
      <c r="A112" s="149" t="s">
        <v>86</v>
      </c>
      <c r="B112" s="97" t="s">
        <v>87</v>
      </c>
      <c r="C112" s="75">
        <f>SUM(C113:C117)</f>
        <v>18234.13</v>
      </c>
      <c r="D112" s="75">
        <f>SUM(D113:D117)</f>
        <v>18234.13</v>
      </c>
      <c r="E112" s="75">
        <f>SUM(E113:E117)</f>
        <v>0</v>
      </c>
      <c r="F112" s="92"/>
      <c r="G112" s="75">
        <f>SUM(G113:G117)</f>
        <v>0</v>
      </c>
      <c r="H112" s="92"/>
      <c r="I112" s="75">
        <f>I113+I114+I115</f>
        <v>10835.52</v>
      </c>
      <c r="J112" s="218" t="s">
        <v>125</v>
      </c>
      <c r="K112" s="1"/>
    </row>
    <row r="113" spans="1:11" s="7" customFormat="1" ht="103.5" customHeight="1" x14ac:dyDescent="0.25">
      <c r="A113" s="150"/>
      <c r="B113" s="137" t="s">
        <v>4</v>
      </c>
      <c r="C113" s="75"/>
      <c r="D113" s="135"/>
      <c r="E113" s="75"/>
      <c r="F113" s="92"/>
      <c r="G113" s="75"/>
      <c r="H113" s="92"/>
      <c r="I113" s="75">
        <f t="shared" ref="I113:I117" si="40">D113-G113</f>
        <v>0</v>
      </c>
      <c r="J113" s="218"/>
      <c r="K113" s="1"/>
    </row>
    <row r="114" spans="1:11" s="7" customFormat="1" ht="118.5" customHeight="1" x14ac:dyDescent="0.25">
      <c r="A114" s="150"/>
      <c r="B114" s="137" t="s">
        <v>47</v>
      </c>
      <c r="C114" s="75">
        <v>16228.38</v>
      </c>
      <c r="D114" s="75">
        <v>16228.38</v>
      </c>
      <c r="E114" s="75"/>
      <c r="F114" s="92"/>
      <c r="G114" s="75"/>
      <c r="H114" s="92"/>
      <c r="I114" s="75">
        <f>D114-6584.76</f>
        <v>9643.6200000000008</v>
      </c>
      <c r="J114" s="218"/>
      <c r="K114" s="1"/>
    </row>
    <row r="115" spans="1:11" s="7" customFormat="1" ht="120.75" customHeight="1" x14ac:dyDescent="0.25">
      <c r="A115" s="150"/>
      <c r="B115" s="137" t="s">
        <v>37</v>
      </c>
      <c r="C115" s="75">
        <v>2005.75</v>
      </c>
      <c r="D115" s="75">
        <v>2005.75</v>
      </c>
      <c r="E115" s="75"/>
      <c r="F115" s="92"/>
      <c r="G115" s="75"/>
      <c r="H115" s="92"/>
      <c r="I115" s="75">
        <f>D115-813.85</f>
        <v>1191.9000000000001</v>
      </c>
      <c r="J115" s="218"/>
      <c r="K115" s="1"/>
    </row>
    <row r="116" spans="1:11" s="7" customFormat="1" ht="107.25" customHeight="1" x14ac:dyDescent="0.25">
      <c r="A116" s="150"/>
      <c r="B116" s="137" t="s">
        <v>13</v>
      </c>
      <c r="C116" s="75"/>
      <c r="D116" s="135"/>
      <c r="E116" s="75"/>
      <c r="F116" s="92"/>
      <c r="G116" s="75"/>
      <c r="H116" s="92"/>
      <c r="I116" s="75">
        <f t="shared" si="40"/>
        <v>0</v>
      </c>
      <c r="J116" s="218"/>
      <c r="K116" s="1"/>
    </row>
    <row r="117" spans="1:11" s="7" customFormat="1" ht="47.25" customHeight="1" x14ac:dyDescent="0.25">
      <c r="A117" s="150"/>
      <c r="B117" s="137" t="s">
        <v>5</v>
      </c>
      <c r="C117" s="75"/>
      <c r="D117" s="135"/>
      <c r="E117" s="75"/>
      <c r="F117" s="92"/>
      <c r="G117" s="75"/>
      <c r="H117" s="92"/>
      <c r="I117" s="75">
        <f t="shared" si="40"/>
        <v>0</v>
      </c>
      <c r="J117" s="219"/>
      <c r="K117" s="1"/>
    </row>
    <row r="118" spans="1:11" s="7" customFormat="1" ht="44.25" customHeight="1" x14ac:dyDescent="0.25">
      <c r="A118" s="149" t="s">
        <v>98</v>
      </c>
      <c r="B118" s="97" t="s">
        <v>80</v>
      </c>
      <c r="C118" s="75">
        <f>C119+C120+C121+C122+C123</f>
        <v>18497.62</v>
      </c>
      <c r="D118" s="75">
        <f t="shared" ref="D118:E118" si="41">D119+D120+D121+D122+D123</f>
        <v>18497.62</v>
      </c>
      <c r="E118" s="75">
        <f t="shared" si="41"/>
        <v>0</v>
      </c>
      <c r="F118" s="92">
        <f>E118/D118</f>
        <v>0</v>
      </c>
      <c r="G118" s="75">
        <f t="shared" ref="G118" si="42">G119+G120+G121+G122+G123</f>
        <v>0</v>
      </c>
      <c r="H118" s="92">
        <f>G118/D118</f>
        <v>0</v>
      </c>
      <c r="I118" s="75">
        <f>D118-G118</f>
        <v>18497.62</v>
      </c>
      <c r="J118" s="225" t="s">
        <v>94</v>
      </c>
      <c r="K118" s="1"/>
    </row>
    <row r="119" spans="1:11" s="7" customFormat="1" x14ac:dyDescent="0.25">
      <c r="A119" s="150"/>
      <c r="B119" s="137" t="s">
        <v>4</v>
      </c>
      <c r="C119" s="75"/>
      <c r="D119" s="135"/>
      <c r="E119" s="75"/>
      <c r="F119" s="92"/>
      <c r="G119" s="75"/>
      <c r="H119" s="92"/>
      <c r="I119" s="135"/>
      <c r="J119" s="226"/>
      <c r="K119" s="1"/>
    </row>
    <row r="120" spans="1:11" s="7" customFormat="1" x14ac:dyDescent="0.25">
      <c r="A120" s="150"/>
      <c r="B120" s="137" t="s">
        <v>47</v>
      </c>
      <c r="C120" s="75">
        <v>16462.88</v>
      </c>
      <c r="D120" s="75">
        <v>16462.88</v>
      </c>
      <c r="E120" s="75">
        <v>0</v>
      </c>
      <c r="F120" s="92">
        <f>E120/D120</f>
        <v>0</v>
      </c>
      <c r="G120" s="75">
        <v>0</v>
      </c>
      <c r="H120" s="92">
        <f>G120/D120</f>
        <v>0</v>
      </c>
      <c r="I120" s="75">
        <f t="shared" ref="I120:I121" si="43">D120-G120</f>
        <v>16462.88</v>
      </c>
      <c r="J120" s="226"/>
      <c r="K120" s="1"/>
    </row>
    <row r="121" spans="1:11" s="7" customFormat="1" x14ac:dyDescent="0.25">
      <c r="A121" s="150"/>
      <c r="B121" s="137" t="s">
        <v>37</v>
      </c>
      <c r="C121" s="75">
        <v>2034.74</v>
      </c>
      <c r="D121" s="75">
        <v>2034.74</v>
      </c>
      <c r="E121" s="75">
        <v>0</v>
      </c>
      <c r="F121" s="92">
        <f>E121/D121</f>
        <v>0</v>
      </c>
      <c r="G121" s="75">
        <v>0</v>
      </c>
      <c r="H121" s="92">
        <f>G121/D121</f>
        <v>0</v>
      </c>
      <c r="I121" s="75">
        <f t="shared" si="43"/>
        <v>2034.74</v>
      </c>
      <c r="J121" s="226"/>
      <c r="K121" s="1"/>
    </row>
    <row r="122" spans="1:11" s="7" customFormat="1" x14ac:dyDescent="0.25">
      <c r="A122" s="150"/>
      <c r="B122" s="137" t="s">
        <v>13</v>
      </c>
      <c r="C122" s="75"/>
      <c r="D122" s="135"/>
      <c r="E122" s="75"/>
      <c r="F122" s="92"/>
      <c r="G122" s="75"/>
      <c r="H122" s="92"/>
      <c r="I122" s="75"/>
      <c r="J122" s="226"/>
      <c r="K122" s="1"/>
    </row>
    <row r="123" spans="1:11" s="7" customFormat="1" x14ac:dyDescent="0.25">
      <c r="A123" s="150"/>
      <c r="B123" s="137" t="s">
        <v>5</v>
      </c>
      <c r="C123" s="75"/>
      <c r="D123" s="135"/>
      <c r="E123" s="75"/>
      <c r="F123" s="92"/>
      <c r="G123" s="75"/>
      <c r="H123" s="92"/>
      <c r="I123" s="75"/>
      <c r="J123" s="227"/>
      <c r="K123" s="1"/>
    </row>
    <row r="124" spans="1:11" s="48" customFormat="1" ht="60.75" x14ac:dyDescent="0.25">
      <c r="A124" s="101" t="s">
        <v>81</v>
      </c>
      <c r="B124" s="102" t="s">
        <v>89</v>
      </c>
      <c r="C124" s="103">
        <f>SUM(C125:C129)</f>
        <v>488295.62</v>
      </c>
      <c r="D124" s="103">
        <f>SUM(D125:D129)</f>
        <v>863347.47</v>
      </c>
      <c r="E124" s="103">
        <f>SUM(E125:E129)</f>
        <v>0</v>
      </c>
      <c r="F124" s="104">
        <f>E124/D124</f>
        <v>0</v>
      </c>
      <c r="G124" s="103">
        <f>SUM(G125:G129)</f>
        <v>0</v>
      </c>
      <c r="H124" s="104">
        <f>G124/D124</f>
        <v>0</v>
      </c>
      <c r="I124" s="103">
        <f>SUM(I125:I129)</f>
        <v>863347.47</v>
      </c>
      <c r="J124" s="171"/>
      <c r="K124" s="1"/>
    </row>
    <row r="125" spans="1:11" s="7" customFormat="1" x14ac:dyDescent="0.25">
      <c r="A125" s="150"/>
      <c r="B125" s="137" t="s">
        <v>4</v>
      </c>
      <c r="C125" s="75">
        <f t="shared" ref="C125:I125" si="44">C131+C137</f>
        <v>0</v>
      </c>
      <c r="D125" s="75">
        <f t="shared" si="44"/>
        <v>2220.79</v>
      </c>
      <c r="E125" s="75">
        <f t="shared" si="44"/>
        <v>0</v>
      </c>
      <c r="F125" s="75">
        <f t="shared" si="44"/>
        <v>0</v>
      </c>
      <c r="G125" s="75">
        <f t="shared" si="44"/>
        <v>0</v>
      </c>
      <c r="H125" s="75">
        <f t="shared" si="44"/>
        <v>0</v>
      </c>
      <c r="I125" s="75">
        <f t="shared" si="44"/>
        <v>2220.79</v>
      </c>
      <c r="J125" s="171"/>
      <c r="K125" s="1"/>
    </row>
    <row r="126" spans="1:11" s="7" customFormat="1" x14ac:dyDescent="0.25">
      <c r="A126" s="150"/>
      <c r="B126" s="137" t="s">
        <v>47</v>
      </c>
      <c r="C126" s="75">
        <f t="shared" ref="C126:I126" si="45">C132+C138</f>
        <v>434583.1</v>
      </c>
      <c r="D126" s="75">
        <f t="shared" si="45"/>
        <v>806229.95</v>
      </c>
      <c r="E126" s="75">
        <f t="shared" si="45"/>
        <v>0</v>
      </c>
      <c r="F126" s="75">
        <f t="shared" si="45"/>
        <v>0</v>
      </c>
      <c r="G126" s="75">
        <f t="shared" si="45"/>
        <v>0</v>
      </c>
      <c r="H126" s="75">
        <f t="shared" si="45"/>
        <v>0</v>
      </c>
      <c r="I126" s="75">
        <f t="shared" si="45"/>
        <v>806229.95</v>
      </c>
      <c r="J126" s="171"/>
      <c r="K126" s="1"/>
    </row>
    <row r="127" spans="1:11" s="7" customFormat="1" x14ac:dyDescent="0.25">
      <c r="A127" s="150"/>
      <c r="B127" s="137" t="s">
        <v>37</v>
      </c>
      <c r="C127" s="75">
        <f>C133+C139</f>
        <v>53712.52</v>
      </c>
      <c r="D127" s="75">
        <f t="shared" ref="D127:I127" si="46">D133+D139</f>
        <v>54896.73</v>
      </c>
      <c r="E127" s="75">
        <f t="shared" si="46"/>
        <v>0</v>
      </c>
      <c r="F127" s="75">
        <f t="shared" si="46"/>
        <v>0</v>
      </c>
      <c r="G127" s="75">
        <f t="shared" si="46"/>
        <v>0</v>
      </c>
      <c r="H127" s="75">
        <f t="shared" si="46"/>
        <v>0</v>
      </c>
      <c r="I127" s="75">
        <f t="shared" si="46"/>
        <v>54896.73</v>
      </c>
      <c r="J127" s="171"/>
      <c r="K127" s="1"/>
    </row>
    <row r="128" spans="1:11" s="7" customFormat="1" x14ac:dyDescent="0.25">
      <c r="A128" s="150"/>
      <c r="B128" s="137" t="s">
        <v>13</v>
      </c>
      <c r="C128" s="75">
        <f t="shared" ref="C128:E128" si="47">C134</f>
        <v>0</v>
      </c>
      <c r="D128" s="75">
        <f t="shared" si="47"/>
        <v>0</v>
      </c>
      <c r="E128" s="75">
        <f t="shared" si="47"/>
        <v>0</v>
      </c>
      <c r="F128" s="92"/>
      <c r="G128" s="75">
        <f t="shared" ref="G128:G129" si="48">G134</f>
        <v>0</v>
      </c>
      <c r="H128" s="92"/>
      <c r="I128" s="75">
        <f t="shared" ref="I128:I129" si="49">I134</f>
        <v>0</v>
      </c>
      <c r="J128" s="171"/>
      <c r="K128" s="1"/>
    </row>
    <row r="129" spans="1:11" s="7" customFormat="1" x14ac:dyDescent="0.25">
      <c r="A129" s="150"/>
      <c r="B129" s="137" t="s">
        <v>5</v>
      </c>
      <c r="C129" s="75">
        <f t="shared" ref="C129:E129" si="50">C135</f>
        <v>0</v>
      </c>
      <c r="D129" s="75">
        <f t="shared" si="50"/>
        <v>0</v>
      </c>
      <c r="E129" s="75">
        <f t="shared" si="50"/>
        <v>0</v>
      </c>
      <c r="F129" s="92"/>
      <c r="G129" s="75">
        <f t="shared" si="48"/>
        <v>0</v>
      </c>
      <c r="H129" s="92"/>
      <c r="I129" s="75">
        <f t="shared" si="49"/>
        <v>0</v>
      </c>
      <c r="J129" s="171"/>
      <c r="K129" s="1"/>
    </row>
    <row r="130" spans="1:11" s="49" customFormat="1" ht="90.75" customHeight="1" x14ac:dyDescent="0.25">
      <c r="A130" s="96" t="s">
        <v>82</v>
      </c>
      <c r="B130" s="97" t="s">
        <v>83</v>
      </c>
      <c r="C130" s="98">
        <f>SUM(C131:C135)</f>
        <v>488295.62</v>
      </c>
      <c r="D130" s="98">
        <f>SUM(D131:D135)</f>
        <v>855555.22</v>
      </c>
      <c r="E130" s="98">
        <f>SUM(E131:E135)</f>
        <v>0</v>
      </c>
      <c r="F130" s="99">
        <f>E130/D130</f>
        <v>0</v>
      </c>
      <c r="G130" s="98">
        <f>SUM(G131:G135)</f>
        <v>0</v>
      </c>
      <c r="H130" s="99">
        <f>G130/D130</f>
        <v>0</v>
      </c>
      <c r="I130" s="98">
        <f>D130-G130</f>
        <v>855555.22</v>
      </c>
      <c r="J130" s="171" t="s">
        <v>93</v>
      </c>
      <c r="K130" s="1"/>
    </row>
    <row r="131" spans="1:11" s="7" customFormat="1" ht="25.5" customHeight="1" x14ac:dyDescent="0.25">
      <c r="A131" s="150"/>
      <c r="B131" s="137" t="s">
        <v>4</v>
      </c>
      <c r="C131" s="75"/>
      <c r="D131" s="135"/>
      <c r="E131" s="75"/>
      <c r="F131" s="92"/>
      <c r="G131" s="75"/>
      <c r="H131" s="92"/>
      <c r="I131" s="75"/>
      <c r="J131" s="171"/>
      <c r="K131" s="1"/>
    </row>
    <row r="132" spans="1:11" s="7" customFormat="1" x14ac:dyDescent="0.25">
      <c r="A132" s="150"/>
      <c r="B132" s="137" t="s">
        <v>47</v>
      </c>
      <c r="C132" s="75">
        <f>181678+252905.1</f>
        <v>434583.1</v>
      </c>
      <c r="D132" s="75">
        <v>801048.1</v>
      </c>
      <c r="E132" s="75">
        <v>0</v>
      </c>
      <c r="F132" s="92">
        <f>E132/D132</f>
        <v>0</v>
      </c>
      <c r="G132" s="75">
        <v>0</v>
      </c>
      <c r="H132" s="92">
        <f>G132/D132</f>
        <v>0</v>
      </c>
      <c r="I132" s="98">
        <f t="shared" ref="I132:I133" si="51">D132-G132</f>
        <v>801048.1</v>
      </c>
      <c r="J132" s="171"/>
      <c r="K132" s="1"/>
    </row>
    <row r="133" spans="1:11" s="7" customFormat="1" x14ac:dyDescent="0.25">
      <c r="A133" s="150"/>
      <c r="B133" s="137" t="s">
        <v>37</v>
      </c>
      <c r="C133" s="75">
        <v>53712.52</v>
      </c>
      <c r="D133" s="75">
        <v>54507.12</v>
      </c>
      <c r="E133" s="75">
        <v>0</v>
      </c>
      <c r="F133" s="92">
        <f>E133/D133</f>
        <v>0</v>
      </c>
      <c r="G133" s="75">
        <v>0</v>
      </c>
      <c r="H133" s="92">
        <f>G133/D133</f>
        <v>0</v>
      </c>
      <c r="I133" s="98">
        <f t="shared" si="51"/>
        <v>54507.12</v>
      </c>
      <c r="J133" s="171"/>
      <c r="K133" s="1"/>
    </row>
    <row r="134" spans="1:11" s="7" customFormat="1" ht="28.5" customHeight="1" x14ac:dyDescent="0.25">
      <c r="A134" s="150"/>
      <c r="B134" s="137" t="s">
        <v>13</v>
      </c>
      <c r="C134" s="75">
        <v>0</v>
      </c>
      <c r="D134" s="75">
        <v>0</v>
      </c>
      <c r="E134" s="75"/>
      <c r="F134" s="92"/>
      <c r="G134" s="75"/>
      <c r="H134" s="92">
        <v>0</v>
      </c>
      <c r="I134" s="75"/>
      <c r="J134" s="171"/>
      <c r="K134" s="1"/>
    </row>
    <row r="135" spans="1:11" s="7" customFormat="1" ht="28.5" customHeight="1" x14ac:dyDescent="0.25">
      <c r="A135" s="96"/>
      <c r="B135" s="137" t="s">
        <v>5</v>
      </c>
      <c r="C135" s="75"/>
      <c r="D135" s="135"/>
      <c r="E135" s="75"/>
      <c r="F135" s="92"/>
      <c r="G135" s="75"/>
      <c r="H135" s="92"/>
      <c r="I135" s="100"/>
      <c r="J135" s="171"/>
      <c r="K135" s="1"/>
    </row>
    <row r="136" spans="1:11" s="7" customFormat="1" ht="81" x14ac:dyDescent="0.25">
      <c r="A136" s="96" t="s">
        <v>99</v>
      </c>
      <c r="B136" s="97" t="s">
        <v>100</v>
      </c>
      <c r="C136" s="98">
        <f>SUM(C137:C141)</f>
        <v>0</v>
      </c>
      <c r="D136" s="98">
        <f>SUM(D137:D141)</f>
        <v>7792.25</v>
      </c>
      <c r="E136" s="98">
        <f>SUM(E137:E141)</f>
        <v>0</v>
      </c>
      <c r="F136" s="99">
        <f>E136/D136</f>
        <v>0</v>
      </c>
      <c r="G136" s="98">
        <f>SUM(G137:G141)</f>
        <v>0</v>
      </c>
      <c r="H136" s="99">
        <f>G136/D136</f>
        <v>0</v>
      </c>
      <c r="I136" s="98">
        <f>D136-G136</f>
        <v>7792.25</v>
      </c>
      <c r="J136" s="156" t="s">
        <v>97</v>
      </c>
      <c r="K136" s="1"/>
    </row>
    <row r="137" spans="1:11" s="7" customFormat="1" ht="28.5" customHeight="1" x14ac:dyDescent="0.25">
      <c r="A137" s="150"/>
      <c r="B137" s="137" t="s">
        <v>4</v>
      </c>
      <c r="C137" s="75"/>
      <c r="D137" s="75">
        <v>2220.79</v>
      </c>
      <c r="E137" s="75"/>
      <c r="F137" s="92"/>
      <c r="G137" s="75"/>
      <c r="H137" s="92"/>
      <c r="I137" s="98">
        <f t="shared" ref="I137:I139" si="52">D137-G137</f>
        <v>2220.79</v>
      </c>
      <c r="J137" s="157"/>
      <c r="K137" s="1"/>
    </row>
    <row r="138" spans="1:11" s="7" customFormat="1" ht="28.5" customHeight="1" x14ac:dyDescent="0.25">
      <c r="A138" s="150"/>
      <c r="B138" s="137" t="s">
        <v>47</v>
      </c>
      <c r="C138" s="75"/>
      <c r="D138" s="75">
        <v>5181.8500000000004</v>
      </c>
      <c r="E138" s="75">
        <v>0</v>
      </c>
      <c r="F138" s="92">
        <f>E138/D138</f>
        <v>0</v>
      </c>
      <c r="G138" s="75">
        <v>0</v>
      </c>
      <c r="H138" s="92">
        <f>G138/D138</f>
        <v>0</v>
      </c>
      <c r="I138" s="98">
        <f t="shared" si="52"/>
        <v>5181.8500000000004</v>
      </c>
      <c r="J138" s="157"/>
      <c r="K138" s="1"/>
    </row>
    <row r="139" spans="1:11" s="7" customFormat="1" ht="28.5" customHeight="1" x14ac:dyDescent="0.25">
      <c r="A139" s="150"/>
      <c r="B139" s="137" t="s">
        <v>37</v>
      </c>
      <c r="C139" s="75"/>
      <c r="D139" s="75">
        <v>389.61</v>
      </c>
      <c r="E139" s="75">
        <v>0</v>
      </c>
      <c r="F139" s="92"/>
      <c r="G139" s="75"/>
      <c r="H139" s="92"/>
      <c r="I139" s="98">
        <f t="shared" si="52"/>
        <v>389.61</v>
      </c>
      <c r="J139" s="157"/>
      <c r="K139" s="1"/>
    </row>
    <row r="140" spans="1:11" s="7" customFormat="1" ht="28.5" customHeight="1" x14ac:dyDescent="0.25">
      <c r="A140" s="150"/>
      <c r="B140" s="137" t="s">
        <v>13</v>
      </c>
      <c r="C140" s="75">
        <v>0</v>
      </c>
      <c r="D140" s="75">
        <v>0</v>
      </c>
      <c r="E140" s="75"/>
      <c r="F140" s="92"/>
      <c r="G140" s="75"/>
      <c r="H140" s="92"/>
      <c r="I140" s="75"/>
      <c r="J140" s="157"/>
      <c r="K140" s="1"/>
    </row>
    <row r="141" spans="1:11" s="7" customFormat="1" ht="28.5" customHeight="1" x14ac:dyDescent="0.25">
      <c r="A141" s="96"/>
      <c r="B141" s="137" t="s">
        <v>5</v>
      </c>
      <c r="C141" s="75"/>
      <c r="D141" s="135"/>
      <c r="E141" s="75"/>
      <c r="F141" s="92"/>
      <c r="G141" s="75"/>
      <c r="H141" s="92"/>
      <c r="I141" s="100"/>
      <c r="J141" s="158"/>
      <c r="K141" s="1"/>
    </row>
    <row r="142" spans="1:11" s="23" customFormat="1" ht="69.75" customHeight="1" x14ac:dyDescent="0.25">
      <c r="A142" s="101" t="s">
        <v>40</v>
      </c>
      <c r="B142" s="102" t="s">
        <v>73</v>
      </c>
      <c r="C142" s="103">
        <f>SUM(C143:C147)</f>
        <v>58681.120000000003</v>
      </c>
      <c r="D142" s="103">
        <f t="shared" ref="D142" si="53">SUM(D143:D147)</f>
        <v>57443.88</v>
      </c>
      <c r="E142" s="103">
        <f>SUM(E143:E147)</f>
        <v>0</v>
      </c>
      <c r="F142" s="104">
        <f t="shared" ref="F142:F151" si="54">E142/D142</f>
        <v>0</v>
      </c>
      <c r="G142" s="103">
        <f>SUM(G143:G147)</f>
        <v>0</v>
      </c>
      <c r="H142" s="104">
        <f t="shared" ref="H142:H151" si="55">G142/D142</f>
        <v>0</v>
      </c>
      <c r="I142" s="103">
        <f>SUM(I143:I147)</f>
        <v>57443.88</v>
      </c>
      <c r="J142" s="168"/>
      <c r="K142" s="1"/>
    </row>
    <row r="143" spans="1:11" s="6" customFormat="1" x14ac:dyDescent="0.25">
      <c r="A143" s="105"/>
      <c r="B143" s="71" t="s">
        <v>4</v>
      </c>
      <c r="C143" s="75">
        <f>C149+C155+C161+C167</f>
        <v>53152</v>
      </c>
      <c r="D143" s="75">
        <f>D149+D155+D161+D167</f>
        <v>53096.91</v>
      </c>
      <c r="E143" s="75">
        <f>E149+E155+E161+E167</f>
        <v>0</v>
      </c>
      <c r="F143" s="92">
        <f t="shared" si="54"/>
        <v>0</v>
      </c>
      <c r="G143" s="75">
        <f>G149+G155+G161+G167</f>
        <v>0</v>
      </c>
      <c r="H143" s="92">
        <f t="shared" si="55"/>
        <v>0</v>
      </c>
      <c r="I143" s="75">
        <f>I149+I155+I161+I167</f>
        <v>53096.91</v>
      </c>
      <c r="J143" s="168"/>
      <c r="K143" s="1"/>
    </row>
    <row r="144" spans="1:11" s="6" customFormat="1" x14ac:dyDescent="0.25">
      <c r="A144" s="105"/>
      <c r="B144" s="71" t="s">
        <v>36</v>
      </c>
      <c r="C144" s="75">
        <f>C150+C156+C162+C168</f>
        <v>5268.8</v>
      </c>
      <c r="D144" s="75">
        <f t="shared" ref="C144:D147" si="56">D150+D156+D162+D168</f>
        <v>4148.5200000000004</v>
      </c>
      <c r="E144" s="75">
        <f>E150+E156+E162+E168</f>
        <v>0</v>
      </c>
      <c r="F144" s="92">
        <f t="shared" si="54"/>
        <v>0</v>
      </c>
      <c r="G144" s="75">
        <f t="shared" ref="G144" si="57">G150+G156+G162+G168</f>
        <v>0</v>
      </c>
      <c r="H144" s="92">
        <f t="shared" si="55"/>
        <v>0</v>
      </c>
      <c r="I144" s="75">
        <f>I150+I156+I162+I168</f>
        <v>4148.5200000000004</v>
      </c>
      <c r="J144" s="168"/>
      <c r="K144" s="1"/>
    </row>
    <row r="145" spans="1:11" s="6" customFormat="1" x14ac:dyDescent="0.25">
      <c r="A145" s="105"/>
      <c r="B145" s="71" t="s">
        <v>37</v>
      </c>
      <c r="C145" s="75">
        <f t="shared" si="56"/>
        <v>260.32</v>
      </c>
      <c r="D145" s="75">
        <f t="shared" si="56"/>
        <v>198.45</v>
      </c>
      <c r="E145" s="75">
        <f t="shared" ref="E145:G145" si="58">E151+E157+E163+E169</f>
        <v>0</v>
      </c>
      <c r="F145" s="92">
        <f t="shared" si="54"/>
        <v>0</v>
      </c>
      <c r="G145" s="75">
        <f t="shared" si="58"/>
        <v>0</v>
      </c>
      <c r="H145" s="92">
        <f t="shared" si="55"/>
        <v>0</v>
      </c>
      <c r="I145" s="75">
        <f t="shared" ref="I145" si="59">I151+I157+I163+I169</f>
        <v>198.45</v>
      </c>
      <c r="J145" s="168"/>
      <c r="K145" s="1"/>
    </row>
    <row r="146" spans="1:11" s="6" customFormat="1" x14ac:dyDescent="0.25">
      <c r="A146" s="105"/>
      <c r="B146" s="71" t="s">
        <v>13</v>
      </c>
      <c r="C146" s="75">
        <f t="shared" si="56"/>
        <v>0</v>
      </c>
      <c r="D146" s="75">
        <f t="shared" si="56"/>
        <v>0</v>
      </c>
      <c r="E146" s="75">
        <f t="shared" ref="E146:G146" si="60">E152+E158+E164+E170</f>
        <v>0</v>
      </c>
      <c r="F146" s="92"/>
      <c r="G146" s="75">
        <f t="shared" si="60"/>
        <v>0</v>
      </c>
      <c r="H146" s="92"/>
      <c r="I146" s="75">
        <f t="shared" ref="I146" si="61">I152+I158+I164+I170</f>
        <v>0</v>
      </c>
      <c r="J146" s="168"/>
      <c r="K146" s="1"/>
    </row>
    <row r="147" spans="1:11" s="6" customFormat="1" collapsed="1" x14ac:dyDescent="0.25">
      <c r="A147" s="105"/>
      <c r="B147" s="71" t="s">
        <v>5</v>
      </c>
      <c r="C147" s="75">
        <f t="shared" si="56"/>
        <v>0</v>
      </c>
      <c r="D147" s="75">
        <f t="shared" si="56"/>
        <v>0</v>
      </c>
      <c r="E147" s="75">
        <f t="shared" ref="E147:G147" si="62">E153+E159+E165+E171</f>
        <v>0</v>
      </c>
      <c r="F147" s="92"/>
      <c r="G147" s="75">
        <f t="shared" si="62"/>
        <v>0</v>
      </c>
      <c r="H147" s="92"/>
      <c r="I147" s="75">
        <f t="shared" ref="I147" si="63">I153+I159+I165+I171</f>
        <v>0</v>
      </c>
      <c r="J147" s="168"/>
      <c r="K147" s="1"/>
    </row>
    <row r="148" spans="1:11" s="24" customFormat="1" ht="117" customHeight="1" x14ac:dyDescent="0.25">
      <c r="A148" s="96" t="s">
        <v>41</v>
      </c>
      <c r="B148" s="97" t="s">
        <v>74</v>
      </c>
      <c r="C148" s="98">
        <f t="shared" ref="C148:E148" si="64">SUM(C149:C153)</f>
        <v>5206.32</v>
      </c>
      <c r="D148" s="98">
        <f t="shared" si="64"/>
        <v>3969.08</v>
      </c>
      <c r="E148" s="98">
        <f t="shared" si="64"/>
        <v>0</v>
      </c>
      <c r="F148" s="99">
        <f>E148/D148</f>
        <v>0</v>
      </c>
      <c r="G148" s="98">
        <f>SUM(G149:G153)</f>
        <v>0</v>
      </c>
      <c r="H148" s="99">
        <f t="shared" si="55"/>
        <v>0</v>
      </c>
      <c r="I148" s="98">
        <f>I149+I150+I151</f>
        <v>3969.08</v>
      </c>
      <c r="J148" s="169" t="s">
        <v>135</v>
      </c>
      <c r="K148" s="1"/>
    </row>
    <row r="149" spans="1:11" s="6" customFormat="1" ht="42.75" customHeight="1" x14ac:dyDescent="0.25">
      <c r="A149" s="96"/>
      <c r="B149" s="71" t="s">
        <v>49</v>
      </c>
      <c r="C149" s="75">
        <v>231</v>
      </c>
      <c r="D149" s="75">
        <v>175.91</v>
      </c>
      <c r="E149" s="75"/>
      <c r="F149" s="99">
        <f>E149/D149</f>
        <v>0</v>
      </c>
      <c r="G149" s="75"/>
      <c r="H149" s="99">
        <f>G149/D149</f>
        <v>0</v>
      </c>
      <c r="I149" s="75">
        <f>D149</f>
        <v>175.91</v>
      </c>
      <c r="J149" s="169"/>
      <c r="K149" s="1"/>
    </row>
    <row r="150" spans="1:11" s="6" customFormat="1" ht="42.75" customHeight="1" x14ac:dyDescent="0.25">
      <c r="A150" s="96"/>
      <c r="B150" s="71" t="s">
        <v>47</v>
      </c>
      <c r="C150" s="75">
        <v>4715</v>
      </c>
      <c r="D150" s="75">
        <v>3594.72</v>
      </c>
      <c r="E150" s="75"/>
      <c r="F150" s="99">
        <f>E150/D150</f>
        <v>0</v>
      </c>
      <c r="G150" s="75"/>
      <c r="H150" s="99">
        <f>G150/D150</f>
        <v>0</v>
      </c>
      <c r="I150" s="75">
        <f>D150</f>
        <v>3594.72</v>
      </c>
      <c r="J150" s="169"/>
      <c r="K150" s="1"/>
    </row>
    <row r="151" spans="1:11" s="6" customFormat="1" ht="42.75" customHeight="1" x14ac:dyDescent="0.25">
      <c r="A151" s="96"/>
      <c r="B151" s="71" t="s">
        <v>37</v>
      </c>
      <c r="C151" s="75">
        <v>260.32</v>
      </c>
      <c r="D151" s="75">
        <v>198.45</v>
      </c>
      <c r="E151" s="75"/>
      <c r="F151" s="92">
        <f t="shared" si="54"/>
        <v>0</v>
      </c>
      <c r="G151" s="75"/>
      <c r="H151" s="99">
        <f t="shared" si="55"/>
        <v>0</v>
      </c>
      <c r="I151" s="75">
        <f>D151</f>
        <v>198.45</v>
      </c>
      <c r="J151" s="169"/>
      <c r="K151" s="1"/>
    </row>
    <row r="152" spans="1:11" s="6" customFormat="1" ht="42.75" customHeight="1" x14ac:dyDescent="0.25">
      <c r="A152" s="96"/>
      <c r="B152" s="71" t="s">
        <v>13</v>
      </c>
      <c r="C152" s="75"/>
      <c r="D152" s="76"/>
      <c r="E152" s="75"/>
      <c r="F152" s="92"/>
      <c r="G152" s="75"/>
      <c r="H152" s="92"/>
      <c r="I152" s="100"/>
      <c r="J152" s="169"/>
      <c r="K152" s="1"/>
    </row>
    <row r="153" spans="1:11" s="6" customFormat="1" ht="42.75" customHeight="1" collapsed="1" x14ac:dyDescent="0.25">
      <c r="A153" s="96"/>
      <c r="B153" s="71" t="s">
        <v>5</v>
      </c>
      <c r="C153" s="75"/>
      <c r="D153" s="76"/>
      <c r="E153" s="75"/>
      <c r="F153" s="92"/>
      <c r="G153" s="75"/>
      <c r="H153" s="92"/>
      <c r="I153" s="100"/>
      <c r="J153" s="170"/>
      <c r="K153" s="1"/>
    </row>
    <row r="154" spans="1:11" s="139" customFormat="1" ht="194.25" customHeight="1" x14ac:dyDescent="0.25">
      <c r="A154" s="96" t="s">
        <v>42</v>
      </c>
      <c r="B154" s="97" t="s">
        <v>56</v>
      </c>
      <c r="C154" s="98">
        <f t="shared" ref="C154" si="65">SUM(C155:C159)</f>
        <v>11</v>
      </c>
      <c r="D154" s="98">
        <f>SUM(D155:D159)</f>
        <v>11</v>
      </c>
      <c r="E154" s="98">
        <f>SUM(E155:E159)</f>
        <v>0</v>
      </c>
      <c r="F154" s="92">
        <f>E154/D154</f>
        <v>0</v>
      </c>
      <c r="G154" s="98">
        <f>G155+G156+G157+G158+G159</f>
        <v>0</v>
      </c>
      <c r="H154" s="99">
        <f t="shared" ref="H154:H162" si="66">G154/D154</f>
        <v>0</v>
      </c>
      <c r="I154" s="138">
        <f>I156</f>
        <v>11</v>
      </c>
      <c r="J154" s="185" t="s">
        <v>115</v>
      </c>
      <c r="K154" s="115"/>
    </row>
    <row r="155" spans="1:11" s="141" customFormat="1" ht="20.25" customHeight="1" x14ac:dyDescent="0.25">
      <c r="A155" s="96"/>
      <c r="B155" s="107" t="s">
        <v>4</v>
      </c>
      <c r="C155" s="75"/>
      <c r="D155" s="75"/>
      <c r="E155" s="75"/>
      <c r="F155" s="92"/>
      <c r="G155" s="75"/>
      <c r="H155" s="92"/>
      <c r="I155" s="140"/>
      <c r="J155" s="223"/>
      <c r="K155" s="115"/>
    </row>
    <row r="156" spans="1:11" s="141" customFormat="1" x14ac:dyDescent="0.25">
      <c r="A156" s="96"/>
      <c r="B156" s="107" t="s">
        <v>36</v>
      </c>
      <c r="C156" s="75">
        <v>11</v>
      </c>
      <c r="D156" s="75">
        <v>11</v>
      </c>
      <c r="E156" s="75"/>
      <c r="F156" s="92">
        <f>E156/D156</f>
        <v>0</v>
      </c>
      <c r="G156" s="75"/>
      <c r="H156" s="92">
        <f t="shared" si="66"/>
        <v>0</v>
      </c>
      <c r="I156" s="138">
        <f>D156</f>
        <v>11</v>
      </c>
      <c r="J156" s="223"/>
      <c r="K156" s="115"/>
    </row>
    <row r="157" spans="1:11" s="141" customFormat="1" ht="27.75" customHeight="1" x14ac:dyDescent="0.25">
      <c r="A157" s="96"/>
      <c r="B157" s="107" t="s">
        <v>37</v>
      </c>
      <c r="C157" s="75"/>
      <c r="D157" s="75"/>
      <c r="E157" s="75"/>
      <c r="F157" s="92"/>
      <c r="G157" s="75"/>
      <c r="H157" s="92"/>
      <c r="I157" s="140"/>
      <c r="J157" s="223"/>
      <c r="K157" s="115"/>
    </row>
    <row r="158" spans="1:11" s="141" customFormat="1" x14ac:dyDescent="0.25">
      <c r="A158" s="96"/>
      <c r="B158" s="107" t="s">
        <v>13</v>
      </c>
      <c r="C158" s="75"/>
      <c r="D158" s="75"/>
      <c r="E158" s="75"/>
      <c r="F158" s="92"/>
      <c r="G158" s="75"/>
      <c r="H158" s="92"/>
      <c r="I158" s="140"/>
      <c r="J158" s="223"/>
      <c r="K158" s="115"/>
    </row>
    <row r="159" spans="1:11" s="141" customFormat="1" collapsed="1" x14ac:dyDescent="0.25">
      <c r="A159" s="96"/>
      <c r="B159" s="107" t="s">
        <v>5</v>
      </c>
      <c r="C159" s="75"/>
      <c r="D159" s="75"/>
      <c r="E159" s="75"/>
      <c r="F159" s="92"/>
      <c r="G159" s="75"/>
      <c r="H159" s="92"/>
      <c r="I159" s="140"/>
      <c r="J159" s="224"/>
      <c r="K159" s="115"/>
    </row>
    <row r="160" spans="1:11" s="25" customFormat="1" ht="120.75" customHeight="1" outlineLevel="1" x14ac:dyDescent="0.25">
      <c r="A160" s="96" t="s">
        <v>43</v>
      </c>
      <c r="B160" s="97" t="s">
        <v>57</v>
      </c>
      <c r="C160" s="98">
        <f>SUM(C161:C165)</f>
        <v>53463.8</v>
      </c>
      <c r="D160" s="98">
        <f>SUM(D161:D165)</f>
        <v>53463.8</v>
      </c>
      <c r="E160" s="98">
        <f t="shared" ref="E160" si="67">SUM(E161:E165)</f>
        <v>0</v>
      </c>
      <c r="F160" s="99">
        <f t="shared" ref="F160:F162" si="68">E160/D160</f>
        <v>0</v>
      </c>
      <c r="G160" s="98">
        <f>SUM(G161:G165)</f>
        <v>0</v>
      </c>
      <c r="H160" s="99">
        <f t="shared" si="66"/>
        <v>0</v>
      </c>
      <c r="I160" s="75">
        <f>I161+I162</f>
        <v>53463.8</v>
      </c>
      <c r="J160" s="188" t="s">
        <v>126</v>
      </c>
      <c r="K160" s="1"/>
    </row>
    <row r="161" spans="1:11" s="6" customFormat="1" ht="45" customHeight="1" outlineLevel="1" x14ac:dyDescent="0.25">
      <c r="A161" s="96"/>
      <c r="B161" s="137" t="s">
        <v>4</v>
      </c>
      <c r="C161" s="75">
        <f>5670.1+47250.9</f>
        <v>52921</v>
      </c>
      <c r="D161" s="75">
        <f>5670.1+47250.9</f>
        <v>52921</v>
      </c>
      <c r="E161" s="75"/>
      <c r="F161" s="92">
        <f t="shared" si="68"/>
        <v>0</v>
      </c>
      <c r="G161" s="75"/>
      <c r="H161" s="92">
        <f t="shared" si="66"/>
        <v>0</v>
      </c>
      <c r="I161" s="75">
        <f>D161</f>
        <v>52921</v>
      </c>
      <c r="J161" s="169"/>
      <c r="K161" s="1"/>
    </row>
    <row r="162" spans="1:11" s="6" customFormat="1" ht="45" customHeight="1" outlineLevel="1" x14ac:dyDescent="0.25">
      <c r="A162" s="96"/>
      <c r="B162" s="137" t="s">
        <v>36</v>
      </c>
      <c r="C162" s="75">
        <v>542.79999999999995</v>
      </c>
      <c r="D162" s="75">
        <v>542.79999999999995</v>
      </c>
      <c r="E162" s="75"/>
      <c r="F162" s="99">
        <f t="shared" si="68"/>
        <v>0</v>
      </c>
      <c r="G162" s="75"/>
      <c r="H162" s="99">
        <f t="shared" si="66"/>
        <v>0</v>
      </c>
      <c r="I162" s="75">
        <f>D162</f>
        <v>542.79999999999995</v>
      </c>
      <c r="J162" s="169"/>
      <c r="K162" s="1"/>
    </row>
    <row r="163" spans="1:11" s="6" customFormat="1" ht="45" customHeight="1" outlineLevel="1" x14ac:dyDescent="0.25">
      <c r="A163" s="96"/>
      <c r="B163" s="137" t="s">
        <v>37</v>
      </c>
      <c r="C163" s="75"/>
      <c r="D163" s="75"/>
      <c r="E163" s="75"/>
      <c r="F163" s="92"/>
      <c r="G163" s="75"/>
      <c r="H163" s="92"/>
      <c r="I163" s="100"/>
      <c r="J163" s="169"/>
      <c r="K163" s="1"/>
    </row>
    <row r="164" spans="1:11" s="6" customFormat="1" ht="45" customHeight="1" outlineLevel="1" x14ac:dyDescent="0.25">
      <c r="A164" s="96"/>
      <c r="B164" s="137" t="s">
        <v>13</v>
      </c>
      <c r="C164" s="75"/>
      <c r="D164" s="135"/>
      <c r="E164" s="75"/>
      <c r="F164" s="92"/>
      <c r="G164" s="75"/>
      <c r="H164" s="92"/>
      <c r="I164" s="100"/>
      <c r="J164" s="169"/>
      <c r="K164" s="1"/>
    </row>
    <row r="165" spans="1:11" s="6" customFormat="1" ht="45" customHeight="1" outlineLevel="1" collapsed="1" x14ac:dyDescent="0.25">
      <c r="A165" s="96"/>
      <c r="B165" s="137" t="s">
        <v>5</v>
      </c>
      <c r="C165" s="75"/>
      <c r="D165" s="135"/>
      <c r="E165" s="75"/>
      <c r="F165" s="92"/>
      <c r="G165" s="75"/>
      <c r="H165" s="92"/>
      <c r="I165" s="100"/>
      <c r="J165" s="169"/>
      <c r="K165" s="1"/>
    </row>
    <row r="166" spans="1:11" s="66" customFormat="1" ht="48" customHeight="1" x14ac:dyDescent="0.25">
      <c r="A166" s="96" t="s">
        <v>44</v>
      </c>
      <c r="B166" s="97" t="s">
        <v>75</v>
      </c>
      <c r="C166" s="98">
        <f t="shared" ref="C166:E166" si="69">SUM(C167:C171)</f>
        <v>0</v>
      </c>
      <c r="D166" s="98">
        <f t="shared" si="69"/>
        <v>0</v>
      </c>
      <c r="E166" s="98">
        <f t="shared" si="69"/>
        <v>0</v>
      </c>
      <c r="F166" s="92"/>
      <c r="G166" s="98">
        <f>SUM(G167:G171)</f>
        <v>0</v>
      </c>
      <c r="H166" s="99"/>
      <c r="I166" s="75">
        <f>I167</f>
        <v>0</v>
      </c>
      <c r="J166" s="171" t="s">
        <v>72</v>
      </c>
      <c r="K166" s="1"/>
    </row>
    <row r="167" spans="1:11" s="6" customFormat="1" ht="27.75" customHeight="1" x14ac:dyDescent="0.25">
      <c r="A167" s="96"/>
      <c r="B167" s="71" t="s">
        <v>4</v>
      </c>
      <c r="C167" s="75"/>
      <c r="D167" s="75"/>
      <c r="E167" s="75"/>
      <c r="F167" s="92"/>
      <c r="G167" s="75"/>
      <c r="H167" s="92"/>
      <c r="I167" s="75"/>
      <c r="J167" s="171"/>
      <c r="K167" s="1"/>
    </row>
    <row r="168" spans="1:11" s="6" customFormat="1" ht="27.75" customHeight="1" x14ac:dyDescent="0.25">
      <c r="A168" s="96"/>
      <c r="B168" s="71" t="s">
        <v>36</v>
      </c>
      <c r="C168" s="75"/>
      <c r="D168" s="75"/>
      <c r="E168" s="75"/>
      <c r="F168" s="92"/>
      <c r="G168" s="75"/>
      <c r="H168" s="92"/>
      <c r="I168" s="100"/>
      <c r="J168" s="171"/>
      <c r="K168" s="1"/>
    </row>
    <row r="169" spans="1:11" s="6" customFormat="1" ht="29.25" customHeight="1" x14ac:dyDescent="0.25">
      <c r="A169" s="96"/>
      <c r="B169" s="71" t="s">
        <v>37</v>
      </c>
      <c r="C169" s="75"/>
      <c r="D169" s="75"/>
      <c r="E169" s="75"/>
      <c r="F169" s="92"/>
      <c r="G169" s="75"/>
      <c r="H169" s="92"/>
      <c r="I169" s="100"/>
      <c r="J169" s="171"/>
      <c r="K169" s="1"/>
    </row>
    <row r="170" spans="1:11" s="6" customFormat="1" ht="27.75" customHeight="1" x14ac:dyDescent="0.25">
      <c r="A170" s="96"/>
      <c r="B170" s="71" t="s">
        <v>13</v>
      </c>
      <c r="C170" s="75"/>
      <c r="D170" s="76"/>
      <c r="E170" s="75"/>
      <c r="F170" s="92"/>
      <c r="G170" s="75"/>
      <c r="H170" s="92"/>
      <c r="I170" s="100"/>
      <c r="J170" s="171"/>
      <c r="K170" s="1"/>
    </row>
    <row r="171" spans="1:11" s="6" customFormat="1" ht="27.75" customHeight="1" x14ac:dyDescent="0.25">
      <c r="A171" s="96"/>
      <c r="B171" s="71" t="s">
        <v>5</v>
      </c>
      <c r="C171" s="75"/>
      <c r="D171" s="76"/>
      <c r="E171" s="75"/>
      <c r="F171" s="92"/>
      <c r="G171" s="75"/>
      <c r="H171" s="92"/>
      <c r="I171" s="100"/>
      <c r="J171" s="171"/>
      <c r="K171" s="1"/>
    </row>
    <row r="172" spans="1:11" s="22" customFormat="1" ht="26.25" customHeight="1" x14ac:dyDescent="0.25">
      <c r="A172" s="213" t="s">
        <v>20</v>
      </c>
      <c r="B172" s="209" t="s">
        <v>119</v>
      </c>
      <c r="C172" s="167">
        <f>SUM(C174:C178)</f>
        <v>344465.46</v>
      </c>
      <c r="D172" s="167">
        <f>SUM(D174:D178)</f>
        <v>344085.83</v>
      </c>
      <c r="E172" s="239">
        <f>SUM(E174:E178)</f>
        <v>39.799999999999997</v>
      </c>
      <c r="F172" s="190">
        <f>E172/D172</f>
        <v>1E-4</v>
      </c>
      <c r="G172" s="167">
        <f>SUM(G174:G178)</f>
        <v>39.799999999999997</v>
      </c>
      <c r="H172" s="190">
        <f>G172/D172</f>
        <v>1E-4</v>
      </c>
      <c r="I172" s="167">
        <f>I174+I175+I176+I177+I178</f>
        <v>344085.83</v>
      </c>
      <c r="J172" s="234" t="s">
        <v>134</v>
      </c>
      <c r="K172" s="1"/>
    </row>
    <row r="173" spans="1:11" s="22" customFormat="1" ht="409.6" customHeight="1" x14ac:dyDescent="0.25">
      <c r="A173" s="213"/>
      <c r="B173" s="209"/>
      <c r="C173" s="167"/>
      <c r="D173" s="167"/>
      <c r="E173" s="240"/>
      <c r="F173" s="190"/>
      <c r="G173" s="167"/>
      <c r="H173" s="190"/>
      <c r="I173" s="167"/>
      <c r="J173" s="235"/>
      <c r="K173" s="1"/>
    </row>
    <row r="174" spans="1:11" s="3" customFormat="1" ht="90" customHeight="1" x14ac:dyDescent="0.25">
      <c r="A174" s="213"/>
      <c r="B174" s="107" t="s">
        <v>4</v>
      </c>
      <c r="C174" s="80">
        <v>33462.300000000003</v>
      </c>
      <c r="D174" s="75">
        <v>33462.300000000003</v>
      </c>
      <c r="E174" s="19">
        <v>0</v>
      </c>
      <c r="F174" s="17">
        <f>E174/D174</f>
        <v>0</v>
      </c>
      <c r="G174" s="16">
        <v>0</v>
      </c>
      <c r="H174" s="134">
        <f>G174/D174</f>
        <v>0</v>
      </c>
      <c r="I174" s="75">
        <f>D174-G174</f>
        <v>33462.300000000003</v>
      </c>
      <c r="J174" s="235"/>
      <c r="K174" s="1"/>
    </row>
    <row r="175" spans="1:11" s="4" customFormat="1" ht="90" customHeight="1" x14ac:dyDescent="0.25">
      <c r="A175" s="213"/>
      <c r="B175" s="142" t="s">
        <v>16</v>
      </c>
      <c r="C175" s="80">
        <v>79919.7</v>
      </c>
      <c r="D175" s="75">
        <v>79540.070000000007</v>
      </c>
      <c r="E175" s="19">
        <v>0</v>
      </c>
      <c r="F175" s="17">
        <f>E175/D175</f>
        <v>0</v>
      </c>
      <c r="G175" s="16">
        <v>0</v>
      </c>
      <c r="H175" s="134">
        <f>G175/D175</f>
        <v>0</v>
      </c>
      <c r="I175" s="75">
        <f>D175-G175</f>
        <v>79540.070000000007</v>
      </c>
      <c r="J175" s="235"/>
      <c r="K175" s="1"/>
    </row>
    <row r="176" spans="1:11" s="3" customFormat="1" ht="104.25" customHeight="1" x14ac:dyDescent="0.25">
      <c r="A176" s="213"/>
      <c r="B176" s="107" t="s">
        <v>11</v>
      </c>
      <c r="C176" s="75">
        <v>31553.13</v>
      </c>
      <c r="D176" s="75">
        <v>31553.13</v>
      </c>
      <c r="E176" s="75">
        <f>G176</f>
        <v>39.799999999999997</v>
      </c>
      <c r="F176" s="92">
        <f>E176/D176</f>
        <v>1.2999999999999999E-3</v>
      </c>
      <c r="G176" s="75">
        <v>39.799999999999997</v>
      </c>
      <c r="H176" s="92">
        <f>G176/D176</f>
        <v>1.2999999999999999E-3</v>
      </c>
      <c r="I176" s="75">
        <v>31553.13</v>
      </c>
      <c r="J176" s="235"/>
      <c r="K176" s="1"/>
    </row>
    <row r="177" spans="1:11" s="3" customFormat="1" ht="104.25" customHeight="1" x14ac:dyDescent="0.25">
      <c r="A177" s="213"/>
      <c r="B177" s="107" t="s">
        <v>13</v>
      </c>
      <c r="C177" s="16"/>
      <c r="D177" s="16"/>
      <c r="E177" s="50"/>
      <c r="F177" s="17"/>
      <c r="G177" s="50"/>
      <c r="H177" s="134"/>
      <c r="I177" s="80"/>
      <c r="J177" s="235"/>
      <c r="K177" s="1"/>
    </row>
    <row r="178" spans="1:11" s="3" customFormat="1" ht="104.25" customHeight="1" x14ac:dyDescent="0.25">
      <c r="A178" s="213"/>
      <c r="B178" s="107" t="s">
        <v>5</v>
      </c>
      <c r="C178" s="80">
        <v>199530.33</v>
      </c>
      <c r="D178" s="80">
        <v>199530.33</v>
      </c>
      <c r="E178" s="80">
        <v>0</v>
      </c>
      <c r="F178" s="17">
        <f t="shared" ref="F178" si="70">E178/D178</f>
        <v>0</v>
      </c>
      <c r="G178" s="16">
        <v>0</v>
      </c>
      <c r="H178" s="134">
        <f t="shared" ref="H178" si="71">G178/D178</f>
        <v>0</v>
      </c>
      <c r="I178" s="75">
        <f t="shared" ref="I178" si="72">D178-G178</f>
        <v>199530.33</v>
      </c>
      <c r="J178" s="236"/>
      <c r="K178" s="1"/>
    </row>
    <row r="179" spans="1:11" s="116" customFormat="1" ht="51" customHeight="1" x14ac:dyDescent="0.25">
      <c r="A179" s="81" t="s">
        <v>21</v>
      </c>
      <c r="B179" s="110" t="s">
        <v>61</v>
      </c>
      <c r="C179" s="111"/>
      <c r="D179" s="111"/>
      <c r="E179" s="112"/>
      <c r="F179" s="113"/>
      <c r="G179" s="111"/>
      <c r="H179" s="113"/>
      <c r="I179" s="114"/>
      <c r="J179" s="83" t="s">
        <v>35</v>
      </c>
      <c r="K179" s="115"/>
    </row>
    <row r="180" spans="1:11" s="26" customFormat="1" ht="137.25" customHeight="1" x14ac:dyDescent="0.25">
      <c r="A180" s="77" t="s">
        <v>22</v>
      </c>
      <c r="B180" s="106" t="s">
        <v>120</v>
      </c>
      <c r="C180" s="74">
        <f>SUM(C181:C185)</f>
        <v>281.5</v>
      </c>
      <c r="D180" s="74">
        <f t="shared" ref="D180:G180" si="73">SUM(D181:D185)</f>
        <v>281.5</v>
      </c>
      <c r="E180" s="74">
        <f t="shared" si="73"/>
        <v>0</v>
      </c>
      <c r="F180" s="92">
        <f>E180/D180</f>
        <v>0</v>
      </c>
      <c r="G180" s="74">
        <f t="shared" si="73"/>
        <v>0</v>
      </c>
      <c r="H180" s="108">
        <f t="shared" ref="H180" si="74">G180/D180</f>
        <v>0</v>
      </c>
      <c r="I180" s="75">
        <f t="shared" ref="I180:I185" si="75">D180-G180</f>
        <v>281.5</v>
      </c>
      <c r="J180" s="169" t="s">
        <v>116</v>
      </c>
      <c r="K180" s="1"/>
    </row>
    <row r="181" spans="1:11" s="26" customFormat="1" x14ac:dyDescent="0.25">
      <c r="A181" s="77"/>
      <c r="B181" s="142" t="s">
        <v>4</v>
      </c>
      <c r="C181" s="80"/>
      <c r="D181" s="80"/>
      <c r="E181" s="80"/>
      <c r="F181" s="92"/>
      <c r="G181" s="80"/>
      <c r="H181" s="92"/>
      <c r="I181" s="75">
        <f t="shared" si="75"/>
        <v>0</v>
      </c>
      <c r="J181" s="169"/>
      <c r="K181" s="1"/>
    </row>
    <row r="182" spans="1:11" s="26" customFormat="1" x14ac:dyDescent="0.25">
      <c r="A182" s="77"/>
      <c r="B182" s="142" t="s">
        <v>16</v>
      </c>
      <c r="C182" s="80">
        <v>281.5</v>
      </c>
      <c r="D182" s="80">
        <v>281.5</v>
      </c>
      <c r="E182" s="80">
        <v>0</v>
      </c>
      <c r="F182" s="92">
        <f>E182/D182</f>
        <v>0</v>
      </c>
      <c r="G182" s="80">
        <v>0</v>
      </c>
      <c r="H182" s="92">
        <f>G182/D182</f>
        <v>0</v>
      </c>
      <c r="I182" s="75">
        <f t="shared" si="75"/>
        <v>281.5</v>
      </c>
      <c r="J182" s="169"/>
      <c r="K182" s="1"/>
    </row>
    <row r="183" spans="1:11" s="26" customFormat="1" x14ac:dyDescent="0.25">
      <c r="A183" s="77"/>
      <c r="B183" s="142" t="s">
        <v>11</v>
      </c>
      <c r="C183" s="80"/>
      <c r="D183" s="80"/>
      <c r="E183" s="80"/>
      <c r="F183" s="134"/>
      <c r="G183" s="80"/>
      <c r="H183" s="92"/>
      <c r="I183" s="19">
        <f t="shared" si="75"/>
        <v>0</v>
      </c>
      <c r="J183" s="169"/>
      <c r="K183" s="1"/>
    </row>
    <row r="184" spans="1:11" s="26" customFormat="1" x14ac:dyDescent="0.25">
      <c r="A184" s="77"/>
      <c r="B184" s="142" t="s">
        <v>13</v>
      </c>
      <c r="C184" s="80"/>
      <c r="D184" s="80"/>
      <c r="E184" s="80"/>
      <c r="F184" s="134"/>
      <c r="G184" s="80"/>
      <c r="H184" s="134"/>
      <c r="I184" s="19">
        <f t="shared" si="75"/>
        <v>0</v>
      </c>
      <c r="J184" s="169"/>
      <c r="K184" s="1"/>
    </row>
    <row r="185" spans="1:11" s="26" customFormat="1" x14ac:dyDescent="0.25">
      <c r="A185" s="77"/>
      <c r="B185" s="142" t="s">
        <v>5</v>
      </c>
      <c r="C185" s="80"/>
      <c r="D185" s="80"/>
      <c r="E185" s="80"/>
      <c r="F185" s="134"/>
      <c r="G185" s="80"/>
      <c r="H185" s="134"/>
      <c r="I185" s="19">
        <f t="shared" si="75"/>
        <v>0</v>
      </c>
      <c r="J185" s="169"/>
      <c r="K185" s="1"/>
    </row>
    <row r="186" spans="1:11" s="27" customFormat="1" ht="285.75" customHeight="1" x14ac:dyDescent="0.25">
      <c r="A186" s="77" t="s">
        <v>23</v>
      </c>
      <c r="B186" s="106" t="s">
        <v>107</v>
      </c>
      <c r="C186" s="76">
        <f>C188+C187+C189+C190+C191</f>
        <v>276475.38</v>
      </c>
      <c r="D186" s="76">
        <f>D188+D187+D189+D190+D191</f>
        <v>287974.17</v>
      </c>
      <c r="E186" s="76">
        <f t="shared" ref="E186" si="76">E188+E187+E189+E190+E191</f>
        <v>62412.34</v>
      </c>
      <c r="F186" s="95">
        <f>E186/D186</f>
        <v>0.2167</v>
      </c>
      <c r="G186" s="74">
        <f>G188+G187+G189+G190+G191</f>
        <v>62412.34</v>
      </c>
      <c r="H186" s="95">
        <f t="shared" ref="H186" si="77">G186/D186</f>
        <v>0.2167</v>
      </c>
      <c r="I186" s="109">
        <f>I188+I187+I189+I190+I191</f>
        <v>287974.17</v>
      </c>
      <c r="J186" s="237" t="s">
        <v>122</v>
      </c>
      <c r="K186" s="1"/>
    </row>
    <row r="187" spans="1:11" s="3" customFormat="1" ht="68.25" customHeight="1" x14ac:dyDescent="0.25">
      <c r="A187" s="77"/>
      <c r="B187" s="71" t="s">
        <v>4</v>
      </c>
      <c r="C187" s="75">
        <v>5766</v>
      </c>
      <c r="D187" s="75">
        <v>5766</v>
      </c>
      <c r="E187" s="75"/>
      <c r="F187" s="92"/>
      <c r="G187" s="80"/>
      <c r="H187" s="92"/>
      <c r="I187" s="75">
        <f>D187</f>
        <v>5766</v>
      </c>
      <c r="J187" s="237"/>
      <c r="K187" s="1"/>
    </row>
    <row r="188" spans="1:11" s="3" customFormat="1" ht="68.25" customHeight="1" x14ac:dyDescent="0.25">
      <c r="A188" s="77"/>
      <c r="B188" s="71" t="s">
        <v>16</v>
      </c>
      <c r="C188" s="75">
        <v>256492.7</v>
      </c>
      <c r="D188" s="75">
        <v>267832.3</v>
      </c>
      <c r="E188" s="75">
        <v>55796.6</v>
      </c>
      <c r="F188" s="92">
        <f>E188/D188</f>
        <v>0.20830000000000001</v>
      </c>
      <c r="G188" s="80">
        <v>55796.6</v>
      </c>
      <c r="H188" s="92">
        <f>G188/D188</f>
        <v>0.20830000000000001</v>
      </c>
      <c r="I188" s="75">
        <f>D188</f>
        <v>267832.3</v>
      </c>
      <c r="J188" s="237"/>
      <c r="K188" s="1"/>
    </row>
    <row r="189" spans="1:11" s="3" customFormat="1" ht="68.25" customHeight="1" x14ac:dyDescent="0.25">
      <c r="A189" s="77"/>
      <c r="B189" s="71" t="s">
        <v>11</v>
      </c>
      <c r="C189" s="75">
        <v>14216.68</v>
      </c>
      <c r="D189" s="75">
        <v>14375.87</v>
      </c>
      <c r="E189" s="75">
        <v>6615.74</v>
      </c>
      <c r="F189" s="92">
        <f>E189/D189</f>
        <v>0.4602</v>
      </c>
      <c r="G189" s="75">
        <f>E189</f>
        <v>6615.74</v>
      </c>
      <c r="H189" s="92">
        <f>G189/D189</f>
        <v>0.4602</v>
      </c>
      <c r="I189" s="75">
        <f>D189</f>
        <v>14375.87</v>
      </c>
      <c r="J189" s="237"/>
      <c r="K189" s="1"/>
    </row>
    <row r="190" spans="1:11" s="3" customFormat="1" ht="68.25" customHeight="1" x14ac:dyDescent="0.25">
      <c r="A190" s="77"/>
      <c r="B190" s="71" t="s">
        <v>13</v>
      </c>
      <c r="C190" s="75"/>
      <c r="D190" s="75"/>
      <c r="E190" s="75">
        <f>G190</f>
        <v>0</v>
      </c>
      <c r="F190" s="92"/>
      <c r="G190" s="75"/>
      <c r="H190" s="92"/>
      <c r="I190" s="19">
        <f t="shared" ref="I190" si="78">D190</f>
        <v>0</v>
      </c>
      <c r="J190" s="237"/>
      <c r="K190" s="1"/>
    </row>
    <row r="191" spans="1:11" s="3" customFormat="1" ht="68.25" customHeight="1" x14ac:dyDescent="0.25">
      <c r="A191" s="77"/>
      <c r="B191" s="71" t="s">
        <v>5</v>
      </c>
      <c r="C191" s="75"/>
      <c r="D191" s="75"/>
      <c r="E191" s="75"/>
      <c r="F191" s="92"/>
      <c r="G191" s="80"/>
      <c r="H191" s="92"/>
      <c r="I191" s="19"/>
      <c r="J191" s="237"/>
      <c r="K191" s="1"/>
    </row>
    <row r="192" spans="1:11" s="116" customFormat="1" ht="61.5" customHeight="1" x14ac:dyDescent="0.25">
      <c r="A192" s="81" t="s">
        <v>24</v>
      </c>
      <c r="B192" s="110" t="s">
        <v>62</v>
      </c>
      <c r="C192" s="111"/>
      <c r="D192" s="111"/>
      <c r="E192" s="112"/>
      <c r="F192" s="113"/>
      <c r="G192" s="111"/>
      <c r="H192" s="113"/>
      <c r="I192" s="114"/>
      <c r="J192" s="83" t="s">
        <v>35</v>
      </c>
      <c r="K192" s="115"/>
    </row>
    <row r="193" spans="1:11" ht="409.6" customHeight="1" x14ac:dyDescent="0.25">
      <c r="A193" s="77" t="s">
        <v>25</v>
      </c>
      <c r="B193" s="133" t="s">
        <v>121</v>
      </c>
      <c r="C193" s="74">
        <f>SUM(C194:C198)</f>
        <v>863169.3</v>
      </c>
      <c r="D193" s="74">
        <f>SUM(D194:D198)</f>
        <v>982108.7</v>
      </c>
      <c r="E193" s="65">
        <f>SUM(E194:E198)</f>
        <v>0</v>
      </c>
      <c r="F193" s="64">
        <f>E193/D193</f>
        <v>0</v>
      </c>
      <c r="G193" s="65">
        <f>SUM(G194:G198)</f>
        <v>0</v>
      </c>
      <c r="H193" s="64">
        <f>G193/D193</f>
        <v>0</v>
      </c>
      <c r="I193" s="74">
        <f>SUM(I194:I198)</f>
        <v>975789.1</v>
      </c>
      <c r="J193" s="183" t="s">
        <v>137</v>
      </c>
      <c r="K193" s="1"/>
    </row>
    <row r="194" spans="1:11" ht="43.5" customHeight="1" x14ac:dyDescent="0.25">
      <c r="A194" s="77"/>
      <c r="B194" s="107" t="s">
        <v>4</v>
      </c>
      <c r="C194" s="80">
        <v>584000</v>
      </c>
      <c r="D194" s="80">
        <v>664000</v>
      </c>
      <c r="E194" s="16"/>
      <c r="F194" s="17">
        <f>E194/D194</f>
        <v>0</v>
      </c>
      <c r="G194" s="16"/>
      <c r="H194" s="17">
        <f>G194/D194</f>
        <v>0</v>
      </c>
      <c r="I194" s="80">
        <f>D194-G194</f>
        <v>664000</v>
      </c>
      <c r="J194" s="183"/>
      <c r="K194" s="1"/>
    </row>
    <row r="195" spans="1:11" s="18" customFormat="1" ht="61.5" customHeight="1" x14ac:dyDescent="0.25">
      <c r="A195" s="122"/>
      <c r="B195" s="142" t="s">
        <v>16</v>
      </c>
      <c r="C195" s="80">
        <v>230131.3</v>
      </c>
      <c r="D195" s="80">
        <v>269070.7</v>
      </c>
      <c r="E195" s="16"/>
      <c r="F195" s="17">
        <f>E195/D195</f>
        <v>0</v>
      </c>
      <c r="G195" s="16"/>
      <c r="H195" s="17">
        <f>G195/D195</f>
        <v>0</v>
      </c>
      <c r="I195" s="80">
        <f>D195-G195</f>
        <v>269070.7</v>
      </c>
      <c r="J195" s="183"/>
      <c r="K195" s="1"/>
    </row>
    <row r="196" spans="1:11" s="18" customFormat="1" ht="73.5" customHeight="1" x14ac:dyDescent="0.25">
      <c r="A196" s="122"/>
      <c r="B196" s="142" t="s">
        <v>11</v>
      </c>
      <c r="C196" s="80">
        <v>49038</v>
      </c>
      <c r="D196" s="80">
        <v>49038</v>
      </c>
      <c r="E196" s="16">
        <f>G196</f>
        <v>0</v>
      </c>
      <c r="F196" s="17">
        <f>E196/D196</f>
        <v>0</v>
      </c>
      <c r="G196" s="16"/>
      <c r="H196" s="17">
        <f>G196/D196</f>
        <v>0</v>
      </c>
      <c r="I196" s="80">
        <f>D196-6319.6</f>
        <v>42718.400000000001</v>
      </c>
      <c r="J196" s="183"/>
      <c r="K196" s="1"/>
    </row>
    <row r="197" spans="1:11" ht="112.5" customHeight="1" x14ac:dyDescent="0.25">
      <c r="A197" s="77"/>
      <c r="B197" s="107" t="s">
        <v>13</v>
      </c>
      <c r="C197" s="16">
        <v>0</v>
      </c>
      <c r="D197" s="16">
        <v>0</v>
      </c>
      <c r="E197" s="16">
        <v>0</v>
      </c>
      <c r="F197" s="17"/>
      <c r="G197" s="16"/>
      <c r="H197" s="17"/>
      <c r="I197" s="16">
        <v>0</v>
      </c>
      <c r="J197" s="183"/>
      <c r="K197" s="1"/>
    </row>
    <row r="198" spans="1:11" ht="154.9" customHeight="1" x14ac:dyDescent="0.25">
      <c r="A198" s="77"/>
      <c r="B198" s="107" t="s">
        <v>5</v>
      </c>
      <c r="C198" s="19"/>
      <c r="D198" s="19"/>
      <c r="E198" s="19"/>
      <c r="F198" s="20"/>
      <c r="G198" s="16"/>
      <c r="H198" s="20"/>
      <c r="I198" s="19"/>
      <c r="J198" s="183"/>
      <c r="K198" s="1"/>
    </row>
    <row r="199" spans="1:11" s="121" customFormat="1" ht="40.5" x14ac:dyDescent="0.25">
      <c r="A199" s="88" t="s">
        <v>26</v>
      </c>
      <c r="B199" s="89" t="s">
        <v>63</v>
      </c>
      <c r="C199" s="91"/>
      <c r="D199" s="91"/>
      <c r="E199" s="117"/>
      <c r="F199" s="118"/>
      <c r="G199" s="119"/>
      <c r="H199" s="118"/>
      <c r="I199" s="120"/>
      <c r="J199" s="87" t="s">
        <v>35</v>
      </c>
      <c r="K199" s="115"/>
    </row>
    <row r="200" spans="1:11" s="125" customFormat="1" ht="40.5" x14ac:dyDescent="0.25">
      <c r="A200" s="122" t="s">
        <v>29</v>
      </c>
      <c r="B200" s="123" t="s">
        <v>91</v>
      </c>
      <c r="C200" s="74"/>
      <c r="D200" s="74"/>
      <c r="E200" s="74"/>
      <c r="F200" s="74"/>
      <c r="G200" s="74"/>
      <c r="H200" s="124"/>
      <c r="I200" s="74"/>
      <c r="J200" s="83" t="s">
        <v>35</v>
      </c>
      <c r="K200" s="115"/>
    </row>
    <row r="201" spans="1:11" s="129" customFormat="1" ht="40.5" x14ac:dyDescent="0.25">
      <c r="A201" s="81" t="s">
        <v>28</v>
      </c>
      <c r="B201" s="110" t="s">
        <v>64</v>
      </c>
      <c r="C201" s="126"/>
      <c r="D201" s="126"/>
      <c r="E201" s="126"/>
      <c r="F201" s="127"/>
      <c r="G201" s="126"/>
      <c r="H201" s="127"/>
      <c r="I201" s="128"/>
      <c r="J201" s="83" t="s">
        <v>35</v>
      </c>
      <c r="K201" s="115"/>
    </row>
    <row r="202" spans="1:11" s="129" customFormat="1" ht="40.5" x14ac:dyDescent="0.25">
      <c r="A202" s="77" t="s">
        <v>27</v>
      </c>
      <c r="B202" s="110" t="s">
        <v>65</v>
      </c>
      <c r="C202" s="74"/>
      <c r="D202" s="74"/>
      <c r="E202" s="74"/>
      <c r="F202" s="130"/>
      <c r="G202" s="74"/>
      <c r="H202" s="130"/>
      <c r="I202" s="124"/>
      <c r="J202" s="87" t="s">
        <v>35</v>
      </c>
      <c r="K202" s="115"/>
    </row>
    <row r="203" spans="1:11" ht="101.25" x14ac:dyDescent="0.25">
      <c r="A203" s="77" t="s">
        <v>50</v>
      </c>
      <c r="B203" s="93" t="s">
        <v>108</v>
      </c>
      <c r="C203" s="90">
        <f>SUM(C204:C207)</f>
        <v>35881</v>
      </c>
      <c r="D203" s="90">
        <f>SUM(D204:D207)</f>
        <v>35881</v>
      </c>
      <c r="E203" s="90">
        <f>SUM(E204:E207)</f>
        <v>8650</v>
      </c>
      <c r="F203" s="95">
        <f>E203/D203</f>
        <v>0.24110000000000001</v>
      </c>
      <c r="G203" s="74">
        <f>SUM(G204:G207)</f>
        <v>8428.57</v>
      </c>
      <c r="H203" s="95">
        <f>G203/D203</f>
        <v>0.2349</v>
      </c>
      <c r="I203" s="109">
        <f>SUM(I204:I207)</f>
        <v>35881</v>
      </c>
      <c r="J203" s="238" t="s">
        <v>118</v>
      </c>
      <c r="K203" s="1"/>
    </row>
    <row r="204" spans="1:11" s="3" customFormat="1" x14ac:dyDescent="0.25">
      <c r="A204" s="77"/>
      <c r="B204" s="87" t="s">
        <v>4</v>
      </c>
      <c r="C204" s="75">
        <v>29272.6</v>
      </c>
      <c r="D204" s="75">
        <v>29272.6</v>
      </c>
      <c r="E204" s="75">
        <v>6900</v>
      </c>
      <c r="F204" s="92">
        <f>E204/D204</f>
        <v>0.23569999999999999</v>
      </c>
      <c r="G204" s="80">
        <v>6900</v>
      </c>
      <c r="H204" s="92">
        <f t="shared" ref="H204:H205" si="79">G204/D204</f>
        <v>0.23569999999999999</v>
      </c>
      <c r="I204" s="75">
        <f>D204</f>
        <v>29272.6</v>
      </c>
      <c r="J204" s="169"/>
      <c r="K204" s="1"/>
    </row>
    <row r="205" spans="1:11" s="3" customFormat="1" x14ac:dyDescent="0.25">
      <c r="A205" s="77"/>
      <c r="B205" s="87" t="s">
        <v>16</v>
      </c>
      <c r="C205" s="75">
        <v>6608.4</v>
      </c>
      <c r="D205" s="75">
        <v>6608.4</v>
      </c>
      <c r="E205" s="75">
        <v>1750</v>
      </c>
      <c r="F205" s="92">
        <f>E205/D205</f>
        <v>0.26479999999999998</v>
      </c>
      <c r="G205" s="80">
        <v>1528.57</v>
      </c>
      <c r="H205" s="92">
        <f t="shared" si="79"/>
        <v>0.23130000000000001</v>
      </c>
      <c r="I205" s="75">
        <f>D205</f>
        <v>6608.4</v>
      </c>
      <c r="J205" s="169"/>
      <c r="K205" s="1"/>
    </row>
    <row r="206" spans="1:11" s="3" customFormat="1" x14ac:dyDescent="0.25">
      <c r="A206" s="77"/>
      <c r="B206" s="87" t="s">
        <v>11</v>
      </c>
      <c r="C206" s="75"/>
      <c r="D206" s="75"/>
      <c r="E206" s="75">
        <f>G206</f>
        <v>0</v>
      </c>
      <c r="F206" s="92"/>
      <c r="G206" s="80"/>
      <c r="H206" s="92"/>
      <c r="I206" s="19">
        <f t="shared" ref="I206" si="80">D206</f>
        <v>0</v>
      </c>
      <c r="J206" s="169"/>
      <c r="K206" s="1"/>
    </row>
    <row r="207" spans="1:11" s="3" customFormat="1" x14ac:dyDescent="0.25">
      <c r="A207" s="77"/>
      <c r="B207" s="87" t="s">
        <v>13</v>
      </c>
      <c r="C207" s="75"/>
      <c r="D207" s="75"/>
      <c r="E207" s="75"/>
      <c r="F207" s="92"/>
      <c r="G207" s="80"/>
      <c r="H207" s="92"/>
      <c r="I207" s="19"/>
      <c r="J207" s="169"/>
      <c r="K207" s="1"/>
    </row>
    <row r="208" spans="1:11" s="132" customFormat="1" ht="65.25" customHeight="1" x14ac:dyDescent="0.25">
      <c r="A208" s="77" t="s">
        <v>51</v>
      </c>
      <c r="B208" s="123" t="s">
        <v>66</v>
      </c>
      <c r="C208" s="74"/>
      <c r="D208" s="74"/>
      <c r="E208" s="131"/>
      <c r="F208" s="130"/>
      <c r="G208" s="74"/>
      <c r="H208" s="130"/>
      <c r="I208" s="124"/>
      <c r="J208" s="87" t="s">
        <v>35</v>
      </c>
      <c r="K208" s="115"/>
    </row>
    <row r="209" spans="1:11" s="132" customFormat="1" ht="50.25" customHeight="1" x14ac:dyDescent="0.25">
      <c r="A209" s="77" t="s">
        <v>52</v>
      </c>
      <c r="B209" s="123" t="s">
        <v>67</v>
      </c>
      <c r="C209" s="74"/>
      <c r="D209" s="74"/>
      <c r="E209" s="131"/>
      <c r="F209" s="130"/>
      <c r="G209" s="74"/>
      <c r="H209" s="130"/>
      <c r="I209" s="124"/>
      <c r="J209" s="87" t="s">
        <v>35</v>
      </c>
      <c r="K209" s="115"/>
    </row>
    <row r="210" spans="1:11" s="28" customFormat="1" ht="26.25" customHeight="1" x14ac:dyDescent="0.25">
      <c r="A210" s="209" t="s">
        <v>55</v>
      </c>
      <c r="B210" s="209" t="s">
        <v>109</v>
      </c>
      <c r="C210" s="189">
        <f>C213+C214+C215+C216+C217</f>
        <v>13216.5</v>
      </c>
      <c r="D210" s="193">
        <f>D213+D214+D215+D216+D217</f>
        <v>13216.5</v>
      </c>
      <c r="E210" s="193">
        <f>E213+E214+E215+E216+E217</f>
        <v>3371.47</v>
      </c>
      <c r="F210" s="196">
        <f>E210/D210</f>
        <v>0.25509999999999999</v>
      </c>
      <c r="G210" s="193">
        <f>G213+G214+G215+G216+G217</f>
        <v>2869.29</v>
      </c>
      <c r="H210" s="196">
        <f>G210/D210</f>
        <v>0.21709999999999999</v>
      </c>
      <c r="I210" s="193">
        <f>I213+I214+I215+I216+I217</f>
        <v>13216.5</v>
      </c>
      <c r="J210" s="169" t="s">
        <v>123</v>
      </c>
      <c r="K210" s="1"/>
    </row>
    <row r="211" spans="1:11" s="28" customFormat="1" ht="300.75" customHeight="1" x14ac:dyDescent="0.25">
      <c r="A211" s="209"/>
      <c r="B211" s="209"/>
      <c r="C211" s="189"/>
      <c r="D211" s="195"/>
      <c r="E211" s="195"/>
      <c r="F211" s="197"/>
      <c r="G211" s="195"/>
      <c r="H211" s="197"/>
      <c r="I211" s="195"/>
      <c r="J211" s="169"/>
      <c r="K211" s="1"/>
    </row>
    <row r="212" spans="1:11" s="22" customFormat="1" ht="119.25" customHeight="1" x14ac:dyDescent="0.25">
      <c r="A212" s="209"/>
      <c r="B212" s="209"/>
      <c r="C212" s="189"/>
      <c r="D212" s="194"/>
      <c r="E212" s="194"/>
      <c r="F212" s="198"/>
      <c r="G212" s="194"/>
      <c r="H212" s="198"/>
      <c r="I212" s="194"/>
      <c r="J212" s="169"/>
      <c r="K212" s="1"/>
    </row>
    <row r="213" spans="1:11" s="3" customFormat="1" ht="33.75" customHeight="1" x14ac:dyDescent="0.25">
      <c r="A213" s="77"/>
      <c r="B213" s="87" t="s">
        <v>4</v>
      </c>
      <c r="C213" s="75">
        <v>76.099999999999994</v>
      </c>
      <c r="D213" s="75">
        <v>76.099999999999994</v>
      </c>
      <c r="E213" s="75">
        <v>31.47</v>
      </c>
      <c r="F213" s="92">
        <f>E213/D213</f>
        <v>0.41349999999999998</v>
      </c>
      <c r="G213" s="75">
        <v>31.47</v>
      </c>
      <c r="H213" s="92">
        <f>G213/D213</f>
        <v>0.41349999999999998</v>
      </c>
      <c r="I213" s="75">
        <f>D213</f>
        <v>76.099999999999994</v>
      </c>
      <c r="J213" s="169"/>
      <c r="K213" s="1"/>
    </row>
    <row r="214" spans="1:11" s="3" customFormat="1" x14ac:dyDescent="0.25">
      <c r="A214" s="77"/>
      <c r="B214" s="87" t="s">
        <v>16</v>
      </c>
      <c r="C214" s="75">
        <v>11687.2</v>
      </c>
      <c r="D214" s="75">
        <v>11687.2</v>
      </c>
      <c r="E214" s="75">
        <v>3340</v>
      </c>
      <c r="F214" s="92">
        <f>E214/D214</f>
        <v>0.2858</v>
      </c>
      <c r="G214" s="75">
        <v>2837.82</v>
      </c>
      <c r="H214" s="92">
        <f>G214/D214</f>
        <v>0.24279999999999999</v>
      </c>
      <c r="I214" s="75">
        <f>D214</f>
        <v>11687.2</v>
      </c>
      <c r="J214" s="169"/>
      <c r="K214" s="1"/>
    </row>
    <row r="215" spans="1:11" s="3" customFormat="1" x14ac:dyDescent="0.25">
      <c r="A215" s="77"/>
      <c r="B215" s="87" t="s">
        <v>11</v>
      </c>
      <c r="C215" s="75">
        <v>1453.2</v>
      </c>
      <c r="D215" s="75">
        <v>1453.2</v>
      </c>
      <c r="E215" s="75"/>
      <c r="F215" s="92">
        <f>E215/D215</f>
        <v>0</v>
      </c>
      <c r="G215" s="75">
        <f>E215</f>
        <v>0</v>
      </c>
      <c r="H215" s="92">
        <f>G215/D215</f>
        <v>0</v>
      </c>
      <c r="I215" s="75">
        <f>D215</f>
        <v>1453.2</v>
      </c>
      <c r="J215" s="169"/>
      <c r="K215" s="1"/>
    </row>
    <row r="216" spans="1:11" s="3" customFormat="1" ht="39" customHeight="1" x14ac:dyDescent="0.25">
      <c r="A216" s="77"/>
      <c r="B216" s="87" t="s">
        <v>13</v>
      </c>
      <c r="C216" s="75"/>
      <c r="D216" s="75"/>
      <c r="E216" s="75">
        <f>G216</f>
        <v>0</v>
      </c>
      <c r="F216" s="92"/>
      <c r="G216" s="75"/>
      <c r="H216" s="92"/>
      <c r="I216" s="19">
        <f t="shared" ref="I216" si="81">D216</f>
        <v>0</v>
      </c>
      <c r="J216" s="169"/>
      <c r="K216" s="1"/>
    </row>
    <row r="217" spans="1:11" s="3" customFormat="1" ht="30" customHeight="1" x14ac:dyDescent="0.25">
      <c r="A217" s="77"/>
      <c r="B217" s="87" t="s">
        <v>5</v>
      </c>
      <c r="C217" s="75"/>
      <c r="D217" s="75"/>
      <c r="E217" s="75"/>
      <c r="F217" s="92"/>
      <c r="G217" s="75"/>
      <c r="H217" s="92"/>
      <c r="I217" s="19"/>
      <c r="J217" s="169"/>
      <c r="K217" s="1"/>
    </row>
    <row r="218" spans="1:11" s="2" customFormat="1" ht="171" customHeight="1" x14ac:dyDescent="0.25">
      <c r="A218" s="81" t="s">
        <v>68</v>
      </c>
      <c r="B218" s="82" t="s">
        <v>105</v>
      </c>
      <c r="C218" s="76">
        <f>C219+C220+C221+C222</f>
        <v>355.67</v>
      </c>
      <c r="D218" s="76">
        <f>D219+D220+D221+D222</f>
        <v>355.67</v>
      </c>
      <c r="E218" s="52">
        <f>E219+E220+E221+E222+E223</f>
        <v>0</v>
      </c>
      <c r="F218" s="47">
        <f>E218/D218</f>
        <v>0</v>
      </c>
      <c r="G218" s="65">
        <f>SUM(G219:G223)</f>
        <v>0</v>
      </c>
      <c r="H218" s="47">
        <f>G218/D218</f>
        <v>0</v>
      </c>
      <c r="I218" s="85">
        <f>I219+I220+I221+I222</f>
        <v>355.67</v>
      </c>
      <c r="J218" s="185" t="s">
        <v>92</v>
      </c>
      <c r="K218" s="1"/>
    </row>
    <row r="219" spans="1:11" s="3" customFormat="1" x14ac:dyDescent="0.25">
      <c r="A219" s="81"/>
      <c r="B219" s="83" t="s">
        <v>4</v>
      </c>
      <c r="C219" s="84">
        <v>0</v>
      </c>
      <c r="D219" s="84">
        <v>0</v>
      </c>
      <c r="E219" s="19"/>
      <c r="F219" s="20"/>
      <c r="G219" s="16">
        <v>0</v>
      </c>
      <c r="H219" s="47"/>
      <c r="I219" s="86"/>
      <c r="J219" s="186"/>
      <c r="K219" s="1"/>
    </row>
    <row r="220" spans="1:11" s="3" customFormat="1" x14ac:dyDescent="0.25">
      <c r="A220" s="81"/>
      <c r="B220" s="83" t="s">
        <v>48</v>
      </c>
      <c r="C220" s="75">
        <v>106.7</v>
      </c>
      <c r="D220" s="75">
        <v>106.7</v>
      </c>
      <c r="E220" s="19">
        <v>0</v>
      </c>
      <c r="F220" s="20">
        <f>E220/D220</f>
        <v>0</v>
      </c>
      <c r="G220" s="16">
        <v>0</v>
      </c>
      <c r="H220" s="20">
        <f>G220/D220</f>
        <v>0</v>
      </c>
      <c r="I220" s="75">
        <f>D220-G220</f>
        <v>106.7</v>
      </c>
      <c r="J220" s="186"/>
      <c r="K220" s="1"/>
    </row>
    <row r="221" spans="1:11" s="3" customFormat="1" x14ac:dyDescent="0.25">
      <c r="A221" s="81"/>
      <c r="B221" s="83" t="s">
        <v>11</v>
      </c>
      <c r="C221" s="75">
        <v>248.97</v>
      </c>
      <c r="D221" s="75">
        <v>248.97</v>
      </c>
      <c r="E221" s="19">
        <v>0</v>
      </c>
      <c r="F221" s="20">
        <f>E221/D221</f>
        <v>0</v>
      </c>
      <c r="G221" s="16">
        <v>0</v>
      </c>
      <c r="H221" s="20">
        <f>G221/D221</f>
        <v>0</v>
      </c>
      <c r="I221" s="86">
        <f>D221-G221</f>
        <v>248.97</v>
      </c>
      <c r="J221" s="186"/>
      <c r="K221" s="1"/>
    </row>
    <row r="222" spans="1:11" s="3" customFormat="1" x14ac:dyDescent="0.25">
      <c r="A222" s="81"/>
      <c r="B222" s="83" t="s">
        <v>13</v>
      </c>
      <c r="C222" s="29">
        <v>0</v>
      </c>
      <c r="D222" s="29">
        <v>0</v>
      </c>
      <c r="E222" s="29"/>
      <c r="F222" s="30">
        <v>0</v>
      </c>
      <c r="G222" s="38"/>
      <c r="H222" s="30"/>
      <c r="I222" s="29">
        <f>D222-G222</f>
        <v>0</v>
      </c>
      <c r="J222" s="186"/>
      <c r="K222" s="1"/>
    </row>
    <row r="223" spans="1:11" s="3" customFormat="1" x14ac:dyDescent="0.25">
      <c r="A223" s="81"/>
      <c r="B223" s="83" t="s">
        <v>5</v>
      </c>
      <c r="C223" s="29"/>
      <c r="D223" s="29"/>
      <c r="E223" s="29"/>
      <c r="F223" s="30"/>
      <c r="G223" s="31"/>
      <c r="H223" s="30"/>
      <c r="I223" s="29"/>
      <c r="J223" s="187"/>
      <c r="K223" s="1"/>
    </row>
    <row r="232" spans="2:2" x14ac:dyDescent="0.25">
      <c r="B232" s="33" t="s">
        <v>54</v>
      </c>
    </row>
    <row r="437" spans="9:9" x14ac:dyDescent="0.25">
      <c r="I437" s="15"/>
    </row>
    <row r="438" spans="9:9" x14ac:dyDescent="0.25">
      <c r="I438" s="15"/>
    </row>
    <row r="439" spans="9:9" x14ac:dyDescent="0.25">
      <c r="I439" s="15"/>
    </row>
  </sheetData>
  <autoFilter ref="A7:J424"/>
  <customSheetViews>
    <customSheetView guid="{BEA0FDBA-BB07-4C19-8BBD-5E57EE395C09}" scale="50" showPageBreaks="1" outlineSymbols="0" zeroValues="0" fitToPage="1" printArea="1" showAutoFilter="1" view="pageBreakPreview" topLeftCell="A4">
      <pane xSplit="2" ySplit="4" topLeftCell="C23" activePane="bottomRight" state="frozen"/>
      <selection pane="bottomRight" activeCell="B21" sqref="B21:B24"/>
      <rowBreaks count="37" manualBreakCount="37">
        <brk id="20" max="9" man="1"/>
        <brk id="29" max="9" man="1"/>
        <brk id="41" max="9" man="1"/>
        <brk id="62" max="9" man="1"/>
        <brk id="94" max="9" man="1"/>
        <brk id="141" max="9" man="1"/>
        <brk id="159" max="9" man="1"/>
        <brk id="167" max="9" man="1"/>
        <brk id="183" max="9" man="1"/>
        <brk id="202" max="9"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colBreaks count="1" manualBreakCount="1">
        <brk id="12" max="183" man="1"/>
      </colBreaks>
      <pageMargins left="0" right="0" top="0.9055118110236221" bottom="0.19685039370078741" header="0" footer="0"/>
      <printOptions horizontalCentered="1"/>
      <pageSetup paperSize="8" scale="55" fitToHeight="0" orientation="landscape" r:id="rId1"/>
      <autoFilter ref="A7:J424"/>
    </customSheetView>
    <customSheetView guid="{CA384592-0CFD-4322-A4EB-34EC04693944}" scale="37" showPageBreaks="1" outlineSymbols="0" zeroValues="0" fitToPage="1" printArea="1" showAutoFilter="1" view="pageBreakPreview">
      <pane xSplit="2" ySplit="7" topLeftCell="C78" activePane="bottomRight" state="frozen"/>
      <selection pane="bottomRight" activeCell="A93" sqref="A93:J98"/>
      <rowBreaks count="28" manualBreakCount="28">
        <brk id="189" max="9" man="1"/>
        <brk id="1032" max="18" man="1"/>
        <brk id="1082" max="18" man="1"/>
        <brk id="1139" max="18" man="1"/>
        <brk id="1210" max="18"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9055118110236221" bottom="0" header="0" footer="0"/>
      <printOptions horizontalCentered="1"/>
      <pageSetup paperSize="8" scale="55" fitToHeight="0" orientation="landscape" r:id="rId2"/>
      <autoFilter ref="A7:J423"/>
    </customSheetView>
    <customSheetView guid="{6068C3FF-17AA-48A5-A88B-2523CBAC39AE}" scale="60" showPageBreaks="1" outlineSymbols="0" zeroValues="0" fitToPage="1" printArea="1" showAutoFilter="1" view="pageBreakPreview" topLeftCell="A4">
      <pane xSplit="4" ySplit="7" topLeftCell="E90" activePane="bottomRight" state="frozen"/>
      <selection pane="bottomRight" activeCell="C99" sqref="C99"/>
      <rowBreaks count="31" manualBreakCount="31">
        <brk id="23" min="1" max="9" man="1"/>
        <brk id="35" min="1" max="9" man="1"/>
        <brk id="54" min="1" max="9" man="1"/>
        <brk id="216" min="1" max="9" man="1"/>
        <brk id="1056" max="18" man="1"/>
        <brk id="1106" max="18" man="1"/>
        <brk id="1163" max="18" man="1"/>
        <brk id="1234" max="18" man="1"/>
        <brk id="1289" max="14" man="1"/>
        <brk id="1304" max="10" man="1"/>
        <brk id="1340" max="10" man="1"/>
        <brk id="1380" max="10" man="1"/>
        <brk id="1419" max="10" man="1"/>
        <brk id="1457" max="10" man="1"/>
        <brk id="1493" max="10" man="1"/>
        <brk id="1530" max="10" man="1"/>
        <brk id="1568" max="10" man="1"/>
        <brk id="1603" max="10" man="1"/>
        <brk id="1639" max="10" man="1"/>
        <brk id="1679" max="10" man="1"/>
        <brk id="1718" max="10" man="1"/>
        <brk id="1757" max="10" man="1"/>
        <brk id="1797" max="10" man="1"/>
        <brk id="1835" max="10" man="1"/>
        <brk id="1870" max="10" man="1"/>
        <brk id="1900" max="10" man="1"/>
        <brk id="1937" max="10" man="1"/>
        <brk id="1974" max="10" man="1"/>
        <brk id="2009" max="10" man="1"/>
        <brk id="2051" max="10" man="1"/>
        <brk id="2105" max="10" man="1"/>
      </rowBreaks>
      <pageMargins left="0" right="0" top="0.9055118110236221" bottom="0" header="0" footer="0"/>
      <printOptions horizontalCentered="1"/>
      <pageSetup paperSize="8" scale="56" fitToHeight="0" orientation="landscape" r:id="rId3"/>
      <autoFilter ref="A7:J449"/>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4"/>
      <autoFilter ref="A7:P404"/>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5"/>
      <autoFilter ref="A9:S1185"/>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6"/>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7"/>
      <autoFilter ref="A9:V1172"/>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9"/>
      <headerFooter alignWithMargins="0"/>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0"/>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1"/>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2"/>
      <autoFilter ref="B1:T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3"/>
      <autoFilter ref="A9:T1142"/>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4"/>
      <autoFilter ref="A9:T1161"/>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5"/>
      <autoFilter ref="A9:S1185"/>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6"/>
      <autoFilter ref="A9:S1185"/>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7"/>
      <autoFilter ref="A7:P393"/>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18"/>
      <autoFilter ref="A7:P401"/>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19"/>
      <autoFilter ref="A7:P401"/>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20"/>
      <autoFilter ref="A7:P398"/>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21"/>
      <autoFilter ref="A7:K386"/>
    </customSheetView>
    <customSheetView guid="{649E5CE3-4976-49D9-83DA-4E57FFC714BF}" scale="50" showPageBreaks="1" outlineSymbols="0" zeroValues="0" fitToPage="1" printArea="1" showAutoFilter="1" hiddenColumns="1" view="pageBreakPreview" topLeftCell="A6">
      <pane xSplit="2" ySplit="2" topLeftCell="C155" activePane="bottomRight" state="frozen"/>
      <selection pane="bottomRight" activeCell="E164" sqref="E164"/>
      <rowBreaks count="35" manualBreakCount="35">
        <brk id="28" max="11" man="1"/>
        <brk id="38" max="11" man="1"/>
        <brk id="54" max="11" man="1"/>
        <brk id="86" max="11" man="1"/>
        <brk id="116" max="11" man="1"/>
        <brk id="134" max="11" man="1"/>
        <brk id="148" max="11" man="1"/>
        <brk id="198" max="18" man="1"/>
        <brk id="1015" max="18" man="1"/>
        <brk id="1065" max="18" man="1"/>
        <brk id="1122" max="18" man="1"/>
        <brk id="1193" max="18" man="1"/>
        <brk id="1248" max="14" man="1"/>
        <brk id="1263" max="10" man="1"/>
        <brk id="1299" max="10" man="1"/>
        <brk id="1339" max="10" man="1"/>
        <brk id="1378" max="10" man="1"/>
        <brk id="1416" max="10" man="1"/>
        <brk id="1452" max="10" man="1"/>
        <brk id="1489" max="10" man="1"/>
        <brk id="1527" max="10" man="1"/>
        <brk id="1562" max="10" man="1"/>
        <brk id="1598" max="10" man="1"/>
        <brk id="1638" max="10" man="1"/>
        <brk id="1677" max="10" man="1"/>
        <brk id="1716" max="10" man="1"/>
        <brk id="1756" max="10" man="1"/>
        <brk id="1794" max="10" man="1"/>
        <brk id="1829" max="10" man="1"/>
        <brk id="1859" max="10" man="1"/>
        <brk id="1896" max="10" man="1"/>
        <brk id="1933" max="10" man="1"/>
        <brk id="1968" max="10" man="1"/>
        <brk id="2010" max="10" man="1"/>
        <brk id="2064" max="10" man="1"/>
      </rowBreaks>
      <colBreaks count="1" manualBreakCount="1">
        <brk id="12" max="183" man="1"/>
      </colBreaks>
      <pageMargins left="0" right="0" top="0.9055118110236221" bottom="0" header="0" footer="0"/>
      <printOptions horizontalCentered="1"/>
      <pageSetup paperSize="8" scale="43" fitToHeight="0" orientation="landscape" r:id="rId22"/>
      <autoFilter ref="A7:L386"/>
    </customSheetView>
    <customSheetView guid="{72C0943B-A5D5-4B80-AD54-166C5CDC74DE}" scale="40" showPageBreaks="1" outlineSymbols="0" zeroValues="0" fitToPage="1" printArea="1" showAutoFilter="1" view="pageBreakPreview" topLeftCell="A5">
      <pane xSplit="4" ySplit="10" topLeftCell="E135" activePane="bottomRight" state="frozen"/>
      <selection pane="bottomRight" activeCell="G33" sqref="G33"/>
      <rowBreaks count="30" manualBreakCount="30">
        <brk id="7" max="11"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1" fitToHeight="0" orientation="landscape" r:id="rId23"/>
      <autoFilter ref="A3:M184">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customSheetView>
    <customSheetView guid="{D95852A1-B0FC-4AC5-B62B-5CCBE05B0D15}" scale="50" showPageBreaks="1" outlineSymbols="0" zeroValues="0" fitToPage="1" showAutoFilter="1" view="pageBreakPreview" topLeftCell="A5">
      <pane xSplit="4" ySplit="4" topLeftCell="E162" activePane="bottomRight" state="frozen"/>
      <selection pane="bottomRight" activeCell="I169" sqref="I169"/>
      <rowBreaks count="29" manualBreakCount="29">
        <brk id="24" max="11" man="1"/>
        <brk id="33" max="11"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28" fitToHeight="0" orientation="landscape" r:id="rId24"/>
      <autoFilter ref="A7:J397"/>
    </customSheetView>
    <customSheetView guid="{99950613-28E7-4EC2-B918-559A2757B0A9}" scale="50" showPageBreaks="1" outlineSymbols="0" zeroValues="0" fitToPage="1" printArea="1" showAutoFilter="1" view="pageBreakPreview" topLeftCell="A5">
      <pane xSplit="2" ySplit="10" topLeftCell="C189" activePane="bottomRight" state="frozen"/>
      <selection pane="bottomRight" activeCell="J191" sqref="J191:J196"/>
      <rowBreaks count="32" manualBreakCount="32">
        <brk id="28" max="11" man="1"/>
        <brk id="115" max="11" man="1"/>
        <brk id="152" max="11" man="1"/>
        <brk id="184" max="11" man="1"/>
        <brk id="217" max="18" man="1"/>
        <brk id="1028" max="18" man="1"/>
        <brk id="1078" max="18" man="1"/>
        <brk id="1135" max="18" man="1"/>
        <brk id="1206" max="18" man="1"/>
        <brk id="1261" max="14" man="1"/>
        <brk id="1276" max="10" man="1"/>
        <brk id="1312" max="10" man="1"/>
        <brk id="1352" max="10" man="1"/>
        <brk id="1391" max="10" man="1"/>
        <brk id="1429" max="10" man="1"/>
        <brk id="1465" max="10" man="1"/>
        <brk id="1502" max="10" man="1"/>
        <brk id="1540" max="10" man="1"/>
        <brk id="1575" max="10" man="1"/>
        <brk id="1611" max="10" man="1"/>
        <brk id="1651" max="10" man="1"/>
        <brk id="1690" max="10" man="1"/>
        <brk id="1729" max="10" man="1"/>
        <brk id="1769" max="10" man="1"/>
        <brk id="1807" max="10" man="1"/>
        <brk id="1842" max="10" man="1"/>
        <brk id="1872" max="10" man="1"/>
        <brk id="1909" max="10" man="1"/>
        <brk id="1946" max="10" man="1"/>
        <brk id="1981" max="10" man="1"/>
        <brk id="2023" max="10" man="1"/>
        <brk id="2077" max="10" man="1"/>
      </rowBreaks>
      <pageMargins left="0" right="0" top="0.9055118110236221" bottom="0" header="0" footer="0"/>
      <printOptions horizontalCentered="1"/>
      <pageSetup paperSize="8" scale="47" fitToHeight="0" orientation="landscape" r:id="rId25"/>
      <autoFilter ref="A7:J415"/>
    </customSheetView>
    <customSheetView guid="{A0A3CD9B-2436-40D7-91DB-589A95FBBF00}" scale="60" showPageBreaks="1" outlineSymbols="0" zeroValues="0" fitToPage="1" printArea="1" showAutoFilter="1" view="pageBreakPreview">
      <pane xSplit="2" ySplit="7" topLeftCell="H122" activePane="bottomRight" state="frozen"/>
      <selection pane="bottomRight" activeCell="H127" sqref="H127"/>
      <rowBreaks count="28" manualBreakCount="28">
        <brk id="197"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44" fitToHeight="0" orientation="landscape" r:id="rId26"/>
      <autoFilter ref="A7:J405"/>
    </customSheetView>
    <customSheetView guid="{0CCCFAED-79CE-4449-BC23-D60C794B65C2}" scale="50" showPageBreaks="1" outlineSymbols="0" zeroValues="0" fitToPage="1" printArea="1" showAutoFilter="1" topLeftCell="A5">
      <pane xSplit="2" ySplit="4" topLeftCell="AU9" activePane="bottomRight" state="frozen"/>
      <selection pane="bottomRight" activeCell="A190" sqref="A190"/>
      <rowBreaks count="32" manualBreakCount="32">
        <brk id="68" max="9" man="1"/>
        <brk id="122" max="9" man="1"/>
        <brk id="146" max="9" man="1"/>
        <brk id="168" max="9"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44" fitToHeight="0" orientation="landscape" horizontalDpi="4294967293" r:id="rId27"/>
      <autoFilter ref="A7:J411"/>
    </customSheetView>
    <customSheetView guid="{45DE1976-7F07-4EB4-8A9C-FB72D060BEFA}" scale="60" showPageBreaks="1" outlineSymbols="0" zeroValues="0" fitToPage="1" printArea="1" showAutoFilter="1" view="pageBreakPreview" topLeftCell="A5">
      <selection activeCell="J21" sqref="J21:J28"/>
      <rowBreaks count="35" manualBreakCount="35">
        <brk id="23" max="9" man="1"/>
        <brk id="30" max="9" man="1"/>
        <brk id="48" max="9" man="1"/>
        <brk id="85" max="9" man="1"/>
        <brk id="127" max="9" man="1"/>
        <brk id="145" max="9" man="1"/>
        <brk id="171" max="9" man="1"/>
        <brk id="206" max="9"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55" fitToHeight="0" orientation="landscape" r:id="rId28"/>
      <autoFilter ref="A7:J417"/>
    </customSheetView>
    <customSheetView guid="{6E4A7295-8CE0-4D28-ABEF-D38EBAE7C204}" scale="60" showPageBreaks="1" outlineSymbols="0" zeroValues="0" fitToPage="1" printArea="1" showAutoFilter="1" view="pageBreakPreview" topLeftCell="A4">
      <pane xSplit="2" ySplit="5" topLeftCell="D27" activePane="bottomRight" state="frozen"/>
      <selection pane="bottomRight" activeCell="I33" sqref="I33"/>
      <rowBreaks count="28" manualBreakCount="28">
        <brk id="158"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55" fitToHeight="0" orientation="landscape" r:id="rId29"/>
      <autoFilter ref="A7:J417"/>
    </customSheetView>
    <customSheetView guid="{3EEA7E1A-5F2B-4408-A34C-1F0223B5B245}" scale="50" showPageBreaks="1" outlineSymbols="0" zeroValues="0" fitToPage="1" showAutoFilter="1" view="pageBreakPreview" topLeftCell="A5">
      <pane xSplit="4" ySplit="10" topLeftCell="I53" activePane="bottomRight" state="frozen"/>
      <selection pane="bottomRight" activeCell="J49" sqref="J49:J54"/>
      <rowBreaks count="30" manualBreakCount="30">
        <brk id="28" max="15" man="1"/>
        <brk id="40" max="15" man="1"/>
        <brk id="222" max="18" man="1"/>
        <brk id="1045" max="18" man="1"/>
        <brk id="1095" max="18" man="1"/>
        <brk id="1152" max="18" man="1"/>
        <brk id="1223" max="18" man="1"/>
        <brk id="1278" max="14" man="1"/>
        <brk id="1293" max="10" man="1"/>
        <brk id="1329" max="10" man="1"/>
        <brk id="1369" max="10" man="1"/>
        <brk id="1408" max="10" man="1"/>
        <brk id="1446" max="10" man="1"/>
        <brk id="1482" max="10" man="1"/>
        <brk id="1519" max="10" man="1"/>
        <brk id="1557" max="10" man="1"/>
        <brk id="1592" max="10" man="1"/>
        <brk id="1628" max="10" man="1"/>
        <brk id="1668" max="10" man="1"/>
        <brk id="1707" max="10" man="1"/>
        <brk id="1746" max="10" man="1"/>
        <brk id="1786" max="10" man="1"/>
        <brk id="1824" max="10" man="1"/>
        <brk id="1859" max="10" man="1"/>
        <brk id="1889" max="10" man="1"/>
        <brk id="1926" max="10" man="1"/>
        <brk id="1963" max="10" man="1"/>
        <brk id="1998" max="10" man="1"/>
        <brk id="2040" max="10" man="1"/>
        <brk id="2094" max="10" man="1"/>
      </rowBreaks>
      <pageMargins left="0" right="0" top="0.67" bottom="0" header="0" footer="0"/>
      <printOptions horizontalCentered="1"/>
      <pageSetup paperSize="8" scale="41" fitToHeight="0" orientation="landscape" horizontalDpi="4294967293" r:id="rId30"/>
      <autoFilter ref="A7:J417"/>
    </customSheetView>
    <customSheetView guid="{13BE7114-35DF-4699-8779-61985C68F6C3}" scale="60" showPageBreaks="1" outlineSymbols="0" zeroValues="0" fitToPage="1" printArea="1" showAutoFilter="1" view="pageBreakPreview" topLeftCell="A4">
      <pane xSplit="2" ySplit="5" topLeftCell="C210" activePane="bottomRight" state="frozen"/>
      <selection pane="bottomRight" activeCell="J21" sqref="J21:J28"/>
      <rowBreaks count="32" manualBreakCount="32">
        <brk id="22" max="9" man="1"/>
        <brk id="28" max="9" man="1"/>
        <brk id="61" max="9" man="1"/>
        <brk id="115" max="9" man="1"/>
        <brk id="172" max="9" man="1"/>
        <brk id="997" max="18" man="1"/>
        <brk id="1047" max="18" man="1"/>
        <brk id="1104" max="18" man="1"/>
        <brk id="1175" max="18" man="1"/>
        <brk id="1230" max="14" man="1"/>
        <brk id="1245" max="10" man="1"/>
        <brk id="1281" max="10" man="1"/>
        <brk id="1321" max="10" man="1"/>
        <brk id="1360" max="10" man="1"/>
        <brk id="1398" max="10" man="1"/>
        <brk id="1434" max="10" man="1"/>
        <brk id="1471" max="10" man="1"/>
        <brk id="1509" max="10" man="1"/>
        <brk id="1544" max="10" man="1"/>
        <brk id="1580" max="10" man="1"/>
        <brk id="1620" max="10" man="1"/>
        <brk id="1659" max="10" man="1"/>
        <brk id="1698" max="10" man="1"/>
        <brk id="1738" max="10" man="1"/>
        <brk id="1776" max="10" man="1"/>
        <brk id="1811" max="10" man="1"/>
        <brk id="1841" max="10" man="1"/>
        <brk id="1878" max="10" man="1"/>
        <brk id="1915" max="10" man="1"/>
        <brk id="1950" max="10" man="1"/>
        <brk id="1992" max="10" man="1"/>
        <brk id="2046" max="10" man="1"/>
      </rowBreaks>
      <colBreaks count="1" manualBreakCount="1">
        <brk id="12" max="183" man="1"/>
      </colBreaks>
      <pageMargins left="0" right="0" top="0.9055118110236221" bottom="0" header="0" footer="0"/>
      <printOptions horizontalCentered="1"/>
      <pageSetup paperSize="8" scale="54" fitToHeight="0" orientation="landscape" horizontalDpi="4294967293" r:id="rId31"/>
      <autoFilter ref="A7:J417"/>
    </customSheetView>
    <customSheetView guid="{CCF533A2-322B-40E2-88B2-065E6D1D35B4}" scale="50" showPageBreaks="1" outlineSymbols="0" zeroValues="0" fitToPage="1" printArea="1" showAutoFilter="1" view="pageBreakPreview">
      <pane xSplit="2" ySplit="7" topLeftCell="D111" activePane="bottomRight" state="frozen"/>
      <selection pane="bottomRight" activeCell="G168" sqref="G168"/>
      <rowBreaks count="31" manualBreakCount="31">
        <brk id="23" max="9" man="1"/>
        <brk id="61" max="9" man="1"/>
        <brk id="92" max="9" man="1"/>
        <brk id="165" max="9" man="1"/>
        <brk id="1020" max="18" man="1"/>
        <brk id="1070" max="18" man="1"/>
        <brk id="1127" max="18" man="1"/>
        <brk id="1198" max="18" man="1"/>
        <brk id="1253" max="14" man="1"/>
        <brk id="1268" max="10" man="1"/>
        <brk id="1304" max="10" man="1"/>
        <brk id="1344" max="10" man="1"/>
        <brk id="1383" max="10" man="1"/>
        <brk id="1421" max="10" man="1"/>
        <brk id="1457" max="10" man="1"/>
        <brk id="1494" max="10" man="1"/>
        <brk id="1532" max="10" man="1"/>
        <brk id="1567" max="10" man="1"/>
        <brk id="1603" max="10" man="1"/>
        <brk id="1643" max="10" man="1"/>
        <brk id="1682" max="10" man="1"/>
        <brk id="1721" max="10" man="1"/>
        <brk id="1761" max="10" man="1"/>
        <brk id="1799" max="10" man="1"/>
        <brk id="1834" max="10" man="1"/>
        <brk id="1864" max="10" man="1"/>
        <brk id="1901" max="10" man="1"/>
        <brk id="1938" max="10" man="1"/>
        <brk id="1973" max="10" man="1"/>
        <brk id="2015" max="10" man="1"/>
        <brk id="2069" max="10" man="1"/>
      </rowBreaks>
      <pageMargins left="0" right="0" top="0.9055118110236221" bottom="0" header="0" footer="0"/>
      <printOptions horizontalCentered="1"/>
      <pageSetup paperSize="8" scale="55" fitToHeight="0" orientation="landscape" r:id="rId32"/>
      <autoFilter ref="A7:J417"/>
    </customSheetView>
    <customSheetView guid="{67ADFAE6-A9AF-44D7-8539-93CD0F6B7849}" scale="60" showPageBreaks="1" outlineSymbols="0" zeroValues="0" fitToPage="1" printArea="1" showAutoFilter="1" hiddenRows="1" view="pageBreakPreview" topLeftCell="A4">
      <pane xSplit="4" ySplit="7" topLeftCell="E212" activePane="bottomRight" state="frozen"/>
      <selection pane="bottomRight" activeCell="H221" sqref="H221"/>
      <rowBreaks count="32" manualBreakCount="32">
        <brk id="42" max="9" man="1"/>
        <brk id="61" max="9" man="1"/>
        <brk id="97" max="9" man="1"/>
        <brk id="179" max="9" man="1"/>
        <brk id="200" max="9" man="1"/>
        <brk id="1035" max="18" man="1"/>
        <brk id="1085" max="18" man="1"/>
        <brk id="1142" max="18" man="1"/>
        <brk id="1213" max="18" man="1"/>
        <brk id="1268" max="14" man="1"/>
        <brk id="1283" max="10" man="1"/>
        <brk id="1319" max="10" man="1"/>
        <brk id="1359" max="10" man="1"/>
        <brk id="1398" max="10" man="1"/>
        <brk id="1436" max="10" man="1"/>
        <brk id="1472" max="10" man="1"/>
        <brk id="1509" max="10" man="1"/>
        <brk id="1547" max="10" man="1"/>
        <brk id="1582" max="10" man="1"/>
        <brk id="1618" max="10" man="1"/>
        <brk id="1658" max="10" man="1"/>
        <brk id="1697" max="10" man="1"/>
        <brk id="1736" max="10" man="1"/>
        <brk id="1776" max="10" man="1"/>
        <brk id="1814" max="10" man="1"/>
        <brk id="1849" max="10" man="1"/>
        <brk id="1879" max="10" man="1"/>
        <brk id="1916" max="10" man="1"/>
        <brk id="1953" max="10" man="1"/>
        <brk id="1988" max="10" man="1"/>
        <brk id="2030" max="10" man="1"/>
        <brk id="2084" max="10" man="1"/>
      </rowBreaks>
      <pageMargins left="0" right="0" top="0.47" bottom="0" header="0" footer="0"/>
      <printOptions horizontalCentered="1"/>
      <pageSetup paperSize="8" scale="55" fitToHeight="0" orientation="landscape" r:id="rId33"/>
      <autoFilter ref="A7:J423"/>
    </customSheetView>
  </customSheetViews>
  <mergeCells count="88">
    <mergeCell ref="B21:B24"/>
    <mergeCell ref="J210:J217"/>
    <mergeCell ref="J193:J198"/>
    <mergeCell ref="J172:J178"/>
    <mergeCell ref="I172:I173"/>
    <mergeCell ref="J186:J191"/>
    <mergeCell ref="J203:J207"/>
    <mergeCell ref="B210:B212"/>
    <mergeCell ref="I210:I212"/>
    <mergeCell ref="D210:D212"/>
    <mergeCell ref="E210:E212"/>
    <mergeCell ref="C172:C173"/>
    <mergeCell ref="H172:H173"/>
    <mergeCell ref="E172:E173"/>
    <mergeCell ref="B172:B173"/>
    <mergeCell ref="F210:F212"/>
    <mergeCell ref="J112:J117"/>
    <mergeCell ref="J88:J93"/>
    <mergeCell ref="J154:J159"/>
    <mergeCell ref="J118:J123"/>
    <mergeCell ref="J94:J99"/>
    <mergeCell ref="J100:J105"/>
    <mergeCell ref="D63:D64"/>
    <mergeCell ref="G63:G64"/>
    <mergeCell ref="H63:H64"/>
    <mergeCell ref="E63:E64"/>
    <mergeCell ref="F63:F64"/>
    <mergeCell ref="A210:A212"/>
    <mergeCell ref="C210:C212"/>
    <mergeCell ref="J21:J29"/>
    <mergeCell ref="D21:D23"/>
    <mergeCell ref="D172:D173"/>
    <mergeCell ref="A172:A178"/>
    <mergeCell ref="F172:F173"/>
    <mergeCell ref="G172:G173"/>
    <mergeCell ref="E21:E23"/>
    <mergeCell ref="A21:A22"/>
    <mergeCell ref="B30:B31"/>
    <mergeCell ref="A30:A31"/>
    <mergeCell ref="C30:C31"/>
    <mergeCell ref="J180:J185"/>
    <mergeCell ref="D30:D31"/>
    <mergeCell ref="A63:A64"/>
    <mergeCell ref="A3:J3"/>
    <mergeCell ref="G6:H6"/>
    <mergeCell ref="A9:A14"/>
    <mergeCell ref="A5:A7"/>
    <mergeCell ref="E6:F6"/>
    <mergeCell ref="D6:D7"/>
    <mergeCell ref="C5:D5"/>
    <mergeCell ref="C6:C7"/>
    <mergeCell ref="B5:B7"/>
    <mergeCell ref="I5:I7"/>
    <mergeCell ref="J5:J7"/>
    <mergeCell ref="E5:H5"/>
    <mergeCell ref="J9:J14"/>
    <mergeCell ref="J218:J223"/>
    <mergeCell ref="J166:J171"/>
    <mergeCell ref="J160:J165"/>
    <mergeCell ref="E30:E31"/>
    <mergeCell ref="H21:H23"/>
    <mergeCell ref="F21:F23"/>
    <mergeCell ref="G21:G23"/>
    <mergeCell ref="F30:F31"/>
    <mergeCell ref="J38:J43"/>
    <mergeCell ref="J30:J36"/>
    <mergeCell ref="I21:I23"/>
    <mergeCell ref="G30:G31"/>
    <mergeCell ref="H30:H31"/>
    <mergeCell ref="I30:I31"/>
    <mergeCell ref="G210:G212"/>
    <mergeCell ref="H210:H212"/>
    <mergeCell ref="A15:A20"/>
    <mergeCell ref="C21:C23"/>
    <mergeCell ref="J142:J147"/>
    <mergeCell ref="J148:J153"/>
    <mergeCell ref="J130:J135"/>
    <mergeCell ref="J50:J55"/>
    <mergeCell ref="J44:J49"/>
    <mergeCell ref="J56:J61"/>
    <mergeCell ref="J63:J69"/>
    <mergeCell ref="J124:J129"/>
    <mergeCell ref="J70:J75"/>
    <mergeCell ref="J82:J87"/>
    <mergeCell ref="J15:J20"/>
    <mergeCell ref="I63:I64"/>
    <mergeCell ref="B63:B64"/>
    <mergeCell ref="C63:C64"/>
  </mergeCells>
  <phoneticPr fontId="4" type="noConversion"/>
  <printOptions horizontalCentered="1"/>
  <pageMargins left="0" right="0" top="0.9055118110236221" bottom="0.19685039370078741" header="0" footer="0"/>
  <pageSetup paperSize="9" scale="38" fitToHeight="0" orientation="landscape" r:id="rId34"/>
  <rowBreaks count="37" manualBreakCount="37">
    <brk id="20" max="9" man="1"/>
    <brk id="29" max="9" man="1"/>
    <brk id="41" max="9" man="1"/>
    <brk id="62" max="9" man="1"/>
    <brk id="94" max="9" man="1"/>
    <brk id="141" max="9" man="1"/>
    <brk id="159" max="9" man="1"/>
    <brk id="167" max="9" man="1"/>
    <brk id="183" max="9" man="1"/>
    <brk id="202" max="9" man="1"/>
    <brk id="1022" max="18" man="1"/>
    <brk id="1072" max="18" man="1"/>
    <brk id="1129" max="18" man="1"/>
    <brk id="1200" max="18" man="1"/>
    <brk id="1255" max="14" man="1"/>
    <brk id="1270" max="10" man="1"/>
    <brk id="1306" max="10" man="1"/>
    <brk id="1346" max="10" man="1"/>
    <brk id="1385" max="10" man="1"/>
    <brk id="1423" max="10" man="1"/>
    <brk id="1459" max="10" man="1"/>
    <brk id="1496" max="10" man="1"/>
    <brk id="1534" max="10" man="1"/>
    <brk id="1569" max="10" man="1"/>
    <brk id="1605" max="10" man="1"/>
    <brk id="1645" max="10" man="1"/>
    <brk id="1684" max="10" man="1"/>
    <brk id="1723" max="10" man="1"/>
    <brk id="1763" max="10" man="1"/>
    <brk id="1801" max="10" man="1"/>
    <brk id="1836" max="10" man="1"/>
    <brk id="1866" max="10" man="1"/>
    <brk id="1903" max="10" man="1"/>
    <brk id="1940" max="10" man="1"/>
    <brk id="1975" max="10" man="1"/>
    <brk id="2017" max="10" man="1"/>
    <brk id="2071" max="10" man="1"/>
  </rowBreaks>
  <colBreaks count="1" manualBreakCount="1">
    <brk id="10" max="183" man="1"/>
  </colBreaks>
  <legacyDrawing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customSheetViews>
    <customSheetView guid="{BEA0FDBA-BB07-4C19-8BBD-5E57EE395C09}">
      <pageMargins left="0.7" right="0.7" top="0.75" bottom="0.75" header="0.3" footer="0.3"/>
    </customSheetView>
    <customSheetView guid="{CA384592-0CFD-4322-A4EB-34EC04693944}">
      <pageMargins left="0.7" right="0.7" top="0.75" bottom="0.75" header="0.3" footer="0.3"/>
    </customSheetView>
    <customSheetView guid="{6068C3FF-17AA-48A5-A88B-2523CBAC39AE}">
      <pageMargins left="0.7" right="0.7" top="0.75" bottom="0.75" header="0.3" footer="0.3"/>
    </customSheetView>
    <customSheetView guid="{45DE1976-7F07-4EB4-8A9C-FB72D060BEFA}">
      <pageMargins left="0.7" right="0.7" top="0.75" bottom="0.75" header="0.3" footer="0.3"/>
    </customSheetView>
    <customSheetView guid="{6E4A7295-8CE0-4D28-ABEF-D38EBAE7C204}">
      <pageMargins left="0.7" right="0.7" top="0.75" bottom="0.75" header="0.3" footer="0.3"/>
    </customSheetView>
    <customSheetView guid="{3EEA7E1A-5F2B-4408-A34C-1F0223B5B245}">
      <pageMargins left="0.7" right="0.7" top="0.75" bottom="0.75" header="0.3" footer="0.3"/>
    </customSheetView>
    <customSheetView guid="{13BE7114-35DF-4699-8779-61985C68F6C3}">
      <pageMargins left="0.7" right="0.7" top="0.75" bottom="0.75" header="0.3" footer="0.3"/>
    </customSheetView>
    <customSheetView guid="{CCF533A2-322B-40E2-88B2-065E6D1D35B4}">
      <pageMargins left="0.7" right="0.7" top="0.75" bottom="0.75" header="0.3" footer="0.3"/>
    </customSheetView>
    <customSheetView guid="{67ADFAE6-A9AF-44D7-8539-93CD0F6B7849}">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на 01.04.2020</vt:lpstr>
      <vt:lpstr>Лист1</vt:lpstr>
      <vt:lpstr>'на 01.04.2020'!Заголовки_для_печати</vt:lpstr>
      <vt:lpstr>'на 01.04.2020'!Область_печати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2020-04-07T04:38:07Z</cp:lastPrinted>
  <dcterms:created xsi:type="dcterms:W3CDTF">2011-12-13T05:34:09Z</dcterms:created>
  <dcterms:modified xsi:type="dcterms:W3CDTF">2020-04-09T05:34:03Z</dcterms:modified>
</cp:coreProperties>
</file>