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сведения\"/>
    </mc:Choice>
  </mc:AlternateContent>
  <bookViews>
    <workbookView xWindow="0" yWindow="105" windowWidth="28755" windowHeight="15135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L23" i="1" l="1"/>
  <c r="J23" i="1"/>
  <c r="H23" i="1"/>
  <c r="F23" i="1"/>
  <c r="D23" i="1"/>
  <c r="E17" i="1"/>
  <c r="K17" i="1"/>
  <c r="M17" i="1"/>
  <c r="B18" i="1"/>
  <c r="C18" i="1"/>
  <c r="D18" i="1"/>
  <c r="E18" i="1"/>
  <c r="F18" i="1"/>
  <c r="H18" i="1"/>
  <c r="K18" i="1"/>
  <c r="L18" i="1"/>
  <c r="M18" i="1"/>
  <c r="L16" i="1"/>
  <c r="J16" i="1"/>
  <c r="H16" i="1"/>
  <c r="F16" i="1"/>
  <c r="C16" i="1"/>
  <c r="D16" i="1"/>
  <c r="C23" i="1" l="1"/>
  <c r="L20" i="1"/>
  <c r="L13" i="1"/>
  <c r="J20" i="1"/>
  <c r="J24" i="1" s="1"/>
  <c r="H20" i="1"/>
  <c r="F20" i="1"/>
  <c r="D20" i="1"/>
  <c r="C20" i="1"/>
  <c r="H13" i="1"/>
  <c r="H24" i="1" s="1"/>
  <c r="F13" i="1"/>
  <c r="F24" i="1" s="1"/>
  <c r="D13" i="1"/>
  <c r="D24" i="1" s="1"/>
  <c r="C13" i="1"/>
  <c r="L24" i="1" l="1"/>
  <c r="C24" i="1"/>
  <c r="I8" i="1"/>
  <c r="F9" i="1" l="1"/>
  <c r="D9" i="1"/>
  <c r="M24" i="1"/>
  <c r="K24" i="1"/>
  <c r="E24" i="1"/>
  <c r="B24" i="1"/>
  <c r="M23" i="1"/>
  <c r="K23" i="1"/>
  <c r="E23" i="1"/>
  <c r="B23" i="1"/>
  <c r="K21" i="1"/>
  <c r="B21" i="1"/>
  <c r="M20" i="1"/>
  <c r="K20" i="1"/>
  <c r="E20" i="1"/>
  <c r="B20" i="1"/>
  <c r="M19" i="1"/>
  <c r="K19" i="1"/>
  <c r="E19" i="1"/>
  <c r="B19" i="1"/>
  <c r="M16" i="1"/>
  <c r="K16" i="1"/>
  <c r="E16" i="1"/>
  <c r="B16" i="1"/>
  <c r="M15" i="1"/>
  <c r="B14" i="1"/>
  <c r="M13" i="1"/>
  <c r="K13" i="1"/>
  <c r="E13" i="1"/>
  <c r="B13" i="1"/>
  <c r="M12" i="1"/>
  <c r="K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G10" i="1"/>
  <c r="F10" i="1"/>
  <c r="E10" i="1"/>
  <c r="D10" i="1"/>
  <c r="K9" i="1"/>
  <c r="J9" i="1"/>
  <c r="I9" i="1"/>
  <c r="M8" i="1"/>
  <c r="L8" i="1"/>
  <c r="H8" i="1"/>
  <c r="D8" i="1"/>
  <c r="C8" i="1"/>
  <c r="L7" i="1"/>
  <c r="H7" i="1"/>
  <c r="C7" i="1"/>
  <c r="B7" i="1"/>
  <c r="A7" i="1"/>
</calcChain>
</file>

<file path=xl/sharedStrings.xml><?xml version="1.0" encoding="utf-8"?>
<sst xmlns="http://schemas.openxmlformats.org/spreadsheetml/2006/main" count="31" uniqueCount="25">
  <si>
    <t>Отчет № 7. 03.08.2018 9:32:58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</si>
  <si>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</si>
  <si>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 депутатов Думы города Сургута шестого созыва по одномандатным избирательным округам № 4 и № 22</t>
  </si>
  <si>
    <t>Округ №4 (№ 4)</t>
  </si>
  <si>
    <t>В руб.</t>
  </si>
  <si>
    <t>1</t>
  </si>
  <si>
    <t>1.</t>
  </si>
  <si>
    <t/>
  </si>
  <si>
    <t>2.</t>
  </si>
  <si>
    <t>3.</t>
  </si>
  <si>
    <t>4.</t>
  </si>
  <si>
    <t>5.</t>
  </si>
  <si>
    <t>ООО "ПРОМСТРОЙ-СУРГУТ"</t>
  </si>
  <si>
    <t>Председатель</t>
  </si>
  <si>
    <t xml:space="preserve"> избирательной комиссии</t>
  </si>
  <si>
    <t>С.В. Гаранина</t>
  </si>
  <si>
    <t>(подпись, дата)</t>
  </si>
  <si>
    <t>ООО "СИБТЕХСЕРВИС"</t>
  </si>
  <si>
    <t>ООО "ЧИКО"</t>
  </si>
  <si>
    <t>ООО "ТОРГОВЫЙ ГРАД"</t>
  </si>
  <si>
    <t>Ханты-Мансийское региональное отделение партии "ЕДИНАЯ РОССИЯ"</t>
  </si>
  <si>
    <t>оплата услуг информационного и консультационного характера</t>
  </si>
  <si>
    <t>Жалов Борис Николаевич</t>
  </si>
  <si>
    <t>Возврат средств юридическому лицу, указавшему недостоверные сведения</t>
  </si>
  <si>
    <t>По состоянию на 04.09.2018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</si>
</sst>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4" fontId="4" fillId="4" borderId="2" xfId="0" applyNumberFormat="1" applyFont="1" applyFill="1" applyBorder="1" applyAlignment="1">
      <alignment horizontal="right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5" fillId="4" borderId="2" xfId="0" applyNumberFormat="1" applyFont="1" applyFill="1" applyBorder="1" applyAlignment="1">
      <alignment horizontal="right" vertical="center" wrapText="1"/>
    </xf>
    <xf numFmtId="0" fontId="9" fillId="4" borderId="2" xfId="0" applyNumberFormat="1" applyFont="1" applyFill="1" applyBorder="1" applyAlignment="1">
      <alignment horizontal="left" vertical="center" wrapText="1"/>
    </xf>
    <xf numFmtId="0" fontId="5" fillId="2" borderId="6" xfId="0" quotePrefix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4" fillId="0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C24" sqref="C24"/>
    </sheetView>
  </sheetViews>
  <sheetFormatPr defaultRowHeight="15" x14ac:dyDescent="0.25"/>
  <cols>
    <col min="1" max="1" width="5.7109375" customWidth="1"/>
    <col min="2" max="2" width="28.140625" customWidth="1"/>
    <col min="3" max="3" width="9.85546875" customWidth="1"/>
    <col min="4" max="4" width="10.7109375" customWidth="1"/>
    <col min="5" max="5" width="20.7109375" customWidth="1"/>
    <col min="8" max="8" width="10.85546875" customWidth="1"/>
    <col min="9" max="10" width="9.85546875" bestFit="1" customWidth="1"/>
    <col min="11" max="11" width="22.5703125" customWidth="1"/>
    <col min="12" max="12" width="10" customWidth="1"/>
    <col min="13" max="13" width="35.28515625" customWidth="1"/>
  </cols>
  <sheetData>
    <row r="1" spans="1:13" ht="15" customHeight="1" x14ac:dyDescent="0.25">
      <c r="M1" s="1" t="s">
        <v>0</v>
      </c>
    </row>
    <row r="2" spans="1:13" ht="206.1" customHeight="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.75" x14ac:dyDescent="0.2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x14ac:dyDescent="0.25">
      <c r="M5" s="2" t="s">
        <v>24</v>
      </c>
    </row>
    <row r="6" spans="1:13" x14ac:dyDescent="0.25">
      <c r="M6" s="2" t="s">
        <v>4</v>
      </c>
    </row>
    <row r="7" spans="1:13" x14ac:dyDescent="0.25">
      <c r="A7" s="38" t="str">
        <f t="shared" ref="A7" si="0">"№
п/п"</f>
        <v>№
п/п</v>
      </c>
      <c r="B7" s="38" t="str">
        <f t="shared" ref="B7" si="1">"Фамилия, имя, отчество кандидата"</f>
        <v>Фамилия, имя, отчество кандидата</v>
      </c>
      <c r="C7" s="41" t="str">
        <f t="shared" ref="C7" si="2">"Поступило средств"</f>
        <v>Поступило средств</v>
      </c>
      <c r="D7" s="42"/>
      <c r="E7" s="42"/>
      <c r="F7" s="42"/>
      <c r="G7" s="43"/>
      <c r="H7" s="41" t="str">
        <f t="shared" ref="H7" si="3">"Израсходовано средств"</f>
        <v>Израсходовано средств</v>
      </c>
      <c r="I7" s="42"/>
      <c r="J7" s="42"/>
      <c r="K7" s="43"/>
      <c r="L7" s="41" t="str">
        <f t="shared" ref="L7" si="4">"Возвращено средств"</f>
        <v>Возвращено средств</v>
      </c>
      <c r="M7" s="43"/>
    </row>
    <row r="8" spans="1:13" ht="36.75" customHeight="1" x14ac:dyDescent="0.25">
      <c r="A8" s="39"/>
      <c r="B8" s="39"/>
      <c r="C8" s="38" t="str">
        <f t="shared" ref="C8" si="5">"всего"</f>
        <v>всего</v>
      </c>
      <c r="D8" s="41" t="str">
        <f t="shared" ref="D8" si="6">"из них"</f>
        <v>из них</v>
      </c>
      <c r="E8" s="42"/>
      <c r="F8" s="42"/>
      <c r="G8" s="43"/>
      <c r="H8" s="38" t="str">
        <f t="shared" ref="H8" si="7">"всего"</f>
        <v>всего</v>
      </c>
      <c r="I8" s="41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42"/>
      <c r="K8" s="43"/>
      <c r="L8" s="38" t="str">
        <f t="shared" ref="L8" si="8">"сумма, руб."</f>
        <v>сумма, руб.</v>
      </c>
      <c r="M8" s="38" t="str">
        <f t="shared" ref="M8" si="9">"основание возврата"</f>
        <v>основание возврата</v>
      </c>
    </row>
    <row r="9" spans="1:13" ht="54.75" customHeight="1" x14ac:dyDescent="0.25">
      <c r="A9" s="39"/>
      <c r="B9" s="39"/>
      <c r="C9" s="39"/>
      <c r="D9" s="41" t="str">
        <f>"пожертвования от юридических лиц на сумму, превышающую  25 тыс. рублей"</f>
        <v>пожертвования от юридических лиц на сумму, превышающую  25 тыс. рублей</v>
      </c>
      <c r="E9" s="43"/>
      <c r="F9" s="41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43"/>
      <c r="H9" s="39"/>
      <c r="I9" s="38" t="str">
        <f t="shared" ref="I9" si="10">"дата операции"</f>
        <v>дата операции</v>
      </c>
      <c r="J9" s="38" t="str">
        <f t="shared" ref="J9" si="11">"сумма, руб."</f>
        <v>сумма, руб.</v>
      </c>
      <c r="K9" s="38" t="str">
        <f t="shared" ref="K9" si="12">"назначение платежа"</f>
        <v>назначение платежа</v>
      </c>
      <c r="L9" s="39"/>
      <c r="M9" s="39"/>
    </row>
    <row r="10" spans="1:13" ht="25.5" x14ac:dyDescent="0.25">
      <c r="A10" s="40"/>
      <c r="B10" s="40"/>
      <c r="C10" s="40"/>
      <c r="D10" s="3" t="str">
        <f>"сумма, руб."</f>
        <v>сумма, руб.</v>
      </c>
      <c r="E10" s="3" t="str">
        <f>"наименование юридического лица"</f>
        <v>наименование юридического лица</v>
      </c>
      <c r="F10" s="3" t="str">
        <f>"сумма, руб."</f>
        <v>сумма, руб.</v>
      </c>
      <c r="G10" s="3" t="str">
        <f>"кол-во граждан"</f>
        <v>кол-во граждан</v>
      </c>
      <c r="H10" s="40"/>
      <c r="I10" s="40"/>
      <c r="J10" s="40"/>
      <c r="K10" s="40"/>
      <c r="L10" s="40"/>
      <c r="M10" s="40"/>
    </row>
    <row r="11" spans="1:13" x14ac:dyDescent="0.25">
      <c r="A11" s="4" t="s">
        <v>5</v>
      </c>
      <c r="B11" s="3" t="str">
        <f>"2"</f>
        <v>2</v>
      </c>
      <c r="C11" s="3" t="str">
        <f>"3"</f>
        <v>3</v>
      </c>
      <c r="D11" s="3" t="str">
        <f>"4"</f>
        <v>4</v>
      </c>
      <c r="E11" s="3" t="str">
        <f>"5"</f>
        <v>5</v>
      </c>
      <c r="F11" s="3" t="str">
        <f>"6"</f>
        <v>6</v>
      </c>
      <c r="G11" s="3" t="str">
        <f>"7"</f>
        <v>7</v>
      </c>
      <c r="H11" s="3" t="str">
        <f>"8"</f>
        <v>8</v>
      </c>
      <c r="I11" s="3" t="str">
        <f>"9"</f>
        <v>9</v>
      </c>
      <c r="J11" s="3" t="str">
        <f>"10"</f>
        <v>10</v>
      </c>
      <c r="K11" s="3" t="str">
        <f>"11"</f>
        <v>11</v>
      </c>
      <c r="L11" s="3" t="str">
        <f>"12"</f>
        <v>12</v>
      </c>
      <c r="M11" s="3" t="str">
        <f>"13"</f>
        <v>13</v>
      </c>
    </row>
    <row r="12" spans="1:13" ht="25.5" x14ac:dyDescent="0.25">
      <c r="A12" s="5" t="s">
        <v>6</v>
      </c>
      <c r="B12" s="6" t="str">
        <f>"Кузнецов Петр Алексеевич"</f>
        <v>Кузнецов Петр Алексеевич</v>
      </c>
      <c r="C12" s="7">
        <v>174000</v>
      </c>
      <c r="D12" s="7">
        <v>174000</v>
      </c>
      <c r="E12" s="6" t="s">
        <v>12</v>
      </c>
      <c r="F12" s="7">
        <v>0</v>
      </c>
      <c r="G12" s="8"/>
      <c r="H12" s="7">
        <v>174000</v>
      </c>
      <c r="I12" s="9"/>
      <c r="J12" s="7">
        <v>0</v>
      </c>
      <c r="K12" s="6" t="str">
        <f>""</f>
        <v/>
      </c>
      <c r="L12" s="7">
        <v>0</v>
      </c>
      <c r="M12" s="6" t="str">
        <f>""</f>
        <v/>
      </c>
    </row>
    <row r="13" spans="1:13" x14ac:dyDescent="0.25">
      <c r="A13" s="4" t="s">
        <v>7</v>
      </c>
      <c r="B13" s="10" t="str">
        <f>"Итого по кандидату"</f>
        <v>Итого по кандидату</v>
      </c>
      <c r="C13" s="11">
        <f>SUM(C12)</f>
        <v>174000</v>
      </c>
      <c r="D13" s="11">
        <f>SUM(D12)</f>
        <v>174000</v>
      </c>
      <c r="E13" s="10" t="str">
        <f>""</f>
        <v/>
      </c>
      <c r="F13" s="11">
        <f>SUM(F12)</f>
        <v>0</v>
      </c>
      <c r="G13" s="12"/>
      <c r="H13" s="11">
        <f>SUM(H12)</f>
        <v>174000</v>
      </c>
      <c r="I13" s="22"/>
      <c r="J13" s="11">
        <v>0</v>
      </c>
      <c r="K13" s="10" t="str">
        <f>""</f>
        <v/>
      </c>
      <c r="L13" s="11">
        <f>SUM(L12)</f>
        <v>0</v>
      </c>
      <c r="M13" s="10" t="str">
        <f>""</f>
        <v/>
      </c>
    </row>
    <row r="14" spans="1:13" ht="36.75" customHeight="1" x14ac:dyDescent="0.25">
      <c r="A14" s="27" t="s">
        <v>8</v>
      </c>
      <c r="B14" s="29" t="str">
        <f>"Нечепуренко Дмитрий Сергеевич"</f>
        <v>Нечепуренко Дмитрий Сергеевич</v>
      </c>
      <c r="C14" s="31">
        <v>500000</v>
      </c>
      <c r="D14" s="7">
        <v>200000</v>
      </c>
      <c r="E14" s="6" t="s">
        <v>17</v>
      </c>
      <c r="F14" s="7">
        <v>80000</v>
      </c>
      <c r="G14" s="8">
        <v>2</v>
      </c>
      <c r="H14" s="7">
        <v>465469</v>
      </c>
      <c r="I14" s="23">
        <v>43327</v>
      </c>
      <c r="J14" s="25">
        <v>200000</v>
      </c>
      <c r="K14" s="26" t="s">
        <v>21</v>
      </c>
      <c r="L14" s="21"/>
      <c r="M14" s="20"/>
    </row>
    <row r="15" spans="1:13" ht="56.25" customHeight="1" x14ac:dyDescent="0.25">
      <c r="A15" s="28"/>
      <c r="B15" s="30"/>
      <c r="C15" s="32"/>
      <c r="D15" s="7">
        <v>200000</v>
      </c>
      <c r="E15" s="6" t="s">
        <v>20</v>
      </c>
      <c r="F15" s="7"/>
      <c r="G15" s="8"/>
      <c r="H15" s="7"/>
      <c r="I15" s="9">
        <v>43346</v>
      </c>
      <c r="J15" s="7">
        <v>200000</v>
      </c>
      <c r="K15" s="26" t="s">
        <v>21</v>
      </c>
      <c r="L15" s="7">
        <v>0</v>
      </c>
      <c r="M15" s="6" t="str">
        <f>""</f>
        <v/>
      </c>
    </row>
    <row r="16" spans="1:13" x14ac:dyDescent="0.25">
      <c r="A16" s="4" t="s">
        <v>7</v>
      </c>
      <c r="B16" s="10" t="str">
        <f>"Итого по кандидату"</f>
        <v>Итого по кандидату</v>
      </c>
      <c r="C16" s="11">
        <f>SUM(C14:C15)</f>
        <v>500000</v>
      </c>
      <c r="D16" s="11">
        <f>SUM(D14:D15)</f>
        <v>400000</v>
      </c>
      <c r="E16" s="10" t="str">
        <f>""</f>
        <v/>
      </c>
      <c r="F16" s="11">
        <f t="shared" ref="F16:H16" si="13">SUM(F14:F15)</f>
        <v>80000</v>
      </c>
      <c r="G16" s="19">
        <v>2</v>
      </c>
      <c r="H16" s="11">
        <f t="shared" si="13"/>
        <v>465469</v>
      </c>
      <c r="I16" s="22"/>
      <c r="J16" s="11">
        <f>SUM(J14:J15)</f>
        <v>400000</v>
      </c>
      <c r="K16" s="10" t="str">
        <f>""</f>
        <v/>
      </c>
      <c r="L16" s="11">
        <f>SUM(L14:L15)</f>
        <v>0</v>
      </c>
      <c r="M16" s="10" t="str">
        <f>""</f>
        <v/>
      </c>
    </row>
    <row r="17" spans="1:13" x14ac:dyDescent="0.25">
      <c r="A17" s="5" t="s">
        <v>9</v>
      </c>
      <c r="B17" s="6" t="s">
        <v>22</v>
      </c>
      <c r="C17" s="7">
        <v>0</v>
      </c>
      <c r="D17" s="7">
        <v>0</v>
      </c>
      <c r="E17" s="6" t="str">
        <f>""</f>
        <v/>
      </c>
      <c r="F17" s="7">
        <v>0</v>
      </c>
      <c r="G17" s="8"/>
      <c r="H17" s="7">
        <v>0</v>
      </c>
      <c r="I17" s="9"/>
      <c r="J17" s="7">
        <v>0</v>
      </c>
      <c r="K17" s="6" t="str">
        <f>""</f>
        <v/>
      </c>
      <c r="L17" s="7">
        <v>0</v>
      </c>
      <c r="M17" s="6" t="str">
        <f>""</f>
        <v/>
      </c>
    </row>
    <row r="18" spans="1:13" x14ac:dyDescent="0.25">
      <c r="A18" s="4" t="s">
        <v>7</v>
      </c>
      <c r="B18" s="10" t="str">
        <f>"Итого по кандидату"</f>
        <v>Итого по кандидату</v>
      </c>
      <c r="C18" s="11">
        <f>SUM(C17)</f>
        <v>0</v>
      </c>
      <c r="D18" s="11">
        <f>SUM(D17)</f>
        <v>0</v>
      </c>
      <c r="E18" s="10" t="str">
        <f>""</f>
        <v/>
      </c>
      <c r="F18" s="11">
        <f>SUM(F17)</f>
        <v>0</v>
      </c>
      <c r="G18" s="12"/>
      <c r="H18" s="11">
        <f>SUM(H17)</f>
        <v>0</v>
      </c>
      <c r="I18" s="22"/>
      <c r="J18" s="11">
        <v>0</v>
      </c>
      <c r="K18" s="10" t="str">
        <f>""</f>
        <v/>
      </c>
      <c r="L18" s="11">
        <f>SUM(L17)</f>
        <v>0</v>
      </c>
      <c r="M18" s="10" t="str">
        <f>""</f>
        <v/>
      </c>
    </row>
    <row r="19" spans="1:13" x14ac:dyDescent="0.25">
      <c r="A19" s="5" t="s">
        <v>10</v>
      </c>
      <c r="B19" s="6" t="str">
        <f>"Свиязов Виктор Павлович"</f>
        <v>Свиязов Виктор Павлович</v>
      </c>
      <c r="C19" s="7">
        <v>500</v>
      </c>
      <c r="D19" s="7">
        <v>0</v>
      </c>
      <c r="E19" s="6" t="str">
        <f>""</f>
        <v/>
      </c>
      <c r="F19" s="7">
        <v>0</v>
      </c>
      <c r="G19" s="8"/>
      <c r="H19" s="7">
        <v>500</v>
      </c>
      <c r="I19" s="9"/>
      <c r="J19" s="7">
        <v>0</v>
      </c>
      <c r="K19" s="6" t="str">
        <f>""</f>
        <v/>
      </c>
      <c r="L19" s="7">
        <v>0</v>
      </c>
      <c r="M19" s="6" t="str">
        <f>""</f>
        <v/>
      </c>
    </row>
    <row r="20" spans="1:13" x14ac:dyDescent="0.25">
      <c r="A20" s="4" t="s">
        <v>7</v>
      </c>
      <c r="B20" s="10" t="str">
        <f>"Итого по кандидату"</f>
        <v>Итого по кандидату</v>
      </c>
      <c r="C20" s="11">
        <f>SUM(C19)</f>
        <v>500</v>
      </c>
      <c r="D20" s="11">
        <f>SUM(D19)</f>
        <v>0</v>
      </c>
      <c r="E20" s="10" t="str">
        <f>""</f>
        <v/>
      </c>
      <c r="F20" s="11">
        <f>SUM(F19)</f>
        <v>0</v>
      </c>
      <c r="G20" s="12"/>
      <c r="H20" s="11">
        <f>SUM(H19)</f>
        <v>500</v>
      </c>
      <c r="I20" s="22"/>
      <c r="J20" s="11">
        <f>SUM(J19)</f>
        <v>0</v>
      </c>
      <c r="K20" s="10" t="str">
        <f>""</f>
        <v/>
      </c>
      <c r="L20" s="11">
        <f>SUM(L19)</f>
        <v>0</v>
      </c>
      <c r="M20" s="10" t="str">
        <f>""</f>
        <v/>
      </c>
    </row>
    <row r="21" spans="1:13" x14ac:dyDescent="0.25">
      <c r="A21" s="27" t="s">
        <v>11</v>
      </c>
      <c r="B21" s="29" t="str">
        <f>"Шеметов Максим Алексеевич"</f>
        <v>Шеметов Максим Алексеевич</v>
      </c>
      <c r="C21" s="31">
        <v>253500</v>
      </c>
      <c r="D21" s="17">
        <v>100000</v>
      </c>
      <c r="E21" s="18" t="s">
        <v>18</v>
      </c>
      <c r="F21" s="31">
        <v>0</v>
      </c>
      <c r="G21" s="35"/>
      <c r="H21" s="31">
        <v>133500</v>
      </c>
      <c r="I21" s="44"/>
      <c r="J21" s="31">
        <v>0</v>
      </c>
      <c r="K21" s="29" t="str">
        <f>""</f>
        <v/>
      </c>
      <c r="L21" s="31">
        <v>100000</v>
      </c>
      <c r="M21" s="29" t="s">
        <v>23</v>
      </c>
    </row>
    <row r="22" spans="1:13" ht="25.5" x14ac:dyDescent="0.25">
      <c r="A22" s="28"/>
      <c r="B22" s="30"/>
      <c r="C22" s="32"/>
      <c r="D22" s="7">
        <v>100000</v>
      </c>
      <c r="E22" s="6" t="s">
        <v>19</v>
      </c>
      <c r="F22" s="32"/>
      <c r="G22" s="28"/>
      <c r="H22" s="32"/>
      <c r="I22" s="45"/>
      <c r="J22" s="32"/>
      <c r="K22" s="30"/>
      <c r="L22" s="32"/>
      <c r="M22" s="30"/>
    </row>
    <row r="23" spans="1:13" x14ac:dyDescent="0.25">
      <c r="A23" s="4" t="s">
        <v>7</v>
      </c>
      <c r="B23" s="10" t="str">
        <f>"Итого по кандидату"</f>
        <v>Итого по кандидату</v>
      </c>
      <c r="C23" s="11">
        <f>SUM(C21)</f>
        <v>253500</v>
      </c>
      <c r="D23" s="11">
        <f>SUM(D21:D22)</f>
        <v>200000</v>
      </c>
      <c r="E23" s="10" t="str">
        <f>""</f>
        <v/>
      </c>
      <c r="F23" s="11">
        <f>SUM(F21:F22)</f>
        <v>0</v>
      </c>
      <c r="G23" s="12"/>
      <c r="H23" s="11">
        <f>SUM(H21:H22)</f>
        <v>133500</v>
      </c>
      <c r="I23" s="22"/>
      <c r="J23" s="11">
        <f>SUM(J21:J22)</f>
        <v>0</v>
      </c>
      <c r="K23" s="10" t="str">
        <f>""</f>
        <v/>
      </c>
      <c r="L23" s="11">
        <f>SUM(L21:L22)</f>
        <v>100000</v>
      </c>
      <c r="M23" s="10" t="str">
        <f>""</f>
        <v/>
      </c>
    </row>
    <row r="24" spans="1:13" x14ac:dyDescent="0.25">
      <c r="A24" s="4" t="s">
        <v>7</v>
      </c>
      <c r="B24" s="10" t="str">
        <f>"Итого"</f>
        <v>Итого</v>
      </c>
      <c r="C24" s="11">
        <f>SUM(C13+C16+C18+C20+C23)</f>
        <v>928000</v>
      </c>
      <c r="D24" s="11">
        <f>SUM(D13+D16+D18+D20+D23)</f>
        <v>774000</v>
      </c>
      <c r="E24" s="10" t="str">
        <f>""</f>
        <v/>
      </c>
      <c r="F24" s="11">
        <f>SUM(F13+F16+F18+F20+F23)</f>
        <v>80000</v>
      </c>
      <c r="G24" s="19">
        <v>2</v>
      </c>
      <c r="H24" s="11">
        <f>SUM(H13+H16+H18+H20+H23)</f>
        <v>773469</v>
      </c>
      <c r="I24" s="22"/>
      <c r="J24" s="11">
        <f>SUM(J13+J16+J18+J20+J23)</f>
        <v>400000</v>
      </c>
      <c r="K24" s="10" t="str">
        <f>""</f>
        <v/>
      </c>
      <c r="L24" s="11">
        <f>SUM(L13+L16+L18+L20+L23)</f>
        <v>100000</v>
      </c>
      <c r="M24" s="10" t="str">
        <f>""</f>
        <v/>
      </c>
    </row>
    <row r="25" spans="1:13" x14ac:dyDescent="0.25">
      <c r="I25" s="24"/>
    </row>
    <row r="27" spans="1:13" x14ac:dyDescent="0.25">
      <c r="B27" s="14" t="s">
        <v>13</v>
      </c>
      <c r="C27" s="14"/>
      <c r="D27" s="14"/>
      <c r="E27" s="14"/>
    </row>
    <row r="28" spans="1:13" x14ac:dyDescent="0.25">
      <c r="B28" s="15" t="s">
        <v>14</v>
      </c>
      <c r="C28" s="15"/>
      <c r="D28" s="15"/>
      <c r="E28" s="16" t="s">
        <v>15</v>
      </c>
    </row>
    <row r="29" spans="1:13" x14ac:dyDescent="0.25">
      <c r="B29" s="13"/>
      <c r="C29" s="33" t="s">
        <v>16</v>
      </c>
      <c r="D29" s="34"/>
      <c r="E29" s="13"/>
    </row>
  </sheetData>
  <mergeCells count="34">
    <mergeCell ref="I9:I10"/>
    <mergeCell ref="J9:J10"/>
    <mergeCell ref="K9:K10"/>
    <mergeCell ref="I21:I22"/>
    <mergeCell ref="J21:J22"/>
    <mergeCell ref="K21:K22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A14:A15"/>
    <mergeCell ref="B14:B15"/>
    <mergeCell ref="C14:C15"/>
    <mergeCell ref="M21:M22"/>
    <mergeCell ref="C29:D29"/>
    <mergeCell ref="A21:A22"/>
    <mergeCell ref="B21:B22"/>
    <mergeCell ref="C21:C22"/>
    <mergeCell ref="H21:H22"/>
    <mergeCell ref="F21:F22"/>
    <mergeCell ref="G21:G22"/>
    <mergeCell ref="L21:L22"/>
  </mergeCells>
  <pageMargins left="0.34722222222222221" right="0.1388888888888889" top="0.1388888888888889" bottom="0.1388888888888889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2018-09-06T05:14:25Z</cp:lastPrinted>
  <dcterms:created xsi:type="dcterms:W3CDTF">2018-08-03T04:34:28Z</dcterms:created>
  <dcterms:modified xsi:type="dcterms:W3CDTF">2018-09-06T06:29:28Z</dcterms:modified>
</cp:coreProperties>
</file>