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ведения\"/>
    </mc:Choice>
  </mc:AlternateContent>
  <bookViews>
    <workbookView xWindow="0" yWindow="105" windowWidth="28755" windowHeight="15135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J20" i="1" l="1"/>
  <c r="F20" i="1"/>
  <c r="D20" i="1"/>
  <c r="B20" i="1"/>
  <c r="L18" i="1" l="1"/>
  <c r="J18" i="1"/>
  <c r="G18" i="1"/>
  <c r="H18" i="1"/>
  <c r="F18" i="1"/>
  <c r="D18" i="1"/>
  <c r="G23" i="1" l="1"/>
  <c r="L22" i="1" l="1"/>
  <c r="J22" i="1"/>
  <c r="H22" i="1"/>
  <c r="F22" i="1"/>
  <c r="C22" i="1"/>
  <c r="L15" i="1"/>
  <c r="L13" i="1"/>
  <c r="J15" i="1"/>
  <c r="H15" i="1"/>
  <c r="F15" i="1"/>
  <c r="H13" i="1"/>
  <c r="F13" i="1"/>
  <c r="D22" i="1"/>
  <c r="D15" i="1"/>
  <c r="D13" i="1"/>
  <c r="C18" i="1"/>
  <c r="C15" i="1"/>
  <c r="C13" i="1"/>
  <c r="C23" i="1" l="1"/>
  <c r="D23" i="1"/>
  <c r="J23" i="1"/>
  <c r="F23" i="1"/>
  <c r="L23" i="1"/>
  <c r="H23" i="1"/>
  <c r="I8" i="1"/>
  <c r="F9" i="1"/>
  <c r="D9" i="1"/>
  <c r="M23" i="1"/>
  <c r="K23" i="1"/>
  <c r="E23" i="1"/>
  <c r="B23" i="1"/>
  <c r="M22" i="1"/>
  <c r="K22" i="1"/>
  <c r="E22" i="1"/>
  <c r="B22" i="1"/>
  <c r="M21" i="1"/>
  <c r="K21" i="1"/>
  <c r="E21" i="1"/>
  <c r="B21" i="1"/>
  <c r="K18" i="1"/>
  <c r="B18" i="1"/>
  <c r="B16" i="1"/>
  <c r="M15" i="1"/>
  <c r="K15" i="1"/>
  <c r="E15" i="1"/>
  <c r="B15" i="1"/>
  <c r="M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M8" i="1"/>
  <c r="L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<sst xmlns="http://schemas.openxmlformats.org/spreadsheetml/2006/main" count="28" uniqueCount="24">
  <si>
    <t>Отчет № 7. 03.08.2018 9:35:30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</si>
  <si>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</si>
  <si>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 депутатов Думы города Сургута шестого созыва по одномандатным избирательным округам № 4 и № 22</t>
  </si>
  <si>
    <t>Округ №22 (№ 22)</t>
  </si>
  <si>
    <t>В руб.</t>
  </si>
  <si>
    <t>1</t>
  </si>
  <si>
    <t>1.</t>
  </si>
  <si>
    <t/>
  </si>
  <si>
    <t>2.</t>
  </si>
  <si>
    <t>3.</t>
  </si>
  <si>
    <t>4.</t>
  </si>
  <si>
    <t>ООО "Югра-ПГС"</t>
  </si>
  <si>
    <t>превышен предельный размер суммы добровольного пожертвования, установленный законодательством</t>
  </si>
  <si>
    <t>оплата услуг за размещение агитации в лифтах</t>
  </si>
  <si>
    <t>Председатель</t>
  </si>
  <si>
    <t xml:space="preserve"> избирательной комиссии</t>
  </si>
  <si>
    <t>С.В. Гаранина</t>
  </si>
  <si>
    <t>(подпись, дата)</t>
  </si>
  <si>
    <t>Ханты-Мансийское региональное отделение Партии "ЕДИНАЯ РОССИЯ"</t>
  </si>
  <si>
    <t>оплата услуг информационного и консультационного характера</t>
  </si>
  <si>
    <t>оплата услуг по договорам</t>
  </si>
  <si>
    <t>По состоянию на 04.09.2018</t>
  </si>
  <si>
    <t>5.</t>
  </si>
  <si>
    <t>Ермаков Дмитрий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</si>
</sst>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8" xfId="0" applyFont="1" applyBorder="1"/>
    <xf numFmtId="0" fontId="0" fillId="0" borderId="8" xfId="0" applyBorder="1"/>
    <xf numFmtId="0" fontId="7" fillId="0" borderId="8" xfId="0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5" fillId="2" borderId="6" xfId="0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J19" sqref="J19:J20"/>
    </sheetView>
  </sheetViews>
  <sheetFormatPr defaultRowHeight="15" x14ac:dyDescent="0.25"/>
  <cols>
    <col min="1" max="1" width="5.7109375" customWidth="1"/>
    <col min="2" max="2" width="28.140625" customWidth="1"/>
    <col min="3" max="3" width="9.5703125" customWidth="1"/>
    <col min="4" max="4" width="10.42578125" customWidth="1"/>
    <col min="5" max="5" width="22.5703125" customWidth="1"/>
    <col min="6" max="6" width="9.85546875" bestFit="1" customWidth="1"/>
    <col min="8" max="8" width="9.7109375" customWidth="1"/>
    <col min="9" max="9" width="9.85546875" bestFit="1" customWidth="1"/>
    <col min="10" max="10" width="10.7109375" customWidth="1"/>
    <col min="11" max="11" width="21" customWidth="1"/>
    <col min="12" max="12" width="9.85546875" bestFit="1" customWidth="1"/>
    <col min="13" max="13" width="38.85546875" customWidth="1"/>
  </cols>
  <sheetData>
    <row r="1" spans="1:13" ht="15" customHeight="1" x14ac:dyDescent="0.25">
      <c r="M1" s="1" t="s">
        <v>0</v>
      </c>
    </row>
    <row r="2" spans="1:13" ht="206.1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M5" s="2" t="s">
        <v>21</v>
      </c>
    </row>
    <row r="6" spans="1:13" x14ac:dyDescent="0.25">
      <c r="M6" s="2" t="s">
        <v>4</v>
      </c>
    </row>
    <row r="7" spans="1:13" x14ac:dyDescent="0.25">
      <c r="A7" s="31" t="str">
        <f t="shared" ref="A7" si="0">"№
п/п"</f>
        <v>№
п/п</v>
      </c>
      <c r="B7" s="31" t="str">
        <f t="shared" ref="B7" si="1">"Фамилия, имя, отчество кандидата"</f>
        <v>Фамилия, имя, отчество кандидата</v>
      </c>
      <c r="C7" s="34" t="str">
        <f t="shared" ref="C7" si="2">"Поступило средств"</f>
        <v>Поступило средств</v>
      </c>
      <c r="D7" s="35"/>
      <c r="E7" s="35"/>
      <c r="F7" s="35"/>
      <c r="G7" s="36"/>
      <c r="H7" s="34" t="str">
        <f t="shared" ref="H7" si="3">"Израсходовано средств"</f>
        <v>Израсходовано средств</v>
      </c>
      <c r="I7" s="35"/>
      <c r="J7" s="35"/>
      <c r="K7" s="36"/>
      <c r="L7" s="34" t="str">
        <f t="shared" ref="L7" si="4">"Возвращено средств"</f>
        <v>Возвращено средств</v>
      </c>
      <c r="M7" s="36"/>
    </row>
    <row r="8" spans="1:13" ht="39" customHeight="1" x14ac:dyDescent="0.25">
      <c r="A8" s="32"/>
      <c r="B8" s="32"/>
      <c r="C8" s="31" t="str">
        <f t="shared" ref="C8" si="5">"всего"</f>
        <v>всего</v>
      </c>
      <c r="D8" s="34" t="str">
        <f t="shared" ref="D8" si="6">"из них"</f>
        <v>из них</v>
      </c>
      <c r="E8" s="35"/>
      <c r="F8" s="35"/>
      <c r="G8" s="36"/>
      <c r="H8" s="31" t="str">
        <f t="shared" ref="H8" si="7">"всего"</f>
        <v>всего</v>
      </c>
      <c r="I8" s="34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35"/>
      <c r="K8" s="36"/>
      <c r="L8" s="31" t="str">
        <f t="shared" ref="L8" si="8">"сумма, руб."</f>
        <v>сумма, руб.</v>
      </c>
      <c r="M8" s="31" t="str">
        <f t="shared" ref="M8" si="9">"основание возврата"</f>
        <v>основание возврата</v>
      </c>
    </row>
    <row r="9" spans="1:13" ht="65.25" customHeight="1" x14ac:dyDescent="0.25">
      <c r="A9" s="32"/>
      <c r="B9" s="32"/>
      <c r="C9" s="32"/>
      <c r="D9" s="34" t="str">
        <f>"пожертвования от юридических лиц на сумму, превышающую  25 тыс. рублей"</f>
        <v>пожертвования от юридических лиц на сумму, превышающую  25 тыс. рублей</v>
      </c>
      <c r="E9" s="36"/>
      <c r="F9" s="34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36"/>
      <c r="H9" s="32"/>
      <c r="I9" s="31" t="str">
        <f t="shared" ref="I9" si="10">"дата операции"</f>
        <v>дата операции</v>
      </c>
      <c r="J9" s="31" t="str">
        <f t="shared" ref="J9" si="11">"сумма, руб."</f>
        <v>сумма, руб.</v>
      </c>
      <c r="K9" s="31" t="str">
        <f t="shared" ref="K9" si="12">"назначение платежа"</f>
        <v>назначение платежа</v>
      </c>
      <c r="L9" s="32"/>
      <c r="M9" s="32"/>
    </row>
    <row r="10" spans="1:13" ht="25.5" x14ac:dyDescent="0.25">
      <c r="A10" s="33"/>
      <c r="B10" s="33"/>
      <c r="C10" s="33"/>
      <c r="D10" s="3" t="str">
        <f>"сумма, руб."</f>
        <v>сумма, руб.</v>
      </c>
      <c r="E10" s="3" t="str">
        <f>"наименование юридического лица"</f>
        <v>наименование юридического лица</v>
      </c>
      <c r="F10" s="3" t="str">
        <f>"сумма, руб."</f>
        <v>сумма, руб.</v>
      </c>
      <c r="G10" s="3" t="str">
        <f>"кол-во граждан"</f>
        <v>кол-во граждан</v>
      </c>
      <c r="H10" s="33"/>
      <c r="I10" s="33"/>
      <c r="J10" s="33"/>
      <c r="K10" s="33"/>
      <c r="L10" s="33"/>
      <c r="M10" s="33"/>
    </row>
    <row r="11" spans="1:13" x14ac:dyDescent="0.25">
      <c r="A11" s="4" t="s">
        <v>5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3" x14ac:dyDescent="0.25">
      <c r="A12" s="5" t="s">
        <v>6</v>
      </c>
      <c r="B12" s="6" t="str">
        <f>"Акулов Александр Николаевич"</f>
        <v>Акулов Александр Николаевич</v>
      </c>
      <c r="C12" s="7">
        <v>500</v>
      </c>
      <c r="D12" s="7">
        <v>0</v>
      </c>
      <c r="E12" s="6" t="str">
        <f>""</f>
        <v/>
      </c>
      <c r="F12" s="7">
        <v>0</v>
      </c>
      <c r="G12" s="8"/>
      <c r="H12" s="7">
        <v>500</v>
      </c>
      <c r="I12" s="9"/>
      <c r="J12" s="7">
        <v>0</v>
      </c>
      <c r="K12" s="6" t="str">
        <f>""</f>
        <v/>
      </c>
      <c r="L12" s="7">
        <v>0</v>
      </c>
      <c r="M12" s="6" t="str">
        <f>""</f>
        <v/>
      </c>
    </row>
    <row r="13" spans="1:13" x14ac:dyDescent="0.25">
      <c r="A13" s="4" t="s">
        <v>7</v>
      </c>
      <c r="B13" s="10" t="str">
        <f>"Итого по кандидату"</f>
        <v>Итого по кандидату</v>
      </c>
      <c r="C13" s="11">
        <f>SUM(C12)</f>
        <v>500</v>
      </c>
      <c r="D13" s="11">
        <f>SUM(D12)</f>
        <v>0</v>
      </c>
      <c r="E13" s="10" t="str">
        <f>""</f>
        <v/>
      </c>
      <c r="F13" s="11">
        <f t="shared" ref="F13:L22" si="13">SUM(F12)</f>
        <v>0</v>
      </c>
      <c r="G13" s="11"/>
      <c r="H13" s="11">
        <f t="shared" si="13"/>
        <v>500</v>
      </c>
      <c r="I13" s="13"/>
      <c r="J13" s="11">
        <v>0</v>
      </c>
      <c r="K13" s="10" t="str">
        <f>""</f>
        <v/>
      </c>
      <c r="L13" s="11">
        <f t="shared" si="13"/>
        <v>0</v>
      </c>
      <c r="M13" s="10" t="str">
        <f>""</f>
        <v/>
      </c>
    </row>
    <row r="14" spans="1:13" ht="38.25" x14ac:dyDescent="0.25">
      <c r="A14" s="5" t="s">
        <v>8</v>
      </c>
      <c r="B14" s="6" t="str">
        <f>"Барсов Евгений Вячеславович"</f>
        <v>Барсов Евгений Вячеславович</v>
      </c>
      <c r="C14" s="7">
        <v>220000</v>
      </c>
      <c r="D14" s="7">
        <v>0</v>
      </c>
      <c r="E14" s="6" t="str">
        <f>""</f>
        <v/>
      </c>
      <c r="F14" s="7">
        <v>0</v>
      </c>
      <c r="G14" s="8"/>
      <c r="H14" s="7">
        <v>202118</v>
      </c>
      <c r="I14" s="9">
        <v>43306</v>
      </c>
      <c r="J14" s="7">
        <v>66000</v>
      </c>
      <c r="K14" s="6" t="s">
        <v>13</v>
      </c>
      <c r="L14" s="7">
        <v>0</v>
      </c>
      <c r="M14" s="6" t="str">
        <f>""</f>
        <v/>
      </c>
    </row>
    <row r="15" spans="1:13" x14ac:dyDescent="0.25">
      <c r="A15" s="4" t="s">
        <v>7</v>
      </c>
      <c r="B15" s="10" t="str">
        <f>"Итого по кандидату"</f>
        <v>Итого по кандидату</v>
      </c>
      <c r="C15" s="11">
        <f>SUM(C14)</f>
        <v>220000</v>
      </c>
      <c r="D15" s="11">
        <f>SUM(D14)</f>
        <v>0</v>
      </c>
      <c r="E15" s="10" t="str">
        <f>""</f>
        <v/>
      </c>
      <c r="F15" s="11">
        <f t="shared" si="13"/>
        <v>0</v>
      </c>
      <c r="G15" s="12"/>
      <c r="H15" s="11">
        <f t="shared" si="13"/>
        <v>202118</v>
      </c>
      <c r="I15" s="13"/>
      <c r="J15" s="11">
        <f t="shared" si="13"/>
        <v>66000</v>
      </c>
      <c r="K15" s="10" t="str">
        <f>""</f>
        <v/>
      </c>
      <c r="L15" s="11">
        <f t="shared" si="13"/>
        <v>0</v>
      </c>
      <c r="M15" s="10" t="str">
        <f>""</f>
        <v/>
      </c>
    </row>
    <row r="16" spans="1:13" ht="36" customHeight="1" x14ac:dyDescent="0.25">
      <c r="A16" s="38" t="s">
        <v>9</v>
      </c>
      <c r="B16" s="40" t="str">
        <f>"Боженко Татьяна Александровна"</f>
        <v>Боженко Татьяна Александровна</v>
      </c>
      <c r="C16" s="42">
        <v>660000</v>
      </c>
      <c r="D16" s="7">
        <v>200000</v>
      </c>
      <c r="E16" s="19" t="s">
        <v>11</v>
      </c>
      <c r="F16" s="7">
        <v>240000</v>
      </c>
      <c r="G16" s="44">
        <v>2</v>
      </c>
      <c r="H16" s="45">
        <v>400414.9</v>
      </c>
      <c r="I16" s="20">
        <v>43329</v>
      </c>
      <c r="J16" s="7">
        <v>57515</v>
      </c>
      <c r="K16" s="6" t="s">
        <v>20</v>
      </c>
      <c r="L16" s="42">
        <v>200000</v>
      </c>
      <c r="M16" s="40" t="s">
        <v>12</v>
      </c>
    </row>
    <row r="17" spans="1:13" ht="51" x14ac:dyDescent="0.25">
      <c r="A17" s="39"/>
      <c r="B17" s="41"/>
      <c r="C17" s="43"/>
      <c r="D17" s="7">
        <v>200000</v>
      </c>
      <c r="E17" s="19" t="s">
        <v>18</v>
      </c>
      <c r="F17" s="7"/>
      <c r="G17" s="39"/>
      <c r="H17" s="43"/>
      <c r="I17" s="9">
        <v>43346</v>
      </c>
      <c r="J17" s="7">
        <v>200000</v>
      </c>
      <c r="K17" s="6" t="s">
        <v>19</v>
      </c>
      <c r="L17" s="43"/>
      <c r="M17" s="41"/>
    </row>
    <row r="18" spans="1:13" x14ac:dyDescent="0.25">
      <c r="A18" s="4" t="s">
        <v>7</v>
      </c>
      <c r="B18" s="10" t="str">
        <f>"Итого по кандидату"</f>
        <v>Итого по кандидату</v>
      </c>
      <c r="C18" s="11">
        <f>SUM(C16)</f>
        <v>660000</v>
      </c>
      <c r="D18" s="11">
        <f>SUM(D16:D17)</f>
        <v>400000</v>
      </c>
      <c r="E18" s="10"/>
      <c r="F18" s="11">
        <f>SUM(F16:F17)</f>
        <v>240000</v>
      </c>
      <c r="G18" s="12">
        <f>SUM(G16:G17)</f>
        <v>2</v>
      </c>
      <c r="H18" s="11">
        <f>SUM(H16:H17)</f>
        <v>400414.9</v>
      </c>
      <c r="I18" s="13"/>
      <c r="J18" s="11">
        <f>SUM(J16:J17)</f>
        <v>257515</v>
      </c>
      <c r="K18" s="10" t="str">
        <f>""</f>
        <v/>
      </c>
      <c r="L18" s="11">
        <f>SUM(L16:L16)</f>
        <v>200000</v>
      </c>
      <c r="M18" s="14"/>
    </row>
    <row r="19" spans="1:13" x14ac:dyDescent="0.25">
      <c r="A19" s="26" t="s">
        <v>10</v>
      </c>
      <c r="B19" s="27" t="s">
        <v>23</v>
      </c>
      <c r="C19" s="28">
        <v>0</v>
      </c>
      <c r="D19" s="7">
        <v>0</v>
      </c>
      <c r="E19" s="21"/>
      <c r="F19" s="7">
        <v>0</v>
      </c>
      <c r="G19" s="23"/>
      <c r="H19" s="28">
        <v>0</v>
      </c>
      <c r="I19" s="24"/>
      <c r="J19" s="7">
        <v>0</v>
      </c>
      <c r="K19" s="21"/>
      <c r="L19" s="28">
        <v>0</v>
      </c>
      <c r="M19" s="25"/>
    </row>
    <row r="20" spans="1:13" x14ac:dyDescent="0.25">
      <c r="A20" s="4"/>
      <c r="B20" s="10" t="str">
        <f>"Итого по кандидату"</f>
        <v>Итого по кандидату</v>
      </c>
      <c r="C20" s="22">
        <v>0</v>
      </c>
      <c r="D20" s="11">
        <f>SUM(D19)</f>
        <v>0</v>
      </c>
      <c r="E20" s="10"/>
      <c r="F20" s="11">
        <f>SUM(F19)</f>
        <v>0</v>
      </c>
      <c r="G20" s="12"/>
      <c r="H20" s="22">
        <v>0</v>
      </c>
      <c r="I20" s="13"/>
      <c r="J20" s="11">
        <f>SUM(J19)</f>
        <v>0</v>
      </c>
      <c r="K20" s="10"/>
      <c r="L20" s="22">
        <v>0</v>
      </c>
      <c r="M20" s="14"/>
    </row>
    <row r="21" spans="1:13" x14ac:dyDescent="0.25">
      <c r="A21" s="5" t="s">
        <v>22</v>
      </c>
      <c r="B21" s="6" t="str">
        <f>"Кочарян Армен Гургенович"</f>
        <v>Кочарян Армен Гургенович</v>
      </c>
      <c r="C21" s="7">
        <v>30000</v>
      </c>
      <c r="D21" s="7">
        <v>0</v>
      </c>
      <c r="E21" s="6" t="str">
        <f>""</f>
        <v/>
      </c>
      <c r="F21" s="7">
        <v>0</v>
      </c>
      <c r="G21" s="8"/>
      <c r="H21" s="7">
        <v>27630</v>
      </c>
      <c r="I21" s="9"/>
      <c r="J21" s="7">
        <v>0</v>
      </c>
      <c r="K21" s="6" t="str">
        <f>""</f>
        <v/>
      </c>
      <c r="L21" s="7">
        <v>0</v>
      </c>
      <c r="M21" s="6" t="str">
        <f>""</f>
        <v/>
      </c>
    </row>
    <row r="22" spans="1:13" x14ac:dyDescent="0.25">
      <c r="A22" s="4" t="s">
        <v>7</v>
      </c>
      <c r="B22" s="10" t="str">
        <f>"Итого по кандидату"</f>
        <v>Итого по кандидату</v>
      </c>
      <c r="C22" s="11">
        <f t="shared" ref="C22" si="14">SUM(C21)</f>
        <v>30000</v>
      </c>
      <c r="D22" s="11">
        <f>SUM(D21)</f>
        <v>0</v>
      </c>
      <c r="E22" s="10" t="str">
        <f>""</f>
        <v/>
      </c>
      <c r="F22" s="11">
        <f t="shared" si="13"/>
        <v>0</v>
      </c>
      <c r="G22" s="12"/>
      <c r="H22" s="11">
        <f t="shared" si="13"/>
        <v>27630</v>
      </c>
      <c r="I22" s="13"/>
      <c r="J22" s="11">
        <f t="shared" si="13"/>
        <v>0</v>
      </c>
      <c r="K22" s="10" t="str">
        <f>""</f>
        <v/>
      </c>
      <c r="L22" s="11">
        <f t="shared" si="13"/>
        <v>0</v>
      </c>
      <c r="M22" s="10" t="str">
        <f>""</f>
        <v/>
      </c>
    </row>
    <row r="23" spans="1:13" x14ac:dyDescent="0.25">
      <c r="A23" s="4" t="s">
        <v>7</v>
      </c>
      <c r="B23" s="10" t="str">
        <f>"Итого"</f>
        <v>Итого</v>
      </c>
      <c r="C23" s="11">
        <f>SUM(C22,C18,C15,C13)</f>
        <v>910500</v>
      </c>
      <c r="D23" s="11">
        <f>SUM(D22,D18,D15,D13)</f>
        <v>400000</v>
      </c>
      <c r="E23" s="10" t="str">
        <f>""</f>
        <v/>
      </c>
      <c r="F23" s="11">
        <f>SUM(F22,F18,F15,F13)</f>
        <v>240000</v>
      </c>
      <c r="G23" s="12">
        <f>SUM(G22,G18,G15,G13)</f>
        <v>2</v>
      </c>
      <c r="H23" s="11">
        <f>SUM(H22,H18,H15,H13)</f>
        <v>630662.9</v>
      </c>
      <c r="I23" s="13"/>
      <c r="J23" s="11">
        <f>SUM(J22,J18,J15,J13)</f>
        <v>323515</v>
      </c>
      <c r="K23" s="10" t="str">
        <f>""</f>
        <v/>
      </c>
      <c r="L23" s="11">
        <f>SUM(L22,L18,L15,L13)</f>
        <v>200000</v>
      </c>
      <c r="M23" s="10" t="str">
        <f>""</f>
        <v/>
      </c>
    </row>
    <row r="26" spans="1:13" x14ac:dyDescent="0.25">
      <c r="B26" s="15" t="s">
        <v>14</v>
      </c>
    </row>
    <row r="27" spans="1:13" x14ac:dyDescent="0.25">
      <c r="B27" s="16" t="s">
        <v>15</v>
      </c>
      <c r="C27" s="17"/>
      <c r="D27" s="17"/>
      <c r="E27" s="18" t="s">
        <v>16</v>
      </c>
    </row>
    <row r="28" spans="1:13" x14ac:dyDescent="0.25">
      <c r="C28" s="37" t="s">
        <v>17</v>
      </c>
      <c r="D28" s="37"/>
    </row>
  </sheetData>
  <mergeCells count="27">
    <mergeCell ref="H16:H17"/>
    <mergeCell ref="L16:L17"/>
    <mergeCell ref="M16:M17"/>
    <mergeCell ref="I9:I10"/>
    <mergeCell ref="J9:J10"/>
    <mergeCell ref="K9:K10"/>
    <mergeCell ref="C28:D28"/>
    <mergeCell ref="A16:A17"/>
    <mergeCell ref="B16:B17"/>
    <mergeCell ref="C16:C17"/>
    <mergeCell ref="G16:G17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</mergeCells>
  <pageMargins left="0.34722222222222221" right="0.1388888888888889" top="0.1388888888888889" bottom="0.1388888888888889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2018-08-16T05:47:25Z</cp:lastPrinted>
  <dcterms:created xsi:type="dcterms:W3CDTF">2018-08-03T04:36:34Z</dcterms:created>
  <dcterms:modified xsi:type="dcterms:W3CDTF">2018-09-06T06:31:23Z</dcterms:modified>
</cp:coreProperties>
</file>