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45"/>
  </bookViews>
  <sheets>
    <sheet name="2018" sheetId="1" r:id="rId1"/>
    <sheet name="Лист2" sheetId="2" r:id="rId2"/>
    <sheet name="Лист3" sheetId="3" r:id="rId3"/>
  </sheets>
  <definedNames>
    <definedName name="_xlnm.Print_Titles" localSheetId="0">'2018'!$4:$7</definedName>
    <definedName name="_xlnm.Print_Area" localSheetId="0">'2018'!$A$1:$Q$97</definedName>
  </definedNames>
  <calcPr calcId="162913"/>
</workbook>
</file>

<file path=xl/calcChain.xml><?xml version="1.0" encoding="utf-8"?>
<calcChain xmlns="http://schemas.openxmlformats.org/spreadsheetml/2006/main">
  <c r="AO70" i="3" l="1"/>
  <c r="AO71" i="3"/>
  <c r="AO72" i="3"/>
  <c r="AO69" i="3"/>
  <c r="AO68" i="3"/>
  <c r="AO64" i="3"/>
  <c r="AO62" i="3"/>
  <c r="AO59" i="3"/>
  <c r="AO58" i="3"/>
  <c r="AO57" i="3"/>
  <c r="AO56" i="3"/>
  <c r="AO55" i="3"/>
  <c r="AO54" i="3"/>
  <c r="AO53" i="3"/>
  <c r="AO52" i="3"/>
  <c r="AO51" i="3"/>
  <c r="AO40" i="3"/>
  <c r="AO41" i="3"/>
  <c r="AO42" i="3"/>
  <c r="AO43" i="3"/>
  <c r="AO44" i="3"/>
  <c r="AO45" i="3"/>
  <c r="AO46" i="3"/>
  <c r="AO47" i="3"/>
  <c r="AO48" i="3"/>
  <c r="AO36" i="3"/>
  <c r="AO37" i="3"/>
  <c r="AO38" i="3"/>
  <c r="AO39" i="3"/>
  <c r="AO35" i="3"/>
  <c r="AO31" i="3"/>
  <c r="AO32" i="3"/>
  <c r="AO33" i="3"/>
  <c r="AO34" i="3"/>
  <c r="AO30" i="3"/>
  <c r="AO18" i="3"/>
  <c r="AO19" i="3"/>
  <c r="AO20" i="3"/>
  <c r="AO21" i="3"/>
  <c r="AO22" i="3"/>
  <c r="AO23" i="3"/>
  <c r="AO24" i="3"/>
  <c r="AO25" i="3"/>
  <c r="AO26" i="3"/>
  <c r="AO27" i="3"/>
  <c r="AO28" i="3"/>
  <c r="AO16" i="3"/>
  <c r="AO17" i="3"/>
  <c r="AO15" i="3"/>
  <c r="AO7" i="3"/>
  <c r="AO8" i="3"/>
  <c r="AO9" i="3"/>
  <c r="AO10" i="3"/>
  <c r="AO11" i="3"/>
  <c r="AO12" i="3"/>
  <c r="AO13" i="3"/>
  <c r="AO6" i="3"/>
  <c r="L83" i="3"/>
  <c r="M83" i="3" s="1"/>
  <c r="K83" i="3"/>
  <c r="I83" i="3"/>
  <c r="R79" i="3"/>
  <c r="J79" i="3"/>
  <c r="H76" i="3"/>
  <c r="H80" i="3" s="1"/>
  <c r="E76" i="3"/>
  <c r="E80" i="3" s="1"/>
  <c r="D76" i="3"/>
  <c r="D80" i="3" s="1"/>
  <c r="R75" i="3"/>
  <c r="N75" i="3"/>
  <c r="J75" i="3"/>
  <c r="F75" i="3"/>
  <c r="F79" i="3" s="1"/>
  <c r="F78" i="3" s="1"/>
  <c r="H70" i="3"/>
  <c r="K69" i="3"/>
  <c r="G69" i="3"/>
  <c r="H69" i="3" s="1"/>
  <c r="H68" i="3" s="1"/>
  <c r="J68" i="3"/>
  <c r="I68" i="3"/>
  <c r="F68" i="3"/>
  <c r="E68" i="3"/>
  <c r="D68" i="3"/>
  <c r="J67" i="3"/>
  <c r="K66" i="3"/>
  <c r="J66" i="3"/>
  <c r="M66" i="3" s="1"/>
  <c r="I66" i="3"/>
  <c r="I67" i="3" s="1"/>
  <c r="C65" i="3"/>
  <c r="I64" i="3"/>
  <c r="H64" i="3"/>
  <c r="G64" i="3"/>
  <c r="F64" i="3"/>
  <c r="E64" i="3"/>
  <c r="D64" i="3"/>
  <c r="K63" i="3"/>
  <c r="J62" i="3"/>
  <c r="I62" i="3"/>
  <c r="H62" i="3"/>
  <c r="G62" i="3"/>
  <c r="F62" i="3"/>
  <c r="E62" i="3"/>
  <c r="D62" i="3"/>
  <c r="L61" i="3"/>
  <c r="K61" i="3"/>
  <c r="N61" i="3" s="1"/>
  <c r="I61" i="3"/>
  <c r="C60" i="3"/>
  <c r="K59" i="3"/>
  <c r="J59" i="3"/>
  <c r="I59" i="3"/>
  <c r="H59" i="3"/>
  <c r="G59" i="3"/>
  <c r="F59" i="3"/>
  <c r="E59" i="3"/>
  <c r="D59" i="3"/>
  <c r="H58" i="3"/>
  <c r="G58" i="3"/>
  <c r="F58" i="3"/>
  <c r="D58" i="3"/>
  <c r="J57" i="3"/>
  <c r="J76" i="3" s="1"/>
  <c r="J80" i="3" s="1"/>
  <c r="I57" i="3"/>
  <c r="I76" i="3" s="1"/>
  <c r="I80" i="3" s="1"/>
  <c r="H57" i="3"/>
  <c r="H55" i="3" s="1"/>
  <c r="G57" i="3"/>
  <c r="G76" i="3" s="1"/>
  <c r="G80" i="3" s="1"/>
  <c r="F57" i="3"/>
  <c r="F76" i="3" s="1"/>
  <c r="F80" i="3" s="1"/>
  <c r="D57" i="3"/>
  <c r="T56" i="3"/>
  <c r="T75" i="3" s="1"/>
  <c r="T79" i="3" s="1"/>
  <c r="S56" i="3"/>
  <c r="S75" i="3" s="1"/>
  <c r="R56" i="3"/>
  <c r="Q56" i="3"/>
  <c r="P56" i="3"/>
  <c r="P75" i="3" s="1"/>
  <c r="P79" i="3" s="1"/>
  <c r="O56" i="3"/>
  <c r="O75" i="3" s="1"/>
  <c r="N56" i="3"/>
  <c r="M56" i="3"/>
  <c r="L56" i="3"/>
  <c r="L75" i="3" s="1"/>
  <c r="L79" i="3" s="1"/>
  <c r="K56" i="3"/>
  <c r="K75" i="3" s="1"/>
  <c r="J56" i="3"/>
  <c r="I56" i="3"/>
  <c r="H56" i="3"/>
  <c r="H75" i="3" s="1"/>
  <c r="H79" i="3" s="1"/>
  <c r="H78" i="3" s="1"/>
  <c r="G56" i="3"/>
  <c r="G75" i="3" s="1"/>
  <c r="F56" i="3"/>
  <c r="E56" i="3"/>
  <c r="D56" i="3"/>
  <c r="D75" i="3" s="1"/>
  <c r="G55" i="3"/>
  <c r="F55" i="3"/>
  <c r="D55" i="3"/>
  <c r="Q54" i="3"/>
  <c r="M54" i="3"/>
  <c r="L54" i="3"/>
  <c r="O54" i="3" s="1"/>
  <c r="K54" i="3"/>
  <c r="N54" i="3" s="1"/>
  <c r="N53" i="3" s="1"/>
  <c r="L53" i="3"/>
  <c r="K53" i="3"/>
  <c r="J53" i="3"/>
  <c r="I53" i="3"/>
  <c r="H53" i="3"/>
  <c r="G53" i="3"/>
  <c r="F53" i="3"/>
  <c r="E53" i="3"/>
  <c r="D53" i="3"/>
  <c r="M52" i="3"/>
  <c r="N52" i="3" s="1"/>
  <c r="K52" i="3"/>
  <c r="L52" i="3" s="1"/>
  <c r="G52" i="3"/>
  <c r="L51" i="3"/>
  <c r="K51" i="3"/>
  <c r="J51" i="3"/>
  <c r="I51" i="3"/>
  <c r="H51" i="3"/>
  <c r="F51" i="3"/>
  <c r="E51" i="3"/>
  <c r="D51" i="3"/>
  <c r="L50" i="3"/>
  <c r="K50" i="3"/>
  <c r="J50" i="3"/>
  <c r="I50" i="3"/>
  <c r="H50" i="3"/>
  <c r="H77" i="3" s="1"/>
  <c r="H81" i="3" s="1"/>
  <c r="F50" i="3"/>
  <c r="F77" i="3" s="1"/>
  <c r="F81" i="3" s="1"/>
  <c r="E50" i="3"/>
  <c r="D50" i="3"/>
  <c r="L49" i="3"/>
  <c r="K49" i="3"/>
  <c r="J49" i="3"/>
  <c r="I49" i="3"/>
  <c r="H49" i="3"/>
  <c r="F49" i="3"/>
  <c r="E49" i="3"/>
  <c r="D49" i="3"/>
  <c r="J14" i="3"/>
  <c r="K14" i="3" s="1"/>
  <c r="E14" i="3"/>
  <c r="E77" i="3" s="1"/>
  <c r="E81" i="3" s="1"/>
  <c r="D14" i="3"/>
  <c r="D77" i="3" s="1"/>
  <c r="J10" i="3"/>
  <c r="I10" i="3"/>
  <c r="H10" i="3"/>
  <c r="G10" i="3"/>
  <c r="F10" i="3"/>
  <c r="E10" i="3"/>
  <c r="N50" i="3" l="1"/>
  <c r="O52" i="3"/>
  <c r="N51" i="3"/>
  <c r="N49" i="3" s="1"/>
  <c r="L14" i="3"/>
  <c r="K10" i="3"/>
  <c r="T54" i="3"/>
  <c r="T53" i="3" s="1"/>
  <c r="Q53" i="3"/>
  <c r="D79" i="3"/>
  <c r="P66" i="3"/>
  <c r="M57" i="3"/>
  <c r="M76" i="3" s="1"/>
  <c r="M80" i="3" s="1"/>
  <c r="J58" i="3"/>
  <c r="J55" i="3" s="1"/>
  <c r="K67" i="3"/>
  <c r="J64" i="3"/>
  <c r="I77" i="3"/>
  <c r="I81" i="3" s="1"/>
  <c r="M50" i="3"/>
  <c r="G51" i="3"/>
  <c r="G49" i="3" s="1"/>
  <c r="E75" i="3"/>
  <c r="C56" i="3"/>
  <c r="E55" i="3"/>
  <c r="I75" i="3"/>
  <c r="I55" i="3"/>
  <c r="M75" i="3"/>
  <c r="Q75" i="3"/>
  <c r="N66" i="3"/>
  <c r="K57" i="3"/>
  <c r="K64" i="3"/>
  <c r="L66" i="3"/>
  <c r="K68" i="3"/>
  <c r="L69" i="3"/>
  <c r="D74" i="3"/>
  <c r="J77" i="3"/>
  <c r="J81" i="3" s="1"/>
  <c r="N83" i="3"/>
  <c r="D10" i="3"/>
  <c r="H74" i="3"/>
  <c r="H84" i="3" s="1"/>
  <c r="F74" i="3"/>
  <c r="F84" i="3" s="1"/>
  <c r="J78" i="3"/>
  <c r="D81" i="3"/>
  <c r="O53" i="3"/>
  <c r="R54" i="3"/>
  <c r="R53" i="3" s="1"/>
  <c r="Q61" i="3"/>
  <c r="N59" i="3"/>
  <c r="G50" i="3"/>
  <c r="G77" i="3" s="1"/>
  <c r="G81" i="3" s="1"/>
  <c r="M51" i="3"/>
  <c r="M49" i="3" s="1"/>
  <c r="P54" i="3"/>
  <c r="M53" i="3"/>
  <c r="G74" i="3"/>
  <c r="G84" i="3" s="1"/>
  <c r="G79" i="3"/>
  <c r="G78" i="3" s="1"/>
  <c r="K79" i="3"/>
  <c r="O79" i="3"/>
  <c r="S79" i="3"/>
  <c r="O61" i="3"/>
  <c r="L59" i="3"/>
  <c r="M61" i="3"/>
  <c r="L63" i="3"/>
  <c r="K62" i="3"/>
  <c r="I58" i="3"/>
  <c r="J74" i="3"/>
  <c r="J84" i="3" s="1"/>
  <c r="N79" i="3"/>
  <c r="G68" i="3"/>
  <c r="R61" i="3" l="1"/>
  <c r="O59" i="3"/>
  <c r="P52" i="3"/>
  <c r="O50" i="3"/>
  <c r="O51" i="3"/>
  <c r="O49" i="3" s="1"/>
  <c r="Q59" i="3"/>
  <c r="T61" i="3"/>
  <c r="D84" i="3"/>
  <c r="E79" i="3"/>
  <c r="E78" i="3" s="1"/>
  <c r="E74" i="3"/>
  <c r="E84" i="3" s="1"/>
  <c r="S66" i="3"/>
  <c r="P57" i="3"/>
  <c r="M59" i="3"/>
  <c r="P61" i="3"/>
  <c r="M69" i="3"/>
  <c r="L68" i="3"/>
  <c r="Q79" i="3"/>
  <c r="I79" i="3"/>
  <c r="I78" i="3" s="1"/>
  <c r="I74" i="3"/>
  <c r="I84" i="3" s="1"/>
  <c r="L67" i="3"/>
  <c r="K58" i="3"/>
  <c r="C75" i="3"/>
  <c r="S54" i="3"/>
  <c r="S53" i="3" s="1"/>
  <c r="P53" i="3"/>
  <c r="C53" i="3" s="1"/>
  <c r="Q66" i="3"/>
  <c r="N57" i="3"/>
  <c r="O66" i="3"/>
  <c r="M79" i="3"/>
  <c r="L10" i="3"/>
  <c r="M14" i="3"/>
  <c r="O83" i="3"/>
  <c r="L64" i="3"/>
  <c r="L57" i="3"/>
  <c r="M63" i="3"/>
  <c r="L62" i="3"/>
  <c r="K76" i="3"/>
  <c r="K55" i="3"/>
  <c r="D78" i="3"/>
  <c r="S57" i="3" l="1"/>
  <c r="N69" i="3"/>
  <c r="M68" i="3"/>
  <c r="M10" i="3"/>
  <c r="N14" i="3"/>
  <c r="T66" i="3"/>
  <c r="Q57" i="3"/>
  <c r="K77" i="3"/>
  <c r="T59" i="3"/>
  <c r="R59" i="3"/>
  <c r="K80" i="3"/>
  <c r="K74" i="3"/>
  <c r="K84" i="3" s="1"/>
  <c r="N63" i="3"/>
  <c r="M62" i="3"/>
  <c r="S61" i="3"/>
  <c r="P59" i="3"/>
  <c r="L55" i="3"/>
  <c r="L76" i="3"/>
  <c r="N76" i="3"/>
  <c r="C79" i="3"/>
  <c r="C54" i="3"/>
  <c r="P83" i="3"/>
  <c r="R66" i="3"/>
  <c r="O57" i="3"/>
  <c r="M67" i="3"/>
  <c r="L58" i="3"/>
  <c r="L77" i="3" s="1"/>
  <c r="L81" i="3" s="1"/>
  <c r="P76" i="3"/>
  <c r="Q52" i="3"/>
  <c r="P51" i="3"/>
  <c r="P50" i="3"/>
  <c r="C59" i="3" l="1"/>
  <c r="N67" i="3"/>
  <c r="M64" i="3"/>
  <c r="R57" i="3"/>
  <c r="L80" i="3"/>
  <c r="L78" i="3" s="1"/>
  <c r="L74" i="3"/>
  <c r="L84" i="3" s="1"/>
  <c r="S59" i="3"/>
  <c r="O14" i="3"/>
  <c r="N10" i="3"/>
  <c r="P49" i="3"/>
  <c r="C66" i="3"/>
  <c r="Q83" i="3"/>
  <c r="Q76" i="3"/>
  <c r="N68" i="3"/>
  <c r="O69" i="3"/>
  <c r="Q51" i="3"/>
  <c r="Q49" i="3" s="1"/>
  <c r="R52" i="3"/>
  <c r="Q50" i="3"/>
  <c r="N80" i="3"/>
  <c r="N62" i="3"/>
  <c r="O63" i="3"/>
  <c r="N58" i="3"/>
  <c r="N55" i="3" s="1"/>
  <c r="T57" i="3"/>
  <c r="P80" i="3"/>
  <c r="O76" i="3"/>
  <c r="K81" i="3"/>
  <c r="K78" i="3" s="1"/>
  <c r="S76" i="3"/>
  <c r="C61" i="3"/>
  <c r="M58" i="3"/>
  <c r="M55" i="3" l="1"/>
  <c r="M77" i="3"/>
  <c r="S52" i="3"/>
  <c r="R50" i="3"/>
  <c r="R51" i="3"/>
  <c r="T76" i="3"/>
  <c r="O68" i="3"/>
  <c r="P69" i="3"/>
  <c r="R83" i="3"/>
  <c r="N77" i="3"/>
  <c r="O80" i="3"/>
  <c r="P63" i="3"/>
  <c r="O62" i="3"/>
  <c r="O58" i="3"/>
  <c r="O55" i="3" s="1"/>
  <c r="Q80" i="3"/>
  <c r="O10" i="3"/>
  <c r="P14" i="3"/>
  <c r="O67" i="3"/>
  <c r="N64" i="3"/>
  <c r="S80" i="3"/>
  <c r="R76" i="3"/>
  <c r="C57" i="3"/>
  <c r="R80" i="3" l="1"/>
  <c r="T52" i="3"/>
  <c r="S50" i="3"/>
  <c r="S51" i="3"/>
  <c r="S49" i="3" s="1"/>
  <c r="Q63" i="3"/>
  <c r="P62" i="3"/>
  <c r="Q69" i="3"/>
  <c r="P68" i="3"/>
  <c r="S83" i="3"/>
  <c r="C76" i="3"/>
  <c r="O77" i="3"/>
  <c r="T80" i="3"/>
  <c r="P67" i="3"/>
  <c r="O64" i="3"/>
  <c r="N81" i="3"/>
  <c r="N78" i="3" s="1"/>
  <c r="N74" i="3"/>
  <c r="N84" i="3" s="1"/>
  <c r="P10" i="3"/>
  <c r="Q14" i="3"/>
  <c r="R49" i="3"/>
  <c r="M81" i="3"/>
  <c r="M74" i="3"/>
  <c r="M84" i="3" l="1"/>
  <c r="T83" i="3"/>
  <c r="T51" i="3"/>
  <c r="T50" i="3"/>
  <c r="C50" i="3" s="1"/>
  <c r="C52" i="3"/>
  <c r="M78" i="3"/>
  <c r="Q10" i="3"/>
  <c r="R14" i="3"/>
  <c r="O81" i="3"/>
  <c r="O78" i="3" s="1"/>
  <c r="O74" i="3"/>
  <c r="O84" i="3" s="1"/>
  <c r="R63" i="3"/>
  <c r="Q62" i="3"/>
  <c r="Q67" i="3"/>
  <c r="P64" i="3"/>
  <c r="R69" i="3"/>
  <c r="Q68" i="3"/>
  <c r="P58" i="3"/>
  <c r="C80" i="3"/>
  <c r="R67" i="3" l="1"/>
  <c r="Q64" i="3"/>
  <c r="T49" i="3"/>
  <c r="C49" i="3" s="1"/>
  <c r="C51" i="3"/>
  <c r="P55" i="3"/>
  <c r="P77" i="3"/>
  <c r="R62" i="3"/>
  <c r="S63" i="3"/>
  <c r="R58" i="3"/>
  <c r="R55" i="3" s="1"/>
  <c r="Q58" i="3"/>
  <c r="R68" i="3"/>
  <c r="S69" i="3"/>
  <c r="R77" i="3"/>
  <c r="S14" i="3"/>
  <c r="R10" i="3"/>
  <c r="R81" i="3" l="1"/>
  <c r="R78" i="3" s="1"/>
  <c r="R74" i="3"/>
  <c r="R84" i="3" s="1"/>
  <c r="Q55" i="3"/>
  <c r="Q77" i="3"/>
  <c r="S68" i="3"/>
  <c r="T69" i="3"/>
  <c r="T63" i="3"/>
  <c r="S62" i="3"/>
  <c r="P81" i="3"/>
  <c r="P78" i="3" s="1"/>
  <c r="P74" i="3"/>
  <c r="P84" i="3" s="1"/>
  <c r="T14" i="3"/>
  <c r="S10" i="3"/>
  <c r="S67" i="3"/>
  <c r="R64" i="3"/>
  <c r="T10" i="3" l="1"/>
  <c r="C10" i="3" s="1"/>
  <c r="C14" i="3"/>
  <c r="T68" i="3"/>
  <c r="C68" i="3" s="1"/>
  <c r="C69" i="3"/>
  <c r="T67" i="3"/>
  <c r="S64" i="3"/>
  <c r="Q81" i="3"/>
  <c r="Q78" i="3" s="1"/>
  <c r="Q74" i="3"/>
  <c r="Q84" i="3" s="1"/>
  <c r="T62" i="3"/>
  <c r="C62" i="3" s="1"/>
  <c r="T58" i="3"/>
  <c r="C63" i="3"/>
  <c r="S58" i="3"/>
  <c r="S55" i="3" l="1"/>
  <c r="S77" i="3"/>
  <c r="T55" i="3"/>
  <c r="C55" i="3" s="1"/>
  <c r="C58" i="3"/>
  <c r="T64" i="3"/>
  <c r="C64" i="3" s="1"/>
  <c r="C67" i="3"/>
  <c r="T77" i="3"/>
  <c r="S81" i="3" l="1"/>
  <c r="S78" i="3" s="1"/>
  <c r="S74" i="3"/>
  <c r="S84" i="3" s="1"/>
  <c r="T81" i="3"/>
  <c r="T74" i="3"/>
  <c r="C77" i="3"/>
  <c r="T84" i="3" l="1"/>
  <c r="C74" i="3"/>
  <c r="C81" i="3"/>
  <c r="T78" i="3"/>
  <c r="C83" i="3" l="1"/>
  <c r="C84" i="3" s="1"/>
  <c r="C78" i="3"/>
</calcChain>
</file>

<file path=xl/comments1.xml><?xml version="1.0" encoding="utf-8"?>
<comments xmlns="http://schemas.openxmlformats.org/spreadsheetml/2006/main">
  <authors>
    <author>Автор</author>
  </authors>
  <commentLis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поясняем отклонение болене 5 % , а также превышение 
</t>
        </r>
      </text>
    </comment>
  </commentList>
</comments>
</file>

<file path=xl/sharedStrings.xml><?xml version="1.0" encoding="utf-8"?>
<sst xmlns="http://schemas.openxmlformats.org/spreadsheetml/2006/main" count="1336" uniqueCount="208">
  <si>
    <t>Наименование</t>
  </si>
  <si>
    <t>Ответственный (администратор или соадминистратор)</t>
  </si>
  <si>
    <t>Источники финансирования</t>
  </si>
  <si>
    <t>Объем финансирования (руб.)</t>
  </si>
  <si>
    <t>Наименование показателя, ед.измерения</t>
  </si>
  <si>
    <t>Результат реализации программы</t>
  </si>
  <si>
    <t>Отклонение</t>
  </si>
  <si>
    <t>руб.</t>
  </si>
  <si>
    <t>%</t>
  </si>
  <si>
    <t>ед.</t>
  </si>
  <si>
    <t>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</si>
  <si>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Целевые показатели результатов реализации муниципальной программы</t>
  </si>
  <si>
    <t>да</t>
  </si>
  <si>
    <t>удельный вес своевременно исполненных департаментом финансов заявок на оплату денежных обязательств получателей бюджетных средств в общем объеме предъявленных к оплате заявок, соответствующих установленным требованиям, %</t>
  </si>
  <si>
    <t>функционирование интернет-портала «Бюджет для граждан», интегрированного с автоматизированной системой планирования и исполнения бюджета города, да/нет</t>
  </si>
  <si>
    <t>Задача. Проведение бюджетной и налоговой политики в пределах установленных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</si>
  <si>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департамент финансов</t>
  </si>
  <si>
    <t>Всего, в том числе:</t>
  </si>
  <si>
    <t>- за счет средств местного бюджета</t>
  </si>
  <si>
    <t>разработка основных направлений бюджетной и налоговой политики города на очередной финансовый год и плановый период в срок, установленный муниципальным правовым актом, да/нет</t>
  </si>
  <si>
    <t xml:space="preserve">соблюдение сроков доведения предельных объемов бюджетных ассигнований до главных распорядителей бюджетных средств, установленных муниципальным правовым актом, да/нет </t>
  </si>
  <si>
    <t>соблюдение требований к объему расходов на обслуживание муниципального долга, установленных бюджетным законодательством Российской Федерации, да/нет</t>
  </si>
  <si>
    <t>соблюдение требований к предельному объему муниципальных заимствований, установленных бюджетным законодательством Российской Федерации, да/нет</t>
  </si>
  <si>
    <t>количество подготовленных проектов решений Думы города о внесении изменений в бюджет города, ед.</t>
  </si>
  <si>
    <t xml:space="preserve">не более 3 </t>
  </si>
  <si>
    <t>удельный вес своевременно зарегистрированных бюджетных обязательств получателей бюджетных средств в общем объеме предъявленных                                                    к регистрации бюджетных обязательств, соответствующих установленным требованиям, %</t>
  </si>
  <si>
    <t>количество подготовленных муниципальных правовых актов об исполнении бюджета городского округа город Сургут, ед.</t>
  </si>
  <si>
    <t>соблюдение установленных предельных сроков внесения изменений в сводную бюджетную роспись, да/нет</t>
  </si>
  <si>
    <t>количество подготовленных сводных отчетов о результатах мониторинга финансового менеджмента и рекомендаций по повышению качества финансового менеджмента главными администраторами бюджетных средств, ед.</t>
  </si>
  <si>
    <t>количество организованных заседаний комиссии по мобилизации дополнительных доходов в местный бюджет, ед.</t>
  </si>
  <si>
    <t>не менее 4</t>
  </si>
  <si>
    <t>количество проведенных мониторингов дебиторской задолженности по расходам и кредиторской задолженности бюджета города, ед.</t>
  </si>
  <si>
    <t>соблюдение срока представления годовой бюджетной отчетности в Департамент финансов Ханты-Мансийского автономного округа – Югры, да/нет</t>
  </si>
  <si>
    <t>удельный вес своевременно исполненных департаментом финансов заявок на оплату денежных обязательств муниципальных бюджетных и автономных учреждений общем объеме предъявленных к оплате заявок, соответствующих установленным требованиям, %</t>
  </si>
  <si>
    <t>размещение на официальном портале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</si>
  <si>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доля главных распорядителей, получателей бюджетных средств, обеспеченных автоматизацией процессов планирования и исполнения бюджетных ассигнований, %</t>
  </si>
  <si>
    <t>доля автономных и бюджетных  учреждений города, обеспеченных автоматизацией процессов планирования и исполнения планов финансово-хозяйственной деятельности, %</t>
  </si>
  <si>
    <t>обеспечение юридически значимого электронного взаимодействия с участниками бюджетного процесса с применением средств электронной подписи, да/нет</t>
  </si>
  <si>
    <t>соблюдение сроков предоставления в финансовый орган обоснований бюджетных ассигнований департамента финансов, да/нет</t>
  </si>
  <si>
    <t xml:space="preserve">не менее 95 </t>
  </si>
  <si>
    <t>наличие Учетной политики департамента финансов, да/нет</t>
  </si>
  <si>
    <t>отсутствие просроченной кредиторской задолженности департамента финансов, да/нет</t>
  </si>
  <si>
    <t>х</t>
  </si>
  <si>
    <t>планирование ассигнований в объеме, необходимом для обеспечения исполнения обязательств по муниципальным заимствованиям, да/нет</t>
  </si>
  <si>
    <t>доля своевременно исполненных обязательств по муниципальным заимствованиям к общему объему обязательств, подлежащих исполнению                               в течение отчетного года, %</t>
  </si>
  <si>
    <t>планирование ассигнований в объеме, необходимом для обеспечения исполнения обязательств по предоставленным муниципальным гарантиям, да/нет</t>
  </si>
  <si>
    <t>степень охвата принципалов проведением ежеквартального мониторинга их финансового состояния, %</t>
  </si>
  <si>
    <t>- за счет межбюджетных трансфертов из федерального бюджета</t>
  </si>
  <si>
    <t>- за счет межбюджетных трансфертов из окружного бюджета</t>
  </si>
  <si>
    <t xml:space="preserve">Неиспользование средств резервного фонда Администрации города обусловлено отсутствием фактической востребованности расходов, связанных с предупреждением либо ликвидацией чрезвычайных ситуаций. </t>
  </si>
  <si>
    <t>соблюдение ограничений по предельному размеру резервного фонда Администрации города, установленного Бюджетным Кодексом Российской Федерации, да/нет</t>
  </si>
  <si>
    <t>соблюдение условий,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</si>
  <si>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>- за счет межбюд-жетных трансфертов из окружного бюджета</t>
  </si>
  <si>
    <t xml:space="preserve">Объём ассигнований администратора - департамент финансов </t>
  </si>
  <si>
    <t>Директор департамента</t>
  </si>
  <si>
    <t>Е.В. Дергунова</t>
  </si>
  <si>
    <t>Исполнитель:</t>
  </si>
  <si>
    <t>Специалист-эксперт ОУиО</t>
  </si>
  <si>
    <t>Третьякова Н.В. 52-23-01</t>
  </si>
  <si>
    <t>Ассигнования</t>
  </si>
  <si>
    <t>Расход по ЛС</t>
  </si>
  <si>
    <t>по посл.программе</t>
  </si>
  <si>
    <t>Общий объем ассигнований на реализацию муниципальной программы «Управление муниципальными финансами города Сургута на 2014 – 2030 годы», всего, в том числе:</t>
  </si>
  <si>
    <t>своевременная подготовка проекта решения о бюджете в целях соблюдения установленных бюджетным законодательством сроков его внесения Администрацией города в Думу города, да/нет</t>
  </si>
  <si>
    <t>проведение оценки эффективности предоставляемых льгот по местным налогам на территории городского округа город Сургут,  да/нет</t>
  </si>
  <si>
    <t>исполнение расходов на обеспечение деятельности департамента финансов, %</t>
  </si>
  <si>
    <t xml:space="preserve">реализация проекта партисипаторного бюджетирования «Бюджет Сургута Online», да/нет </t>
  </si>
  <si>
    <t xml:space="preserve">количество новых инструментов (технологий), внедренных в бюджетный процесс, ед. </t>
  </si>
  <si>
    <t>X</t>
  </si>
  <si>
    <t>доля размещенной в сети "Интернет" информации в общем объеме обязательной к размещению в соответствии с нормативными правовыми актами Российской Федерации и автономного округа, %</t>
  </si>
  <si>
    <t>подготовка муниципальных правовых актов в случае изменения налогового и бюджетного законодательства и (или) на основании обращений налогоплательщиков, о местных налогах и сборах с соблюдением сроков и требований, установленных налоговым и бюджетным законодательством Российской Федерации, да/нет</t>
  </si>
  <si>
    <t>степень соответствия содержания проекта решения Думы города о бюджете города и состава документов и материалов, представляемых одновременно с ним, требованиям, установленным бюджетным законодательством, %</t>
  </si>
  <si>
    <t>соблюдение требований к предельному размеру дефицита бюджета, установленных бюджетным законодательством Российской Федерации при планировании и исполнении бюджета города, да/нет</t>
  </si>
  <si>
    <t>количество рабочих дней после подписания Главой города решения Думы города о бюджете (о внесении изменений в бюджет), в течение которых доводятся до главных администраторов доходов и главных администраторов источников финансирования дефицита бюджета утвержденные плановые назначения, до главных распорядителей бюджетных средств - утвержденные показатели сводной бюджетной росписи и лимиты бюджетных обязательств, дней</t>
  </si>
  <si>
    <t>своевременная подготовка годового отчета об исполнении бюджета города в целях соблюдения установленных бюджетным законодательством сроков его предоставления Администрацией города в Контрольно - счетную палату города для проведения внешней проверки, да/нет</t>
  </si>
  <si>
    <t>своевременная подготовка годового отчета об исполнении бюджета города в целях соблюдения установленных бюджетным законодательством сроков его внесения Администрацией города в Думу города, да/нет</t>
  </si>
  <si>
    <t>исполнение плановых назначений по администрируемым доходам (без учета безвозмездных поступлений и невыясненных поступлений, зачисляемых в бюджеты городских округов), %</t>
  </si>
  <si>
    <t>не менее 30</t>
  </si>
  <si>
    <t>Основное мероприятие 2. Управление муниципальным долгом города
в том числе</t>
  </si>
  <si>
    <t>2.1. Мероприятие. Исполнение обязательств по муниципальным заимствованиям</t>
  </si>
  <si>
    <t>2.2. Мероприятие. Обеспечение обязательств по муниципальным гарантиям</t>
  </si>
  <si>
    <t>Основное мероприятие 3. Формирование резервных средств в бюджете города в том числе</t>
  </si>
  <si>
    <t>3.1. Мероприятие.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</si>
  <si>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3.2. Мероприятие. Формирование в бюджете города условно утвержденных расходов в соответствии                                     с требованиями Бюджетного кодекса Российской Федерации</t>
  </si>
  <si>
    <t xml:space="preserve">3.3. Мероприятие.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</si>
  <si>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Основное мероприятие 4. Обеспечение функционирования и развития автоматизированных систем управления бюджетным процессом в том числе</t>
  </si>
  <si>
    <t>Основное мероприятие 5. Реализация проекта партисипаторного бюджетирования «Бюджет Сургута Online»</t>
  </si>
  <si>
    <t xml:space="preserve">Основное мероприятие 6. 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</si>
  <si>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>количество лиц, охваченных мероприятиями, направленными на повышение финансовой грамотности, чел.</t>
  </si>
  <si>
    <t>Годовой отчет 
об исполнении муниципальной программы «Управление муниципальными финансами города Сургута на 2014 – 2030 годы» на 01 января 2019 года</t>
  </si>
  <si>
    <t>Утвержденный план на 01.01.2019 года*</t>
  </si>
  <si>
    <t>Уточненный план на 01.01.2019 года</t>
  </si>
  <si>
    <t>Факт за 2018 год</t>
  </si>
  <si>
    <t>Утвержденный план на 2018 год*</t>
  </si>
  <si>
    <t>Уточненный план на 2018 год</t>
  </si>
  <si>
    <t xml:space="preserve">Основное мероприятие 1. Обеспечение деятельности департамента финансов
</t>
  </si>
  <si>
    <t xml:space="preserve">Приложение
к постановлению
Администрации города
от ____________  №  _______________     </t>
  </si>
  <si>
    <t>Программные мероприятия, объем ассигнований на реализацию программы и показатели результатов реализации муниципальной программы 
«Управление муниципальными финансами города Сургута на 2014 – 2030 годы»</t>
  </si>
  <si>
    <t>Объем финансирования (всего, руб.)</t>
  </si>
  <si>
    <t>В том числе по годам</t>
  </si>
  <si>
    <t>Наименование показателя, ед. измерения</t>
  </si>
  <si>
    <t>Значение показателя, 
в том числе</t>
  </si>
  <si>
    <t>Итоговое значение показателя</t>
  </si>
  <si>
    <t>2014
год</t>
  </si>
  <si>
    <t>2015
год</t>
  </si>
  <si>
    <t>2016
год</t>
  </si>
  <si>
    <t>2017
год</t>
  </si>
  <si>
    <t>2018
год</t>
  </si>
  <si>
    <t>2019
год</t>
  </si>
  <si>
    <t>2020
год</t>
  </si>
  <si>
    <t>2021
год</t>
  </si>
  <si>
    <t>2022
год</t>
  </si>
  <si>
    <t>2023
год</t>
  </si>
  <si>
    <t>2024
год</t>
  </si>
  <si>
    <t>2025
год</t>
  </si>
  <si>
    <t>2026
год</t>
  </si>
  <si>
    <t>2027
год</t>
  </si>
  <si>
    <t>2028
год</t>
  </si>
  <si>
    <t>2029
год</t>
  </si>
  <si>
    <t>2030
год</t>
  </si>
  <si>
    <t>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</si>
  <si>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
в соответствии с требованиями, установленными бюджетным законодательством, %</t>
  </si>
  <si>
    <t>степень соблюдения требований бюджетного законодательства при подготовке проекта решения Думы города о бюджете города и состава документов и материалов, представляемых одновременно с ним, %</t>
  </si>
  <si>
    <t>степень соблюдения требований бюджетного законодательства при подготовке годового отчета 
об исполнении бюджета города и состава документов и материалов, предоставляемых одновременно с ним, %</t>
  </si>
  <si>
    <t>Задача.  Проведение бюджетной и налоговой политики в пределах установленных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</si>
  <si>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Основное мероприятие 1. Обеспечение деятельности департамента финансов</t>
  </si>
  <si>
    <t>всего, в том числе</t>
  </si>
  <si>
    <t>-</t>
  </si>
  <si>
    <t>за счет средств местного бюджета</t>
  </si>
  <si>
    <t>не менее 30 ежегодно</t>
  </si>
  <si>
    <t xml:space="preserve">не менее 30 </t>
  </si>
  <si>
    <t>не
 более 3 ежегодно</t>
  </si>
  <si>
    <t>1 ежегодно</t>
  </si>
  <si>
    <t>4 ежегодно</t>
  </si>
  <si>
    <t>2 ежегодно</t>
  </si>
  <si>
    <t>не 
менее 95 ежегодно</t>
  </si>
  <si>
    <t>не 
менее 4 ежегодно</t>
  </si>
  <si>
    <t>не
менее 95 ежегодно</t>
  </si>
  <si>
    <t>не менее 90</t>
  </si>
  <si>
    <t>не 
менее 90 ежегодно</t>
  </si>
  <si>
    <t>нет</t>
  </si>
  <si>
    <t xml:space="preserve">нет </t>
  </si>
  <si>
    <t>не менее 7900</t>
  </si>
  <si>
    <t>не менее 8000</t>
  </si>
  <si>
    <t>не менее 8100</t>
  </si>
  <si>
    <t>не менее 8200</t>
  </si>
  <si>
    <t>не менее 8300</t>
  </si>
  <si>
    <t>не менее 8400</t>
  </si>
  <si>
    <t>не менее 8500</t>
  </si>
  <si>
    <t>не менее 8600</t>
  </si>
  <si>
    <t>не менее 8700</t>
  </si>
  <si>
    <t>не менее 8800</t>
  </si>
  <si>
    <t>не менее 8900</t>
  </si>
  <si>
    <t>не менее 9000</t>
  </si>
  <si>
    <t>не менее 9100</t>
  </si>
  <si>
    <t>удельный вес своевременно оформленных протоколов соответствия (несоответствия) контролируемой информации в общем объеме направленных на контроль объектов контроля, %</t>
  </si>
  <si>
    <t>2.1. Мероприятие.        Исполнение обязательств                по муниципальным заимствованиям</t>
  </si>
  <si>
    <t>2.2. Мероприятие.           Обеспечение обязательств                по муниципальным гарантиям</t>
  </si>
  <si>
    <t>Основное мероприятие 3. Формирование резервных средств в бюджете города 
в том числе</t>
  </si>
  <si>
    <t>за счет межбюджетных трансфертов                                             из федерального бюджета</t>
  </si>
  <si>
    <t>за счет межбюджетных трансфертов 
из окружного бюджета</t>
  </si>
  <si>
    <t>формирование в бюджете города условно утвержденных расходов, да/нет</t>
  </si>
  <si>
    <t>за счет межбюджетных трансфертов                                                              из федерального бюджета</t>
  </si>
  <si>
    <r>
      <t>Основное мероприятие 4. Обеспечение функционирования и развития автоматизированных систем управления бюджетным процессом</t>
    </r>
    <r>
      <rPr>
        <strike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</si>
  <si>
    <t xml:space="preserve">да </t>
  </si>
  <si>
    <t xml:space="preserve">количество проектов (мероприятий, инициатив граждан), включенных 
в проект бюджета с использованием инструмента партисипаторного бюджетирования, ед.  </t>
  </si>
  <si>
    <t>не менее 3</t>
  </si>
  <si>
    <t xml:space="preserve">Основное мероприятие 6.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</si>
  <si>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>Общий объем ассигнований
на реализацию муниципальной программы «Управление муниципальными финансами города Сургута 
на 2014 – 2030 годы», всего, 
в том числе</t>
  </si>
  <si>
    <t>за счет межбюджетных трансфертов                                                 из федерального бюджета</t>
  </si>
  <si>
    <t xml:space="preserve">Объем ассигнований администратора - департамент финансов </t>
  </si>
  <si>
    <t>за счет межбюджетных трансфертов 
из федерального бюджета</t>
  </si>
  <si>
    <t xml:space="preserve"> за счет средств местного бюджета</t>
  </si>
  <si>
    <t>2014                   год</t>
  </si>
  <si>
    <t>2015                   год</t>
  </si>
  <si>
    <t>2016                   год</t>
  </si>
  <si>
    <t>2017                   год</t>
  </si>
  <si>
    <t>2018                   год</t>
  </si>
  <si>
    <t>2019                   год</t>
  </si>
  <si>
    <t>2020                   год</t>
  </si>
  <si>
    <t>2021                  год</t>
  </si>
  <si>
    <t>2022                   год</t>
  </si>
  <si>
    <t>2023                   год</t>
  </si>
  <si>
    <t>2024                   год</t>
  </si>
  <si>
    <t>2025                   год</t>
  </si>
  <si>
    <t>2026                   год</t>
  </si>
  <si>
    <t>2027                   год</t>
  </si>
  <si>
    <t>2028                   год</t>
  </si>
  <si>
    <t>2029                   год</t>
  </si>
  <si>
    <t>2030                   год</t>
  </si>
  <si>
    <t>не  менее 90</t>
  </si>
  <si>
    <t>количество рассмотренных муниципальных правовых актов об утверждении муниципальных программ (о внесении изменений 
в муниципальные программы), поступивших на согласование в департамент финансов, ед.</t>
  </si>
  <si>
    <t>количество согласованных департаментом финансов муниципальных правовых актов об утверждении муниципальных программ (о внесении изменений 
в муниципальные программы), ед.</t>
  </si>
  <si>
    <t>количество сформированных реестров расходных обязательств городского округа город Сургут, ед.</t>
  </si>
  <si>
    <t>процент исполнения налоговых доходов (отношение фактических поступлений к плановым показателям), %</t>
  </si>
  <si>
    <t>формирование и представление в Федеральное казначейство информации и документов для включения в Сводный реестр участников бюджетного процесса, а также юридических лиц, не являющихся участниками бюджетного процесса в государственной интеграционной системе управления общественными финансами "Электронный бюджет", да/нет</t>
  </si>
  <si>
    <t>обеспечение функционирования автоматизированной системы планирования и исполнения бюджета города, адаптированной к осуществлению бюджетного процесса с учетом изменения бюджетного законодательства, да/нет</t>
  </si>
  <si>
    <t xml:space="preserve">Примечание (факторы, обусловившие неисполнение/перевыполнение показателей, факторы, обусловившие отклонение уточненного плана от утвержденного)
</t>
  </si>
  <si>
    <t xml:space="preserve">Примечание (факторы, обусловившие неисполнение/перевыполнение показателей, факторы, обусловившие отклонение уточненного плана от утвержденного)
</t>
  </si>
  <si>
    <t xml:space="preserve">Приложение 4
к порядку принятий решений о разработке, формирования и реализации муниципальных программ городского округа город Сургут
                         </t>
  </si>
  <si>
    <t xml:space="preserve">Вид показателя (прямой/обратный)
</t>
  </si>
  <si>
    <t>прямой</t>
  </si>
  <si>
    <t>* В соответствии с постановлением от 13.12.2018 № 9624 "От внесении изменения в постановление Администрации города от 13.12.2013 № 8994 "Об утверждении муниципальной программы "Управление муниципальными финансами города Сургута на 2014-2030 годы"</t>
  </si>
  <si>
    <t>Отклонение уточненого плана от утвержденного обусловлено уменьшением бюджетных ассигнований, предусмотренных на возможное исполнение обязательств по муниципальным гарантиям, в связи с самостоятельным исполнением принципалом (СГМУП "Горводоканал") гарантированного обязательства</t>
  </si>
  <si>
    <t>Неисполнение плановых назначений обусловлено отсутствием потребности использования средств для уплаты процентов в связи с переносом сроков выборки кредитнх средств на более поздние сроки в сравнении с первоначально утвержденными.
Отклонение уточненого плана от утвержденного обусловлено уменьшением бюджетных ассигнований, предусмотренных на возможное исполнение обязательств по муниципальным заимствованиям, в связи с досрочным погашением кредита ПАО Сбербанк и заключением дополнительных соглашений с ПАО Запсибкомбанк на снижение процентной ставки по действующим муниципальным контрактам.</t>
  </si>
  <si>
    <t>степень соблюдения требований бюджетного законодательства при подготовке годового отчета об исполнении бюджета города и состава документов и материалов, предоставляемых одновременно с ним, %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</si>
  <si>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в соответствии с требованиями, установленными бюджетным законодательством, %</t>
  </si>
  <si>
    <t>Перевыполнение плана по показателю в связи с подготовкой 4 внеплановых проектов решений в целях:
- уменьшения объема муниципального долга;
- необходимости оперативного проведения конкурсных процедур и организации работ по ремонту автомобильных дорог в летней период;
- соблюдения условий для получения из регионального бюджета целевых субсидий;
- необходимости оперативного проведения конкурсных процедур на  выполнение проектно-изыскательских работ по объекту «Магистральная улица №1В на участке от 30 лет Победы до ул. Геологическая (вторая очередь)» для обеспечения подходов и подъездов к объекту здравоохранения «Клинический перинатальный центр».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</si>
</sst>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0" fontId="9" fillId="0" borderId="3" xfId="0" applyFont="1" applyFill="1" applyBorder="1" applyAlignment="1" applyProtection="1">
      <alignment horizontal="justify" vertical="center"/>
      <protection locked="0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vertical="top"/>
    </xf>
    <xf numFmtId="4" fontId="1" fillId="0" borderId="0" xfId="0" applyNumberFormat="1" applyFont="1" applyFill="1"/>
    <xf numFmtId="10" fontId="1" fillId="0" borderId="0" xfId="0" applyNumberFormat="1" applyFont="1" applyFill="1"/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0" fontId="8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1" fillId="4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left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10" fontId="8" fillId="3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" fillId="4" borderId="0" xfId="0" applyFont="1" applyFill="1"/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/>
    <xf numFmtId="4" fontId="4" fillId="0" borderId="3" xfId="0" applyNumberFormat="1" applyFont="1" applyBorder="1" applyAlignment="1">
      <alignment horizontal="center" vertical="top" wrapText="1"/>
    </xf>
    <xf numFmtId="0" fontId="1" fillId="0" borderId="0" xfId="0" applyFont="1" applyBorder="1"/>
    <xf numFmtId="49" fontId="4" fillId="0" borderId="3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3" fontId="1" fillId="0" borderId="0" xfId="0" applyNumberFormat="1" applyFont="1" applyFill="1"/>
    <xf numFmtId="0" fontId="13" fillId="0" borderId="0" xfId="0" applyFont="1" applyFill="1" applyAlignment="1">
      <alignment horizontal="center" vertical="top"/>
    </xf>
    <xf numFmtId="0" fontId="13" fillId="0" borderId="0" xfId="0" applyFont="1"/>
    <xf numFmtId="0" fontId="20" fillId="0" borderId="0" xfId="0" applyFont="1"/>
    <xf numFmtId="4" fontId="20" fillId="0" borderId="0" xfId="0" applyNumberFormat="1" applyFont="1"/>
    <xf numFmtId="4" fontId="20" fillId="0" borderId="0" xfId="0" applyNumberFormat="1" applyFont="1" applyFill="1"/>
    <xf numFmtId="4" fontId="20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13" fillId="0" borderId="0" xfId="0" applyNumberFormat="1" applyFont="1" applyFill="1"/>
    <xf numFmtId="0" fontId="21" fillId="2" borderId="8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1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0" fontId="4" fillId="0" borderId="3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9"/>
  <sheetViews>
    <sheetView tabSelected="1" view="pageBreakPreview" topLeftCell="A110" zoomScale="80" zoomScaleNormal="80" zoomScaleSheetLayoutView="80" workbookViewId="0">
      <selection activeCell="A9" sqref="A9:I9"/>
    </sheetView>
  </sheetViews>
  <sheetFormatPr defaultColWidth="9.140625" defaultRowHeight="21" x14ac:dyDescent="0.35"/>
  <cols>
    <col min="1" max="1" width="28.7109375" style="1" customWidth="1"/>
    <col min="2" max="2" width="22.28515625" style="1" customWidth="1"/>
    <col min="3" max="3" width="19" style="1" customWidth="1"/>
    <col min="4" max="4" width="18.85546875" style="1" customWidth="1"/>
    <col min="5" max="6" width="18.7109375" style="1" customWidth="1"/>
    <col min="7" max="7" width="15.85546875" style="1" customWidth="1"/>
    <col min="8" max="8" width="20.28515625" style="1" customWidth="1"/>
    <col min="9" max="9" width="47.140625" style="3" customWidth="1"/>
    <col min="10" max="10" width="43.7109375" style="3" customWidth="1"/>
    <col min="11" max="11" width="23.42578125" style="3" customWidth="1"/>
    <col min="12" max="12" width="16.28515625" style="4" customWidth="1"/>
    <col min="13" max="13" width="15.140625" style="4" customWidth="1"/>
    <col min="14" max="14" width="13.140625" style="81" customWidth="1"/>
    <col min="15" max="15" width="11.42578125" style="4" customWidth="1"/>
    <col min="16" max="16" width="11.28515625" style="4" customWidth="1"/>
    <col min="17" max="17" width="33.42578125" style="1" customWidth="1"/>
    <col min="18" max="18" width="9.140625" style="1"/>
    <col min="19" max="19" width="9.140625" style="171"/>
    <col min="20" max="23" width="9.140625" style="1"/>
    <col min="24" max="24" width="38" style="70" customWidth="1"/>
    <col min="25" max="25" width="8.28515625" style="72" customWidth="1"/>
    <col min="26" max="16384" width="9.140625" style="1"/>
  </cols>
  <sheetData>
    <row r="1" spans="1:25" ht="68.25" customHeight="1" x14ac:dyDescent="0.35">
      <c r="I1" s="2"/>
      <c r="J1" s="2"/>
      <c r="K1" s="2"/>
      <c r="L1" s="208" t="s">
        <v>199</v>
      </c>
      <c r="M1" s="208"/>
      <c r="N1" s="208"/>
      <c r="O1" s="208"/>
      <c r="P1" s="208"/>
      <c r="Q1" s="208"/>
      <c r="X1" s="68"/>
      <c r="Y1" s="1"/>
    </row>
    <row r="2" spans="1:25" ht="27.75" customHeight="1" x14ac:dyDescent="0.35">
      <c r="N2" s="4"/>
      <c r="X2" s="1"/>
      <c r="Y2" s="1"/>
    </row>
    <row r="3" spans="1:25" ht="73.5" customHeight="1" x14ac:dyDescent="0.35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25" ht="51" customHeight="1" x14ac:dyDescent="0.35">
      <c r="A4" s="210" t="s">
        <v>0</v>
      </c>
      <c r="B4" s="213" t="s">
        <v>1</v>
      </c>
      <c r="C4" s="213" t="s">
        <v>2</v>
      </c>
      <c r="D4" s="213" t="s">
        <v>3</v>
      </c>
      <c r="E4" s="213"/>
      <c r="F4" s="213"/>
      <c r="G4" s="213"/>
      <c r="H4" s="213"/>
      <c r="I4" s="213" t="s">
        <v>197</v>
      </c>
      <c r="J4" s="213" t="s">
        <v>4</v>
      </c>
      <c r="K4" s="213" t="s">
        <v>200</v>
      </c>
      <c r="L4" s="213" t="s">
        <v>5</v>
      </c>
      <c r="M4" s="213"/>
      <c r="N4" s="213"/>
      <c r="O4" s="213"/>
      <c r="P4" s="213"/>
      <c r="Q4" s="214" t="s">
        <v>198</v>
      </c>
    </row>
    <row r="5" spans="1:25" ht="29.25" customHeight="1" x14ac:dyDescent="0.35">
      <c r="A5" s="211"/>
      <c r="B5" s="213"/>
      <c r="C5" s="213"/>
      <c r="D5" s="213" t="s">
        <v>90</v>
      </c>
      <c r="E5" s="213" t="s">
        <v>91</v>
      </c>
      <c r="F5" s="213" t="s">
        <v>92</v>
      </c>
      <c r="G5" s="213" t="s">
        <v>6</v>
      </c>
      <c r="H5" s="213"/>
      <c r="I5" s="213"/>
      <c r="J5" s="213"/>
      <c r="K5" s="213"/>
      <c r="L5" s="213" t="s">
        <v>93</v>
      </c>
      <c r="M5" s="213" t="s">
        <v>94</v>
      </c>
      <c r="N5" s="213" t="s">
        <v>92</v>
      </c>
      <c r="O5" s="213" t="s">
        <v>6</v>
      </c>
      <c r="P5" s="213"/>
      <c r="Q5" s="215"/>
    </row>
    <row r="6" spans="1:25" ht="58.5" customHeight="1" x14ac:dyDescent="0.35">
      <c r="A6" s="212"/>
      <c r="B6" s="213"/>
      <c r="C6" s="213"/>
      <c r="D6" s="213"/>
      <c r="E6" s="213"/>
      <c r="F6" s="213"/>
      <c r="G6" s="5" t="s">
        <v>7</v>
      </c>
      <c r="H6" s="5" t="s">
        <v>8</v>
      </c>
      <c r="I6" s="213"/>
      <c r="J6" s="213"/>
      <c r="K6" s="213"/>
      <c r="L6" s="213"/>
      <c r="M6" s="213"/>
      <c r="N6" s="213"/>
      <c r="O6" s="5" t="s">
        <v>9</v>
      </c>
      <c r="P6" s="5" t="s">
        <v>8</v>
      </c>
      <c r="Q6" s="216"/>
    </row>
    <row r="7" spans="1:25" ht="15.75" customHeight="1" x14ac:dyDescent="0.3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25" s="7" customFormat="1" ht="70.5" customHeight="1" x14ac:dyDescent="0.25">
      <c r="A8" s="217" t="s">
        <v>10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  <c r="S8" s="172"/>
    </row>
    <row r="9" spans="1:25" s="10" customFormat="1" ht="126.75" customHeight="1" x14ac:dyDescent="0.25">
      <c r="A9" s="220" t="s">
        <v>11</v>
      </c>
      <c r="B9" s="221"/>
      <c r="C9" s="221"/>
      <c r="D9" s="221"/>
      <c r="E9" s="221"/>
      <c r="F9" s="221"/>
      <c r="G9" s="221"/>
      <c r="H9" s="221"/>
      <c r="I9" s="222"/>
      <c r="J9" s="121" t="s">
        <v>206</v>
      </c>
      <c r="K9" s="17" t="s">
        <v>201</v>
      </c>
      <c r="L9" s="5">
        <v>100</v>
      </c>
      <c r="M9" s="5">
        <v>100</v>
      </c>
      <c r="N9" s="196">
        <v>100</v>
      </c>
      <c r="O9" s="5">
        <v>0</v>
      </c>
      <c r="P9" s="9">
        <v>0</v>
      </c>
      <c r="Q9" s="8"/>
      <c r="S9" s="172"/>
    </row>
    <row r="10" spans="1:25" s="10" customFormat="1" ht="108" customHeight="1" x14ac:dyDescent="0.25">
      <c r="A10" s="211"/>
      <c r="B10" s="223"/>
      <c r="C10" s="223"/>
      <c r="D10" s="223"/>
      <c r="E10" s="223"/>
      <c r="F10" s="223"/>
      <c r="G10" s="223"/>
      <c r="H10" s="223"/>
      <c r="I10" s="224"/>
      <c r="J10" s="122" t="s">
        <v>122</v>
      </c>
      <c r="K10" s="17" t="s">
        <v>201</v>
      </c>
      <c r="L10" s="5">
        <v>100</v>
      </c>
      <c r="M10" s="5">
        <v>100</v>
      </c>
      <c r="N10" s="196">
        <v>100</v>
      </c>
      <c r="O10" s="12">
        <v>0</v>
      </c>
      <c r="P10" s="13">
        <v>0</v>
      </c>
      <c r="Q10" s="8"/>
      <c r="S10" s="172"/>
    </row>
    <row r="11" spans="1:25" s="10" customFormat="1" ht="119.25" customHeight="1" x14ac:dyDescent="0.25">
      <c r="A11" s="211"/>
      <c r="B11" s="223"/>
      <c r="C11" s="223"/>
      <c r="D11" s="223"/>
      <c r="E11" s="223"/>
      <c r="F11" s="223"/>
      <c r="G11" s="223"/>
      <c r="H11" s="223"/>
      <c r="I11" s="224"/>
      <c r="J11" s="121" t="s">
        <v>205</v>
      </c>
      <c r="K11" s="17" t="s">
        <v>201</v>
      </c>
      <c r="L11" s="5">
        <v>100</v>
      </c>
      <c r="M11" s="5">
        <v>100</v>
      </c>
      <c r="N11" s="184">
        <v>100</v>
      </c>
      <c r="O11" s="12">
        <v>0</v>
      </c>
      <c r="P11" s="13">
        <v>0</v>
      </c>
      <c r="Q11" s="8"/>
      <c r="S11" s="172"/>
    </row>
    <row r="12" spans="1:25" s="10" customFormat="1" ht="53.25" customHeight="1" x14ac:dyDescent="0.25">
      <c r="A12" s="225" t="s">
        <v>15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  <c r="S12" s="172"/>
    </row>
    <row r="13" spans="1:25" s="10" customFormat="1" ht="135" customHeight="1" x14ac:dyDescent="0.25">
      <c r="A13" s="249" t="s">
        <v>95</v>
      </c>
      <c r="B13" s="234" t="s">
        <v>16</v>
      </c>
      <c r="C13" s="239" t="s">
        <v>17</v>
      </c>
      <c r="D13" s="230">
        <v>113101718.62</v>
      </c>
      <c r="E13" s="230">
        <v>116038863.62</v>
      </c>
      <c r="F13" s="230">
        <v>116038863.62</v>
      </c>
      <c r="G13" s="230">
        <v>0</v>
      </c>
      <c r="H13" s="231">
        <v>0</v>
      </c>
      <c r="I13" s="232"/>
      <c r="J13" s="75" t="s">
        <v>69</v>
      </c>
      <c r="K13" s="17" t="s">
        <v>201</v>
      </c>
      <c r="L13" s="17">
        <v>100</v>
      </c>
      <c r="M13" s="17">
        <v>100</v>
      </c>
      <c r="N13" s="196">
        <v>100</v>
      </c>
      <c r="O13" s="115">
        <v>0</v>
      </c>
      <c r="P13" s="74">
        <v>0</v>
      </c>
      <c r="Q13" s="8"/>
      <c r="S13" s="172">
        <v>1</v>
      </c>
    </row>
    <row r="14" spans="1:25" s="10" customFormat="1" ht="139.5" customHeight="1" x14ac:dyDescent="0.25">
      <c r="A14" s="250"/>
      <c r="B14" s="235"/>
      <c r="C14" s="239"/>
      <c r="D14" s="230"/>
      <c r="E14" s="230"/>
      <c r="F14" s="230"/>
      <c r="G14" s="230"/>
      <c r="H14" s="231"/>
      <c r="I14" s="233"/>
      <c r="J14" s="16" t="s">
        <v>70</v>
      </c>
      <c r="K14" s="17" t="s">
        <v>201</v>
      </c>
      <c r="L14" s="17" t="s">
        <v>12</v>
      </c>
      <c r="M14" s="17" t="s">
        <v>12</v>
      </c>
      <c r="N14" s="193" t="s">
        <v>12</v>
      </c>
      <c r="O14" s="114">
        <v>0</v>
      </c>
      <c r="P14" s="9">
        <v>0</v>
      </c>
      <c r="Q14" s="8"/>
      <c r="S14" s="172">
        <v>2</v>
      </c>
    </row>
    <row r="15" spans="1:25" s="10" customFormat="1" ht="149.25" customHeight="1" x14ac:dyDescent="0.25">
      <c r="A15" s="250"/>
      <c r="B15" s="235"/>
      <c r="C15" s="234" t="s">
        <v>18</v>
      </c>
      <c r="D15" s="230">
        <v>113101718.62</v>
      </c>
      <c r="E15" s="230">
        <v>116038863.62</v>
      </c>
      <c r="F15" s="230">
        <v>116038863.62</v>
      </c>
      <c r="G15" s="230">
        <v>0</v>
      </c>
      <c r="H15" s="231">
        <v>0</v>
      </c>
      <c r="I15" s="238"/>
      <c r="J15" s="16" t="s">
        <v>19</v>
      </c>
      <c r="K15" s="17" t="s">
        <v>201</v>
      </c>
      <c r="L15" s="17" t="s">
        <v>12</v>
      </c>
      <c r="M15" s="17" t="s">
        <v>12</v>
      </c>
      <c r="N15" s="190" t="s">
        <v>12</v>
      </c>
      <c r="O15" s="114">
        <v>0</v>
      </c>
      <c r="P15" s="9">
        <v>0</v>
      </c>
      <c r="Q15" s="8"/>
      <c r="S15" s="172">
        <v>3</v>
      </c>
    </row>
    <row r="16" spans="1:25" s="10" customFormat="1" ht="88.5" customHeight="1" x14ac:dyDescent="0.25">
      <c r="A16" s="250"/>
      <c r="B16" s="235"/>
      <c r="C16" s="235"/>
      <c r="D16" s="230"/>
      <c r="E16" s="230"/>
      <c r="F16" s="230"/>
      <c r="G16" s="230"/>
      <c r="H16" s="231"/>
      <c r="I16" s="238"/>
      <c r="J16" s="16" t="s">
        <v>20</v>
      </c>
      <c r="K16" s="17" t="s">
        <v>201</v>
      </c>
      <c r="L16" s="17" t="s">
        <v>12</v>
      </c>
      <c r="M16" s="17" t="s">
        <v>12</v>
      </c>
      <c r="N16" s="196" t="s">
        <v>12</v>
      </c>
      <c r="O16" s="36">
        <v>0</v>
      </c>
      <c r="P16" s="37">
        <v>0</v>
      </c>
      <c r="Q16" s="18"/>
      <c r="S16" s="172">
        <v>4</v>
      </c>
    </row>
    <row r="17" spans="1:19" s="10" customFormat="1" ht="105.75" customHeight="1" x14ac:dyDescent="0.25">
      <c r="A17" s="250"/>
      <c r="B17" s="235"/>
      <c r="C17" s="235"/>
      <c r="D17" s="230"/>
      <c r="E17" s="230"/>
      <c r="F17" s="230"/>
      <c r="G17" s="230"/>
      <c r="H17" s="231"/>
      <c r="I17" s="238"/>
      <c r="J17" s="16" t="s">
        <v>192</v>
      </c>
      <c r="K17" s="17" t="s">
        <v>201</v>
      </c>
      <c r="L17" s="17" t="s">
        <v>77</v>
      </c>
      <c r="M17" s="17" t="s">
        <v>77</v>
      </c>
      <c r="N17" s="190">
        <v>110</v>
      </c>
      <c r="O17" s="36">
        <v>0</v>
      </c>
      <c r="P17" s="37">
        <v>0</v>
      </c>
      <c r="Q17" s="18"/>
      <c r="S17" s="172">
        <v>5</v>
      </c>
    </row>
    <row r="18" spans="1:19" s="10" customFormat="1" ht="102" customHeight="1" x14ac:dyDescent="0.25">
      <c r="A18" s="250"/>
      <c r="B18" s="235"/>
      <c r="C18" s="235"/>
      <c r="D18" s="230"/>
      <c r="E18" s="230"/>
      <c r="F18" s="230"/>
      <c r="G18" s="230"/>
      <c r="H18" s="231"/>
      <c r="I18" s="238"/>
      <c r="J18" s="16" t="s">
        <v>71</v>
      </c>
      <c r="K18" s="17" t="s">
        <v>201</v>
      </c>
      <c r="L18" s="12">
        <v>100</v>
      </c>
      <c r="M18" s="12">
        <v>100</v>
      </c>
      <c r="N18" s="199">
        <v>100</v>
      </c>
      <c r="O18" s="12">
        <v>0</v>
      </c>
      <c r="P18" s="13">
        <v>0</v>
      </c>
      <c r="Q18" s="18"/>
      <c r="S18" s="172">
        <v>6</v>
      </c>
    </row>
    <row r="19" spans="1:19" s="10" customFormat="1" ht="91.5" customHeight="1" x14ac:dyDescent="0.25">
      <c r="A19" s="250"/>
      <c r="B19" s="235"/>
      <c r="C19" s="235"/>
      <c r="D19" s="230"/>
      <c r="E19" s="230"/>
      <c r="F19" s="230"/>
      <c r="G19" s="230"/>
      <c r="H19" s="231"/>
      <c r="I19" s="238"/>
      <c r="J19" s="16" t="s">
        <v>63</v>
      </c>
      <c r="K19" s="17" t="s">
        <v>201</v>
      </c>
      <c r="L19" s="17" t="s">
        <v>12</v>
      </c>
      <c r="M19" s="17" t="s">
        <v>12</v>
      </c>
      <c r="N19" s="196" t="s">
        <v>12</v>
      </c>
      <c r="O19" s="12">
        <v>0</v>
      </c>
      <c r="P19" s="13">
        <v>0</v>
      </c>
      <c r="Q19" s="18"/>
      <c r="S19" s="172">
        <v>7</v>
      </c>
    </row>
    <row r="20" spans="1:19" s="10" customFormat="1" ht="85.5" customHeight="1" x14ac:dyDescent="0.25">
      <c r="A20" s="250"/>
      <c r="B20" s="235"/>
      <c r="C20" s="235"/>
      <c r="D20" s="230"/>
      <c r="E20" s="230"/>
      <c r="F20" s="230"/>
      <c r="G20" s="230"/>
      <c r="H20" s="231"/>
      <c r="I20" s="238"/>
      <c r="J20" s="19" t="s">
        <v>21</v>
      </c>
      <c r="K20" s="17" t="s">
        <v>201</v>
      </c>
      <c r="L20" s="17" t="s">
        <v>12</v>
      </c>
      <c r="M20" s="17" t="s">
        <v>12</v>
      </c>
      <c r="N20" s="181" t="s">
        <v>12</v>
      </c>
      <c r="O20" s="5">
        <v>0</v>
      </c>
      <c r="P20" s="9">
        <v>0</v>
      </c>
      <c r="Q20" s="8"/>
      <c r="S20" s="172">
        <v>8</v>
      </c>
    </row>
    <row r="21" spans="1:19" s="10" customFormat="1" ht="90.75" customHeight="1" x14ac:dyDescent="0.25">
      <c r="A21" s="250"/>
      <c r="B21" s="235"/>
      <c r="C21" s="235"/>
      <c r="D21" s="230"/>
      <c r="E21" s="230"/>
      <c r="F21" s="230"/>
      <c r="G21" s="230"/>
      <c r="H21" s="231"/>
      <c r="I21" s="238"/>
      <c r="J21" s="19" t="s">
        <v>22</v>
      </c>
      <c r="K21" s="17" t="s">
        <v>201</v>
      </c>
      <c r="L21" s="17" t="s">
        <v>12</v>
      </c>
      <c r="M21" s="17" t="s">
        <v>12</v>
      </c>
      <c r="N21" s="181" t="s">
        <v>12</v>
      </c>
      <c r="O21" s="5">
        <v>0</v>
      </c>
      <c r="P21" s="9">
        <v>0</v>
      </c>
      <c r="Q21" s="8"/>
      <c r="S21" s="172">
        <v>9</v>
      </c>
    </row>
    <row r="22" spans="1:19" s="10" customFormat="1" ht="106.5" customHeight="1" x14ac:dyDescent="0.25">
      <c r="A22" s="250"/>
      <c r="B22" s="235"/>
      <c r="C22" s="235"/>
      <c r="D22" s="230"/>
      <c r="E22" s="230"/>
      <c r="F22" s="230"/>
      <c r="G22" s="230"/>
      <c r="H22" s="231"/>
      <c r="I22" s="238"/>
      <c r="J22" s="16" t="s">
        <v>72</v>
      </c>
      <c r="K22" s="17" t="s">
        <v>201</v>
      </c>
      <c r="L22" s="17" t="s">
        <v>12</v>
      </c>
      <c r="M22" s="17" t="s">
        <v>12</v>
      </c>
      <c r="N22" s="181" t="s">
        <v>12</v>
      </c>
      <c r="O22" s="5">
        <v>0</v>
      </c>
      <c r="P22" s="9">
        <v>0</v>
      </c>
      <c r="Q22" s="8"/>
      <c r="S22" s="172">
        <v>10</v>
      </c>
    </row>
    <row r="23" spans="1:19" s="10" customFormat="1" ht="379.5" customHeight="1" x14ac:dyDescent="0.25">
      <c r="A23" s="250"/>
      <c r="B23" s="235"/>
      <c r="C23" s="235"/>
      <c r="D23" s="230"/>
      <c r="E23" s="230"/>
      <c r="F23" s="230"/>
      <c r="G23" s="230"/>
      <c r="H23" s="231"/>
      <c r="I23" s="238"/>
      <c r="J23" s="16" t="s">
        <v>23</v>
      </c>
      <c r="K23" s="17" t="s">
        <v>201</v>
      </c>
      <c r="L23" s="114">
        <v>4</v>
      </c>
      <c r="M23" s="114">
        <v>4</v>
      </c>
      <c r="N23" s="36">
        <v>8</v>
      </c>
      <c r="O23" s="36">
        <v>-4</v>
      </c>
      <c r="P23" s="37">
        <v>-1</v>
      </c>
      <c r="Q23" s="18" t="s">
        <v>207</v>
      </c>
      <c r="S23" s="172">
        <v>11</v>
      </c>
    </row>
    <row r="24" spans="1:19" s="10" customFormat="1" ht="202.5" customHeight="1" x14ac:dyDescent="0.25">
      <c r="A24" s="250"/>
      <c r="B24" s="235"/>
      <c r="C24" s="235"/>
      <c r="D24" s="230"/>
      <c r="E24" s="230"/>
      <c r="F24" s="230"/>
      <c r="G24" s="230"/>
      <c r="H24" s="231"/>
      <c r="I24" s="238"/>
      <c r="J24" s="14" t="s">
        <v>73</v>
      </c>
      <c r="K24" s="17" t="s">
        <v>201</v>
      </c>
      <c r="L24" s="17" t="s">
        <v>24</v>
      </c>
      <c r="M24" s="17" t="s">
        <v>24</v>
      </c>
      <c r="N24" s="184">
        <v>1</v>
      </c>
      <c r="O24" s="12">
        <v>0</v>
      </c>
      <c r="P24" s="13">
        <v>0</v>
      </c>
      <c r="Q24" s="18"/>
      <c r="S24" s="172">
        <v>12</v>
      </c>
    </row>
    <row r="25" spans="1:19" s="10" customFormat="1" ht="111.75" customHeight="1" x14ac:dyDescent="0.25">
      <c r="A25" s="250"/>
      <c r="B25" s="235"/>
      <c r="C25" s="235"/>
      <c r="D25" s="230"/>
      <c r="E25" s="230"/>
      <c r="F25" s="230"/>
      <c r="G25" s="230"/>
      <c r="H25" s="231"/>
      <c r="I25" s="238"/>
      <c r="J25" s="20" t="s">
        <v>193</v>
      </c>
      <c r="K25" s="17" t="s">
        <v>201</v>
      </c>
      <c r="L25" s="11">
        <v>1</v>
      </c>
      <c r="M25" s="11">
        <v>1</v>
      </c>
      <c r="N25" s="190">
        <v>1</v>
      </c>
      <c r="O25" s="5">
        <v>0</v>
      </c>
      <c r="P25" s="9">
        <v>0</v>
      </c>
      <c r="Q25" s="8"/>
      <c r="S25" s="172">
        <v>13</v>
      </c>
    </row>
    <row r="26" spans="1:19" s="10" customFormat="1" ht="126.75" customHeight="1" x14ac:dyDescent="0.25">
      <c r="A26" s="250"/>
      <c r="B26" s="235"/>
      <c r="C26" s="235"/>
      <c r="D26" s="230"/>
      <c r="E26" s="230"/>
      <c r="F26" s="230"/>
      <c r="G26" s="230"/>
      <c r="H26" s="231"/>
      <c r="I26" s="238"/>
      <c r="J26" s="16" t="s">
        <v>25</v>
      </c>
      <c r="K26" s="17" t="s">
        <v>201</v>
      </c>
      <c r="L26" s="17">
        <v>100</v>
      </c>
      <c r="M26" s="17">
        <v>100</v>
      </c>
      <c r="N26" s="182">
        <v>100</v>
      </c>
      <c r="O26" s="12">
        <v>0</v>
      </c>
      <c r="P26" s="13">
        <v>0</v>
      </c>
      <c r="Q26" s="18"/>
      <c r="S26" s="172">
        <v>14</v>
      </c>
    </row>
    <row r="27" spans="1:19" s="10" customFormat="1" ht="111.75" customHeight="1" x14ac:dyDescent="0.25">
      <c r="A27" s="250"/>
      <c r="B27" s="235"/>
      <c r="C27" s="235"/>
      <c r="D27" s="230"/>
      <c r="E27" s="230"/>
      <c r="F27" s="230"/>
      <c r="G27" s="230"/>
      <c r="H27" s="231"/>
      <c r="I27" s="238"/>
      <c r="J27" s="16" t="s">
        <v>26</v>
      </c>
      <c r="K27" s="17" t="s">
        <v>201</v>
      </c>
      <c r="L27" s="17">
        <v>4</v>
      </c>
      <c r="M27" s="17">
        <v>4</v>
      </c>
      <c r="N27" s="184">
        <v>4</v>
      </c>
      <c r="O27" s="5">
        <v>0</v>
      </c>
      <c r="P27" s="9">
        <v>0</v>
      </c>
      <c r="Q27" s="8"/>
      <c r="S27" s="172">
        <v>15</v>
      </c>
    </row>
    <row r="28" spans="1:19" s="10" customFormat="1" ht="111.75" customHeight="1" x14ac:dyDescent="0.25">
      <c r="A28" s="250"/>
      <c r="B28" s="235"/>
      <c r="C28" s="235"/>
      <c r="D28" s="230"/>
      <c r="E28" s="230"/>
      <c r="F28" s="230"/>
      <c r="G28" s="230"/>
      <c r="H28" s="231"/>
      <c r="I28" s="238"/>
      <c r="J28" s="16" t="s">
        <v>27</v>
      </c>
      <c r="K28" s="17" t="s">
        <v>201</v>
      </c>
      <c r="L28" s="17" t="s">
        <v>12</v>
      </c>
      <c r="M28" s="17" t="s">
        <v>12</v>
      </c>
      <c r="N28" s="184" t="s">
        <v>12</v>
      </c>
      <c r="O28" s="5">
        <v>0</v>
      </c>
      <c r="P28" s="9">
        <v>0</v>
      </c>
      <c r="Q28" s="8"/>
      <c r="S28" s="172">
        <v>16</v>
      </c>
    </row>
    <row r="29" spans="1:19" s="10" customFormat="1" ht="111.75" customHeight="1" x14ac:dyDescent="0.25">
      <c r="A29" s="250"/>
      <c r="B29" s="235"/>
      <c r="C29" s="235"/>
      <c r="D29" s="230"/>
      <c r="E29" s="230"/>
      <c r="F29" s="230"/>
      <c r="G29" s="230"/>
      <c r="H29" s="231"/>
      <c r="I29" s="238"/>
      <c r="J29" s="16" t="s">
        <v>13</v>
      </c>
      <c r="K29" s="17" t="s">
        <v>201</v>
      </c>
      <c r="L29" s="17">
        <v>100</v>
      </c>
      <c r="M29" s="17">
        <v>100</v>
      </c>
      <c r="N29" s="182">
        <v>100</v>
      </c>
      <c r="O29" s="12">
        <v>0</v>
      </c>
      <c r="P29" s="13">
        <v>0</v>
      </c>
      <c r="Q29" s="18"/>
      <c r="S29" s="172">
        <v>17</v>
      </c>
    </row>
    <row r="30" spans="1:19" s="10" customFormat="1" ht="111.75" customHeight="1" x14ac:dyDescent="0.25">
      <c r="A30" s="250"/>
      <c r="B30" s="235"/>
      <c r="C30" s="235"/>
      <c r="D30" s="230"/>
      <c r="E30" s="230"/>
      <c r="F30" s="230"/>
      <c r="G30" s="230"/>
      <c r="H30" s="231"/>
      <c r="I30" s="238"/>
      <c r="J30" s="16" t="s">
        <v>28</v>
      </c>
      <c r="K30" s="17" t="s">
        <v>201</v>
      </c>
      <c r="L30" s="17">
        <v>2</v>
      </c>
      <c r="M30" s="17">
        <v>2</v>
      </c>
      <c r="N30" s="184">
        <v>2</v>
      </c>
      <c r="O30" s="5">
        <v>0</v>
      </c>
      <c r="P30" s="9">
        <v>0</v>
      </c>
      <c r="Q30" s="8"/>
      <c r="S30" s="172">
        <v>18</v>
      </c>
    </row>
    <row r="31" spans="1:19" s="10" customFormat="1" ht="111.75" customHeight="1" x14ac:dyDescent="0.25">
      <c r="A31" s="250"/>
      <c r="B31" s="235"/>
      <c r="C31" s="235"/>
      <c r="D31" s="230"/>
      <c r="E31" s="230"/>
      <c r="F31" s="230"/>
      <c r="G31" s="230"/>
      <c r="H31" s="231"/>
      <c r="I31" s="238"/>
      <c r="J31" s="16" t="s">
        <v>64</v>
      </c>
      <c r="K31" s="17" t="s">
        <v>201</v>
      </c>
      <c r="L31" s="17" t="s">
        <v>12</v>
      </c>
      <c r="M31" s="17" t="s">
        <v>12</v>
      </c>
      <c r="N31" s="193" t="s">
        <v>12</v>
      </c>
      <c r="O31" s="5">
        <v>0</v>
      </c>
      <c r="P31" s="9">
        <v>0</v>
      </c>
      <c r="Q31" s="8"/>
      <c r="S31" s="172">
        <v>19</v>
      </c>
    </row>
    <row r="32" spans="1:19" s="10" customFormat="1" ht="111.75" customHeight="1" x14ac:dyDescent="0.25">
      <c r="A32" s="250"/>
      <c r="B32" s="235"/>
      <c r="C32" s="235"/>
      <c r="D32" s="230"/>
      <c r="E32" s="230"/>
      <c r="F32" s="230"/>
      <c r="G32" s="230"/>
      <c r="H32" s="231"/>
      <c r="I32" s="238"/>
      <c r="J32" s="16" t="s">
        <v>29</v>
      </c>
      <c r="K32" s="17" t="s">
        <v>201</v>
      </c>
      <c r="L32" s="17" t="s">
        <v>30</v>
      </c>
      <c r="M32" s="17" t="s">
        <v>30</v>
      </c>
      <c r="N32" s="193">
        <v>5</v>
      </c>
      <c r="O32" s="5">
        <v>0</v>
      </c>
      <c r="P32" s="9">
        <v>0</v>
      </c>
      <c r="Q32" s="8"/>
      <c r="S32" s="172">
        <v>20</v>
      </c>
    </row>
    <row r="33" spans="1:19" s="10" customFormat="1" ht="111.75" customHeight="1" x14ac:dyDescent="0.25">
      <c r="A33" s="250"/>
      <c r="B33" s="235"/>
      <c r="C33" s="235"/>
      <c r="D33" s="230"/>
      <c r="E33" s="230"/>
      <c r="F33" s="230"/>
      <c r="G33" s="230"/>
      <c r="H33" s="231"/>
      <c r="I33" s="238"/>
      <c r="J33" s="16" t="s">
        <v>31</v>
      </c>
      <c r="K33" s="17" t="s">
        <v>201</v>
      </c>
      <c r="L33" s="17">
        <v>4</v>
      </c>
      <c r="M33" s="17">
        <v>4</v>
      </c>
      <c r="N33" s="196">
        <v>4</v>
      </c>
      <c r="O33" s="5">
        <v>0</v>
      </c>
      <c r="P33" s="9">
        <v>0</v>
      </c>
      <c r="Q33" s="8"/>
      <c r="S33" s="172">
        <v>21</v>
      </c>
    </row>
    <row r="34" spans="1:19" s="10" customFormat="1" ht="111.75" customHeight="1" x14ac:dyDescent="0.25">
      <c r="A34" s="250"/>
      <c r="B34" s="235"/>
      <c r="C34" s="235"/>
      <c r="D34" s="230"/>
      <c r="E34" s="230"/>
      <c r="F34" s="230"/>
      <c r="G34" s="230"/>
      <c r="H34" s="231"/>
      <c r="I34" s="238"/>
      <c r="J34" s="14" t="s">
        <v>32</v>
      </c>
      <c r="K34" s="17" t="s">
        <v>201</v>
      </c>
      <c r="L34" s="15" t="s">
        <v>12</v>
      </c>
      <c r="M34" s="15" t="s">
        <v>12</v>
      </c>
      <c r="N34" s="184" t="s">
        <v>12</v>
      </c>
      <c r="O34" s="5">
        <v>0</v>
      </c>
      <c r="P34" s="9">
        <v>0</v>
      </c>
      <c r="Q34" s="8"/>
      <c r="S34" s="172">
        <v>22</v>
      </c>
    </row>
    <row r="35" spans="1:19" s="10" customFormat="1" ht="132" customHeight="1" x14ac:dyDescent="0.25">
      <c r="A35" s="250"/>
      <c r="B35" s="235"/>
      <c r="C35" s="235"/>
      <c r="D35" s="230"/>
      <c r="E35" s="230"/>
      <c r="F35" s="230"/>
      <c r="G35" s="230"/>
      <c r="H35" s="231"/>
      <c r="I35" s="238"/>
      <c r="J35" s="16" t="s">
        <v>74</v>
      </c>
      <c r="K35" s="17" t="s">
        <v>201</v>
      </c>
      <c r="L35" s="17" t="s">
        <v>12</v>
      </c>
      <c r="M35" s="17" t="s">
        <v>12</v>
      </c>
      <c r="N35" s="184" t="s">
        <v>12</v>
      </c>
      <c r="O35" s="5">
        <v>0</v>
      </c>
      <c r="P35" s="9">
        <v>0</v>
      </c>
      <c r="Q35" s="8"/>
      <c r="S35" s="172">
        <v>23</v>
      </c>
    </row>
    <row r="36" spans="1:19" s="10" customFormat="1" ht="111.75" customHeight="1" x14ac:dyDescent="0.25">
      <c r="A36" s="250"/>
      <c r="B36" s="235"/>
      <c r="C36" s="235"/>
      <c r="D36" s="230"/>
      <c r="E36" s="230"/>
      <c r="F36" s="230"/>
      <c r="G36" s="230"/>
      <c r="H36" s="231"/>
      <c r="I36" s="238"/>
      <c r="J36" s="16" t="s">
        <v>75</v>
      </c>
      <c r="K36" s="17" t="s">
        <v>201</v>
      </c>
      <c r="L36" s="17" t="s">
        <v>12</v>
      </c>
      <c r="M36" s="17" t="s">
        <v>12</v>
      </c>
      <c r="N36" s="184" t="s">
        <v>12</v>
      </c>
      <c r="O36" s="5">
        <v>0</v>
      </c>
      <c r="P36" s="9">
        <v>0</v>
      </c>
      <c r="Q36" s="8"/>
      <c r="S36" s="172">
        <v>24</v>
      </c>
    </row>
    <row r="37" spans="1:19" s="10" customFormat="1" ht="147.75" customHeight="1" x14ac:dyDescent="0.25">
      <c r="A37" s="250"/>
      <c r="B37" s="235"/>
      <c r="C37" s="235"/>
      <c r="D37" s="230"/>
      <c r="E37" s="230"/>
      <c r="F37" s="230"/>
      <c r="G37" s="230"/>
      <c r="H37" s="231"/>
      <c r="I37" s="238"/>
      <c r="J37" s="21" t="s">
        <v>33</v>
      </c>
      <c r="K37" s="17" t="s">
        <v>201</v>
      </c>
      <c r="L37" s="17">
        <v>100</v>
      </c>
      <c r="M37" s="17">
        <v>100</v>
      </c>
      <c r="N37" s="36">
        <v>100</v>
      </c>
      <c r="O37" s="12">
        <v>0</v>
      </c>
      <c r="P37" s="13">
        <v>0</v>
      </c>
      <c r="Q37" s="18"/>
      <c r="S37" s="172">
        <v>25</v>
      </c>
    </row>
    <row r="38" spans="1:19" s="10" customFormat="1" ht="139.5" customHeight="1" x14ac:dyDescent="0.25">
      <c r="A38" s="250"/>
      <c r="B38" s="235"/>
      <c r="C38" s="235"/>
      <c r="D38" s="230"/>
      <c r="E38" s="230"/>
      <c r="F38" s="230"/>
      <c r="G38" s="230"/>
      <c r="H38" s="231"/>
      <c r="I38" s="238"/>
      <c r="J38" s="22" t="s">
        <v>34</v>
      </c>
      <c r="K38" s="17" t="s">
        <v>201</v>
      </c>
      <c r="L38" s="23" t="s">
        <v>12</v>
      </c>
      <c r="M38" s="23" t="s">
        <v>12</v>
      </c>
      <c r="N38" s="196" t="s">
        <v>12</v>
      </c>
      <c r="O38" s="12">
        <v>0</v>
      </c>
      <c r="P38" s="13">
        <v>0</v>
      </c>
      <c r="Q38" s="18"/>
      <c r="S38" s="172">
        <v>26</v>
      </c>
    </row>
    <row r="39" spans="1:19" s="10" customFormat="1" ht="111.75" customHeight="1" x14ac:dyDescent="0.25">
      <c r="A39" s="250"/>
      <c r="B39" s="235"/>
      <c r="C39" s="235"/>
      <c r="D39" s="230"/>
      <c r="E39" s="230"/>
      <c r="F39" s="230"/>
      <c r="G39" s="230"/>
      <c r="H39" s="231"/>
      <c r="I39" s="238"/>
      <c r="J39" s="16" t="s">
        <v>35</v>
      </c>
      <c r="K39" s="17" t="s">
        <v>201</v>
      </c>
      <c r="L39" s="17">
        <v>100</v>
      </c>
      <c r="M39" s="17">
        <v>100</v>
      </c>
      <c r="N39" s="196">
        <v>100</v>
      </c>
      <c r="O39" s="5">
        <v>0</v>
      </c>
      <c r="P39" s="9">
        <v>0</v>
      </c>
      <c r="Q39" s="8"/>
      <c r="S39" s="172">
        <v>27</v>
      </c>
    </row>
    <row r="40" spans="1:19" s="10" customFormat="1" ht="111.75" customHeight="1" x14ac:dyDescent="0.25">
      <c r="A40" s="250"/>
      <c r="B40" s="235"/>
      <c r="C40" s="235"/>
      <c r="D40" s="230"/>
      <c r="E40" s="230"/>
      <c r="F40" s="230"/>
      <c r="G40" s="230"/>
      <c r="H40" s="231"/>
      <c r="I40" s="238"/>
      <c r="J40" s="16" t="s">
        <v>36</v>
      </c>
      <c r="K40" s="17" t="s">
        <v>201</v>
      </c>
      <c r="L40" s="17">
        <v>100</v>
      </c>
      <c r="M40" s="17">
        <v>100</v>
      </c>
      <c r="N40" s="36">
        <v>100</v>
      </c>
      <c r="O40" s="5">
        <v>0</v>
      </c>
      <c r="P40" s="9">
        <v>0</v>
      </c>
      <c r="Q40" s="8"/>
      <c r="S40" s="172">
        <v>28</v>
      </c>
    </row>
    <row r="41" spans="1:19" s="10" customFormat="1" ht="111.75" customHeight="1" x14ac:dyDescent="0.25">
      <c r="A41" s="250"/>
      <c r="B41" s="235"/>
      <c r="C41" s="235"/>
      <c r="D41" s="230"/>
      <c r="E41" s="230"/>
      <c r="F41" s="230"/>
      <c r="G41" s="230"/>
      <c r="H41" s="231"/>
      <c r="I41" s="238"/>
      <c r="J41" s="16" t="s">
        <v>37</v>
      </c>
      <c r="K41" s="17" t="s">
        <v>201</v>
      </c>
      <c r="L41" s="17" t="s">
        <v>12</v>
      </c>
      <c r="M41" s="17" t="s">
        <v>12</v>
      </c>
      <c r="N41" s="194" t="s">
        <v>12</v>
      </c>
      <c r="O41" s="5">
        <v>0</v>
      </c>
      <c r="P41" s="9">
        <v>0</v>
      </c>
      <c r="Q41" s="8"/>
      <c r="S41" s="172">
        <v>29</v>
      </c>
    </row>
    <row r="42" spans="1:19" s="10" customFormat="1" ht="111.75" customHeight="1" x14ac:dyDescent="0.25">
      <c r="A42" s="250"/>
      <c r="B42" s="235"/>
      <c r="C42" s="235"/>
      <c r="D42" s="230"/>
      <c r="E42" s="230"/>
      <c r="F42" s="230"/>
      <c r="G42" s="230"/>
      <c r="H42" s="231"/>
      <c r="I42" s="238"/>
      <c r="J42" s="19" t="s">
        <v>38</v>
      </c>
      <c r="K42" s="17" t="s">
        <v>201</v>
      </c>
      <c r="L42" s="5" t="s">
        <v>12</v>
      </c>
      <c r="M42" s="5" t="s">
        <v>12</v>
      </c>
      <c r="N42" s="196" t="s">
        <v>12</v>
      </c>
      <c r="O42" s="12">
        <v>0</v>
      </c>
      <c r="P42" s="13">
        <v>0</v>
      </c>
      <c r="Q42" s="18"/>
      <c r="S42" s="172">
        <v>30</v>
      </c>
    </row>
    <row r="43" spans="1:19" s="10" customFormat="1" ht="102" customHeight="1" x14ac:dyDescent="0.25">
      <c r="A43" s="250"/>
      <c r="B43" s="235"/>
      <c r="C43" s="235"/>
      <c r="D43" s="230"/>
      <c r="E43" s="230"/>
      <c r="F43" s="230"/>
      <c r="G43" s="230"/>
      <c r="H43" s="231"/>
      <c r="I43" s="238"/>
      <c r="J43" s="20" t="s">
        <v>76</v>
      </c>
      <c r="K43" s="17" t="s">
        <v>201</v>
      </c>
      <c r="L43" s="5" t="s">
        <v>39</v>
      </c>
      <c r="M43" s="5" t="s">
        <v>39</v>
      </c>
      <c r="N43" s="193">
        <v>100</v>
      </c>
      <c r="O43" s="5">
        <v>0</v>
      </c>
      <c r="P43" s="9">
        <v>0</v>
      </c>
      <c r="Q43" s="8"/>
      <c r="S43" s="172">
        <v>31</v>
      </c>
    </row>
    <row r="44" spans="1:19" s="10" customFormat="1" ht="97.5" customHeight="1" x14ac:dyDescent="0.25">
      <c r="A44" s="250"/>
      <c r="B44" s="235"/>
      <c r="C44" s="235"/>
      <c r="D44" s="230"/>
      <c r="E44" s="230"/>
      <c r="F44" s="230"/>
      <c r="G44" s="230"/>
      <c r="H44" s="231"/>
      <c r="I44" s="238"/>
      <c r="J44" s="19" t="s">
        <v>65</v>
      </c>
      <c r="K44" s="17" t="s">
        <v>201</v>
      </c>
      <c r="L44" s="5" t="s">
        <v>190</v>
      </c>
      <c r="M44" s="114" t="s">
        <v>190</v>
      </c>
      <c r="N44" s="196">
        <v>100</v>
      </c>
      <c r="O44" s="104">
        <v>0</v>
      </c>
      <c r="P44" s="105">
        <v>0</v>
      </c>
      <c r="Q44" s="8"/>
      <c r="S44" s="172">
        <v>32</v>
      </c>
    </row>
    <row r="45" spans="1:19" s="10" customFormat="1" ht="69.75" customHeight="1" x14ac:dyDescent="0.25">
      <c r="A45" s="250"/>
      <c r="B45" s="235"/>
      <c r="C45" s="235"/>
      <c r="D45" s="230"/>
      <c r="E45" s="230"/>
      <c r="F45" s="230"/>
      <c r="G45" s="230"/>
      <c r="H45" s="231"/>
      <c r="I45" s="238"/>
      <c r="J45" s="19" t="s">
        <v>40</v>
      </c>
      <c r="K45" s="17" t="s">
        <v>201</v>
      </c>
      <c r="L45" s="5" t="s">
        <v>12</v>
      </c>
      <c r="M45" s="5" t="s">
        <v>12</v>
      </c>
      <c r="N45" s="196" t="s">
        <v>12</v>
      </c>
      <c r="O45" s="5">
        <v>0</v>
      </c>
      <c r="P45" s="9">
        <v>0</v>
      </c>
      <c r="Q45" s="8"/>
      <c r="S45" s="172">
        <v>33</v>
      </c>
    </row>
    <row r="46" spans="1:19" s="10" customFormat="1" ht="56.25" customHeight="1" x14ac:dyDescent="0.25">
      <c r="A46" s="250"/>
      <c r="B46" s="235"/>
      <c r="C46" s="235"/>
      <c r="D46" s="236"/>
      <c r="E46" s="236"/>
      <c r="F46" s="236"/>
      <c r="G46" s="236"/>
      <c r="H46" s="237"/>
      <c r="I46" s="234"/>
      <c r="J46" s="19" t="s">
        <v>41</v>
      </c>
      <c r="K46" s="17" t="s">
        <v>201</v>
      </c>
      <c r="L46" s="5" t="s">
        <v>12</v>
      </c>
      <c r="M46" s="5" t="s">
        <v>12</v>
      </c>
      <c r="N46" s="196" t="s">
        <v>12</v>
      </c>
      <c r="O46" s="5">
        <v>0</v>
      </c>
      <c r="P46" s="9">
        <v>0</v>
      </c>
      <c r="Q46" s="8"/>
      <c r="S46" s="172">
        <v>34</v>
      </c>
    </row>
    <row r="47" spans="1:19" s="10" customFormat="1" ht="162.75" customHeight="1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8" t="s">
        <v>195</v>
      </c>
      <c r="K47" s="17" t="s">
        <v>201</v>
      </c>
      <c r="L47" s="5" t="s">
        <v>12</v>
      </c>
      <c r="M47" s="5" t="s">
        <v>12</v>
      </c>
      <c r="N47" s="183" t="s">
        <v>12</v>
      </c>
      <c r="O47" s="36">
        <v>0</v>
      </c>
      <c r="P47" s="37">
        <v>0</v>
      </c>
      <c r="Q47" s="24"/>
      <c r="S47" s="172">
        <v>35</v>
      </c>
    </row>
    <row r="48" spans="1:19" s="10" customFormat="1" ht="103.5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70" t="s">
        <v>88</v>
      </c>
      <c r="K48" s="17" t="s">
        <v>201</v>
      </c>
      <c r="L48" s="5" t="s">
        <v>142</v>
      </c>
      <c r="M48" s="189" t="s">
        <v>142</v>
      </c>
      <c r="N48" s="200">
        <v>26162</v>
      </c>
      <c r="O48" s="36">
        <v>0</v>
      </c>
      <c r="P48" s="37">
        <v>0</v>
      </c>
      <c r="Q48" s="166"/>
      <c r="S48" s="172">
        <v>36</v>
      </c>
    </row>
    <row r="49" spans="1:19" s="10" customFormat="1" ht="179.25" customHeight="1" x14ac:dyDescent="0.25">
      <c r="A49" s="169"/>
      <c r="B49" s="169"/>
      <c r="C49" s="169"/>
      <c r="D49" s="169"/>
      <c r="E49" s="169"/>
      <c r="F49" s="169"/>
      <c r="G49" s="169"/>
      <c r="H49" s="169"/>
      <c r="I49" s="169"/>
      <c r="J49" s="170" t="s">
        <v>155</v>
      </c>
      <c r="K49" s="17" t="s">
        <v>201</v>
      </c>
      <c r="L49" s="17">
        <v>100</v>
      </c>
      <c r="M49" s="17">
        <v>100</v>
      </c>
      <c r="N49" s="188">
        <v>100</v>
      </c>
      <c r="O49" s="36">
        <v>0</v>
      </c>
      <c r="P49" s="37">
        <v>0</v>
      </c>
      <c r="Q49" s="166"/>
      <c r="S49" s="172">
        <v>37</v>
      </c>
    </row>
    <row r="50" spans="1:19" s="30" customFormat="1" ht="94.5" customHeight="1" x14ac:dyDescent="0.25">
      <c r="A50" s="251" t="s">
        <v>78</v>
      </c>
      <c r="B50" s="244" t="s">
        <v>16</v>
      </c>
      <c r="C50" s="84" t="s">
        <v>17</v>
      </c>
      <c r="D50" s="85">
        <v>121733527.55000001</v>
      </c>
      <c r="E50" s="85">
        <v>52788436.039999999</v>
      </c>
      <c r="F50" s="85">
        <v>47284178.32</v>
      </c>
      <c r="G50" s="85">
        <v>-5504257.7199999988</v>
      </c>
      <c r="H50" s="86">
        <v>-0.10427014196497872</v>
      </c>
      <c r="I50" s="83"/>
      <c r="J50" s="168" t="s">
        <v>42</v>
      </c>
      <c r="K50" s="168"/>
      <c r="L50" s="29" t="s">
        <v>42</v>
      </c>
      <c r="M50" s="29" t="s">
        <v>42</v>
      </c>
      <c r="N50" s="29" t="s">
        <v>42</v>
      </c>
      <c r="O50" s="29" t="s">
        <v>42</v>
      </c>
      <c r="P50" s="29" t="s">
        <v>42</v>
      </c>
      <c r="Q50" s="29"/>
      <c r="S50" s="172"/>
    </row>
    <row r="51" spans="1:19" s="30" customFormat="1" ht="64.5" customHeight="1" x14ac:dyDescent="0.25">
      <c r="A51" s="251"/>
      <c r="B51" s="244"/>
      <c r="C51" s="25" t="s">
        <v>18</v>
      </c>
      <c r="D51" s="26">
        <v>121733527.55000001</v>
      </c>
      <c r="E51" s="26">
        <v>52788436.039999999</v>
      </c>
      <c r="F51" s="26">
        <v>47284178.32</v>
      </c>
      <c r="G51" s="26">
        <v>-5504257.7199999988</v>
      </c>
      <c r="H51" s="27">
        <v>-0.10427014196497872</v>
      </c>
      <c r="I51" s="28"/>
      <c r="J51" s="29" t="s">
        <v>42</v>
      </c>
      <c r="K51" s="29"/>
      <c r="L51" s="29" t="s">
        <v>42</v>
      </c>
      <c r="M51" s="29" t="s">
        <v>42</v>
      </c>
      <c r="N51" s="29" t="s">
        <v>42</v>
      </c>
      <c r="O51" s="29" t="s">
        <v>42</v>
      </c>
      <c r="P51" s="29" t="s">
        <v>42</v>
      </c>
      <c r="Q51" s="29"/>
      <c r="S51" s="172"/>
    </row>
    <row r="52" spans="1:19" s="10" customFormat="1" ht="123" customHeight="1" x14ac:dyDescent="0.25">
      <c r="A52" s="246" t="s">
        <v>79</v>
      </c>
      <c r="B52" s="234" t="s">
        <v>16</v>
      </c>
      <c r="C52" s="31" t="s">
        <v>17</v>
      </c>
      <c r="D52" s="32">
        <v>89249496.230000004</v>
      </c>
      <c r="E52" s="32">
        <v>52788436.039999999</v>
      </c>
      <c r="F52" s="32">
        <v>47284178.32</v>
      </c>
      <c r="G52" s="32">
        <v>-5504257.7199999988</v>
      </c>
      <c r="H52" s="33">
        <v>-0.10427014196497872</v>
      </c>
      <c r="I52" s="228" t="s">
        <v>204</v>
      </c>
      <c r="J52" s="8" t="s">
        <v>43</v>
      </c>
      <c r="K52" s="17" t="s">
        <v>201</v>
      </c>
      <c r="L52" s="5" t="s">
        <v>12</v>
      </c>
      <c r="M52" s="5" t="s">
        <v>12</v>
      </c>
      <c r="N52" s="178" t="s">
        <v>12</v>
      </c>
      <c r="O52" s="5">
        <v>0</v>
      </c>
      <c r="P52" s="9">
        <v>0</v>
      </c>
      <c r="Q52" s="5"/>
      <c r="S52" s="172">
        <v>38</v>
      </c>
    </row>
    <row r="53" spans="1:19" s="10" customFormat="1" ht="93" customHeight="1" x14ac:dyDescent="0.25">
      <c r="A53" s="252"/>
      <c r="B53" s="235"/>
      <c r="C53" s="31" t="s">
        <v>18</v>
      </c>
      <c r="D53" s="32">
        <v>89249496.230000004</v>
      </c>
      <c r="E53" s="32">
        <v>52788436.039999999</v>
      </c>
      <c r="F53" s="32">
        <v>47284178.32</v>
      </c>
      <c r="G53" s="32">
        <v>-5504257.7199999988</v>
      </c>
      <c r="H53" s="33">
        <v>-0.10427014196497872</v>
      </c>
      <c r="I53" s="229"/>
      <c r="J53" s="34" t="s">
        <v>44</v>
      </c>
      <c r="K53" s="17" t="s">
        <v>201</v>
      </c>
      <c r="L53" s="5">
        <v>100</v>
      </c>
      <c r="M53" s="5">
        <v>100</v>
      </c>
      <c r="N53" s="178">
        <v>100</v>
      </c>
      <c r="O53" s="5">
        <v>0</v>
      </c>
      <c r="P53" s="9">
        <v>0</v>
      </c>
      <c r="Q53" s="5"/>
      <c r="S53" s="172">
        <v>39</v>
      </c>
    </row>
    <row r="54" spans="1:19" s="10" customFormat="1" ht="63" customHeight="1" x14ac:dyDescent="0.25">
      <c r="A54" s="246" t="s">
        <v>80</v>
      </c>
      <c r="B54" s="234" t="s">
        <v>16</v>
      </c>
      <c r="C54" s="31" t="s">
        <v>17</v>
      </c>
      <c r="D54" s="32">
        <v>32484031.32</v>
      </c>
      <c r="E54" s="32">
        <v>0</v>
      </c>
      <c r="F54" s="32">
        <v>0</v>
      </c>
      <c r="G54" s="32">
        <v>0</v>
      </c>
      <c r="H54" s="33">
        <v>0</v>
      </c>
      <c r="I54" s="228" t="s">
        <v>203</v>
      </c>
      <c r="J54" s="8" t="s">
        <v>45</v>
      </c>
      <c r="K54" s="17" t="s">
        <v>201</v>
      </c>
      <c r="L54" s="5" t="s">
        <v>12</v>
      </c>
      <c r="M54" s="5" t="s">
        <v>12</v>
      </c>
      <c r="N54" s="178" t="s">
        <v>12</v>
      </c>
      <c r="O54" s="5">
        <v>0</v>
      </c>
      <c r="P54" s="9">
        <v>0</v>
      </c>
      <c r="Q54" s="5"/>
      <c r="S54" s="172">
        <v>40</v>
      </c>
    </row>
    <row r="55" spans="1:19" s="10" customFormat="1" ht="51.75" customHeight="1" x14ac:dyDescent="0.25">
      <c r="A55" s="247"/>
      <c r="B55" s="248"/>
      <c r="C55" s="31" t="s">
        <v>18</v>
      </c>
      <c r="D55" s="32">
        <v>32484031.32</v>
      </c>
      <c r="E55" s="32">
        <v>0</v>
      </c>
      <c r="F55" s="32">
        <v>0</v>
      </c>
      <c r="G55" s="32">
        <v>0</v>
      </c>
      <c r="H55" s="33">
        <v>0</v>
      </c>
      <c r="I55" s="229"/>
      <c r="J55" s="8" t="s">
        <v>46</v>
      </c>
      <c r="K55" s="17" t="s">
        <v>201</v>
      </c>
      <c r="L55" s="5">
        <v>100</v>
      </c>
      <c r="M55" s="5">
        <v>100</v>
      </c>
      <c r="N55" s="178">
        <v>100</v>
      </c>
      <c r="O55" s="5">
        <v>0</v>
      </c>
      <c r="P55" s="9">
        <v>0</v>
      </c>
      <c r="Q55" s="5"/>
      <c r="S55" s="172">
        <v>41</v>
      </c>
    </row>
    <row r="56" spans="1:19" s="30" customFormat="1" ht="58.5" customHeight="1" x14ac:dyDescent="0.25">
      <c r="A56" s="240" t="s">
        <v>81</v>
      </c>
      <c r="B56" s="243" t="s">
        <v>16</v>
      </c>
      <c r="C56" s="25" t="s">
        <v>17</v>
      </c>
      <c r="D56" s="26">
        <v>136524949.03</v>
      </c>
      <c r="E56" s="26">
        <v>3431780</v>
      </c>
      <c r="F56" s="26">
        <v>0</v>
      </c>
      <c r="G56" s="26">
        <v>-3431780</v>
      </c>
      <c r="H56" s="27">
        <v>-1</v>
      </c>
      <c r="I56" s="28"/>
      <c r="J56" s="29" t="s">
        <v>42</v>
      </c>
      <c r="K56" s="29"/>
      <c r="L56" s="29" t="s">
        <v>42</v>
      </c>
      <c r="M56" s="29" t="s">
        <v>42</v>
      </c>
      <c r="N56" s="29" t="s">
        <v>42</v>
      </c>
      <c r="O56" s="29" t="s">
        <v>42</v>
      </c>
      <c r="P56" s="29" t="s">
        <v>42</v>
      </c>
      <c r="Q56" s="28"/>
      <c r="S56" s="172"/>
    </row>
    <row r="57" spans="1:19" s="30" customFormat="1" ht="79.5" customHeight="1" x14ac:dyDescent="0.25">
      <c r="A57" s="241"/>
      <c r="B57" s="244"/>
      <c r="C57" s="35" t="s">
        <v>47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  <c r="I57" s="28"/>
      <c r="J57" s="29" t="s">
        <v>42</v>
      </c>
      <c r="K57" s="29"/>
      <c r="L57" s="29" t="s">
        <v>42</v>
      </c>
      <c r="M57" s="29" t="s">
        <v>42</v>
      </c>
      <c r="N57" s="29" t="s">
        <v>42</v>
      </c>
      <c r="O57" s="29" t="s">
        <v>42</v>
      </c>
      <c r="P57" s="29" t="s">
        <v>42</v>
      </c>
      <c r="Q57" s="28"/>
      <c r="S57" s="172"/>
    </row>
    <row r="58" spans="1:19" s="30" customFormat="1" ht="75" customHeight="1" x14ac:dyDescent="0.25">
      <c r="A58" s="241"/>
      <c r="B58" s="244"/>
      <c r="C58" s="35" t="s">
        <v>48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  <c r="I58" s="28"/>
      <c r="J58" s="29" t="s">
        <v>42</v>
      </c>
      <c r="K58" s="29"/>
      <c r="L58" s="29" t="s">
        <v>42</v>
      </c>
      <c r="M58" s="29" t="s">
        <v>42</v>
      </c>
      <c r="N58" s="29" t="s">
        <v>42</v>
      </c>
      <c r="O58" s="29" t="s">
        <v>42</v>
      </c>
      <c r="P58" s="29" t="s">
        <v>42</v>
      </c>
      <c r="Q58" s="28"/>
      <c r="S58" s="172"/>
    </row>
    <row r="59" spans="1:19" s="30" customFormat="1" ht="74.25" customHeight="1" x14ac:dyDescent="0.25">
      <c r="A59" s="242"/>
      <c r="B59" s="245"/>
      <c r="C59" s="25" t="s">
        <v>18</v>
      </c>
      <c r="D59" s="26">
        <v>136524949.03</v>
      </c>
      <c r="E59" s="26">
        <v>3431780</v>
      </c>
      <c r="F59" s="26">
        <v>0</v>
      </c>
      <c r="G59" s="26">
        <v>-3431780</v>
      </c>
      <c r="H59" s="27">
        <v>-1</v>
      </c>
      <c r="I59" s="28"/>
      <c r="J59" s="29" t="s">
        <v>42</v>
      </c>
      <c r="K59" s="103"/>
      <c r="L59" s="103" t="s">
        <v>42</v>
      </c>
      <c r="M59" s="103" t="s">
        <v>42</v>
      </c>
      <c r="N59" s="103" t="s">
        <v>42</v>
      </c>
      <c r="O59" s="103" t="s">
        <v>42</v>
      </c>
      <c r="P59" s="103" t="s">
        <v>42</v>
      </c>
      <c r="Q59" s="82"/>
      <c r="S59" s="172"/>
    </row>
    <row r="60" spans="1:19" s="10" customFormat="1" ht="67.5" customHeight="1" x14ac:dyDescent="0.25">
      <c r="A60" s="246" t="s">
        <v>82</v>
      </c>
      <c r="B60" s="234" t="s">
        <v>16</v>
      </c>
      <c r="C60" s="31" t="s">
        <v>17</v>
      </c>
      <c r="D60" s="32">
        <v>14374359.720000001</v>
      </c>
      <c r="E60" s="32">
        <v>3431780</v>
      </c>
      <c r="F60" s="32">
        <v>0</v>
      </c>
      <c r="G60" s="32">
        <v>-3431780</v>
      </c>
      <c r="H60" s="33">
        <v>-1</v>
      </c>
      <c r="I60" s="228" t="s">
        <v>49</v>
      </c>
      <c r="J60" s="98" t="s">
        <v>50</v>
      </c>
      <c r="K60" s="15" t="s">
        <v>201</v>
      </c>
      <c r="L60" s="205" t="s">
        <v>12</v>
      </c>
      <c r="M60" s="89" t="s">
        <v>12</v>
      </c>
      <c r="N60" s="185" t="s">
        <v>12</v>
      </c>
      <c r="O60" s="39">
        <v>0</v>
      </c>
      <c r="P60" s="40">
        <v>0</v>
      </c>
      <c r="Q60" s="89"/>
      <c r="S60" s="172">
        <v>42</v>
      </c>
    </row>
    <row r="61" spans="1:19" s="10" customFormat="1" ht="75" hidden="1" customHeight="1" x14ac:dyDescent="0.25">
      <c r="A61" s="252"/>
      <c r="B61" s="235"/>
      <c r="C61" s="38" t="s">
        <v>48</v>
      </c>
      <c r="D61" s="32">
        <v>0</v>
      </c>
      <c r="E61" s="32">
        <v>0</v>
      </c>
      <c r="F61" s="32">
        <v>0</v>
      </c>
      <c r="G61" s="32">
        <v>0</v>
      </c>
      <c r="H61" s="33">
        <v>0</v>
      </c>
      <c r="I61" s="253"/>
      <c r="J61" s="99"/>
      <c r="K61" s="204"/>
      <c r="L61" s="202"/>
      <c r="M61" s="90"/>
      <c r="N61" s="167"/>
      <c r="O61" s="101"/>
      <c r="P61" s="102"/>
      <c r="Q61" s="90"/>
      <c r="S61" s="172"/>
    </row>
    <row r="62" spans="1:19" s="10" customFormat="1" ht="72" customHeight="1" x14ac:dyDescent="0.25">
      <c r="A62" s="247"/>
      <c r="B62" s="248"/>
      <c r="C62" s="31" t="s">
        <v>18</v>
      </c>
      <c r="D62" s="32">
        <v>14374359.720000001</v>
      </c>
      <c r="E62" s="32">
        <v>3431780</v>
      </c>
      <c r="F62" s="32">
        <v>0</v>
      </c>
      <c r="G62" s="32">
        <v>-3431780</v>
      </c>
      <c r="H62" s="33">
        <v>-1</v>
      </c>
      <c r="I62" s="229"/>
      <c r="J62" s="100"/>
      <c r="K62" s="203"/>
      <c r="L62" s="206"/>
      <c r="M62" s="91"/>
      <c r="N62" s="187"/>
      <c r="O62" s="41"/>
      <c r="P62" s="42"/>
      <c r="Q62" s="91"/>
      <c r="S62" s="172"/>
    </row>
    <row r="63" spans="1:19" s="10" customFormat="1" ht="71.25" customHeight="1" x14ac:dyDescent="0.25">
      <c r="A63" s="246" t="s">
        <v>83</v>
      </c>
      <c r="B63" s="238" t="s">
        <v>16</v>
      </c>
      <c r="C63" s="31" t="s">
        <v>17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228"/>
      <c r="J63" s="98" t="s">
        <v>161</v>
      </c>
      <c r="K63" s="207" t="s">
        <v>201</v>
      </c>
      <c r="L63" s="205" t="s">
        <v>12</v>
      </c>
      <c r="M63" s="89" t="s">
        <v>12</v>
      </c>
      <c r="N63" s="185" t="s">
        <v>12</v>
      </c>
      <c r="O63" s="39">
        <v>0</v>
      </c>
      <c r="P63" s="40">
        <v>0</v>
      </c>
      <c r="Q63" s="89"/>
      <c r="S63" s="172">
        <v>43</v>
      </c>
    </row>
    <row r="64" spans="1:19" s="10" customFormat="1" ht="63.75" customHeight="1" x14ac:dyDescent="0.25">
      <c r="A64" s="247"/>
      <c r="B64" s="238"/>
      <c r="C64" s="31" t="s">
        <v>18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229"/>
      <c r="J64" s="100"/>
      <c r="K64" s="203"/>
      <c r="L64" s="206"/>
      <c r="M64" s="91"/>
      <c r="N64" s="187"/>
      <c r="O64" s="41"/>
      <c r="P64" s="42"/>
      <c r="Q64" s="91"/>
      <c r="S64" s="172"/>
    </row>
    <row r="65" spans="1:19" s="10" customFormat="1" ht="151.5" customHeight="1" x14ac:dyDescent="0.25">
      <c r="A65" s="246" t="s">
        <v>84</v>
      </c>
      <c r="B65" s="238" t="s">
        <v>16</v>
      </c>
      <c r="C65" s="31" t="s">
        <v>17</v>
      </c>
      <c r="D65" s="32">
        <v>122150589.31</v>
      </c>
      <c r="E65" s="32">
        <v>0</v>
      </c>
      <c r="F65" s="32">
        <v>0</v>
      </c>
      <c r="G65" s="32">
        <v>0</v>
      </c>
      <c r="H65" s="33">
        <v>0</v>
      </c>
      <c r="I65" s="228"/>
      <c r="J65" s="98" t="s">
        <v>51</v>
      </c>
      <c r="K65" s="15" t="s">
        <v>201</v>
      </c>
      <c r="L65" s="202" t="s">
        <v>12</v>
      </c>
      <c r="M65" s="90" t="s">
        <v>12</v>
      </c>
      <c r="N65" s="186" t="s">
        <v>12</v>
      </c>
      <c r="O65" s="101">
        <v>0</v>
      </c>
      <c r="P65" s="102">
        <v>0</v>
      </c>
      <c r="Q65" s="90"/>
      <c r="S65" s="172">
        <v>44</v>
      </c>
    </row>
    <row r="66" spans="1:19" s="10" customFormat="1" ht="78" hidden="1" customHeight="1" x14ac:dyDescent="0.25">
      <c r="A66" s="252"/>
      <c r="B66" s="238"/>
      <c r="C66" s="38" t="s">
        <v>47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253"/>
      <c r="J66" s="99"/>
      <c r="K66" s="204"/>
      <c r="L66" s="202"/>
      <c r="M66" s="90"/>
      <c r="N66" s="167"/>
      <c r="O66" s="101"/>
      <c r="P66" s="102"/>
      <c r="Q66" s="90"/>
      <c r="S66" s="172"/>
    </row>
    <row r="67" spans="1:19" s="10" customFormat="1" ht="89.25" hidden="1" customHeight="1" x14ac:dyDescent="0.25">
      <c r="A67" s="252"/>
      <c r="B67" s="238"/>
      <c r="C67" s="38" t="s">
        <v>48</v>
      </c>
      <c r="D67" s="32"/>
      <c r="E67" s="32"/>
      <c r="F67" s="32"/>
      <c r="G67" s="32">
        <v>0</v>
      </c>
      <c r="H67" s="33">
        <v>0</v>
      </c>
      <c r="I67" s="253"/>
      <c r="J67" s="99"/>
      <c r="K67" s="204"/>
      <c r="L67" s="202"/>
      <c r="M67" s="90"/>
      <c r="N67" s="167"/>
      <c r="O67" s="101"/>
      <c r="P67" s="102"/>
      <c r="Q67" s="90"/>
      <c r="S67" s="172"/>
    </row>
    <row r="68" spans="1:19" s="10" customFormat="1" ht="186" customHeight="1" x14ac:dyDescent="0.25">
      <c r="A68" s="247"/>
      <c r="B68" s="238"/>
      <c r="C68" s="31" t="s">
        <v>18</v>
      </c>
      <c r="D68" s="32">
        <v>122150589.31</v>
      </c>
      <c r="E68" s="32">
        <v>0</v>
      </c>
      <c r="F68" s="32">
        <v>0</v>
      </c>
      <c r="G68" s="32">
        <v>0</v>
      </c>
      <c r="H68" s="33">
        <v>0</v>
      </c>
      <c r="I68" s="229"/>
      <c r="J68" s="100"/>
      <c r="K68" s="203"/>
      <c r="L68" s="206"/>
      <c r="M68" s="91"/>
      <c r="N68" s="187"/>
      <c r="O68" s="41"/>
      <c r="P68" s="42"/>
      <c r="Q68" s="91"/>
      <c r="S68" s="172"/>
    </row>
    <row r="69" spans="1:19" s="30" customFormat="1" ht="132" customHeight="1" x14ac:dyDescent="0.25">
      <c r="A69" s="254" t="s">
        <v>85</v>
      </c>
      <c r="B69" s="256" t="s">
        <v>16</v>
      </c>
      <c r="C69" s="43" t="s">
        <v>17</v>
      </c>
      <c r="D69" s="44">
        <v>2734800</v>
      </c>
      <c r="E69" s="44">
        <v>2357100</v>
      </c>
      <c r="F69" s="44">
        <v>2357100</v>
      </c>
      <c r="G69" s="44">
        <v>0</v>
      </c>
      <c r="H69" s="92">
        <v>0</v>
      </c>
      <c r="I69" s="46"/>
      <c r="J69" s="88" t="s">
        <v>196</v>
      </c>
      <c r="K69" s="17" t="s">
        <v>201</v>
      </c>
      <c r="L69" s="90" t="s">
        <v>12</v>
      </c>
      <c r="M69" s="90" t="s">
        <v>12</v>
      </c>
      <c r="N69" s="195" t="s">
        <v>12</v>
      </c>
      <c r="O69" s="91">
        <v>0</v>
      </c>
      <c r="P69" s="96">
        <v>0</v>
      </c>
      <c r="Q69" s="80"/>
      <c r="S69" s="172">
        <v>45</v>
      </c>
    </row>
    <row r="70" spans="1:19" s="30" customFormat="1" ht="96.75" customHeight="1" x14ac:dyDescent="0.25">
      <c r="A70" s="255"/>
      <c r="B70" s="257"/>
      <c r="C70" s="43" t="s">
        <v>18</v>
      </c>
      <c r="D70" s="44">
        <v>2734800</v>
      </c>
      <c r="E70" s="44">
        <v>2357100</v>
      </c>
      <c r="F70" s="44">
        <v>2357100</v>
      </c>
      <c r="G70" s="44">
        <v>0</v>
      </c>
      <c r="H70" s="92">
        <v>0</v>
      </c>
      <c r="I70" s="46"/>
      <c r="J70" s="76" t="s">
        <v>14</v>
      </c>
      <c r="K70" s="17" t="s">
        <v>201</v>
      </c>
      <c r="L70" s="89" t="s">
        <v>12</v>
      </c>
      <c r="M70" s="89" t="s">
        <v>12</v>
      </c>
      <c r="N70" s="191" t="s">
        <v>12</v>
      </c>
      <c r="O70" s="89">
        <v>0</v>
      </c>
      <c r="P70" s="74">
        <v>0</v>
      </c>
      <c r="Q70" s="93"/>
      <c r="S70" s="172">
        <v>46</v>
      </c>
    </row>
    <row r="71" spans="1:19" s="30" customFormat="1" ht="132" customHeight="1" x14ac:dyDescent="0.25">
      <c r="A71" s="254" t="s">
        <v>86</v>
      </c>
      <c r="B71" s="256" t="s">
        <v>16</v>
      </c>
      <c r="C71" s="43" t="s">
        <v>17</v>
      </c>
      <c r="D71" s="44">
        <v>15000</v>
      </c>
      <c r="E71" s="44">
        <v>15000</v>
      </c>
      <c r="F71" s="44">
        <v>15000</v>
      </c>
      <c r="G71" s="44">
        <v>0</v>
      </c>
      <c r="H71" s="92">
        <v>0</v>
      </c>
      <c r="I71" s="94"/>
      <c r="J71" s="31" t="s">
        <v>66</v>
      </c>
      <c r="K71" s="17" t="s">
        <v>201</v>
      </c>
      <c r="L71" s="114" t="s">
        <v>12</v>
      </c>
      <c r="M71" s="114" t="s">
        <v>12</v>
      </c>
      <c r="N71" s="190" t="s">
        <v>12</v>
      </c>
      <c r="O71" s="114">
        <v>0</v>
      </c>
      <c r="P71" s="9">
        <v>0</v>
      </c>
      <c r="Q71" s="46"/>
      <c r="S71" s="172">
        <v>47</v>
      </c>
    </row>
    <row r="72" spans="1:19" s="30" customFormat="1" ht="96.75" customHeight="1" x14ac:dyDescent="0.25">
      <c r="A72" s="255"/>
      <c r="B72" s="257"/>
      <c r="C72" s="43" t="s">
        <v>18</v>
      </c>
      <c r="D72" s="44">
        <v>15000</v>
      </c>
      <c r="E72" s="44">
        <v>15000</v>
      </c>
      <c r="F72" s="44">
        <v>15000</v>
      </c>
      <c r="G72" s="44">
        <v>0</v>
      </c>
      <c r="H72" s="44">
        <v>0</v>
      </c>
      <c r="I72" s="175"/>
      <c r="J72" s="95" t="s">
        <v>165</v>
      </c>
      <c r="K72" s="15" t="s">
        <v>201</v>
      </c>
      <c r="L72" s="91" t="s">
        <v>166</v>
      </c>
      <c r="M72" s="116" t="s">
        <v>166</v>
      </c>
      <c r="N72" s="192">
        <v>9</v>
      </c>
      <c r="O72" s="201">
        <v>0</v>
      </c>
      <c r="P72" s="9">
        <v>0</v>
      </c>
      <c r="Q72" s="80"/>
      <c r="S72" s="172">
        <v>48</v>
      </c>
    </row>
    <row r="73" spans="1:19" s="30" customFormat="1" ht="132" customHeight="1" x14ac:dyDescent="0.25">
      <c r="A73" s="254" t="s">
        <v>87</v>
      </c>
      <c r="B73" s="256" t="s">
        <v>16</v>
      </c>
      <c r="C73" s="43" t="s">
        <v>17</v>
      </c>
      <c r="D73" s="44">
        <v>0</v>
      </c>
      <c r="E73" s="44">
        <v>0</v>
      </c>
      <c r="F73" s="44">
        <v>0</v>
      </c>
      <c r="G73" s="44">
        <v>0</v>
      </c>
      <c r="H73" s="92">
        <v>0</v>
      </c>
      <c r="I73" s="94"/>
      <c r="J73" s="98" t="s">
        <v>67</v>
      </c>
      <c r="K73" s="15" t="s">
        <v>201</v>
      </c>
      <c r="L73" s="176">
        <v>3</v>
      </c>
      <c r="M73" s="89">
        <v>4</v>
      </c>
      <c r="N73" s="197">
        <v>4</v>
      </c>
      <c r="O73" s="89">
        <v>0</v>
      </c>
      <c r="P73" s="74">
        <v>0</v>
      </c>
      <c r="Q73" s="93"/>
      <c r="S73" s="172">
        <v>49</v>
      </c>
    </row>
    <row r="74" spans="1:19" s="30" customFormat="1" ht="96.75" customHeight="1" x14ac:dyDescent="0.25">
      <c r="A74" s="255"/>
      <c r="B74" s="257"/>
      <c r="C74" s="43" t="s">
        <v>18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94"/>
      <c r="J74" s="179"/>
      <c r="K74" s="95"/>
      <c r="L74" s="177"/>
      <c r="M74" s="91"/>
      <c r="N74" s="198"/>
      <c r="O74" s="91"/>
      <c r="P74" s="96"/>
      <c r="Q74" s="80"/>
      <c r="S74" s="172"/>
    </row>
    <row r="75" spans="1:19" s="30" customFormat="1" ht="38.25" customHeight="1" x14ac:dyDescent="0.25">
      <c r="A75" s="260" t="s">
        <v>62</v>
      </c>
      <c r="B75" s="256" t="s">
        <v>16</v>
      </c>
      <c r="C75" s="77" t="s">
        <v>17</v>
      </c>
      <c r="D75" s="78">
        <v>374109995.20000005</v>
      </c>
      <c r="E75" s="78">
        <v>174631179.66</v>
      </c>
      <c r="F75" s="78">
        <v>165695141.94</v>
      </c>
      <c r="G75" s="78">
        <v>-8936037.7199999988</v>
      </c>
      <c r="H75" s="79">
        <v>-5.1170917687197164E-2</v>
      </c>
      <c r="I75" s="80"/>
      <c r="J75" s="47" t="s">
        <v>42</v>
      </c>
      <c r="K75" s="180"/>
      <c r="L75" s="47" t="s">
        <v>42</v>
      </c>
      <c r="M75" s="47" t="s">
        <v>42</v>
      </c>
      <c r="N75" s="47" t="s">
        <v>42</v>
      </c>
      <c r="O75" s="47" t="s">
        <v>42</v>
      </c>
      <c r="P75" s="47" t="s">
        <v>42</v>
      </c>
      <c r="Q75" s="47"/>
      <c r="S75" s="172"/>
    </row>
    <row r="76" spans="1:19" s="30" customFormat="1" ht="90.75" hidden="1" customHeight="1" x14ac:dyDescent="0.25">
      <c r="A76" s="261"/>
      <c r="B76" s="263"/>
      <c r="C76" s="43" t="s">
        <v>52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6"/>
      <c r="J76" s="47" t="s">
        <v>42</v>
      </c>
      <c r="K76" s="47"/>
      <c r="L76" s="47" t="s">
        <v>42</v>
      </c>
      <c r="M76" s="47" t="s">
        <v>42</v>
      </c>
      <c r="N76" s="47" t="s">
        <v>42</v>
      </c>
      <c r="O76" s="47" t="s">
        <v>42</v>
      </c>
      <c r="P76" s="47" t="s">
        <v>42</v>
      </c>
      <c r="Q76" s="47"/>
      <c r="S76" s="172"/>
    </row>
    <row r="77" spans="1:19" s="30" customFormat="1" ht="73.5" hidden="1" customHeight="1" x14ac:dyDescent="0.25">
      <c r="A77" s="261"/>
      <c r="B77" s="263"/>
      <c r="C77" s="43" t="s">
        <v>52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6"/>
      <c r="J77" s="47" t="s">
        <v>42</v>
      </c>
      <c r="K77" s="47"/>
      <c r="L77" s="47" t="s">
        <v>42</v>
      </c>
      <c r="M77" s="47" t="s">
        <v>42</v>
      </c>
      <c r="N77" s="47" t="s">
        <v>42</v>
      </c>
      <c r="O77" s="47" t="s">
        <v>42</v>
      </c>
      <c r="P77" s="47" t="s">
        <v>42</v>
      </c>
      <c r="Q77" s="47"/>
      <c r="S77" s="172"/>
    </row>
    <row r="78" spans="1:19" s="30" customFormat="1" ht="100.5" customHeight="1" x14ac:dyDescent="0.25">
      <c r="A78" s="262"/>
      <c r="B78" s="263"/>
      <c r="C78" s="43" t="s">
        <v>18</v>
      </c>
      <c r="D78" s="44">
        <v>374109995.20000005</v>
      </c>
      <c r="E78" s="44">
        <v>174631179.66</v>
      </c>
      <c r="F78" s="44">
        <v>165695141.94</v>
      </c>
      <c r="G78" s="44">
        <v>-8936037.7199999988</v>
      </c>
      <c r="H78" s="45">
        <v>-5.1170917687197164E-2</v>
      </c>
      <c r="I78" s="46"/>
      <c r="J78" s="47" t="s">
        <v>42</v>
      </c>
      <c r="K78" s="47"/>
      <c r="L78" s="47" t="s">
        <v>42</v>
      </c>
      <c r="M78" s="47" t="s">
        <v>42</v>
      </c>
      <c r="N78" s="47" t="s">
        <v>42</v>
      </c>
      <c r="O78" s="47" t="s">
        <v>42</v>
      </c>
      <c r="P78" s="47" t="s">
        <v>42</v>
      </c>
      <c r="Q78" s="47"/>
      <c r="S78" s="172"/>
    </row>
    <row r="79" spans="1:19" s="30" customFormat="1" ht="42" customHeight="1" x14ac:dyDescent="0.25">
      <c r="A79" s="264" t="s">
        <v>53</v>
      </c>
      <c r="B79" s="265" t="s">
        <v>16</v>
      </c>
      <c r="C79" s="43" t="s">
        <v>17</v>
      </c>
      <c r="D79" s="44">
        <v>374109995.20000005</v>
      </c>
      <c r="E79" s="44">
        <v>174631179.66</v>
      </c>
      <c r="F79" s="44">
        <v>165695141.94</v>
      </c>
      <c r="G79" s="44">
        <v>-8936037.7199999988</v>
      </c>
      <c r="H79" s="45">
        <v>-5.1170917687197164E-2</v>
      </c>
      <c r="I79" s="48"/>
      <c r="J79" s="47" t="s">
        <v>42</v>
      </c>
      <c r="K79" s="47"/>
      <c r="L79" s="47" t="s">
        <v>42</v>
      </c>
      <c r="M79" s="47" t="s">
        <v>42</v>
      </c>
      <c r="N79" s="47" t="s">
        <v>42</v>
      </c>
      <c r="O79" s="47" t="s">
        <v>42</v>
      </c>
      <c r="P79" s="47" t="s">
        <v>42</v>
      </c>
      <c r="Q79" s="47"/>
      <c r="S79" s="172"/>
    </row>
    <row r="80" spans="1:19" s="30" customFormat="1" ht="77.25" hidden="1" customHeight="1" x14ac:dyDescent="0.25">
      <c r="A80" s="264"/>
      <c r="B80" s="265"/>
      <c r="C80" s="43" t="s">
        <v>52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8"/>
      <c r="J80" s="47" t="s">
        <v>42</v>
      </c>
      <c r="K80" s="47"/>
      <c r="L80" s="47" t="s">
        <v>42</v>
      </c>
      <c r="M80" s="47" t="s">
        <v>42</v>
      </c>
      <c r="N80" s="47" t="s">
        <v>42</v>
      </c>
      <c r="O80" s="47" t="s">
        <v>42</v>
      </c>
      <c r="P80" s="47" t="s">
        <v>42</v>
      </c>
      <c r="Q80" s="47"/>
      <c r="S80" s="172"/>
    </row>
    <row r="81" spans="1:25" s="30" customFormat="1" ht="78.75" hidden="1" customHeight="1" x14ac:dyDescent="0.25">
      <c r="A81" s="264"/>
      <c r="B81" s="265"/>
      <c r="C81" s="43" t="s">
        <v>52</v>
      </c>
      <c r="D81" s="44">
        <v>0</v>
      </c>
      <c r="E81" s="44">
        <v>0</v>
      </c>
      <c r="F81" s="44">
        <v>0</v>
      </c>
      <c r="G81" s="44">
        <v>0</v>
      </c>
      <c r="H81" s="45">
        <v>0</v>
      </c>
      <c r="I81" s="48"/>
      <c r="J81" s="47" t="s">
        <v>42</v>
      </c>
      <c r="K81" s="47"/>
      <c r="L81" s="47" t="s">
        <v>42</v>
      </c>
      <c r="M81" s="47" t="s">
        <v>42</v>
      </c>
      <c r="N81" s="47" t="s">
        <v>42</v>
      </c>
      <c r="O81" s="47" t="s">
        <v>42</v>
      </c>
      <c r="P81" s="47" t="s">
        <v>42</v>
      </c>
      <c r="Q81" s="47"/>
      <c r="S81" s="172"/>
    </row>
    <row r="82" spans="1:25" s="30" customFormat="1" ht="56.25" customHeight="1" x14ac:dyDescent="0.25">
      <c r="A82" s="264"/>
      <c r="B82" s="265"/>
      <c r="C82" s="43" t="s">
        <v>18</v>
      </c>
      <c r="D82" s="44">
        <v>374109995.20000005</v>
      </c>
      <c r="E82" s="44">
        <v>174631179.66</v>
      </c>
      <c r="F82" s="44">
        <v>165695141.94</v>
      </c>
      <c r="G82" s="44">
        <v>-8936037.7199999988</v>
      </c>
      <c r="H82" s="45">
        <v>-5.1170917687197164E-2</v>
      </c>
      <c r="I82" s="49"/>
      <c r="J82" s="47" t="s">
        <v>42</v>
      </c>
      <c r="K82" s="47"/>
      <c r="L82" s="47" t="s">
        <v>42</v>
      </c>
      <c r="M82" s="47" t="s">
        <v>42</v>
      </c>
      <c r="N82" s="47" t="s">
        <v>42</v>
      </c>
      <c r="O82" s="47" t="s">
        <v>42</v>
      </c>
      <c r="P82" s="47" t="s">
        <v>42</v>
      </c>
      <c r="Q82" s="47"/>
      <c r="S82" s="172"/>
    </row>
    <row r="83" spans="1:25" s="10" customFormat="1" ht="36" customHeight="1" x14ac:dyDescent="0.25">
      <c r="A83" s="266" t="s">
        <v>202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56"/>
      <c r="O83" s="56"/>
      <c r="P83" s="56"/>
      <c r="Q83" s="56"/>
      <c r="S83" s="174"/>
    </row>
    <row r="84" spans="1:25" s="30" customFormat="1" ht="9.75" customHeight="1" x14ac:dyDescent="0.25">
      <c r="A84" s="50"/>
      <c r="B84" s="51"/>
      <c r="C84" s="52"/>
      <c r="D84" s="53"/>
      <c r="E84" s="53"/>
      <c r="F84" s="53"/>
      <c r="G84" s="53"/>
      <c r="H84" s="54"/>
      <c r="I84" s="55"/>
      <c r="J84" s="97"/>
      <c r="K84" s="97"/>
      <c r="L84" s="97"/>
      <c r="M84" s="97"/>
      <c r="N84" s="97"/>
      <c r="O84" s="97"/>
      <c r="P84" s="97"/>
      <c r="Q84" s="97"/>
      <c r="S84" s="172"/>
    </row>
    <row r="85" spans="1:25" hidden="1" x14ac:dyDescent="0.35">
      <c r="J85" s="56"/>
      <c r="K85" s="56"/>
      <c r="L85" s="56"/>
      <c r="M85" s="56"/>
      <c r="N85" s="56"/>
      <c r="O85" s="56"/>
      <c r="P85" s="56"/>
      <c r="Q85" s="56"/>
      <c r="X85" s="69" t="s">
        <v>68</v>
      </c>
      <c r="Y85" s="69" t="s">
        <v>68</v>
      </c>
    </row>
    <row r="86" spans="1:25" s="58" customFormat="1" ht="20.25" hidden="1" customHeight="1" x14ac:dyDescent="0.3">
      <c r="A86" s="258" t="s">
        <v>54</v>
      </c>
      <c r="B86" s="258"/>
      <c r="C86" s="258"/>
      <c r="I86" s="57" t="s">
        <v>55</v>
      </c>
      <c r="J86" s="3"/>
      <c r="K86" s="3"/>
      <c r="L86" s="4"/>
      <c r="M86" s="4"/>
      <c r="N86" s="4"/>
      <c r="O86" s="4"/>
      <c r="P86" s="4"/>
      <c r="Q86" s="1"/>
      <c r="S86" s="173"/>
      <c r="X86" s="69" t="s">
        <v>68</v>
      </c>
      <c r="Y86" s="69" t="s">
        <v>68</v>
      </c>
    </row>
    <row r="87" spans="1:25" s="60" customFormat="1" ht="15" hidden="1" customHeight="1" x14ac:dyDescent="0.3">
      <c r="I87" s="61"/>
      <c r="J87" s="57"/>
      <c r="K87" s="117"/>
      <c r="L87" s="59"/>
      <c r="M87" s="59"/>
      <c r="N87" s="59"/>
      <c r="O87" s="59"/>
      <c r="P87" s="59"/>
      <c r="Q87" s="58"/>
      <c r="S87" s="173"/>
      <c r="X87" s="70"/>
      <c r="Y87" s="72"/>
    </row>
    <row r="88" spans="1:25" s="60" customFormat="1" ht="4.5" hidden="1" customHeight="1" x14ac:dyDescent="0.3">
      <c r="I88" s="61"/>
      <c r="J88" s="61"/>
      <c r="K88" s="61"/>
      <c r="L88" s="62"/>
      <c r="M88" s="62"/>
      <c r="N88" s="62"/>
      <c r="O88" s="62"/>
      <c r="P88" s="62"/>
      <c r="S88" s="173"/>
      <c r="X88" s="71"/>
      <c r="Y88" s="73"/>
    </row>
    <row r="89" spans="1:25" s="60" customFormat="1" ht="4.5" hidden="1" customHeight="1" x14ac:dyDescent="0.3">
      <c r="I89" s="61"/>
      <c r="J89" s="61"/>
      <c r="K89" s="61"/>
      <c r="L89" s="62"/>
      <c r="M89" s="62"/>
      <c r="N89" s="62"/>
      <c r="O89" s="62"/>
      <c r="P89" s="62"/>
      <c r="S89" s="173"/>
      <c r="X89" s="71"/>
      <c r="Y89" s="73"/>
    </row>
    <row r="90" spans="1:25" s="60" customFormat="1" ht="24" hidden="1" customHeight="1" x14ac:dyDescent="0.3">
      <c r="I90" s="61"/>
      <c r="J90" s="61"/>
      <c r="K90" s="61"/>
      <c r="L90" s="62"/>
      <c r="M90" s="62"/>
      <c r="N90" s="62"/>
      <c r="O90" s="62"/>
      <c r="P90" s="62"/>
      <c r="S90" s="173"/>
      <c r="X90" s="70"/>
      <c r="Y90" s="72"/>
    </row>
    <row r="91" spans="1:25" s="60" customFormat="1" ht="12.75" hidden="1" customHeight="1" x14ac:dyDescent="0.3">
      <c r="I91" s="61"/>
      <c r="J91" s="61"/>
      <c r="K91" s="61"/>
      <c r="L91" s="62"/>
      <c r="M91" s="62"/>
      <c r="N91" s="62"/>
      <c r="O91" s="62"/>
      <c r="P91" s="62"/>
      <c r="S91" s="173"/>
      <c r="X91" s="70"/>
      <c r="Y91" s="72"/>
    </row>
    <row r="92" spans="1:25" s="60" customFormat="1" ht="12.75" hidden="1" customHeight="1" x14ac:dyDescent="0.3">
      <c r="I92" s="61"/>
      <c r="J92" s="61"/>
      <c r="K92" s="61"/>
      <c r="L92" s="62"/>
      <c r="M92" s="62"/>
      <c r="N92" s="62"/>
      <c r="O92" s="62"/>
      <c r="P92" s="62"/>
      <c r="S92" s="173"/>
      <c r="X92" s="70"/>
      <c r="Y92" s="72"/>
    </row>
    <row r="93" spans="1:25" s="60" customFormat="1" ht="12.75" hidden="1" customHeight="1" x14ac:dyDescent="0.3">
      <c r="I93" s="61"/>
      <c r="J93" s="61"/>
      <c r="K93" s="61"/>
      <c r="L93" s="62"/>
      <c r="M93" s="62"/>
      <c r="N93" s="62"/>
      <c r="O93" s="62"/>
      <c r="P93" s="62"/>
      <c r="S93" s="173"/>
      <c r="X93" s="70"/>
      <c r="Y93" s="72"/>
    </row>
    <row r="94" spans="1:25" s="60" customFormat="1" ht="12.75" hidden="1" customHeight="1" x14ac:dyDescent="0.3">
      <c r="I94" s="61"/>
      <c r="J94" s="61"/>
      <c r="K94" s="61"/>
      <c r="L94" s="62"/>
      <c r="M94" s="62"/>
      <c r="N94" s="62"/>
      <c r="O94" s="62"/>
      <c r="P94" s="62"/>
      <c r="S94" s="173"/>
      <c r="X94" s="70"/>
      <c r="Y94" s="72"/>
    </row>
    <row r="95" spans="1:25" s="63" customFormat="1" ht="21" customHeight="1" x14ac:dyDescent="0.3">
      <c r="A95" s="259" t="s">
        <v>56</v>
      </c>
      <c r="B95" s="259"/>
      <c r="C95" s="259"/>
      <c r="I95" s="64"/>
      <c r="J95" s="61"/>
      <c r="K95" s="61"/>
      <c r="L95" s="62"/>
      <c r="M95" s="62"/>
      <c r="N95" s="62"/>
      <c r="O95" s="62"/>
      <c r="P95" s="62"/>
      <c r="Q95" s="60"/>
      <c r="S95" s="173"/>
      <c r="X95" s="70"/>
      <c r="Y95" s="72"/>
    </row>
    <row r="96" spans="1:25" s="63" customFormat="1" ht="21" customHeight="1" x14ac:dyDescent="0.3">
      <c r="A96" s="259" t="s">
        <v>57</v>
      </c>
      <c r="B96" s="259"/>
      <c r="C96" s="259"/>
      <c r="I96" s="64"/>
      <c r="J96" s="64"/>
      <c r="K96" s="64"/>
      <c r="L96" s="65"/>
      <c r="M96" s="65"/>
      <c r="N96" s="65"/>
      <c r="O96" s="65"/>
      <c r="P96" s="65"/>
      <c r="S96" s="173"/>
      <c r="X96" s="70"/>
      <c r="Y96" s="72"/>
    </row>
    <row r="97" spans="1:25" s="63" customFormat="1" ht="21" customHeight="1" x14ac:dyDescent="0.3">
      <c r="A97" s="259" t="s">
        <v>58</v>
      </c>
      <c r="B97" s="259"/>
      <c r="C97" s="259"/>
      <c r="I97" s="64"/>
      <c r="J97" s="64"/>
      <c r="K97" s="64"/>
      <c r="L97" s="65"/>
      <c r="M97" s="65"/>
      <c r="N97" s="65"/>
      <c r="O97" s="65"/>
      <c r="P97" s="65"/>
      <c r="S97" s="173"/>
      <c r="X97" s="70"/>
      <c r="Y97" s="72"/>
    </row>
    <row r="98" spans="1:25" x14ac:dyDescent="0.35">
      <c r="J98" s="64"/>
      <c r="K98" s="64"/>
      <c r="L98" s="65"/>
      <c r="M98" s="65"/>
      <c r="N98" s="65"/>
      <c r="O98" s="65"/>
      <c r="P98" s="65"/>
      <c r="Q98" s="63"/>
    </row>
    <row r="99" spans="1:25" x14ac:dyDescent="0.35">
      <c r="N99" s="4"/>
    </row>
    <row r="100" spans="1:25" x14ac:dyDescent="0.35">
      <c r="N100" s="4"/>
    </row>
    <row r="101" spans="1:25" hidden="1" x14ac:dyDescent="0.35">
      <c r="D101" s="1" t="s">
        <v>61</v>
      </c>
      <c r="E101" s="1" t="s">
        <v>59</v>
      </c>
      <c r="F101" s="1" t="s">
        <v>60</v>
      </c>
    </row>
    <row r="102" spans="1:25" hidden="1" x14ac:dyDescent="0.35"/>
    <row r="103" spans="1:25" hidden="1" x14ac:dyDescent="0.35">
      <c r="D103" s="66">
        <v>374109995.19999999</v>
      </c>
      <c r="E103" s="66">
        <v>174631179.66</v>
      </c>
      <c r="F103" s="66">
        <v>165695141.94</v>
      </c>
      <c r="G103" s="66">
        <v>-8936037.7199999988</v>
      </c>
      <c r="H103" s="67">
        <v>-5.1170917687197164E-2</v>
      </c>
    </row>
    <row r="104" spans="1:25" hidden="1" x14ac:dyDescent="0.35">
      <c r="D104" s="66">
        <v>0</v>
      </c>
      <c r="E104" s="66">
        <v>0</v>
      </c>
      <c r="F104" s="66">
        <v>0</v>
      </c>
      <c r="G104" s="66">
        <v>0</v>
      </c>
      <c r="H104" s="66"/>
    </row>
    <row r="105" spans="1:25" hidden="1" x14ac:dyDescent="0.35">
      <c r="D105" s="66"/>
      <c r="E105" s="66"/>
      <c r="F105" s="66"/>
      <c r="G105" s="66"/>
      <c r="H105" s="66"/>
    </row>
    <row r="106" spans="1:25" hidden="1" x14ac:dyDescent="0.35"/>
    <row r="107" spans="1:25" hidden="1" x14ac:dyDescent="0.35"/>
    <row r="108" spans="1:25" hidden="1" x14ac:dyDescent="0.35"/>
    <row r="109" spans="1:25" hidden="1" x14ac:dyDescent="0.35"/>
  </sheetData>
  <mergeCells count="73">
    <mergeCell ref="A95:C95"/>
    <mergeCell ref="A96:C96"/>
    <mergeCell ref="A97:C97"/>
    <mergeCell ref="A75:A78"/>
    <mergeCell ref="B75:B78"/>
    <mergeCell ref="A79:A82"/>
    <mergeCell ref="B79:B82"/>
    <mergeCell ref="A83:M83"/>
    <mergeCell ref="A71:A72"/>
    <mergeCell ref="B71:B72"/>
    <mergeCell ref="A73:A74"/>
    <mergeCell ref="B73:B74"/>
    <mergeCell ref="A86:C86"/>
    <mergeCell ref="A60:A62"/>
    <mergeCell ref="B60:B62"/>
    <mergeCell ref="I60:I62"/>
    <mergeCell ref="A69:A70"/>
    <mergeCell ref="B69:B70"/>
    <mergeCell ref="A65:A68"/>
    <mergeCell ref="B65:B68"/>
    <mergeCell ref="I65:I68"/>
    <mergeCell ref="A63:A64"/>
    <mergeCell ref="B63:B64"/>
    <mergeCell ref="I63:I64"/>
    <mergeCell ref="A56:A59"/>
    <mergeCell ref="B56:B59"/>
    <mergeCell ref="A54:A55"/>
    <mergeCell ref="B54:B55"/>
    <mergeCell ref="A13:A46"/>
    <mergeCell ref="B13:B46"/>
    <mergeCell ref="A50:A51"/>
    <mergeCell ref="B50:B51"/>
    <mergeCell ref="A52:A53"/>
    <mergeCell ref="B52:B53"/>
    <mergeCell ref="I54:I55"/>
    <mergeCell ref="G13:G14"/>
    <mergeCell ref="H13:H14"/>
    <mergeCell ref="I13:I14"/>
    <mergeCell ref="C15:C46"/>
    <mergeCell ref="D15:D46"/>
    <mergeCell ref="E15:E46"/>
    <mergeCell ref="F15:F46"/>
    <mergeCell ref="G15:G46"/>
    <mergeCell ref="H15:H46"/>
    <mergeCell ref="I15:I46"/>
    <mergeCell ref="C13:C14"/>
    <mergeCell ref="I52:I53"/>
    <mergeCell ref="D13:D14"/>
    <mergeCell ref="E13:E14"/>
    <mergeCell ref="F13:F14"/>
    <mergeCell ref="A8:Q8"/>
    <mergeCell ref="A9:I9"/>
    <mergeCell ref="A10:I11"/>
    <mergeCell ref="A12:Q12"/>
    <mergeCell ref="D5:D6"/>
    <mergeCell ref="E5:E6"/>
    <mergeCell ref="F5:F6"/>
    <mergeCell ref="G5:H5"/>
    <mergeCell ref="L5:L6"/>
    <mergeCell ref="M5:M6"/>
    <mergeCell ref="L1:Q1"/>
    <mergeCell ref="A3:Q3"/>
    <mergeCell ref="A4:A6"/>
    <mergeCell ref="B4:B6"/>
    <mergeCell ref="C4:C6"/>
    <mergeCell ref="D4:H4"/>
    <mergeCell ref="I4:I6"/>
    <mergeCell ref="J4:J6"/>
    <mergeCell ref="L4:P4"/>
    <mergeCell ref="Q4:Q6"/>
    <mergeCell ref="N5:N6"/>
    <mergeCell ref="O5:P5"/>
    <mergeCell ref="K4:K6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51" fitToHeight="15" orientation="landscape" r:id="rId1"/>
  <rowBreaks count="1" manualBreakCount="1">
    <brk id="4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topLeftCell="G71" zoomScale="59" zoomScaleNormal="59" workbookViewId="0">
      <selection activeCell="U71" sqref="U71"/>
    </sheetView>
  </sheetViews>
  <sheetFormatPr defaultColWidth="9.140625" defaultRowHeight="15" x14ac:dyDescent="0.25"/>
  <cols>
    <col min="1" max="1" width="27.7109375" style="118" customWidth="1"/>
    <col min="2" max="2" width="24.42578125" style="118" customWidth="1"/>
    <col min="3" max="3" width="17.5703125" style="118" customWidth="1"/>
    <col min="4" max="4" width="15" style="1" customWidth="1"/>
    <col min="5" max="5" width="15.28515625" style="1" customWidth="1"/>
    <col min="6" max="6" width="15.140625" style="1" customWidth="1"/>
    <col min="7" max="7" width="17.5703125" style="1" customWidth="1"/>
    <col min="8" max="8" width="18.28515625" style="1" customWidth="1"/>
    <col min="9" max="20" width="16.7109375" style="1" hidden="1" customWidth="1"/>
    <col min="21" max="21" width="39.140625" style="70" customWidth="1"/>
    <col min="22" max="22" width="8.28515625" style="72" customWidth="1"/>
    <col min="23" max="26" width="8.28515625" style="4" customWidth="1"/>
    <col min="27" max="38" width="8.28515625" style="72" customWidth="1"/>
    <col min="39" max="39" width="12.42578125" style="118" customWidth="1"/>
    <col min="40" max="16384" width="9.140625" style="118"/>
  </cols>
  <sheetData>
    <row r="1" spans="1:41" ht="185.25" customHeight="1" x14ac:dyDescent="0.3">
      <c r="U1" s="68"/>
      <c r="V1" s="208"/>
      <c r="W1" s="208"/>
      <c r="X1" s="208"/>
      <c r="Y1" s="208"/>
      <c r="Z1" s="119"/>
      <c r="AA1" s="119"/>
      <c r="AB1" s="119"/>
      <c r="AC1" s="119"/>
      <c r="AD1" s="267" t="s">
        <v>96</v>
      </c>
      <c r="AE1" s="267"/>
      <c r="AF1" s="267"/>
      <c r="AG1" s="267"/>
      <c r="AH1" s="267"/>
      <c r="AI1" s="267"/>
      <c r="AJ1" s="267"/>
      <c r="AK1" s="267"/>
      <c r="AL1" s="267"/>
      <c r="AM1" s="267"/>
    </row>
    <row r="2" spans="1:41" ht="107.25" customHeight="1" x14ac:dyDescent="0.25">
      <c r="A2" s="268" t="s">
        <v>97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</row>
    <row r="3" spans="1:41" ht="39" customHeight="1" x14ac:dyDescent="0.25">
      <c r="A3" s="269" t="s">
        <v>0</v>
      </c>
      <c r="B3" s="269" t="s">
        <v>2</v>
      </c>
      <c r="C3" s="269" t="s">
        <v>98</v>
      </c>
      <c r="D3" s="270" t="s">
        <v>99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2"/>
      <c r="U3" s="273" t="s">
        <v>100</v>
      </c>
      <c r="V3" s="275" t="s">
        <v>101</v>
      </c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  <c r="AM3" s="273" t="s">
        <v>102</v>
      </c>
    </row>
    <row r="4" spans="1:41" ht="42.75" customHeight="1" x14ac:dyDescent="0.25">
      <c r="A4" s="269"/>
      <c r="B4" s="269"/>
      <c r="C4" s="269"/>
      <c r="D4" s="108" t="s">
        <v>103</v>
      </c>
      <c r="E4" s="108" t="s">
        <v>104</v>
      </c>
      <c r="F4" s="108" t="s">
        <v>105</v>
      </c>
      <c r="G4" s="108" t="s">
        <v>106</v>
      </c>
      <c r="H4" s="108" t="s">
        <v>107</v>
      </c>
      <c r="I4" s="108" t="s">
        <v>108</v>
      </c>
      <c r="J4" s="108" t="s">
        <v>109</v>
      </c>
      <c r="K4" s="108" t="s">
        <v>110</v>
      </c>
      <c r="L4" s="108" t="s">
        <v>111</v>
      </c>
      <c r="M4" s="108" t="s">
        <v>112</v>
      </c>
      <c r="N4" s="108" t="s">
        <v>113</v>
      </c>
      <c r="O4" s="108" t="s">
        <v>114</v>
      </c>
      <c r="P4" s="108" t="s">
        <v>115</v>
      </c>
      <c r="Q4" s="108" t="s">
        <v>116</v>
      </c>
      <c r="R4" s="108" t="s">
        <v>117</v>
      </c>
      <c r="S4" s="108" t="s">
        <v>118</v>
      </c>
      <c r="T4" s="108" t="s">
        <v>119</v>
      </c>
      <c r="U4" s="274"/>
      <c r="V4" s="108" t="s">
        <v>103</v>
      </c>
      <c r="W4" s="108" t="s">
        <v>104</v>
      </c>
      <c r="X4" s="108" t="s">
        <v>105</v>
      </c>
      <c r="Y4" s="108" t="s">
        <v>106</v>
      </c>
      <c r="Z4" s="108" t="s">
        <v>107</v>
      </c>
      <c r="AA4" s="108" t="s">
        <v>108</v>
      </c>
      <c r="AB4" s="108" t="s">
        <v>109</v>
      </c>
      <c r="AC4" s="108" t="s">
        <v>110</v>
      </c>
      <c r="AD4" s="108" t="s">
        <v>111</v>
      </c>
      <c r="AE4" s="108" t="s">
        <v>112</v>
      </c>
      <c r="AF4" s="108" t="s">
        <v>113</v>
      </c>
      <c r="AG4" s="108" t="s">
        <v>114</v>
      </c>
      <c r="AH4" s="108" t="s">
        <v>115</v>
      </c>
      <c r="AI4" s="108" t="s">
        <v>116</v>
      </c>
      <c r="AJ4" s="108" t="s">
        <v>117</v>
      </c>
      <c r="AK4" s="108" t="s">
        <v>118</v>
      </c>
      <c r="AL4" s="108" t="s">
        <v>119</v>
      </c>
      <c r="AM4" s="274"/>
    </row>
    <row r="5" spans="1:41" s="120" customFormat="1" ht="27" customHeight="1" x14ac:dyDescent="0.25">
      <c r="A5" s="278" t="s">
        <v>120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80"/>
    </row>
    <row r="6" spans="1:41" ht="130.5" customHeight="1" x14ac:dyDescent="0.25">
      <c r="A6" s="281" t="s">
        <v>11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3"/>
      <c r="U6" s="121" t="s">
        <v>121</v>
      </c>
      <c r="V6" s="69">
        <v>100</v>
      </c>
      <c r="W6" s="108">
        <v>100</v>
      </c>
      <c r="X6" s="108">
        <v>100</v>
      </c>
      <c r="Y6" s="108">
        <v>100</v>
      </c>
      <c r="Z6" s="108">
        <v>100</v>
      </c>
      <c r="AA6" s="69">
        <v>100</v>
      </c>
      <c r="AB6" s="69">
        <v>100</v>
      </c>
      <c r="AC6" s="69">
        <v>100</v>
      </c>
      <c r="AD6" s="69">
        <v>100</v>
      </c>
      <c r="AE6" s="69">
        <v>100</v>
      </c>
      <c r="AF6" s="69">
        <v>100</v>
      </c>
      <c r="AG6" s="69">
        <v>100</v>
      </c>
      <c r="AH6" s="69">
        <v>100</v>
      </c>
      <c r="AI6" s="69">
        <v>100</v>
      </c>
      <c r="AJ6" s="69">
        <v>100</v>
      </c>
      <c r="AK6" s="69">
        <v>100</v>
      </c>
      <c r="AL6" s="69">
        <v>100</v>
      </c>
      <c r="AM6" s="69">
        <v>100</v>
      </c>
      <c r="AO6" s="118" t="b">
        <f>U6='2018'!J9</f>
        <v>0</v>
      </c>
    </row>
    <row r="7" spans="1:41" ht="117.75" customHeight="1" x14ac:dyDescent="0.25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/>
      <c r="U7" s="122" t="s">
        <v>122</v>
      </c>
      <c r="V7" s="123">
        <v>100</v>
      </c>
      <c r="W7" s="106">
        <v>100</v>
      </c>
      <c r="X7" s="106">
        <v>100</v>
      </c>
      <c r="Y7" s="106">
        <v>100</v>
      </c>
      <c r="Z7" s="106">
        <v>100</v>
      </c>
      <c r="AA7" s="123">
        <v>100</v>
      </c>
      <c r="AB7" s="123">
        <v>100</v>
      </c>
      <c r="AC7" s="123">
        <v>100</v>
      </c>
      <c r="AD7" s="123">
        <v>100</v>
      </c>
      <c r="AE7" s="123">
        <v>100</v>
      </c>
      <c r="AF7" s="123">
        <v>100</v>
      </c>
      <c r="AG7" s="123">
        <v>100</v>
      </c>
      <c r="AH7" s="123">
        <v>100</v>
      </c>
      <c r="AI7" s="123">
        <v>100</v>
      </c>
      <c r="AJ7" s="123">
        <v>100</v>
      </c>
      <c r="AK7" s="123">
        <v>100</v>
      </c>
      <c r="AL7" s="123">
        <v>100</v>
      </c>
      <c r="AM7" s="123">
        <v>100</v>
      </c>
      <c r="AO7" s="118" t="b">
        <f>U7='2018'!J10</f>
        <v>1</v>
      </c>
    </row>
    <row r="8" spans="1:41" ht="93.75" customHeight="1" x14ac:dyDescent="0.25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9"/>
      <c r="U8" s="121" t="s">
        <v>123</v>
      </c>
      <c r="V8" s="69">
        <v>100</v>
      </c>
      <c r="W8" s="108">
        <v>100</v>
      </c>
      <c r="X8" s="108">
        <v>100</v>
      </c>
      <c r="Y8" s="108">
        <v>100</v>
      </c>
      <c r="Z8" s="108">
        <v>100</v>
      </c>
      <c r="AA8" s="69">
        <v>100</v>
      </c>
      <c r="AB8" s="69">
        <v>100</v>
      </c>
      <c r="AC8" s="69">
        <v>100</v>
      </c>
      <c r="AD8" s="69">
        <v>100</v>
      </c>
      <c r="AE8" s="69">
        <v>100</v>
      </c>
      <c r="AF8" s="69">
        <v>100</v>
      </c>
      <c r="AG8" s="69">
        <v>100</v>
      </c>
      <c r="AH8" s="69">
        <v>100</v>
      </c>
      <c r="AI8" s="69">
        <v>100</v>
      </c>
      <c r="AJ8" s="69">
        <v>100</v>
      </c>
      <c r="AK8" s="69">
        <v>100</v>
      </c>
      <c r="AL8" s="69">
        <v>100</v>
      </c>
      <c r="AM8" s="69">
        <v>100</v>
      </c>
      <c r="AO8" s="118" t="b">
        <f>U8='2018'!J11</f>
        <v>0</v>
      </c>
    </row>
    <row r="9" spans="1:41" ht="33" customHeight="1" x14ac:dyDescent="0.25">
      <c r="A9" s="290" t="s">
        <v>124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2"/>
      <c r="AO9" s="118" t="b">
        <f>U9='2018'!J12</f>
        <v>1</v>
      </c>
    </row>
    <row r="10" spans="1:41" ht="111" customHeight="1" x14ac:dyDescent="0.25">
      <c r="A10" s="124" t="s">
        <v>125</v>
      </c>
      <c r="B10" s="293" t="s">
        <v>126</v>
      </c>
      <c r="C10" s="294">
        <f>SUM(D10:T10)</f>
        <v>1853118117.0599995</v>
      </c>
      <c r="D10" s="230">
        <f t="shared" ref="D10:T10" si="0">D14</f>
        <v>96630626</v>
      </c>
      <c r="E10" s="230">
        <f t="shared" si="0"/>
        <v>100401189</v>
      </c>
      <c r="F10" s="230">
        <f t="shared" si="0"/>
        <v>102306873.79000001</v>
      </c>
      <c r="G10" s="230">
        <f t="shared" si="0"/>
        <v>107192090.20999999</v>
      </c>
      <c r="H10" s="230">
        <f t="shared" si="0"/>
        <v>113101718.62</v>
      </c>
      <c r="I10" s="230">
        <f t="shared" si="0"/>
        <v>111123801.62</v>
      </c>
      <c r="J10" s="230">
        <f t="shared" si="0"/>
        <v>111123801.62</v>
      </c>
      <c r="K10" s="230">
        <f t="shared" si="0"/>
        <v>111123801.62</v>
      </c>
      <c r="L10" s="230">
        <f t="shared" si="0"/>
        <v>111123801.62</v>
      </c>
      <c r="M10" s="230">
        <f t="shared" si="0"/>
        <v>111123801.62</v>
      </c>
      <c r="N10" s="230">
        <f t="shared" si="0"/>
        <v>111123801.62</v>
      </c>
      <c r="O10" s="230">
        <f t="shared" si="0"/>
        <v>111123801.62</v>
      </c>
      <c r="P10" s="230">
        <f t="shared" si="0"/>
        <v>111123801.62</v>
      </c>
      <c r="Q10" s="230">
        <f t="shared" si="0"/>
        <v>111123801.62</v>
      </c>
      <c r="R10" s="230">
        <f t="shared" si="0"/>
        <v>111123801.62</v>
      </c>
      <c r="S10" s="230">
        <f t="shared" si="0"/>
        <v>111123801.62</v>
      </c>
      <c r="T10" s="230">
        <f t="shared" si="0"/>
        <v>111123801.62</v>
      </c>
      <c r="U10" s="125" t="s">
        <v>69</v>
      </c>
      <c r="V10" s="126" t="s">
        <v>127</v>
      </c>
      <c r="W10" s="107" t="s">
        <v>127</v>
      </c>
      <c r="X10" s="107" t="s">
        <v>127</v>
      </c>
      <c r="Y10" s="107">
        <v>100</v>
      </c>
      <c r="Z10" s="107">
        <v>100</v>
      </c>
      <c r="AA10" s="126">
        <v>100</v>
      </c>
      <c r="AB10" s="126">
        <v>100</v>
      </c>
      <c r="AC10" s="126">
        <v>100</v>
      </c>
      <c r="AD10" s="126">
        <v>100</v>
      </c>
      <c r="AE10" s="126">
        <v>100</v>
      </c>
      <c r="AF10" s="126">
        <v>100</v>
      </c>
      <c r="AG10" s="126">
        <v>100</v>
      </c>
      <c r="AH10" s="126">
        <v>100</v>
      </c>
      <c r="AI10" s="126">
        <v>100</v>
      </c>
      <c r="AJ10" s="126">
        <v>100</v>
      </c>
      <c r="AK10" s="126">
        <v>100</v>
      </c>
      <c r="AL10" s="126">
        <v>100</v>
      </c>
      <c r="AM10" s="126">
        <v>100</v>
      </c>
      <c r="AO10" s="118" t="b">
        <f>U10='2018'!J13</f>
        <v>1</v>
      </c>
    </row>
    <row r="11" spans="1:41" ht="167.25" customHeight="1" x14ac:dyDescent="0.25">
      <c r="A11" s="127"/>
      <c r="B11" s="293"/>
      <c r="C11" s="294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128" t="s">
        <v>70</v>
      </c>
      <c r="V11" s="69" t="s">
        <v>12</v>
      </c>
      <c r="W11" s="108" t="s">
        <v>12</v>
      </c>
      <c r="X11" s="69" t="s">
        <v>12</v>
      </c>
      <c r="Y11" s="108" t="s">
        <v>12</v>
      </c>
      <c r="Z11" s="108" t="s">
        <v>12</v>
      </c>
      <c r="AA11" s="69" t="s">
        <v>12</v>
      </c>
      <c r="AB11" s="69" t="s">
        <v>12</v>
      </c>
      <c r="AC11" s="69" t="s">
        <v>12</v>
      </c>
      <c r="AD11" s="69" t="s">
        <v>12</v>
      </c>
      <c r="AE11" s="69" t="s">
        <v>12</v>
      </c>
      <c r="AF11" s="69" t="s">
        <v>12</v>
      </c>
      <c r="AG11" s="69" t="s">
        <v>12</v>
      </c>
      <c r="AH11" s="69" t="s">
        <v>12</v>
      </c>
      <c r="AI11" s="69" t="s">
        <v>12</v>
      </c>
      <c r="AJ11" s="69" t="s">
        <v>12</v>
      </c>
      <c r="AK11" s="69" t="s">
        <v>12</v>
      </c>
      <c r="AL11" s="69" t="s">
        <v>12</v>
      </c>
      <c r="AM11" s="69" t="s">
        <v>12</v>
      </c>
      <c r="AO11" s="118" t="b">
        <f>U11='2018'!J14</f>
        <v>1</v>
      </c>
    </row>
    <row r="12" spans="1:41" ht="102.75" customHeight="1" x14ac:dyDescent="0.25">
      <c r="A12" s="129"/>
      <c r="B12" s="293"/>
      <c r="C12" s="294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28" t="s">
        <v>19</v>
      </c>
      <c r="V12" s="69" t="s">
        <v>12</v>
      </c>
      <c r="W12" s="108" t="s">
        <v>12</v>
      </c>
      <c r="X12" s="108" t="s">
        <v>12</v>
      </c>
      <c r="Y12" s="108" t="s">
        <v>12</v>
      </c>
      <c r="Z12" s="108" t="s">
        <v>12</v>
      </c>
      <c r="AA12" s="69" t="s">
        <v>12</v>
      </c>
      <c r="AB12" s="69" t="s">
        <v>12</v>
      </c>
      <c r="AC12" s="69" t="s">
        <v>12</v>
      </c>
      <c r="AD12" s="69" t="s">
        <v>12</v>
      </c>
      <c r="AE12" s="69" t="s">
        <v>12</v>
      </c>
      <c r="AF12" s="69" t="s">
        <v>12</v>
      </c>
      <c r="AG12" s="69" t="s">
        <v>12</v>
      </c>
      <c r="AH12" s="69" t="s">
        <v>12</v>
      </c>
      <c r="AI12" s="69" t="s">
        <v>12</v>
      </c>
      <c r="AJ12" s="69" t="s">
        <v>12</v>
      </c>
      <c r="AK12" s="69" t="s">
        <v>12</v>
      </c>
      <c r="AL12" s="69" t="s">
        <v>12</v>
      </c>
      <c r="AM12" s="69" t="s">
        <v>12</v>
      </c>
      <c r="AO12" s="118" t="b">
        <f>U12='2018'!J15</f>
        <v>1</v>
      </c>
    </row>
    <row r="13" spans="1:41" ht="102.75" customHeight="1" x14ac:dyDescent="0.25">
      <c r="A13" s="129"/>
      <c r="B13" s="293"/>
      <c r="C13" s="295"/>
      <c r="D13" s="236"/>
      <c r="E13" s="236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128" t="s">
        <v>20</v>
      </c>
      <c r="V13" s="69" t="s">
        <v>12</v>
      </c>
      <c r="W13" s="108" t="s">
        <v>12</v>
      </c>
      <c r="X13" s="108" t="s">
        <v>12</v>
      </c>
      <c r="Y13" s="108" t="s">
        <v>12</v>
      </c>
      <c r="Z13" s="108" t="s">
        <v>12</v>
      </c>
      <c r="AA13" s="69" t="s">
        <v>12</v>
      </c>
      <c r="AB13" s="69" t="s">
        <v>12</v>
      </c>
      <c r="AC13" s="69" t="s">
        <v>12</v>
      </c>
      <c r="AD13" s="69" t="s">
        <v>12</v>
      </c>
      <c r="AE13" s="69" t="s">
        <v>12</v>
      </c>
      <c r="AF13" s="69" t="s">
        <v>12</v>
      </c>
      <c r="AG13" s="69" t="s">
        <v>12</v>
      </c>
      <c r="AH13" s="69" t="s">
        <v>12</v>
      </c>
      <c r="AI13" s="69" t="s">
        <v>12</v>
      </c>
      <c r="AJ13" s="69" t="s">
        <v>12</v>
      </c>
      <c r="AK13" s="69" t="s">
        <v>12</v>
      </c>
      <c r="AL13" s="69" t="s">
        <v>12</v>
      </c>
      <c r="AM13" s="69" t="s">
        <v>12</v>
      </c>
      <c r="AO13" s="118" t="b">
        <f>U13='2018'!J16</f>
        <v>1</v>
      </c>
    </row>
    <row r="14" spans="1:41" ht="112.5" customHeight="1" x14ac:dyDescent="0.25">
      <c r="A14" s="129"/>
      <c r="B14" s="124" t="s">
        <v>128</v>
      </c>
      <c r="C14" s="130">
        <f>SUM(D14:T14)</f>
        <v>1853118117.0599995</v>
      </c>
      <c r="D14" s="130">
        <f>95705397+925229</f>
        <v>96630626</v>
      </c>
      <c r="E14" s="130">
        <f>100389189+12000</f>
        <v>100401189</v>
      </c>
      <c r="F14" s="113">
        <v>102306873.79000001</v>
      </c>
      <c r="G14" s="113">
        <v>107192090.20999999</v>
      </c>
      <c r="H14" s="113">
        <v>113101718.62</v>
      </c>
      <c r="I14" s="113">
        <v>111123801.62</v>
      </c>
      <c r="J14" s="113">
        <f>I14</f>
        <v>111123801.62</v>
      </c>
      <c r="K14" s="130">
        <f>J14</f>
        <v>111123801.62</v>
      </c>
      <c r="L14" s="130">
        <f t="shared" ref="L14:T14" si="1">K14</f>
        <v>111123801.62</v>
      </c>
      <c r="M14" s="130">
        <f t="shared" si="1"/>
        <v>111123801.62</v>
      </c>
      <c r="N14" s="130">
        <f t="shared" si="1"/>
        <v>111123801.62</v>
      </c>
      <c r="O14" s="130">
        <f t="shared" si="1"/>
        <v>111123801.62</v>
      </c>
      <c r="P14" s="130">
        <f t="shared" si="1"/>
        <v>111123801.62</v>
      </c>
      <c r="Q14" s="130">
        <f t="shared" si="1"/>
        <v>111123801.62</v>
      </c>
      <c r="R14" s="130">
        <f t="shared" si="1"/>
        <v>111123801.62</v>
      </c>
      <c r="S14" s="130">
        <f t="shared" si="1"/>
        <v>111123801.62</v>
      </c>
      <c r="T14" s="130">
        <f t="shared" si="1"/>
        <v>111123801.62</v>
      </c>
      <c r="U14" s="131" t="s">
        <v>191</v>
      </c>
      <c r="V14" s="132">
        <v>143</v>
      </c>
      <c r="W14" s="132">
        <v>132</v>
      </c>
      <c r="X14" s="108">
        <v>141</v>
      </c>
      <c r="Y14" s="108" t="s">
        <v>127</v>
      </c>
      <c r="Z14" s="108" t="s">
        <v>127</v>
      </c>
      <c r="AA14" s="132" t="s">
        <v>127</v>
      </c>
      <c r="AB14" s="132" t="s">
        <v>127</v>
      </c>
      <c r="AC14" s="132" t="s">
        <v>127</v>
      </c>
      <c r="AD14" s="132" t="s">
        <v>127</v>
      </c>
      <c r="AE14" s="132" t="s">
        <v>127</v>
      </c>
      <c r="AF14" s="132" t="s">
        <v>127</v>
      </c>
      <c r="AG14" s="132" t="s">
        <v>127</v>
      </c>
      <c r="AH14" s="132" t="s">
        <v>127</v>
      </c>
      <c r="AI14" s="132" t="s">
        <v>127</v>
      </c>
      <c r="AJ14" s="132" t="s">
        <v>127</v>
      </c>
      <c r="AK14" s="132" t="s">
        <v>127</v>
      </c>
      <c r="AL14" s="132" t="s">
        <v>127</v>
      </c>
      <c r="AM14" s="132" t="s">
        <v>129</v>
      </c>
    </row>
    <row r="15" spans="1:41" ht="98.25" customHeight="1" x14ac:dyDescent="0.25">
      <c r="A15" s="129"/>
      <c r="B15" s="127"/>
      <c r="C15" s="133"/>
      <c r="D15" s="133"/>
      <c r="E15" s="133"/>
      <c r="F15" s="134"/>
      <c r="G15" s="134"/>
      <c r="H15" s="134"/>
      <c r="I15" s="134"/>
      <c r="J15" s="134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5" t="s">
        <v>192</v>
      </c>
      <c r="V15" s="132" t="s">
        <v>127</v>
      </c>
      <c r="W15" s="132" t="s">
        <v>127</v>
      </c>
      <c r="X15" s="108" t="s">
        <v>127</v>
      </c>
      <c r="Y15" s="108" t="s">
        <v>130</v>
      </c>
      <c r="Z15" s="108" t="s">
        <v>130</v>
      </c>
      <c r="AA15" s="132" t="s">
        <v>130</v>
      </c>
      <c r="AB15" s="132" t="s">
        <v>130</v>
      </c>
      <c r="AC15" s="132" t="s">
        <v>130</v>
      </c>
      <c r="AD15" s="132" t="s">
        <v>130</v>
      </c>
      <c r="AE15" s="132" t="s">
        <v>130</v>
      </c>
      <c r="AF15" s="132" t="s">
        <v>130</v>
      </c>
      <c r="AG15" s="132" t="s">
        <v>130</v>
      </c>
      <c r="AH15" s="132" t="s">
        <v>130</v>
      </c>
      <c r="AI15" s="132" t="s">
        <v>130</v>
      </c>
      <c r="AJ15" s="132" t="s">
        <v>130</v>
      </c>
      <c r="AK15" s="132" t="s">
        <v>130</v>
      </c>
      <c r="AL15" s="132" t="s">
        <v>130</v>
      </c>
      <c r="AM15" s="132" t="s">
        <v>129</v>
      </c>
      <c r="AO15" s="118" t="b">
        <f>U15='2018'!J17</f>
        <v>1</v>
      </c>
    </row>
    <row r="16" spans="1:41" s="139" customFormat="1" ht="114.75" customHeight="1" x14ac:dyDescent="0.25">
      <c r="A16" s="136"/>
      <c r="B16" s="137"/>
      <c r="C16" s="138"/>
      <c r="D16" s="138"/>
      <c r="E16" s="138"/>
      <c r="F16" s="87"/>
      <c r="G16" s="87"/>
      <c r="H16" s="87"/>
      <c r="I16" s="87"/>
      <c r="J16" s="87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28" t="s">
        <v>71</v>
      </c>
      <c r="V16" s="69">
        <v>100</v>
      </c>
      <c r="W16" s="108">
        <v>100</v>
      </c>
      <c r="X16" s="108">
        <v>100</v>
      </c>
      <c r="Y16" s="108">
        <v>100</v>
      </c>
      <c r="Z16" s="108">
        <v>100</v>
      </c>
      <c r="AA16" s="69">
        <v>100</v>
      </c>
      <c r="AB16" s="69">
        <v>100</v>
      </c>
      <c r="AC16" s="69">
        <v>100</v>
      </c>
      <c r="AD16" s="69">
        <v>100</v>
      </c>
      <c r="AE16" s="69">
        <v>100</v>
      </c>
      <c r="AF16" s="69">
        <v>100</v>
      </c>
      <c r="AG16" s="69">
        <v>100</v>
      </c>
      <c r="AH16" s="69">
        <v>100</v>
      </c>
      <c r="AI16" s="69">
        <v>100</v>
      </c>
      <c r="AJ16" s="69">
        <v>100</v>
      </c>
      <c r="AK16" s="69">
        <v>100</v>
      </c>
      <c r="AL16" s="69">
        <v>100</v>
      </c>
      <c r="AM16" s="69">
        <v>100</v>
      </c>
      <c r="AO16" s="118" t="b">
        <f>U16='2018'!J18</f>
        <v>1</v>
      </c>
    </row>
    <row r="17" spans="1:41" s="139" customFormat="1" ht="102.75" customHeight="1" x14ac:dyDescent="0.25">
      <c r="A17" s="129"/>
      <c r="B17" s="127"/>
      <c r="C17" s="133"/>
      <c r="D17" s="133"/>
      <c r="E17" s="133"/>
      <c r="F17" s="134"/>
      <c r="G17" s="134"/>
      <c r="H17" s="134"/>
      <c r="I17" s="134"/>
      <c r="J17" s="134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28" t="s">
        <v>63</v>
      </c>
      <c r="V17" s="69" t="s">
        <v>12</v>
      </c>
      <c r="W17" s="108" t="s">
        <v>12</v>
      </c>
      <c r="X17" s="108" t="s">
        <v>12</v>
      </c>
      <c r="Y17" s="108" t="s">
        <v>12</v>
      </c>
      <c r="Z17" s="108" t="s">
        <v>12</v>
      </c>
      <c r="AA17" s="69" t="s">
        <v>12</v>
      </c>
      <c r="AB17" s="69" t="s">
        <v>12</v>
      </c>
      <c r="AC17" s="69" t="s">
        <v>12</v>
      </c>
      <c r="AD17" s="69" t="s">
        <v>12</v>
      </c>
      <c r="AE17" s="69" t="s">
        <v>12</v>
      </c>
      <c r="AF17" s="69" t="s">
        <v>12</v>
      </c>
      <c r="AG17" s="69" t="s">
        <v>12</v>
      </c>
      <c r="AH17" s="69" t="s">
        <v>12</v>
      </c>
      <c r="AI17" s="69" t="s">
        <v>12</v>
      </c>
      <c r="AJ17" s="69" t="s">
        <v>12</v>
      </c>
      <c r="AK17" s="69" t="s">
        <v>12</v>
      </c>
      <c r="AL17" s="69" t="s">
        <v>12</v>
      </c>
      <c r="AM17" s="69" t="s">
        <v>12</v>
      </c>
      <c r="AO17" s="118" t="b">
        <f>U17='2018'!J19</f>
        <v>1</v>
      </c>
    </row>
    <row r="18" spans="1:41" ht="84" customHeight="1" x14ac:dyDescent="0.25">
      <c r="A18" s="129"/>
      <c r="B18" s="127"/>
      <c r="C18" s="133"/>
      <c r="D18" s="133"/>
      <c r="E18" s="133"/>
      <c r="F18" s="134"/>
      <c r="G18" s="134"/>
      <c r="H18" s="134"/>
      <c r="I18" s="134"/>
      <c r="J18" s="134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40" t="s">
        <v>21</v>
      </c>
      <c r="V18" s="69" t="s">
        <v>12</v>
      </c>
      <c r="W18" s="108" t="s">
        <v>12</v>
      </c>
      <c r="X18" s="108" t="s">
        <v>12</v>
      </c>
      <c r="Y18" s="108" t="s">
        <v>12</v>
      </c>
      <c r="Z18" s="108" t="s">
        <v>12</v>
      </c>
      <c r="AA18" s="69" t="s">
        <v>12</v>
      </c>
      <c r="AB18" s="69" t="s">
        <v>12</v>
      </c>
      <c r="AC18" s="69" t="s">
        <v>12</v>
      </c>
      <c r="AD18" s="69" t="s">
        <v>12</v>
      </c>
      <c r="AE18" s="69" t="s">
        <v>12</v>
      </c>
      <c r="AF18" s="69" t="s">
        <v>12</v>
      </c>
      <c r="AG18" s="69" t="s">
        <v>12</v>
      </c>
      <c r="AH18" s="69" t="s">
        <v>12</v>
      </c>
      <c r="AI18" s="69" t="s">
        <v>12</v>
      </c>
      <c r="AJ18" s="69" t="s">
        <v>12</v>
      </c>
      <c r="AK18" s="69" t="s">
        <v>12</v>
      </c>
      <c r="AL18" s="69" t="s">
        <v>12</v>
      </c>
      <c r="AM18" s="69" t="s">
        <v>12</v>
      </c>
      <c r="AO18" s="118" t="b">
        <f>U18='2018'!J20</f>
        <v>1</v>
      </c>
    </row>
    <row r="19" spans="1:41" ht="92.25" customHeight="1" x14ac:dyDescent="0.25">
      <c r="A19" s="129"/>
      <c r="B19" s="127"/>
      <c r="C19" s="133"/>
      <c r="D19" s="133"/>
      <c r="E19" s="133"/>
      <c r="F19" s="134"/>
      <c r="G19" s="134"/>
      <c r="H19" s="134"/>
      <c r="I19" s="134"/>
      <c r="J19" s="134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40" t="s">
        <v>22</v>
      </c>
      <c r="V19" s="69" t="s">
        <v>12</v>
      </c>
      <c r="W19" s="108" t="s">
        <v>12</v>
      </c>
      <c r="X19" s="108" t="s">
        <v>12</v>
      </c>
      <c r="Y19" s="108" t="s">
        <v>12</v>
      </c>
      <c r="Z19" s="108" t="s">
        <v>12</v>
      </c>
      <c r="AA19" s="69" t="s">
        <v>12</v>
      </c>
      <c r="AB19" s="69" t="s">
        <v>12</v>
      </c>
      <c r="AC19" s="69" t="s">
        <v>12</v>
      </c>
      <c r="AD19" s="69" t="s">
        <v>12</v>
      </c>
      <c r="AE19" s="69" t="s">
        <v>12</v>
      </c>
      <c r="AF19" s="69" t="s">
        <v>12</v>
      </c>
      <c r="AG19" s="69" t="s">
        <v>12</v>
      </c>
      <c r="AH19" s="69" t="s">
        <v>12</v>
      </c>
      <c r="AI19" s="69" t="s">
        <v>12</v>
      </c>
      <c r="AJ19" s="69" t="s">
        <v>12</v>
      </c>
      <c r="AK19" s="69" t="s">
        <v>12</v>
      </c>
      <c r="AL19" s="69" t="s">
        <v>12</v>
      </c>
      <c r="AM19" s="69" t="s">
        <v>12</v>
      </c>
      <c r="AO19" s="118" t="b">
        <f>U19='2018'!J21</f>
        <v>1</v>
      </c>
    </row>
    <row r="20" spans="1:41" ht="79.5" customHeight="1" x14ac:dyDescent="0.25">
      <c r="A20" s="129"/>
      <c r="B20" s="127"/>
      <c r="C20" s="133"/>
      <c r="D20" s="133"/>
      <c r="E20" s="133"/>
      <c r="F20" s="134"/>
      <c r="G20" s="134"/>
      <c r="H20" s="134"/>
      <c r="I20" s="134"/>
      <c r="J20" s="134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28" t="s">
        <v>72</v>
      </c>
      <c r="V20" s="69" t="s">
        <v>12</v>
      </c>
      <c r="W20" s="108" t="s">
        <v>12</v>
      </c>
      <c r="X20" s="108" t="s">
        <v>12</v>
      </c>
      <c r="Y20" s="108" t="s">
        <v>12</v>
      </c>
      <c r="Z20" s="108" t="s">
        <v>12</v>
      </c>
      <c r="AA20" s="69" t="s">
        <v>12</v>
      </c>
      <c r="AB20" s="69" t="s">
        <v>12</v>
      </c>
      <c r="AC20" s="69" t="s">
        <v>12</v>
      </c>
      <c r="AD20" s="69" t="s">
        <v>12</v>
      </c>
      <c r="AE20" s="69" t="s">
        <v>12</v>
      </c>
      <c r="AF20" s="69" t="s">
        <v>12</v>
      </c>
      <c r="AG20" s="69" t="s">
        <v>12</v>
      </c>
      <c r="AH20" s="69" t="s">
        <v>12</v>
      </c>
      <c r="AI20" s="69" t="s">
        <v>12</v>
      </c>
      <c r="AJ20" s="69" t="s">
        <v>12</v>
      </c>
      <c r="AK20" s="69" t="s">
        <v>12</v>
      </c>
      <c r="AL20" s="69" t="s">
        <v>12</v>
      </c>
      <c r="AM20" s="69" t="s">
        <v>12</v>
      </c>
      <c r="AO20" s="118" t="b">
        <f>U20='2018'!J22</f>
        <v>1</v>
      </c>
    </row>
    <row r="21" spans="1:41" ht="45" x14ac:dyDescent="0.25">
      <c r="A21" s="136"/>
      <c r="B21" s="137"/>
      <c r="C21" s="138"/>
      <c r="D21" s="138"/>
      <c r="E21" s="138"/>
      <c r="F21" s="87"/>
      <c r="G21" s="87"/>
      <c r="H21" s="87"/>
      <c r="I21" s="87"/>
      <c r="J21" s="87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28" t="s">
        <v>23</v>
      </c>
      <c r="V21" s="69">
        <v>4</v>
      </c>
      <c r="W21" s="108">
        <v>6</v>
      </c>
      <c r="X21" s="108">
        <v>5</v>
      </c>
      <c r="Y21" s="108">
        <v>4</v>
      </c>
      <c r="Z21" s="108">
        <v>4</v>
      </c>
      <c r="AA21" s="69">
        <v>4</v>
      </c>
      <c r="AB21" s="69">
        <v>4</v>
      </c>
      <c r="AC21" s="69">
        <v>4</v>
      </c>
      <c r="AD21" s="69">
        <v>4</v>
      </c>
      <c r="AE21" s="69">
        <v>4</v>
      </c>
      <c r="AF21" s="69">
        <v>4</v>
      </c>
      <c r="AG21" s="69">
        <v>4</v>
      </c>
      <c r="AH21" s="69">
        <v>4</v>
      </c>
      <c r="AI21" s="69">
        <v>4</v>
      </c>
      <c r="AJ21" s="69">
        <v>4</v>
      </c>
      <c r="AK21" s="69">
        <v>4</v>
      </c>
      <c r="AL21" s="69">
        <v>4</v>
      </c>
      <c r="AM21" s="69">
        <v>4</v>
      </c>
      <c r="AO21" s="118" t="b">
        <f>U21='2018'!J23</f>
        <v>1</v>
      </c>
    </row>
    <row r="22" spans="1:41" ht="228" customHeight="1" x14ac:dyDescent="0.25">
      <c r="A22" s="129"/>
      <c r="B22" s="127"/>
      <c r="C22" s="133"/>
      <c r="D22" s="133"/>
      <c r="E22" s="133"/>
      <c r="F22" s="134"/>
      <c r="G22" s="134"/>
      <c r="H22" s="134"/>
      <c r="I22" s="134"/>
      <c r="J22" s="134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1" t="s">
        <v>73</v>
      </c>
      <c r="V22" s="69">
        <v>1.5</v>
      </c>
      <c r="W22" s="108">
        <v>1</v>
      </c>
      <c r="X22" s="108">
        <v>1</v>
      </c>
      <c r="Y22" s="108" t="s">
        <v>24</v>
      </c>
      <c r="Z22" s="108" t="s">
        <v>24</v>
      </c>
      <c r="AA22" s="69" t="s">
        <v>24</v>
      </c>
      <c r="AB22" s="69" t="s">
        <v>24</v>
      </c>
      <c r="AC22" s="69" t="s">
        <v>24</v>
      </c>
      <c r="AD22" s="69" t="s">
        <v>24</v>
      </c>
      <c r="AE22" s="69" t="s">
        <v>24</v>
      </c>
      <c r="AF22" s="69" t="s">
        <v>24</v>
      </c>
      <c r="AG22" s="69" t="s">
        <v>24</v>
      </c>
      <c r="AH22" s="69" t="s">
        <v>24</v>
      </c>
      <c r="AI22" s="69" t="s">
        <v>24</v>
      </c>
      <c r="AJ22" s="69" t="s">
        <v>24</v>
      </c>
      <c r="AK22" s="69" t="s">
        <v>24</v>
      </c>
      <c r="AL22" s="69" t="s">
        <v>24</v>
      </c>
      <c r="AM22" s="69" t="s">
        <v>131</v>
      </c>
      <c r="AO22" s="118" t="b">
        <f>U22='2018'!J24</f>
        <v>1</v>
      </c>
    </row>
    <row r="23" spans="1:41" s="1" customFormat="1" ht="90.75" customHeight="1" x14ac:dyDescent="0.25">
      <c r="A23" s="127"/>
      <c r="B23" s="127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42" t="s">
        <v>193</v>
      </c>
      <c r="V23" s="106">
        <v>2</v>
      </c>
      <c r="W23" s="106">
        <v>2</v>
      </c>
      <c r="X23" s="106">
        <v>1</v>
      </c>
      <c r="Y23" s="106">
        <v>1</v>
      </c>
      <c r="Z23" s="106">
        <v>1</v>
      </c>
      <c r="AA23" s="106">
        <v>1</v>
      </c>
      <c r="AB23" s="106">
        <v>1</v>
      </c>
      <c r="AC23" s="106">
        <v>1</v>
      </c>
      <c r="AD23" s="106">
        <v>1</v>
      </c>
      <c r="AE23" s="106">
        <v>1</v>
      </c>
      <c r="AF23" s="106">
        <v>1</v>
      </c>
      <c r="AG23" s="106">
        <v>1</v>
      </c>
      <c r="AH23" s="106">
        <v>1</v>
      </c>
      <c r="AI23" s="106">
        <v>1</v>
      </c>
      <c r="AJ23" s="106">
        <v>1</v>
      </c>
      <c r="AK23" s="106">
        <v>1</v>
      </c>
      <c r="AL23" s="106">
        <v>1</v>
      </c>
      <c r="AM23" s="108" t="s">
        <v>132</v>
      </c>
      <c r="AO23" s="118" t="b">
        <f>U23='2018'!J25</f>
        <v>1</v>
      </c>
    </row>
    <row r="24" spans="1:41" ht="108.75" customHeight="1" x14ac:dyDescent="0.25">
      <c r="A24" s="129"/>
      <c r="B24" s="127"/>
      <c r="C24" s="133"/>
      <c r="D24" s="133"/>
      <c r="E24" s="133"/>
      <c r="F24" s="134"/>
      <c r="G24" s="134"/>
      <c r="H24" s="134"/>
      <c r="I24" s="134"/>
      <c r="J24" s="134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28" t="s">
        <v>25</v>
      </c>
      <c r="V24" s="69">
        <v>100</v>
      </c>
      <c r="W24" s="108">
        <v>100</v>
      </c>
      <c r="X24" s="108">
        <v>100</v>
      </c>
      <c r="Y24" s="108">
        <v>100</v>
      </c>
      <c r="Z24" s="108">
        <v>100</v>
      </c>
      <c r="AA24" s="69">
        <v>100</v>
      </c>
      <c r="AB24" s="69">
        <v>100</v>
      </c>
      <c r="AC24" s="69">
        <v>100</v>
      </c>
      <c r="AD24" s="69">
        <v>100</v>
      </c>
      <c r="AE24" s="69">
        <v>100</v>
      </c>
      <c r="AF24" s="69">
        <v>100</v>
      </c>
      <c r="AG24" s="69">
        <v>100</v>
      </c>
      <c r="AH24" s="69">
        <v>100</v>
      </c>
      <c r="AI24" s="69">
        <v>100</v>
      </c>
      <c r="AJ24" s="69">
        <v>100</v>
      </c>
      <c r="AK24" s="69">
        <v>100</v>
      </c>
      <c r="AL24" s="69">
        <v>100</v>
      </c>
      <c r="AM24" s="69">
        <v>100</v>
      </c>
      <c r="AO24" s="118" t="b">
        <f>U24='2018'!J26</f>
        <v>1</v>
      </c>
    </row>
    <row r="25" spans="1:41" s="139" customFormat="1" ht="72.75" customHeight="1" x14ac:dyDescent="0.25">
      <c r="A25" s="129"/>
      <c r="B25" s="127"/>
      <c r="C25" s="133"/>
      <c r="D25" s="133"/>
      <c r="E25" s="133"/>
      <c r="F25" s="134"/>
      <c r="G25" s="134"/>
      <c r="H25" s="134"/>
      <c r="I25" s="134"/>
      <c r="J25" s="134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28" t="s">
        <v>26</v>
      </c>
      <c r="V25" s="69">
        <v>4</v>
      </c>
      <c r="W25" s="108">
        <v>4</v>
      </c>
      <c r="X25" s="108">
        <v>4</v>
      </c>
      <c r="Y25" s="108">
        <v>4</v>
      </c>
      <c r="Z25" s="108">
        <v>4</v>
      </c>
      <c r="AA25" s="69">
        <v>4</v>
      </c>
      <c r="AB25" s="69">
        <v>4</v>
      </c>
      <c r="AC25" s="69">
        <v>4</v>
      </c>
      <c r="AD25" s="69">
        <v>4</v>
      </c>
      <c r="AE25" s="69">
        <v>4</v>
      </c>
      <c r="AF25" s="69">
        <v>4</v>
      </c>
      <c r="AG25" s="69">
        <v>4</v>
      </c>
      <c r="AH25" s="69">
        <v>4</v>
      </c>
      <c r="AI25" s="69">
        <v>4</v>
      </c>
      <c r="AJ25" s="69">
        <v>4</v>
      </c>
      <c r="AK25" s="69">
        <v>4</v>
      </c>
      <c r="AL25" s="69">
        <v>4</v>
      </c>
      <c r="AM25" s="69" t="s">
        <v>133</v>
      </c>
      <c r="AO25" s="118" t="b">
        <f>U25='2018'!J27</f>
        <v>1</v>
      </c>
    </row>
    <row r="26" spans="1:41" ht="54" customHeight="1" x14ac:dyDescent="0.25">
      <c r="A26" s="129"/>
      <c r="B26" s="127"/>
      <c r="C26" s="133"/>
      <c r="D26" s="133"/>
      <c r="E26" s="133"/>
      <c r="F26" s="134"/>
      <c r="G26" s="134"/>
      <c r="H26" s="134"/>
      <c r="I26" s="134"/>
      <c r="J26" s="134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28" t="s">
        <v>27</v>
      </c>
      <c r="V26" s="69" t="s">
        <v>12</v>
      </c>
      <c r="W26" s="108" t="s">
        <v>12</v>
      </c>
      <c r="X26" s="108" t="s">
        <v>12</v>
      </c>
      <c r="Y26" s="108" t="s">
        <v>12</v>
      </c>
      <c r="Z26" s="108" t="s">
        <v>12</v>
      </c>
      <c r="AA26" s="69" t="s">
        <v>12</v>
      </c>
      <c r="AB26" s="69" t="s">
        <v>12</v>
      </c>
      <c r="AC26" s="69" t="s">
        <v>12</v>
      </c>
      <c r="AD26" s="69" t="s">
        <v>12</v>
      </c>
      <c r="AE26" s="69" t="s">
        <v>12</v>
      </c>
      <c r="AF26" s="69" t="s">
        <v>12</v>
      </c>
      <c r="AG26" s="69" t="s">
        <v>12</v>
      </c>
      <c r="AH26" s="69" t="s">
        <v>12</v>
      </c>
      <c r="AI26" s="69" t="s">
        <v>12</v>
      </c>
      <c r="AJ26" s="69" t="s">
        <v>12</v>
      </c>
      <c r="AK26" s="69" t="s">
        <v>12</v>
      </c>
      <c r="AL26" s="69" t="s">
        <v>12</v>
      </c>
      <c r="AM26" s="69" t="s">
        <v>12</v>
      </c>
      <c r="AO26" s="118" t="b">
        <f>U26='2018'!J28</f>
        <v>1</v>
      </c>
    </row>
    <row r="27" spans="1:41" ht="120" x14ac:dyDescent="0.25">
      <c r="A27" s="129"/>
      <c r="B27" s="127"/>
      <c r="C27" s="133"/>
      <c r="D27" s="133"/>
      <c r="E27" s="133"/>
      <c r="F27" s="134"/>
      <c r="G27" s="134"/>
      <c r="H27" s="134"/>
      <c r="I27" s="134"/>
      <c r="J27" s="134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28" t="s">
        <v>13</v>
      </c>
      <c r="V27" s="69">
        <v>100</v>
      </c>
      <c r="W27" s="108">
        <v>100</v>
      </c>
      <c r="X27" s="108">
        <v>100</v>
      </c>
      <c r="Y27" s="108">
        <v>100</v>
      </c>
      <c r="Z27" s="108">
        <v>100</v>
      </c>
      <c r="AA27" s="69">
        <v>100</v>
      </c>
      <c r="AB27" s="69">
        <v>100</v>
      </c>
      <c r="AC27" s="69">
        <v>100</v>
      </c>
      <c r="AD27" s="69">
        <v>100</v>
      </c>
      <c r="AE27" s="69">
        <v>100</v>
      </c>
      <c r="AF27" s="69">
        <v>100</v>
      </c>
      <c r="AG27" s="69">
        <v>100</v>
      </c>
      <c r="AH27" s="69">
        <v>100</v>
      </c>
      <c r="AI27" s="69">
        <v>100</v>
      </c>
      <c r="AJ27" s="69">
        <v>100</v>
      </c>
      <c r="AK27" s="69">
        <v>100</v>
      </c>
      <c r="AL27" s="69">
        <v>100</v>
      </c>
      <c r="AM27" s="69">
        <v>100</v>
      </c>
      <c r="AO27" s="118" t="b">
        <f>U27='2018'!J29</f>
        <v>1</v>
      </c>
    </row>
    <row r="28" spans="1:41" ht="108" customHeight="1" x14ac:dyDescent="0.25">
      <c r="A28" s="129"/>
      <c r="B28" s="127"/>
      <c r="C28" s="133"/>
      <c r="D28" s="133"/>
      <c r="E28" s="133"/>
      <c r="F28" s="134"/>
      <c r="G28" s="134"/>
      <c r="H28" s="134"/>
      <c r="I28" s="134"/>
      <c r="J28" s="134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28" t="s">
        <v>28</v>
      </c>
      <c r="V28" s="69">
        <v>2</v>
      </c>
      <c r="W28" s="108">
        <v>2</v>
      </c>
      <c r="X28" s="108">
        <v>2</v>
      </c>
      <c r="Y28" s="108">
        <v>2</v>
      </c>
      <c r="Z28" s="108">
        <v>2</v>
      </c>
      <c r="AA28" s="69">
        <v>2</v>
      </c>
      <c r="AB28" s="69">
        <v>2</v>
      </c>
      <c r="AC28" s="69">
        <v>2</v>
      </c>
      <c r="AD28" s="69">
        <v>2</v>
      </c>
      <c r="AE28" s="69">
        <v>2</v>
      </c>
      <c r="AF28" s="69">
        <v>2</v>
      </c>
      <c r="AG28" s="69">
        <v>2</v>
      </c>
      <c r="AH28" s="69">
        <v>2</v>
      </c>
      <c r="AI28" s="69">
        <v>2</v>
      </c>
      <c r="AJ28" s="69">
        <v>2</v>
      </c>
      <c r="AK28" s="69">
        <v>2</v>
      </c>
      <c r="AL28" s="69">
        <v>2</v>
      </c>
      <c r="AM28" s="69" t="s">
        <v>134</v>
      </c>
      <c r="AO28" s="118" t="b">
        <f>U28='2018'!J30</f>
        <v>1</v>
      </c>
    </row>
    <row r="29" spans="1:41" ht="108" customHeight="1" x14ac:dyDescent="0.25">
      <c r="A29" s="129"/>
      <c r="B29" s="127"/>
      <c r="C29" s="133"/>
      <c r="D29" s="133"/>
      <c r="E29" s="133"/>
      <c r="F29" s="134"/>
      <c r="G29" s="134"/>
      <c r="H29" s="134"/>
      <c r="I29" s="134"/>
      <c r="J29" s="134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1" t="s">
        <v>194</v>
      </c>
      <c r="V29" s="132">
        <v>99</v>
      </c>
      <c r="W29" s="132">
        <v>100.9</v>
      </c>
      <c r="X29" s="132">
        <v>101.2</v>
      </c>
      <c r="Y29" s="108" t="s">
        <v>127</v>
      </c>
      <c r="Z29" s="108" t="s">
        <v>127</v>
      </c>
      <c r="AA29" s="132" t="s">
        <v>127</v>
      </c>
      <c r="AB29" s="132" t="s">
        <v>127</v>
      </c>
      <c r="AC29" s="132" t="s">
        <v>127</v>
      </c>
      <c r="AD29" s="132" t="s">
        <v>127</v>
      </c>
      <c r="AE29" s="132" t="s">
        <v>127</v>
      </c>
      <c r="AF29" s="132" t="s">
        <v>127</v>
      </c>
      <c r="AG29" s="132" t="s">
        <v>127</v>
      </c>
      <c r="AH29" s="132" t="s">
        <v>127</v>
      </c>
      <c r="AI29" s="132" t="s">
        <v>127</v>
      </c>
      <c r="AJ29" s="132" t="s">
        <v>127</v>
      </c>
      <c r="AK29" s="132" t="s">
        <v>127</v>
      </c>
      <c r="AL29" s="132" t="s">
        <v>127</v>
      </c>
      <c r="AM29" s="132" t="s">
        <v>135</v>
      </c>
    </row>
    <row r="30" spans="1:41" ht="63.75" customHeight="1" x14ac:dyDescent="0.25">
      <c r="A30" s="129"/>
      <c r="B30" s="127"/>
      <c r="C30" s="133"/>
      <c r="D30" s="133"/>
      <c r="E30" s="133"/>
      <c r="F30" s="134"/>
      <c r="G30" s="134"/>
      <c r="H30" s="134"/>
      <c r="I30" s="134"/>
      <c r="J30" s="134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5" t="s">
        <v>64</v>
      </c>
      <c r="V30" s="132" t="s">
        <v>12</v>
      </c>
      <c r="W30" s="132" t="s">
        <v>12</v>
      </c>
      <c r="X30" s="132" t="s">
        <v>12</v>
      </c>
      <c r="Y30" s="108" t="s">
        <v>12</v>
      </c>
      <c r="Z30" s="108" t="s">
        <v>12</v>
      </c>
      <c r="AA30" s="132" t="s">
        <v>12</v>
      </c>
      <c r="AB30" s="132" t="s">
        <v>12</v>
      </c>
      <c r="AC30" s="132" t="s">
        <v>12</v>
      </c>
      <c r="AD30" s="132" t="s">
        <v>12</v>
      </c>
      <c r="AE30" s="132" t="s">
        <v>12</v>
      </c>
      <c r="AF30" s="132" t="s">
        <v>12</v>
      </c>
      <c r="AG30" s="132" t="s">
        <v>12</v>
      </c>
      <c r="AH30" s="132" t="s">
        <v>12</v>
      </c>
      <c r="AI30" s="132" t="s">
        <v>12</v>
      </c>
      <c r="AJ30" s="132" t="s">
        <v>12</v>
      </c>
      <c r="AK30" s="132" t="s">
        <v>12</v>
      </c>
      <c r="AL30" s="132" t="s">
        <v>12</v>
      </c>
      <c r="AM30" s="132" t="s">
        <v>12</v>
      </c>
      <c r="AO30" s="118" t="b">
        <f>U30='2018'!J31</f>
        <v>1</v>
      </c>
    </row>
    <row r="31" spans="1:41" ht="66" customHeight="1" x14ac:dyDescent="0.25">
      <c r="A31" s="129"/>
      <c r="B31" s="127"/>
      <c r="C31" s="133"/>
      <c r="D31" s="133"/>
      <c r="E31" s="133"/>
      <c r="F31" s="134"/>
      <c r="G31" s="134"/>
      <c r="H31" s="134"/>
      <c r="I31" s="134"/>
      <c r="J31" s="134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28" t="s">
        <v>29</v>
      </c>
      <c r="V31" s="69">
        <v>6</v>
      </c>
      <c r="W31" s="108">
        <v>4</v>
      </c>
      <c r="X31" s="108">
        <v>4</v>
      </c>
      <c r="Y31" s="108" t="s">
        <v>30</v>
      </c>
      <c r="Z31" s="108" t="s">
        <v>30</v>
      </c>
      <c r="AA31" s="69" t="s">
        <v>30</v>
      </c>
      <c r="AB31" s="69" t="s">
        <v>30</v>
      </c>
      <c r="AC31" s="69" t="s">
        <v>30</v>
      </c>
      <c r="AD31" s="69" t="s">
        <v>30</v>
      </c>
      <c r="AE31" s="69" t="s">
        <v>30</v>
      </c>
      <c r="AF31" s="69" t="s">
        <v>30</v>
      </c>
      <c r="AG31" s="69" t="s">
        <v>30</v>
      </c>
      <c r="AH31" s="69" t="s">
        <v>30</v>
      </c>
      <c r="AI31" s="69" t="s">
        <v>30</v>
      </c>
      <c r="AJ31" s="69" t="s">
        <v>30</v>
      </c>
      <c r="AK31" s="69" t="s">
        <v>30</v>
      </c>
      <c r="AL31" s="69" t="s">
        <v>30</v>
      </c>
      <c r="AM31" s="69" t="s">
        <v>136</v>
      </c>
      <c r="AO31" s="118" t="b">
        <f>U31='2018'!J32</f>
        <v>1</v>
      </c>
    </row>
    <row r="32" spans="1:41" ht="70.5" customHeight="1" x14ac:dyDescent="0.25">
      <c r="A32" s="129"/>
      <c r="B32" s="127"/>
      <c r="C32" s="133"/>
      <c r="D32" s="133"/>
      <c r="E32" s="133"/>
      <c r="F32" s="134"/>
      <c r="G32" s="134"/>
      <c r="H32" s="134"/>
      <c r="I32" s="134"/>
      <c r="J32" s="134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28" t="s">
        <v>31</v>
      </c>
      <c r="V32" s="69">
        <v>4</v>
      </c>
      <c r="W32" s="108">
        <v>4</v>
      </c>
      <c r="X32" s="108">
        <v>4</v>
      </c>
      <c r="Y32" s="108">
        <v>4</v>
      </c>
      <c r="Z32" s="108">
        <v>4</v>
      </c>
      <c r="AA32" s="69">
        <v>4</v>
      </c>
      <c r="AB32" s="69">
        <v>4</v>
      </c>
      <c r="AC32" s="69">
        <v>4</v>
      </c>
      <c r="AD32" s="69">
        <v>4</v>
      </c>
      <c r="AE32" s="69">
        <v>4</v>
      </c>
      <c r="AF32" s="69">
        <v>4</v>
      </c>
      <c r="AG32" s="69">
        <v>4</v>
      </c>
      <c r="AH32" s="69">
        <v>4</v>
      </c>
      <c r="AI32" s="69">
        <v>4</v>
      </c>
      <c r="AJ32" s="69">
        <v>4</v>
      </c>
      <c r="AK32" s="69">
        <v>4</v>
      </c>
      <c r="AL32" s="69">
        <v>4</v>
      </c>
      <c r="AM32" s="69" t="s">
        <v>133</v>
      </c>
      <c r="AO32" s="118" t="b">
        <f>U32='2018'!J33</f>
        <v>1</v>
      </c>
    </row>
    <row r="33" spans="1:41" ht="81" customHeight="1" x14ac:dyDescent="0.25">
      <c r="A33" s="129"/>
      <c r="B33" s="127"/>
      <c r="C33" s="133"/>
      <c r="D33" s="133"/>
      <c r="E33" s="133"/>
      <c r="F33" s="134"/>
      <c r="G33" s="134"/>
      <c r="H33" s="134"/>
      <c r="I33" s="134"/>
      <c r="J33" s="134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41" t="s">
        <v>32</v>
      </c>
      <c r="V33" s="123" t="s">
        <v>12</v>
      </c>
      <c r="W33" s="106" t="s">
        <v>12</v>
      </c>
      <c r="X33" s="106" t="s">
        <v>12</v>
      </c>
      <c r="Y33" s="106" t="s">
        <v>12</v>
      </c>
      <c r="Z33" s="106" t="s">
        <v>12</v>
      </c>
      <c r="AA33" s="123" t="s">
        <v>12</v>
      </c>
      <c r="AB33" s="123" t="s">
        <v>12</v>
      </c>
      <c r="AC33" s="123" t="s">
        <v>12</v>
      </c>
      <c r="AD33" s="123" t="s">
        <v>12</v>
      </c>
      <c r="AE33" s="123" t="s">
        <v>12</v>
      </c>
      <c r="AF33" s="123" t="s">
        <v>12</v>
      </c>
      <c r="AG33" s="123" t="s">
        <v>12</v>
      </c>
      <c r="AH33" s="123" t="s">
        <v>12</v>
      </c>
      <c r="AI33" s="123" t="s">
        <v>12</v>
      </c>
      <c r="AJ33" s="123" t="s">
        <v>12</v>
      </c>
      <c r="AK33" s="123" t="s">
        <v>12</v>
      </c>
      <c r="AL33" s="123" t="s">
        <v>12</v>
      </c>
      <c r="AM33" s="123" t="s">
        <v>12</v>
      </c>
      <c r="AO33" s="118" t="b">
        <f>U33='2018'!J34</f>
        <v>1</v>
      </c>
    </row>
    <row r="34" spans="1:41" ht="129.75" customHeight="1" x14ac:dyDescent="0.25">
      <c r="A34" s="129"/>
      <c r="B34" s="127"/>
      <c r="C34" s="133"/>
      <c r="D34" s="133"/>
      <c r="E34" s="133"/>
      <c r="F34" s="134"/>
      <c r="G34" s="134"/>
      <c r="H34" s="134"/>
      <c r="I34" s="134"/>
      <c r="J34" s="134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28" t="s">
        <v>74</v>
      </c>
      <c r="V34" s="69" t="s">
        <v>12</v>
      </c>
      <c r="W34" s="108" t="s">
        <v>12</v>
      </c>
      <c r="X34" s="108" t="s">
        <v>12</v>
      </c>
      <c r="Y34" s="108" t="s">
        <v>12</v>
      </c>
      <c r="Z34" s="108" t="s">
        <v>12</v>
      </c>
      <c r="AA34" s="69" t="s">
        <v>12</v>
      </c>
      <c r="AB34" s="69" t="s">
        <v>12</v>
      </c>
      <c r="AC34" s="69" t="s">
        <v>12</v>
      </c>
      <c r="AD34" s="69" t="s">
        <v>12</v>
      </c>
      <c r="AE34" s="69" t="s">
        <v>12</v>
      </c>
      <c r="AF34" s="69" t="s">
        <v>12</v>
      </c>
      <c r="AG34" s="69" t="s">
        <v>12</v>
      </c>
      <c r="AH34" s="69" t="s">
        <v>12</v>
      </c>
      <c r="AI34" s="69" t="s">
        <v>12</v>
      </c>
      <c r="AJ34" s="69" t="s">
        <v>12</v>
      </c>
      <c r="AK34" s="69" t="s">
        <v>12</v>
      </c>
      <c r="AL34" s="69" t="s">
        <v>12</v>
      </c>
      <c r="AM34" s="69" t="s">
        <v>12</v>
      </c>
      <c r="AO34" s="118" t="b">
        <f>U34='2018'!J35</f>
        <v>1</v>
      </c>
    </row>
    <row r="35" spans="1:41" ht="102.75" customHeight="1" x14ac:dyDescent="0.25">
      <c r="A35" s="129"/>
      <c r="B35" s="127"/>
      <c r="C35" s="133"/>
      <c r="D35" s="133"/>
      <c r="E35" s="133"/>
      <c r="F35" s="134"/>
      <c r="G35" s="134"/>
      <c r="H35" s="134"/>
      <c r="I35" s="134"/>
      <c r="J35" s="134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28" t="s">
        <v>75</v>
      </c>
      <c r="V35" s="69" t="s">
        <v>12</v>
      </c>
      <c r="W35" s="108" t="s">
        <v>12</v>
      </c>
      <c r="X35" s="108" t="s">
        <v>12</v>
      </c>
      <c r="Y35" s="108" t="s">
        <v>12</v>
      </c>
      <c r="Z35" s="108" t="s">
        <v>12</v>
      </c>
      <c r="AA35" s="69" t="s">
        <v>12</v>
      </c>
      <c r="AB35" s="69" t="s">
        <v>12</v>
      </c>
      <c r="AC35" s="69" t="s">
        <v>12</v>
      </c>
      <c r="AD35" s="69" t="s">
        <v>12</v>
      </c>
      <c r="AE35" s="69" t="s">
        <v>12</v>
      </c>
      <c r="AF35" s="69" t="s">
        <v>12</v>
      </c>
      <c r="AG35" s="69" t="s">
        <v>12</v>
      </c>
      <c r="AH35" s="69" t="s">
        <v>12</v>
      </c>
      <c r="AI35" s="69" t="s">
        <v>12</v>
      </c>
      <c r="AJ35" s="69" t="s">
        <v>12</v>
      </c>
      <c r="AK35" s="69" t="s">
        <v>12</v>
      </c>
      <c r="AL35" s="69" t="s">
        <v>12</v>
      </c>
      <c r="AM35" s="69" t="s">
        <v>12</v>
      </c>
      <c r="AO35" s="118" t="b">
        <f>U35='2018'!J36</f>
        <v>1</v>
      </c>
    </row>
    <row r="36" spans="1:41" ht="127.5" customHeight="1" x14ac:dyDescent="0.25">
      <c r="A36" s="143"/>
      <c r="B36" s="144"/>
      <c r="C36" s="145"/>
      <c r="D36" s="145"/>
      <c r="E36" s="145"/>
      <c r="F36" s="146"/>
      <c r="G36" s="146"/>
      <c r="H36" s="146"/>
      <c r="I36" s="146"/>
      <c r="J36" s="146"/>
      <c r="K36" s="145"/>
      <c r="L36" s="133"/>
      <c r="M36" s="145"/>
      <c r="N36" s="133"/>
      <c r="O36" s="133"/>
      <c r="P36" s="133"/>
      <c r="Q36" s="133"/>
      <c r="R36" s="133"/>
      <c r="S36" s="133"/>
      <c r="T36" s="145"/>
      <c r="U36" s="121" t="s">
        <v>33</v>
      </c>
      <c r="V36" s="69">
        <v>100</v>
      </c>
      <c r="W36" s="108">
        <v>100</v>
      </c>
      <c r="X36" s="108">
        <v>100</v>
      </c>
      <c r="Y36" s="108">
        <v>100</v>
      </c>
      <c r="Z36" s="108">
        <v>100</v>
      </c>
      <c r="AA36" s="69">
        <v>100</v>
      </c>
      <c r="AB36" s="69">
        <v>100</v>
      </c>
      <c r="AC36" s="69">
        <v>100</v>
      </c>
      <c r="AD36" s="69">
        <v>100</v>
      </c>
      <c r="AE36" s="69">
        <v>100</v>
      </c>
      <c r="AF36" s="69">
        <v>100</v>
      </c>
      <c r="AG36" s="69">
        <v>100</v>
      </c>
      <c r="AH36" s="69">
        <v>100</v>
      </c>
      <c r="AI36" s="69">
        <v>100</v>
      </c>
      <c r="AJ36" s="69">
        <v>100</v>
      </c>
      <c r="AK36" s="69">
        <v>100</v>
      </c>
      <c r="AL36" s="69">
        <v>100</v>
      </c>
      <c r="AM36" s="69">
        <v>100</v>
      </c>
      <c r="AO36" s="118" t="b">
        <f>U36='2018'!J37</f>
        <v>1</v>
      </c>
    </row>
    <row r="37" spans="1:41" ht="93.75" customHeight="1" x14ac:dyDescent="0.25">
      <c r="A37" s="129"/>
      <c r="B37" s="127"/>
      <c r="C37" s="133"/>
      <c r="D37" s="133"/>
      <c r="E37" s="133"/>
      <c r="F37" s="134"/>
      <c r="G37" s="134"/>
      <c r="H37" s="134"/>
      <c r="I37" s="134"/>
      <c r="J37" s="134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47" t="s">
        <v>34</v>
      </c>
      <c r="V37" s="107" t="s">
        <v>12</v>
      </c>
      <c r="W37" s="107" t="s">
        <v>12</v>
      </c>
      <c r="X37" s="107" t="s">
        <v>12</v>
      </c>
      <c r="Y37" s="107" t="s">
        <v>12</v>
      </c>
      <c r="Z37" s="107" t="s">
        <v>12</v>
      </c>
      <c r="AA37" s="107" t="s">
        <v>12</v>
      </c>
      <c r="AB37" s="107" t="s">
        <v>12</v>
      </c>
      <c r="AC37" s="107" t="s">
        <v>12</v>
      </c>
      <c r="AD37" s="107" t="s">
        <v>12</v>
      </c>
      <c r="AE37" s="107" t="s">
        <v>12</v>
      </c>
      <c r="AF37" s="107" t="s">
        <v>12</v>
      </c>
      <c r="AG37" s="107" t="s">
        <v>12</v>
      </c>
      <c r="AH37" s="107" t="s">
        <v>12</v>
      </c>
      <c r="AI37" s="107" t="s">
        <v>12</v>
      </c>
      <c r="AJ37" s="107" t="s">
        <v>12</v>
      </c>
      <c r="AK37" s="107" t="s">
        <v>12</v>
      </c>
      <c r="AL37" s="107" t="s">
        <v>12</v>
      </c>
      <c r="AM37" s="107" t="s">
        <v>12</v>
      </c>
      <c r="AO37" s="118" t="b">
        <f>U37='2018'!J38</f>
        <v>1</v>
      </c>
    </row>
    <row r="38" spans="1:41" ht="92.25" customHeight="1" x14ac:dyDescent="0.25">
      <c r="A38" s="129"/>
      <c r="B38" s="144"/>
      <c r="C38" s="145"/>
      <c r="D38" s="145"/>
      <c r="E38" s="145"/>
      <c r="F38" s="146"/>
      <c r="G38" s="146"/>
      <c r="H38" s="146"/>
      <c r="I38" s="146"/>
      <c r="J38" s="146"/>
      <c r="K38" s="145"/>
      <c r="L38" s="145"/>
      <c r="M38" s="145"/>
      <c r="N38" s="145"/>
      <c r="O38" s="145"/>
      <c r="P38" s="145"/>
      <c r="Q38" s="145"/>
      <c r="R38" s="145"/>
      <c r="S38" s="145"/>
      <c r="T38" s="133"/>
      <c r="U38" s="121" t="s">
        <v>35</v>
      </c>
      <c r="V38" s="69">
        <v>100</v>
      </c>
      <c r="W38" s="108">
        <v>100</v>
      </c>
      <c r="X38" s="108">
        <v>100</v>
      </c>
      <c r="Y38" s="108">
        <v>100</v>
      </c>
      <c r="Z38" s="108">
        <v>100</v>
      </c>
      <c r="AA38" s="69">
        <v>100</v>
      </c>
      <c r="AB38" s="69">
        <v>100</v>
      </c>
      <c r="AC38" s="69">
        <v>100</v>
      </c>
      <c r="AD38" s="69">
        <v>100</v>
      </c>
      <c r="AE38" s="69">
        <v>100</v>
      </c>
      <c r="AF38" s="69">
        <v>100</v>
      </c>
      <c r="AG38" s="69">
        <v>100</v>
      </c>
      <c r="AH38" s="69">
        <v>100</v>
      </c>
      <c r="AI38" s="69">
        <v>100</v>
      </c>
      <c r="AJ38" s="69">
        <v>100</v>
      </c>
      <c r="AK38" s="69">
        <v>100</v>
      </c>
      <c r="AL38" s="69">
        <v>100</v>
      </c>
      <c r="AM38" s="69">
        <v>100</v>
      </c>
      <c r="AO38" s="118" t="b">
        <f>U38='2018'!J39</f>
        <v>1</v>
      </c>
    </row>
    <row r="39" spans="1:41" s="139" customFormat="1" ht="102" customHeight="1" x14ac:dyDescent="0.25">
      <c r="A39" s="129"/>
      <c r="B39" s="144"/>
      <c r="C39" s="145"/>
      <c r="D39" s="145"/>
      <c r="E39" s="145"/>
      <c r="F39" s="146"/>
      <c r="G39" s="146"/>
      <c r="H39" s="146"/>
      <c r="I39" s="146"/>
      <c r="J39" s="146"/>
      <c r="K39" s="145"/>
      <c r="L39" s="145"/>
      <c r="M39" s="145"/>
      <c r="N39" s="145"/>
      <c r="O39" s="145"/>
      <c r="P39" s="145"/>
      <c r="Q39" s="145"/>
      <c r="R39" s="145"/>
      <c r="S39" s="145"/>
      <c r="T39" s="133"/>
      <c r="U39" s="121" t="s">
        <v>36</v>
      </c>
      <c r="V39" s="69">
        <v>100</v>
      </c>
      <c r="W39" s="108">
        <v>100</v>
      </c>
      <c r="X39" s="108">
        <v>100</v>
      </c>
      <c r="Y39" s="108">
        <v>100</v>
      </c>
      <c r="Z39" s="108">
        <v>100</v>
      </c>
      <c r="AA39" s="69">
        <v>100</v>
      </c>
      <c r="AB39" s="69">
        <v>100</v>
      </c>
      <c r="AC39" s="69">
        <v>100</v>
      </c>
      <c r="AD39" s="69">
        <v>100</v>
      </c>
      <c r="AE39" s="69">
        <v>100</v>
      </c>
      <c r="AF39" s="69">
        <v>100</v>
      </c>
      <c r="AG39" s="69">
        <v>100</v>
      </c>
      <c r="AH39" s="69">
        <v>100</v>
      </c>
      <c r="AI39" s="69">
        <v>100</v>
      </c>
      <c r="AJ39" s="69">
        <v>100</v>
      </c>
      <c r="AK39" s="69">
        <v>100</v>
      </c>
      <c r="AL39" s="69">
        <v>100</v>
      </c>
      <c r="AM39" s="69">
        <v>100</v>
      </c>
      <c r="AO39" s="118" t="b">
        <f>U39='2018'!J40</f>
        <v>1</v>
      </c>
    </row>
    <row r="40" spans="1:41" ht="94.5" customHeight="1" x14ac:dyDescent="0.25">
      <c r="A40" s="129"/>
      <c r="B40" s="127"/>
      <c r="C40" s="133"/>
      <c r="D40" s="133"/>
      <c r="E40" s="133"/>
      <c r="F40" s="134"/>
      <c r="G40" s="134"/>
      <c r="H40" s="134"/>
      <c r="I40" s="134"/>
      <c r="J40" s="134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21" t="s">
        <v>37</v>
      </c>
      <c r="V40" s="69" t="s">
        <v>12</v>
      </c>
      <c r="W40" s="108" t="s">
        <v>12</v>
      </c>
      <c r="X40" s="108" t="s">
        <v>12</v>
      </c>
      <c r="Y40" s="108" t="s">
        <v>12</v>
      </c>
      <c r="Z40" s="108" t="s">
        <v>12</v>
      </c>
      <c r="AA40" s="69" t="s">
        <v>12</v>
      </c>
      <c r="AB40" s="69" t="s">
        <v>12</v>
      </c>
      <c r="AC40" s="69" t="s">
        <v>12</v>
      </c>
      <c r="AD40" s="69" t="s">
        <v>12</v>
      </c>
      <c r="AE40" s="69" t="s">
        <v>12</v>
      </c>
      <c r="AF40" s="69" t="s">
        <v>12</v>
      </c>
      <c r="AG40" s="69" t="s">
        <v>12</v>
      </c>
      <c r="AH40" s="69" t="s">
        <v>12</v>
      </c>
      <c r="AI40" s="69" t="s">
        <v>12</v>
      </c>
      <c r="AJ40" s="69" t="s">
        <v>12</v>
      </c>
      <c r="AK40" s="69" t="s">
        <v>12</v>
      </c>
      <c r="AL40" s="69" t="s">
        <v>12</v>
      </c>
      <c r="AM40" s="69" t="s">
        <v>12</v>
      </c>
      <c r="AO40" s="118" t="b">
        <f>U40='2018'!J41</f>
        <v>1</v>
      </c>
    </row>
    <row r="41" spans="1:41" ht="72" customHeight="1" x14ac:dyDescent="0.25">
      <c r="A41" s="129"/>
      <c r="B41" s="127"/>
      <c r="C41" s="133"/>
      <c r="D41" s="133"/>
      <c r="E41" s="133"/>
      <c r="F41" s="134"/>
      <c r="G41" s="134"/>
      <c r="H41" s="134"/>
      <c r="I41" s="134"/>
      <c r="J41" s="134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40" t="s">
        <v>38</v>
      </c>
      <c r="V41" s="108" t="s">
        <v>12</v>
      </c>
      <c r="W41" s="108" t="s">
        <v>12</v>
      </c>
      <c r="X41" s="108" t="s">
        <v>12</v>
      </c>
      <c r="Y41" s="108" t="s">
        <v>12</v>
      </c>
      <c r="Z41" s="108" t="s">
        <v>12</v>
      </c>
      <c r="AA41" s="108" t="s">
        <v>12</v>
      </c>
      <c r="AB41" s="108" t="s">
        <v>12</v>
      </c>
      <c r="AC41" s="108" t="s">
        <v>12</v>
      </c>
      <c r="AD41" s="108" t="s">
        <v>12</v>
      </c>
      <c r="AE41" s="108" t="s">
        <v>12</v>
      </c>
      <c r="AF41" s="108" t="s">
        <v>12</v>
      </c>
      <c r="AG41" s="108" t="s">
        <v>12</v>
      </c>
      <c r="AH41" s="108" t="s">
        <v>12</v>
      </c>
      <c r="AI41" s="108" t="s">
        <v>12</v>
      </c>
      <c r="AJ41" s="108" t="s">
        <v>12</v>
      </c>
      <c r="AK41" s="108" t="s">
        <v>12</v>
      </c>
      <c r="AL41" s="108" t="s">
        <v>12</v>
      </c>
      <c r="AM41" s="108" t="s">
        <v>12</v>
      </c>
      <c r="AO41" s="118" t="b">
        <f>U41='2018'!J42</f>
        <v>1</v>
      </c>
    </row>
    <row r="42" spans="1:41" ht="92.25" customHeight="1" x14ac:dyDescent="0.25">
      <c r="A42" s="136"/>
      <c r="B42" s="137"/>
      <c r="C42" s="138"/>
      <c r="D42" s="138"/>
      <c r="E42" s="138"/>
      <c r="F42" s="87"/>
      <c r="G42" s="87"/>
      <c r="H42" s="87"/>
      <c r="I42" s="87"/>
      <c r="J42" s="8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47" t="s">
        <v>76</v>
      </c>
      <c r="V42" s="108">
        <v>100</v>
      </c>
      <c r="W42" s="108">
        <v>103.3</v>
      </c>
      <c r="X42" s="108">
        <v>100</v>
      </c>
      <c r="Y42" s="108" t="s">
        <v>39</v>
      </c>
      <c r="Z42" s="108" t="s">
        <v>39</v>
      </c>
      <c r="AA42" s="108" t="s">
        <v>39</v>
      </c>
      <c r="AB42" s="108" t="s">
        <v>39</v>
      </c>
      <c r="AC42" s="108" t="s">
        <v>39</v>
      </c>
      <c r="AD42" s="108" t="s">
        <v>39</v>
      </c>
      <c r="AE42" s="108" t="s">
        <v>39</v>
      </c>
      <c r="AF42" s="108" t="s">
        <v>39</v>
      </c>
      <c r="AG42" s="108" t="s">
        <v>39</v>
      </c>
      <c r="AH42" s="108" t="s">
        <v>39</v>
      </c>
      <c r="AI42" s="108" t="s">
        <v>39</v>
      </c>
      <c r="AJ42" s="108" t="s">
        <v>39</v>
      </c>
      <c r="AK42" s="108" t="s">
        <v>39</v>
      </c>
      <c r="AL42" s="108" t="s">
        <v>39</v>
      </c>
      <c r="AM42" s="108" t="s">
        <v>137</v>
      </c>
      <c r="AO42" s="118" t="b">
        <f>U42='2018'!J43</f>
        <v>1</v>
      </c>
    </row>
    <row r="43" spans="1:41" ht="45" x14ac:dyDescent="0.25">
      <c r="A43" s="129"/>
      <c r="B43" s="127"/>
      <c r="C43" s="133"/>
      <c r="D43" s="133"/>
      <c r="E43" s="133"/>
      <c r="F43" s="134"/>
      <c r="G43" s="134"/>
      <c r="H43" s="134"/>
      <c r="I43" s="134"/>
      <c r="J43" s="134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40" t="s">
        <v>65</v>
      </c>
      <c r="V43" s="108">
        <v>100</v>
      </c>
      <c r="W43" s="108">
        <v>99.99</v>
      </c>
      <c r="X43" s="108">
        <v>99.93</v>
      </c>
      <c r="Y43" s="108" t="s">
        <v>39</v>
      </c>
      <c r="Z43" s="108" t="s">
        <v>138</v>
      </c>
      <c r="AA43" s="108" t="s">
        <v>138</v>
      </c>
      <c r="AB43" s="108" t="s">
        <v>138</v>
      </c>
      <c r="AC43" s="108" t="s">
        <v>138</v>
      </c>
      <c r="AD43" s="108" t="s">
        <v>138</v>
      </c>
      <c r="AE43" s="108" t="s">
        <v>138</v>
      </c>
      <c r="AF43" s="108" t="s">
        <v>138</v>
      </c>
      <c r="AG43" s="108" t="s">
        <v>138</v>
      </c>
      <c r="AH43" s="108" t="s">
        <v>138</v>
      </c>
      <c r="AI43" s="108" t="s">
        <v>138</v>
      </c>
      <c r="AJ43" s="108" t="s">
        <v>138</v>
      </c>
      <c r="AK43" s="108" t="s">
        <v>138</v>
      </c>
      <c r="AL43" s="108" t="s">
        <v>138</v>
      </c>
      <c r="AM43" s="108" t="s">
        <v>139</v>
      </c>
      <c r="AO43" s="118" t="b">
        <f>U43='2018'!J44</f>
        <v>1</v>
      </c>
    </row>
    <row r="44" spans="1:41" s="139" customFormat="1" ht="39.75" customHeight="1" x14ac:dyDescent="0.25">
      <c r="A44" s="129"/>
      <c r="B44" s="127"/>
      <c r="C44" s="133"/>
      <c r="D44" s="133"/>
      <c r="E44" s="133"/>
      <c r="F44" s="134"/>
      <c r="G44" s="134"/>
      <c r="H44" s="134"/>
      <c r="I44" s="134"/>
      <c r="J44" s="134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40" t="s">
        <v>40</v>
      </c>
      <c r="V44" s="108" t="s">
        <v>12</v>
      </c>
      <c r="W44" s="108" t="s">
        <v>12</v>
      </c>
      <c r="X44" s="108" t="s">
        <v>12</v>
      </c>
      <c r="Y44" s="108" t="s">
        <v>12</v>
      </c>
      <c r="Z44" s="108" t="s">
        <v>12</v>
      </c>
      <c r="AA44" s="108" t="s">
        <v>12</v>
      </c>
      <c r="AB44" s="108" t="s">
        <v>12</v>
      </c>
      <c r="AC44" s="108" t="s">
        <v>12</v>
      </c>
      <c r="AD44" s="108" t="s">
        <v>12</v>
      </c>
      <c r="AE44" s="108" t="s">
        <v>12</v>
      </c>
      <c r="AF44" s="108" t="s">
        <v>12</v>
      </c>
      <c r="AG44" s="108" t="s">
        <v>12</v>
      </c>
      <c r="AH44" s="108" t="s">
        <v>12</v>
      </c>
      <c r="AI44" s="108" t="s">
        <v>12</v>
      </c>
      <c r="AJ44" s="108" t="s">
        <v>12</v>
      </c>
      <c r="AK44" s="108" t="s">
        <v>12</v>
      </c>
      <c r="AL44" s="108" t="s">
        <v>12</v>
      </c>
      <c r="AM44" s="108" t="s">
        <v>12</v>
      </c>
      <c r="AO44" s="118" t="b">
        <f>U44='2018'!J45</f>
        <v>1</v>
      </c>
    </row>
    <row r="45" spans="1:41" s="139" customFormat="1" ht="55.5" customHeight="1" x14ac:dyDescent="0.25">
      <c r="A45" s="129"/>
      <c r="B45" s="127"/>
      <c r="C45" s="133"/>
      <c r="D45" s="133"/>
      <c r="E45" s="133"/>
      <c r="F45" s="134"/>
      <c r="G45" s="134"/>
      <c r="H45" s="134"/>
      <c r="I45" s="134"/>
      <c r="J45" s="134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40" t="s">
        <v>41</v>
      </c>
      <c r="V45" s="108" t="s">
        <v>12</v>
      </c>
      <c r="W45" s="108" t="s">
        <v>12</v>
      </c>
      <c r="X45" s="108" t="s">
        <v>12</v>
      </c>
      <c r="Y45" s="108" t="s">
        <v>12</v>
      </c>
      <c r="Z45" s="108" t="s">
        <v>12</v>
      </c>
      <c r="AA45" s="108" t="s">
        <v>12</v>
      </c>
      <c r="AB45" s="108" t="s">
        <v>12</v>
      </c>
      <c r="AC45" s="108" t="s">
        <v>12</v>
      </c>
      <c r="AD45" s="108" t="s">
        <v>12</v>
      </c>
      <c r="AE45" s="108" t="s">
        <v>12</v>
      </c>
      <c r="AF45" s="108" t="s">
        <v>12</v>
      </c>
      <c r="AG45" s="108" t="s">
        <v>12</v>
      </c>
      <c r="AH45" s="108" t="s">
        <v>12</v>
      </c>
      <c r="AI45" s="108" t="s">
        <v>12</v>
      </c>
      <c r="AJ45" s="108" t="s">
        <v>12</v>
      </c>
      <c r="AK45" s="108" t="s">
        <v>12</v>
      </c>
      <c r="AL45" s="108" t="s">
        <v>12</v>
      </c>
      <c r="AM45" s="108" t="s">
        <v>12</v>
      </c>
      <c r="AO45" s="118" t="b">
        <f>U45='2018'!J46</f>
        <v>1</v>
      </c>
    </row>
    <row r="46" spans="1:41" s="139" customFormat="1" ht="186.75" customHeight="1" x14ac:dyDescent="0.25">
      <c r="A46" s="129"/>
      <c r="B46" s="127"/>
      <c r="C46" s="133"/>
      <c r="D46" s="133"/>
      <c r="E46" s="133"/>
      <c r="F46" s="134"/>
      <c r="G46" s="134"/>
      <c r="H46" s="134"/>
      <c r="I46" s="134"/>
      <c r="J46" s="134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40" t="s">
        <v>195</v>
      </c>
      <c r="V46" s="108" t="s">
        <v>140</v>
      </c>
      <c r="W46" s="108" t="s">
        <v>141</v>
      </c>
      <c r="X46" s="108" t="s">
        <v>12</v>
      </c>
      <c r="Y46" s="108" t="s">
        <v>12</v>
      </c>
      <c r="Z46" s="108" t="s">
        <v>12</v>
      </c>
      <c r="AA46" s="108" t="s">
        <v>12</v>
      </c>
      <c r="AB46" s="108" t="s">
        <v>12</v>
      </c>
      <c r="AC46" s="108" t="s">
        <v>12</v>
      </c>
      <c r="AD46" s="108" t="s">
        <v>12</v>
      </c>
      <c r="AE46" s="108" t="s">
        <v>12</v>
      </c>
      <c r="AF46" s="108" t="s">
        <v>12</v>
      </c>
      <c r="AG46" s="108" t="s">
        <v>12</v>
      </c>
      <c r="AH46" s="108" t="s">
        <v>12</v>
      </c>
      <c r="AI46" s="108" t="s">
        <v>12</v>
      </c>
      <c r="AJ46" s="108" t="s">
        <v>12</v>
      </c>
      <c r="AK46" s="108" t="s">
        <v>12</v>
      </c>
      <c r="AL46" s="108" t="s">
        <v>12</v>
      </c>
      <c r="AM46" s="108" t="s">
        <v>12</v>
      </c>
      <c r="AO46" s="118" t="b">
        <f>U46='2018'!J47</f>
        <v>1</v>
      </c>
    </row>
    <row r="47" spans="1:41" s="1" customFormat="1" ht="60" x14ac:dyDescent="0.25">
      <c r="A47" s="127"/>
      <c r="B47" s="127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47" t="s">
        <v>88</v>
      </c>
      <c r="V47" s="108" t="s">
        <v>127</v>
      </c>
      <c r="W47" s="108" t="s">
        <v>127</v>
      </c>
      <c r="X47" s="108" t="s">
        <v>127</v>
      </c>
      <c r="Y47" s="108">
        <v>4000</v>
      </c>
      <c r="Z47" s="108" t="s">
        <v>142</v>
      </c>
      <c r="AA47" s="108" t="s">
        <v>143</v>
      </c>
      <c r="AB47" s="108" t="s">
        <v>144</v>
      </c>
      <c r="AC47" s="108" t="s">
        <v>145</v>
      </c>
      <c r="AD47" s="108" t="s">
        <v>146</v>
      </c>
      <c r="AE47" s="108" t="s">
        <v>147</v>
      </c>
      <c r="AF47" s="108" t="s">
        <v>148</v>
      </c>
      <c r="AG47" s="108" t="s">
        <v>149</v>
      </c>
      <c r="AH47" s="108" t="s">
        <v>150</v>
      </c>
      <c r="AI47" s="108" t="s">
        <v>151</v>
      </c>
      <c r="AJ47" s="108" t="s">
        <v>152</v>
      </c>
      <c r="AK47" s="108" t="s">
        <v>153</v>
      </c>
      <c r="AL47" s="108" t="s">
        <v>154</v>
      </c>
      <c r="AM47" s="108" t="s">
        <v>154</v>
      </c>
      <c r="AO47" s="118" t="b">
        <f>U47='2018'!J48</f>
        <v>1</v>
      </c>
    </row>
    <row r="48" spans="1:41" s="139" customFormat="1" ht="91.5" customHeight="1" x14ac:dyDescent="0.25">
      <c r="A48" s="129"/>
      <c r="B48" s="127"/>
      <c r="C48" s="133"/>
      <c r="D48" s="133"/>
      <c r="E48" s="133"/>
      <c r="F48" s="134"/>
      <c r="G48" s="134"/>
      <c r="H48" s="134"/>
      <c r="I48" s="134"/>
      <c r="J48" s="134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47" t="s">
        <v>155</v>
      </c>
      <c r="V48" s="108" t="s">
        <v>127</v>
      </c>
      <c r="W48" s="108" t="s">
        <v>127</v>
      </c>
      <c r="X48" s="108" t="s">
        <v>127</v>
      </c>
      <c r="Y48" s="108">
        <v>100</v>
      </c>
      <c r="Z48" s="108">
        <v>100</v>
      </c>
      <c r="AA48" s="108">
        <v>100</v>
      </c>
      <c r="AB48" s="108">
        <v>100</v>
      </c>
      <c r="AC48" s="108">
        <v>100</v>
      </c>
      <c r="AD48" s="108">
        <v>100</v>
      </c>
      <c r="AE48" s="108">
        <v>100</v>
      </c>
      <c r="AF48" s="108">
        <v>100</v>
      </c>
      <c r="AG48" s="108">
        <v>100</v>
      </c>
      <c r="AH48" s="108">
        <v>100</v>
      </c>
      <c r="AI48" s="108">
        <v>100</v>
      </c>
      <c r="AJ48" s="108">
        <v>100</v>
      </c>
      <c r="AK48" s="108">
        <v>100</v>
      </c>
      <c r="AL48" s="108">
        <v>100</v>
      </c>
      <c r="AM48" s="108">
        <v>100</v>
      </c>
      <c r="AO48" s="118" t="b">
        <f>U48='2018'!J49</f>
        <v>1</v>
      </c>
    </row>
    <row r="49" spans="1:41" s="139" customFormat="1" x14ac:dyDescent="0.25">
      <c r="A49" s="296" t="s">
        <v>78</v>
      </c>
      <c r="B49" s="147" t="s">
        <v>126</v>
      </c>
      <c r="C49" s="110">
        <f>SUM(D49:T49)</f>
        <v>1595189224.9499996</v>
      </c>
      <c r="D49" s="110">
        <f t="shared" ref="D49:T50" si="2">D51+D53</f>
        <v>64868117</v>
      </c>
      <c r="E49" s="110">
        <f t="shared" si="2"/>
        <v>41126905</v>
      </c>
      <c r="F49" s="110">
        <f t="shared" si="2"/>
        <v>28634883.43</v>
      </c>
      <c r="G49" s="110">
        <f t="shared" si="2"/>
        <v>103045733.43000001</v>
      </c>
      <c r="H49" s="110">
        <f>H51+H53</f>
        <v>121733527.55000001</v>
      </c>
      <c r="I49" s="110">
        <f t="shared" si="2"/>
        <v>120592057.69</v>
      </c>
      <c r="J49" s="110">
        <f t="shared" si="2"/>
        <v>101380727.34999999</v>
      </c>
      <c r="K49" s="110">
        <f t="shared" si="2"/>
        <v>101380727.34999999</v>
      </c>
      <c r="L49" s="110">
        <f t="shared" si="2"/>
        <v>101380727.34999999</v>
      </c>
      <c r="M49" s="110">
        <f t="shared" si="2"/>
        <v>101380727.34999999</v>
      </c>
      <c r="N49" s="110">
        <f t="shared" si="2"/>
        <v>101380727.34999999</v>
      </c>
      <c r="O49" s="110">
        <f t="shared" si="2"/>
        <v>101380727.34999999</v>
      </c>
      <c r="P49" s="110">
        <f t="shared" si="2"/>
        <v>101380727.34999999</v>
      </c>
      <c r="Q49" s="110">
        <f t="shared" si="2"/>
        <v>101380727.34999999</v>
      </c>
      <c r="R49" s="110">
        <f t="shared" si="2"/>
        <v>101380727.34999999</v>
      </c>
      <c r="S49" s="110">
        <f t="shared" si="2"/>
        <v>101380727.34999999</v>
      </c>
      <c r="T49" s="110">
        <f t="shared" si="2"/>
        <v>101380727.34999999</v>
      </c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</row>
    <row r="50" spans="1:41" s="139" customFormat="1" ht="64.5" customHeight="1" x14ac:dyDescent="0.25">
      <c r="A50" s="297"/>
      <c r="B50" s="147" t="s">
        <v>128</v>
      </c>
      <c r="C50" s="110">
        <f>SUM(D50:T50)</f>
        <v>1595189224.9499996</v>
      </c>
      <c r="D50" s="110">
        <f t="shared" si="2"/>
        <v>64868117</v>
      </c>
      <c r="E50" s="110">
        <f t="shared" si="2"/>
        <v>41126905</v>
      </c>
      <c r="F50" s="110">
        <f t="shared" si="2"/>
        <v>28634883.43</v>
      </c>
      <c r="G50" s="110">
        <f t="shared" si="2"/>
        <v>103045733.43000001</v>
      </c>
      <c r="H50" s="110">
        <f>H52+H54</f>
        <v>121733527.55000001</v>
      </c>
      <c r="I50" s="110">
        <f t="shared" si="2"/>
        <v>120592057.69</v>
      </c>
      <c r="J50" s="110">
        <f t="shared" si="2"/>
        <v>101380727.34999999</v>
      </c>
      <c r="K50" s="110">
        <f t="shared" si="2"/>
        <v>101380727.34999999</v>
      </c>
      <c r="L50" s="110">
        <f t="shared" si="2"/>
        <v>101380727.34999999</v>
      </c>
      <c r="M50" s="110">
        <f t="shared" si="2"/>
        <v>101380727.34999999</v>
      </c>
      <c r="N50" s="110">
        <f t="shared" si="2"/>
        <v>101380727.34999999</v>
      </c>
      <c r="O50" s="110">
        <f t="shared" si="2"/>
        <v>101380727.34999999</v>
      </c>
      <c r="P50" s="110">
        <f t="shared" si="2"/>
        <v>101380727.34999999</v>
      </c>
      <c r="Q50" s="110">
        <f t="shared" si="2"/>
        <v>101380727.34999999</v>
      </c>
      <c r="R50" s="110">
        <f t="shared" si="2"/>
        <v>101380727.34999999</v>
      </c>
      <c r="S50" s="110">
        <f t="shared" si="2"/>
        <v>101380727.34999999</v>
      </c>
      <c r="T50" s="110">
        <f t="shared" si="2"/>
        <v>101380727.34999999</v>
      </c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</row>
    <row r="51" spans="1:41" s="139" customFormat="1" ht="78" customHeight="1" x14ac:dyDescent="0.25">
      <c r="A51" s="232" t="s">
        <v>156</v>
      </c>
      <c r="B51" s="147" t="s">
        <v>126</v>
      </c>
      <c r="C51" s="110">
        <f t="shared" ref="C51" si="3">SUM(D51:T51)</f>
        <v>1510515798.9799998</v>
      </c>
      <c r="D51" s="110">
        <f>D52</f>
        <v>64868117</v>
      </c>
      <c r="E51" s="110">
        <f t="shared" ref="E51:T51" si="4">E52</f>
        <v>41126905</v>
      </c>
      <c r="F51" s="110">
        <f t="shared" si="4"/>
        <v>28634883.43</v>
      </c>
      <c r="G51" s="110">
        <f t="shared" si="4"/>
        <v>65835820.259999998</v>
      </c>
      <c r="H51" s="110">
        <f t="shared" si="4"/>
        <v>89249496.230000004</v>
      </c>
      <c r="I51" s="110">
        <f t="shared" si="4"/>
        <v>105612576.20999999</v>
      </c>
      <c r="J51" s="110">
        <f t="shared" si="4"/>
        <v>101380727.34999999</v>
      </c>
      <c r="K51" s="110">
        <f>K52</f>
        <v>101380727.34999999</v>
      </c>
      <c r="L51" s="110">
        <f t="shared" si="4"/>
        <v>101380727.34999999</v>
      </c>
      <c r="M51" s="110">
        <f t="shared" si="4"/>
        <v>101380727.34999999</v>
      </c>
      <c r="N51" s="110">
        <f t="shared" si="4"/>
        <v>101380727.34999999</v>
      </c>
      <c r="O51" s="110">
        <f t="shared" si="4"/>
        <v>101380727.34999999</v>
      </c>
      <c r="P51" s="110">
        <f t="shared" si="4"/>
        <v>101380727.34999999</v>
      </c>
      <c r="Q51" s="110">
        <f t="shared" si="4"/>
        <v>101380727.34999999</v>
      </c>
      <c r="R51" s="110">
        <f t="shared" si="4"/>
        <v>101380727.34999999</v>
      </c>
      <c r="S51" s="110">
        <f t="shared" si="4"/>
        <v>101380727.34999999</v>
      </c>
      <c r="T51" s="110">
        <f t="shared" si="4"/>
        <v>101380727.34999999</v>
      </c>
      <c r="U51" s="147" t="s">
        <v>43</v>
      </c>
      <c r="V51" s="108" t="s">
        <v>12</v>
      </c>
      <c r="W51" s="108" t="s">
        <v>12</v>
      </c>
      <c r="X51" s="108" t="s">
        <v>12</v>
      </c>
      <c r="Y51" s="108" t="s">
        <v>12</v>
      </c>
      <c r="Z51" s="108" t="s">
        <v>12</v>
      </c>
      <c r="AA51" s="108" t="s">
        <v>12</v>
      </c>
      <c r="AB51" s="108" t="s">
        <v>12</v>
      </c>
      <c r="AC51" s="108" t="s">
        <v>12</v>
      </c>
      <c r="AD51" s="108" t="s">
        <v>12</v>
      </c>
      <c r="AE51" s="108" t="s">
        <v>12</v>
      </c>
      <c r="AF51" s="108" t="s">
        <v>12</v>
      </c>
      <c r="AG51" s="108" t="s">
        <v>12</v>
      </c>
      <c r="AH51" s="108" t="s">
        <v>12</v>
      </c>
      <c r="AI51" s="108" t="s">
        <v>12</v>
      </c>
      <c r="AJ51" s="108" t="s">
        <v>12</v>
      </c>
      <c r="AK51" s="108" t="s">
        <v>12</v>
      </c>
      <c r="AL51" s="108" t="s">
        <v>12</v>
      </c>
      <c r="AM51" s="108" t="s">
        <v>12</v>
      </c>
      <c r="AO51" s="118" t="b">
        <f>U51='2018'!J52</f>
        <v>1</v>
      </c>
    </row>
    <row r="52" spans="1:41" s="139" customFormat="1" ht="81" customHeight="1" x14ac:dyDescent="0.25">
      <c r="A52" s="298"/>
      <c r="B52" s="111" t="s">
        <v>128</v>
      </c>
      <c r="C52" s="113">
        <f>SUM(D52:T52)</f>
        <v>1510515798.9799998</v>
      </c>
      <c r="D52" s="113">
        <v>64868117</v>
      </c>
      <c r="E52" s="113">
        <v>41126905</v>
      </c>
      <c r="F52" s="113">
        <v>28634883.43</v>
      </c>
      <c r="G52" s="113">
        <f>305834+16479986.26+49050000</f>
        <v>65835820.259999998</v>
      </c>
      <c r="H52" s="110">
        <v>89249496.230000004</v>
      </c>
      <c r="I52" s="110">
        <v>105612576.20999999</v>
      </c>
      <c r="J52" s="110">
        <v>101380727.34999999</v>
      </c>
      <c r="K52" s="113">
        <f>J52</f>
        <v>101380727.34999999</v>
      </c>
      <c r="L52" s="113">
        <f t="shared" ref="L52:T52" si="5">K52</f>
        <v>101380727.34999999</v>
      </c>
      <c r="M52" s="113">
        <f t="shared" si="5"/>
        <v>101380727.34999999</v>
      </c>
      <c r="N52" s="113">
        <f t="shared" si="5"/>
        <v>101380727.34999999</v>
      </c>
      <c r="O52" s="113">
        <f t="shared" si="5"/>
        <v>101380727.34999999</v>
      </c>
      <c r="P52" s="113">
        <f t="shared" si="5"/>
        <v>101380727.34999999</v>
      </c>
      <c r="Q52" s="113">
        <f t="shared" si="5"/>
        <v>101380727.34999999</v>
      </c>
      <c r="R52" s="113">
        <f t="shared" si="5"/>
        <v>101380727.34999999</v>
      </c>
      <c r="S52" s="113">
        <f t="shared" si="5"/>
        <v>101380727.34999999</v>
      </c>
      <c r="T52" s="113">
        <f t="shared" si="5"/>
        <v>101380727.34999999</v>
      </c>
      <c r="U52" s="111" t="s">
        <v>44</v>
      </c>
      <c r="V52" s="106">
        <v>100</v>
      </c>
      <c r="W52" s="106">
        <v>100</v>
      </c>
      <c r="X52" s="106">
        <v>100</v>
      </c>
      <c r="Y52" s="106">
        <v>100</v>
      </c>
      <c r="Z52" s="106">
        <v>100</v>
      </c>
      <c r="AA52" s="106">
        <v>100</v>
      </c>
      <c r="AB52" s="106">
        <v>100</v>
      </c>
      <c r="AC52" s="106">
        <v>100</v>
      </c>
      <c r="AD52" s="106">
        <v>100</v>
      </c>
      <c r="AE52" s="106">
        <v>100</v>
      </c>
      <c r="AF52" s="106">
        <v>100</v>
      </c>
      <c r="AG52" s="106">
        <v>100</v>
      </c>
      <c r="AH52" s="106">
        <v>100</v>
      </c>
      <c r="AI52" s="106">
        <v>100</v>
      </c>
      <c r="AJ52" s="106">
        <v>100</v>
      </c>
      <c r="AK52" s="106">
        <v>100</v>
      </c>
      <c r="AL52" s="106">
        <v>100</v>
      </c>
      <c r="AM52" s="106">
        <v>100</v>
      </c>
      <c r="AO52" s="118" t="b">
        <f>U52='2018'!J53</f>
        <v>1</v>
      </c>
    </row>
    <row r="53" spans="1:41" s="139" customFormat="1" ht="81" customHeight="1" x14ac:dyDescent="0.25">
      <c r="A53" s="232" t="s">
        <v>157</v>
      </c>
      <c r="B53" s="147" t="s">
        <v>126</v>
      </c>
      <c r="C53" s="110">
        <f t="shared" ref="C53:C54" si="6">SUM(D53:T53)</f>
        <v>84673425.970000014</v>
      </c>
      <c r="D53" s="110">
        <f>D54</f>
        <v>0</v>
      </c>
      <c r="E53" s="110">
        <f t="shared" ref="E53:T53" si="7">E54</f>
        <v>0</v>
      </c>
      <c r="F53" s="110">
        <f t="shared" si="7"/>
        <v>0</v>
      </c>
      <c r="G53" s="110">
        <f t="shared" si="7"/>
        <v>37209913.170000002</v>
      </c>
      <c r="H53" s="110">
        <f t="shared" si="7"/>
        <v>32484031.32</v>
      </c>
      <c r="I53" s="110">
        <f t="shared" si="7"/>
        <v>14979481.48</v>
      </c>
      <c r="J53" s="110">
        <f t="shared" si="7"/>
        <v>0</v>
      </c>
      <c r="K53" s="110">
        <f t="shared" si="7"/>
        <v>0</v>
      </c>
      <c r="L53" s="110">
        <f t="shared" si="7"/>
        <v>0</v>
      </c>
      <c r="M53" s="110">
        <f t="shared" si="7"/>
        <v>0</v>
      </c>
      <c r="N53" s="110">
        <f t="shared" si="7"/>
        <v>0</v>
      </c>
      <c r="O53" s="110">
        <f t="shared" si="7"/>
        <v>0</v>
      </c>
      <c r="P53" s="110">
        <f t="shared" si="7"/>
        <v>0</v>
      </c>
      <c r="Q53" s="110">
        <f t="shared" si="7"/>
        <v>0</v>
      </c>
      <c r="R53" s="110">
        <f t="shared" si="7"/>
        <v>0</v>
      </c>
      <c r="S53" s="110">
        <f t="shared" si="7"/>
        <v>0</v>
      </c>
      <c r="T53" s="110">
        <f t="shared" si="7"/>
        <v>0</v>
      </c>
      <c r="U53" s="147" t="s">
        <v>45</v>
      </c>
      <c r="V53" s="108" t="s">
        <v>12</v>
      </c>
      <c r="W53" s="108" t="s">
        <v>12</v>
      </c>
      <c r="X53" s="108" t="s">
        <v>12</v>
      </c>
      <c r="Y53" s="108" t="s">
        <v>12</v>
      </c>
      <c r="Z53" s="108" t="s">
        <v>12</v>
      </c>
      <c r="AA53" s="108" t="s">
        <v>12</v>
      </c>
      <c r="AB53" s="108" t="s">
        <v>12</v>
      </c>
      <c r="AC53" s="108" t="s">
        <v>12</v>
      </c>
      <c r="AD53" s="108" t="s">
        <v>12</v>
      </c>
      <c r="AE53" s="108" t="s">
        <v>12</v>
      </c>
      <c r="AF53" s="108" t="s">
        <v>12</v>
      </c>
      <c r="AG53" s="108" t="s">
        <v>12</v>
      </c>
      <c r="AH53" s="108" t="s">
        <v>12</v>
      </c>
      <c r="AI53" s="108" t="s">
        <v>12</v>
      </c>
      <c r="AJ53" s="108" t="s">
        <v>12</v>
      </c>
      <c r="AK53" s="108" t="s">
        <v>12</v>
      </c>
      <c r="AL53" s="108" t="s">
        <v>12</v>
      </c>
      <c r="AM53" s="108" t="s">
        <v>12</v>
      </c>
      <c r="AO53" s="118" t="b">
        <f>U53='2018'!J54</f>
        <v>1</v>
      </c>
    </row>
    <row r="54" spans="1:41" s="139" customFormat="1" ht="62.25" customHeight="1" x14ac:dyDescent="0.25">
      <c r="A54" s="233"/>
      <c r="B54" s="147" t="s">
        <v>128</v>
      </c>
      <c r="C54" s="110">
        <f t="shared" si="6"/>
        <v>84673425.970000014</v>
      </c>
      <c r="D54" s="110">
        <v>0</v>
      </c>
      <c r="E54" s="110">
        <v>0</v>
      </c>
      <c r="F54" s="110">
        <v>0</v>
      </c>
      <c r="G54" s="110">
        <v>37209913.170000002</v>
      </c>
      <c r="H54" s="110">
        <v>32484031.32</v>
      </c>
      <c r="I54" s="110">
        <v>14979481.48</v>
      </c>
      <c r="J54" s="110">
        <v>0</v>
      </c>
      <c r="K54" s="110">
        <f>J54</f>
        <v>0</v>
      </c>
      <c r="L54" s="110">
        <f>J54</f>
        <v>0</v>
      </c>
      <c r="M54" s="110">
        <f t="shared" ref="M54:T54" si="8">J54</f>
        <v>0</v>
      </c>
      <c r="N54" s="110">
        <f t="shared" si="8"/>
        <v>0</v>
      </c>
      <c r="O54" s="110">
        <f t="shared" si="8"/>
        <v>0</v>
      </c>
      <c r="P54" s="110">
        <f t="shared" si="8"/>
        <v>0</v>
      </c>
      <c r="Q54" s="110">
        <f t="shared" si="8"/>
        <v>0</v>
      </c>
      <c r="R54" s="110">
        <f t="shared" si="8"/>
        <v>0</v>
      </c>
      <c r="S54" s="110">
        <f t="shared" si="8"/>
        <v>0</v>
      </c>
      <c r="T54" s="110">
        <f t="shared" si="8"/>
        <v>0</v>
      </c>
      <c r="U54" s="147" t="s">
        <v>46</v>
      </c>
      <c r="V54" s="108">
        <v>100</v>
      </c>
      <c r="W54" s="108">
        <v>100</v>
      </c>
      <c r="X54" s="108">
        <v>100</v>
      </c>
      <c r="Y54" s="108">
        <v>100</v>
      </c>
      <c r="Z54" s="108">
        <v>100</v>
      </c>
      <c r="AA54" s="108">
        <v>100</v>
      </c>
      <c r="AB54" s="108">
        <v>100</v>
      </c>
      <c r="AC54" s="108">
        <v>100</v>
      </c>
      <c r="AD54" s="108">
        <v>100</v>
      </c>
      <c r="AE54" s="108">
        <v>100</v>
      </c>
      <c r="AF54" s="108">
        <v>100</v>
      </c>
      <c r="AG54" s="108">
        <v>100</v>
      </c>
      <c r="AH54" s="108">
        <v>100</v>
      </c>
      <c r="AI54" s="108">
        <v>100</v>
      </c>
      <c r="AJ54" s="108">
        <v>100</v>
      </c>
      <c r="AK54" s="108">
        <v>100</v>
      </c>
      <c r="AL54" s="108">
        <v>100</v>
      </c>
      <c r="AM54" s="108">
        <v>100</v>
      </c>
      <c r="AO54" s="118" t="b">
        <f>U54='2018'!J55</f>
        <v>1</v>
      </c>
    </row>
    <row r="55" spans="1:41" ht="22.5" customHeight="1" x14ac:dyDescent="0.25">
      <c r="A55" s="299" t="s">
        <v>158</v>
      </c>
      <c r="B55" s="112" t="s">
        <v>126</v>
      </c>
      <c r="C55" s="149">
        <f>SUM(D55:T55)</f>
        <v>36999247273.630005</v>
      </c>
      <c r="D55" s="149">
        <f>D56+D57+D58</f>
        <v>0</v>
      </c>
      <c r="E55" s="149">
        <f t="shared" ref="E55:T55" si="9">E56+E57+E58</f>
        <v>0</v>
      </c>
      <c r="F55" s="110">
        <f t="shared" si="9"/>
        <v>0</v>
      </c>
      <c r="G55" s="110">
        <f t="shared" si="9"/>
        <v>282947288.60000002</v>
      </c>
      <c r="H55" s="110">
        <f t="shared" si="9"/>
        <v>136524949.03</v>
      </c>
      <c r="I55" s="110">
        <f t="shared" si="9"/>
        <v>495116188.50999999</v>
      </c>
      <c r="J55" s="110">
        <f t="shared" si="9"/>
        <v>3280423531.5900002</v>
      </c>
      <c r="K55" s="149">
        <f t="shared" si="9"/>
        <v>3280423531.5900002</v>
      </c>
      <c r="L55" s="149">
        <f t="shared" si="9"/>
        <v>3280423531.5900002</v>
      </c>
      <c r="M55" s="149">
        <f t="shared" si="9"/>
        <v>3280423531.5900002</v>
      </c>
      <c r="N55" s="149">
        <f t="shared" si="9"/>
        <v>3280423531.5900002</v>
      </c>
      <c r="O55" s="149">
        <f t="shared" si="9"/>
        <v>3280423531.5900002</v>
      </c>
      <c r="P55" s="149">
        <f t="shared" si="9"/>
        <v>3280423531.5900002</v>
      </c>
      <c r="Q55" s="149">
        <f t="shared" si="9"/>
        <v>3280423531.5900002</v>
      </c>
      <c r="R55" s="149">
        <f t="shared" si="9"/>
        <v>3280423531.5900002</v>
      </c>
      <c r="S55" s="149">
        <f t="shared" si="9"/>
        <v>3280423531.5900002</v>
      </c>
      <c r="T55" s="149">
        <f t="shared" si="9"/>
        <v>3280423531.5900002</v>
      </c>
      <c r="U55" s="121"/>
      <c r="V55" s="69"/>
      <c r="W55" s="108"/>
      <c r="X55" s="69"/>
      <c r="Y55" s="108"/>
      <c r="Z55" s="108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150"/>
      <c r="AO55" s="118" t="b">
        <f>U55='2018'!J56</f>
        <v>0</v>
      </c>
    </row>
    <row r="56" spans="1:41" ht="50.25" customHeight="1" x14ac:dyDescent="0.25">
      <c r="A56" s="300"/>
      <c r="B56" s="151" t="s">
        <v>159</v>
      </c>
      <c r="C56" s="149">
        <f t="shared" ref="C56:C81" si="10">SUM(D56:T56)</f>
        <v>0</v>
      </c>
      <c r="D56" s="130">
        <f>D65</f>
        <v>0</v>
      </c>
      <c r="E56" s="130">
        <f t="shared" ref="E56:T56" si="11">E65</f>
        <v>0</v>
      </c>
      <c r="F56" s="113">
        <f t="shared" si="11"/>
        <v>0</v>
      </c>
      <c r="G56" s="113">
        <f t="shared" si="11"/>
        <v>0</v>
      </c>
      <c r="H56" s="113">
        <f t="shared" si="11"/>
        <v>0</v>
      </c>
      <c r="I56" s="113">
        <f t="shared" si="11"/>
        <v>0</v>
      </c>
      <c r="J56" s="113">
        <f t="shared" si="11"/>
        <v>0</v>
      </c>
      <c r="K56" s="130">
        <f t="shared" si="11"/>
        <v>0</v>
      </c>
      <c r="L56" s="130">
        <f t="shared" si="11"/>
        <v>0</v>
      </c>
      <c r="M56" s="130">
        <f t="shared" si="11"/>
        <v>0</v>
      </c>
      <c r="N56" s="130">
        <f t="shared" si="11"/>
        <v>0</v>
      </c>
      <c r="O56" s="130">
        <f t="shared" si="11"/>
        <v>0</v>
      </c>
      <c r="P56" s="130">
        <f t="shared" si="11"/>
        <v>0</v>
      </c>
      <c r="Q56" s="130">
        <f t="shared" si="11"/>
        <v>0</v>
      </c>
      <c r="R56" s="130">
        <f t="shared" si="11"/>
        <v>0</v>
      </c>
      <c r="S56" s="130">
        <f t="shared" si="11"/>
        <v>0</v>
      </c>
      <c r="T56" s="130">
        <f t="shared" si="11"/>
        <v>0</v>
      </c>
      <c r="U56" s="122"/>
      <c r="V56" s="123"/>
      <c r="W56" s="106"/>
      <c r="X56" s="123"/>
      <c r="Y56" s="106"/>
      <c r="Z56" s="106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50"/>
      <c r="AO56" s="118" t="b">
        <f>U56='2018'!J57</f>
        <v>0</v>
      </c>
    </row>
    <row r="57" spans="1:41" ht="45" customHeight="1" x14ac:dyDescent="0.25">
      <c r="A57" s="300"/>
      <c r="B57" s="151" t="s">
        <v>160</v>
      </c>
      <c r="C57" s="149">
        <f t="shared" si="10"/>
        <v>26750970200</v>
      </c>
      <c r="D57" s="130">
        <f>D60+D66</f>
        <v>0</v>
      </c>
      <c r="E57" s="130">
        <v>0</v>
      </c>
      <c r="F57" s="113">
        <f t="shared" ref="F57:T57" si="12">F60+F66</f>
        <v>0</v>
      </c>
      <c r="G57" s="113">
        <f t="shared" si="12"/>
        <v>0</v>
      </c>
      <c r="H57" s="113">
        <f t="shared" si="12"/>
        <v>0</v>
      </c>
      <c r="I57" s="113">
        <f>I60+I66</f>
        <v>188492500</v>
      </c>
      <c r="J57" s="113">
        <f t="shared" si="12"/>
        <v>2414770700</v>
      </c>
      <c r="K57" s="130">
        <f t="shared" si="12"/>
        <v>2414770700</v>
      </c>
      <c r="L57" s="130">
        <f t="shared" si="12"/>
        <v>2414770700</v>
      </c>
      <c r="M57" s="130">
        <f t="shared" si="12"/>
        <v>2414770700</v>
      </c>
      <c r="N57" s="130">
        <f t="shared" si="12"/>
        <v>2414770700</v>
      </c>
      <c r="O57" s="130">
        <f t="shared" si="12"/>
        <v>2414770700</v>
      </c>
      <c r="P57" s="130">
        <f t="shared" si="12"/>
        <v>2414770700</v>
      </c>
      <c r="Q57" s="130">
        <f t="shared" si="12"/>
        <v>2414770700</v>
      </c>
      <c r="R57" s="130">
        <f t="shared" si="12"/>
        <v>2414770700</v>
      </c>
      <c r="S57" s="130">
        <f t="shared" si="12"/>
        <v>2414770700</v>
      </c>
      <c r="T57" s="130">
        <f t="shared" si="12"/>
        <v>2414770700</v>
      </c>
      <c r="U57" s="122"/>
      <c r="V57" s="123"/>
      <c r="W57" s="106"/>
      <c r="X57" s="123"/>
      <c r="Y57" s="106"/>
      <c r="Z57" s="106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50"/>
      <c r="AO57" s="118" t="b">
        <f>U57='2018'!J58</f>
        <v>0</v>
      </c>
    </row>
    <row r="58" spans="1:41" ht="30" x14ac:dyDescent="0.25">
      <c r="A58" s="300"/>
      <c r="B58" s="147" t="s">
        <v>128</v>
      </c>
      <c r="C58" s="149">
        <f t="shared" si="10"/>
        <v>10248277073.630001</v>
      </c>
      <c r="D58" s="149">
        <f>D61+D63+D67</f>
        <v>0</v>
      </c>
      <c r="E58" s="149">
        <v>0</v>
      </c>
      <c r="F58" s="110">
        <f t="shared" ref="F58:T58" si="13">F61+F63+F67</f>
        <v>0</v>
      </c>
      <c r="G58" s="110">
        <f t="shared" si="13"/>
        <v>282947288.60000002</v>
      </c>
      <c r="H58" s="110">
        <f t="shared" si="13"/>
        <v>136524949.03</v>
      </c>
      <c r="I58" s="110">
        <f>I61+I63+I67</f>
        <v>306623688.50999999</v>
      </c>
      <c r="J58" s="110">
        <f t="shared" si="13"/>
        <v>865652831.58999991</v>
      </c>
      <c r="K58" s="149">
        <f t="shared" si="13"/>
        <v>865652831.58999991</v>
      </c>
      <c r="L58" s="149">
        <f t="shared" si="13"/>
        <v>865652831.58999991</v>
      </c>
      <c r="M58" s="149">
        <f t="shared" si="13"/>
        <v>865652831.58999991</v>
      </c>
      <c r="N58" s="149">
        <f t="shared" si="13"/>
        <v>865652831.58999991</v>
      </c>
      <c r="O58" s="149">
        <f t="shared" si="13"/>
        <v>865652831.58999991</v>
      </c>
      <c r="P58" s="149">
        <f t="shared" si="13"/>
        <v>865652831.58999991</v>
      </c>
      <c r="Q58" s="149">
        <f t="shared" si="13"/>
        <v>865652831.58999991</v>
      </c>
      <c r="R58" s="149">
        <f t="shared" si="13"/>
        <v>865652831.58999991</v>
      </c>
      <c r="S58" s="149">
        <f t="shared" si="13"/>
        <v>865652831.58999991</v>
      </c>
      <c r="T58" s="149">
        <f t="shared" si="13"/>
        <v>865652831.58999991</v>
      </c>
      <c r="U58" s="122"/>
      <c r="V58" s="123"/>
      <c r="W58" s="106"/>
      <c r="X58" s="123"/>
      <c r="Y58" s="106"/>
      <c r="Z58" s="106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50"/>
      <c r="AO58" s="118" t="b">
        <f>U58='2018'!J59</f>
        <v>0</v>
      </c>
    </row>
    <row r="59" spans="1:41" ht="46.5" customHeight="1" x14ac:dyDescent="0.25">
      <c r="A59" s="232" t="s">
        <v>82</v>
      </c>
      <c r="B59" s="112" t="s">
        <v>126</v>
      </c>
      <c r="C59" s="149">
        <f t="shared" si="10"/>
        <v>172871876.83999991</v>
      </c>
      <c r="D59" s="110">
        <f t="shared" ref="D59:T59" si="14">SUM(D60:D61)</f>
        <v>0</v>
      </c>
      <c r="E59" s="110">
        <f t="shared" si="14"/>
        <v>0</v>
      </c>
      <c r="F59" s="110">
        <f t="shared" si="14"/>
        <v>0</v>
      </c>
      <c r="G59" s="110">
        <f t="shared" si="14"/>
        <v>35890175.109999999</v>
      </c>
      <c r="H59" s="110">
        <f t="shared" si="14"/>
        <v>14374359.720000001</v>
      </c>
      <c r="I59" s="110">
        <f t="shared" si="14"/>
        <v>2028163.0699999984</v>
      </c>
      <c r="J59" s="110">
        <f t="shared" si="14"/>
        <v>10961743.539999999</v>
      </c>
      <c r="K59" s="110">
        <f t="shared" si="14"/>
        <v>10961743.539999999</v>
      </c>
      <c r="L59" s="110">
        <f t="shared" si="14"/>
        <v>10961743.539999999</v>
      </c>
      <c r="M59" s="110">
        <f t="shared" si="14"/>
        <v>10961743.539999999</v>
      </c>
      <c r="N59" s="110">
        <f t="shared" si="14"/>
        <v>10961743.539999999</v>
      </c>
      <c r="O59" s="110">
        <f t="shared" si="14"/>
        <v>10961743.539999999</v>
      </c>
      <c r="P59" s="110">
        <f t="shared" si="14"/>
        <v>10961743.539999999</v>
      </c>
      <c r="Q59" s="110">
        <f t="shared" si="14"/>
        <v>10961743.539999999</v>
      </c>
      <c r="R59" s="110">
        <f t="shared" si="14"/>
        <v>10961743.539999999</v>
      </c>
      <c r="S59" s="110">
        <f t="shared" si="14"/>
        <v>10961743.539999999</v>
      </c>
      <c r="T59" s="110">
        <f t="shared" si="14"/>
        <v>10961743.539999999</v>
      </c>
      <c r="U59" s="232" t="s">
        <v>50</v>
      </c>
      <c r="V59" s="234" t="s">
        <v>12</v>
      </c>
      <c r="W59" s="234" t="s">
        <v>12</v>
      </c>
      <c r="X59" s="234" t="s">
        <v>12</v>
      </c>
      <c r="Y59" s="234" t="s">
        <v>12</v>
      </c>
      <c r="Z59" s="234" t="s">
        <v>12</v>
      </c>
      <c r="AA59" s="234" t="s">
        <v>12</v>
      </c>
      <c r="AB59" s="234" t="s">
        <v>12</v>
      </c>
      <c r="AC59" s="234" t="s">
        <v>12</v>
      </c>
      <c r="AD59" s="234" t="s">
        <v>12</v>
      </c>
      <c r="AE59" s="234" t="s">
        <v>12</v>
      </c>
      <c r="AF59" s="234" t="s">
        <v>12</v>
      </c>
      <c r="AG59" s="234" t="s">
        <v>12</v>
      </c>
      <c r="AH59" s="234" t="s">
        <v>12</v>
      </c>
      <c r="AI59" s="234" t="s">
        <v>12</v>
      </c>
      <c r="AJ59" s="234" t="s">
        <v>12</v>
      </c>
      <c r="AK59" s="234" t="s">
        <v>12</v>
      </c>
      <c r="AL59" s="234" t="s">
        <v>12</v>
      </c>
      <c r="AM59" s="234" t="s">
        <v>12</v>
      </c>
      <c r="AO59" s="118" t="b">
        <f>U59='2018'!J60</f>
        <v>1</v>
      </c>
    </row>
    <row r="60" spans="1:41" ht="58.5" customHeight="1" x14ac:dyDescent="0.25">
      <c r="A60" s="298"/>
      <c r="B60" s="151" t="s">
        <v>160</v>
      </c>
      <c r="C60" s="149">
        <f t="shared" si="10"/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298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</row>
    <row r="61" spans="1:41" ht="59.25" customHeight="1" x14ac:dyDescent="0.25">
      <c r="A61" s="298"/>
      <c r="B61" s="147" t="s">
        <v>128</v>
      </c>
      <c r="C61" s="149">
        <f t="shared" si="10"/>
        <v>172871876.83999991</v>
      </c>
      <c r="D61" s="110">
        <v>0</v>
      </c>
      <c r="E61" s="110">
        <v>0</v>
      </c>
      <c r="F61" s="110">
        <v>0</v>
      </c>
      <c r="G61" s="110">
        <v>35890175.109999999</v>
      </c>
      <c r="H61" s="110">
        <v>14374359.720000001</v>
      </c>
      <c r="I61" s="110">
        <f>11975642.29-9947479.22</f>
        <v>2028163.0699999984</v>
      </c>
      <c r="J61" s="110">
        <v>10961743.539999999</v>
      </c>
      <c r="K61" s="110">
        <f>J61</f>
        <v>10961743.539999999</v>
      </c>
      <c r="L61" s="110">
        <f>K61</f>
        <v>10961743.539999999</v>
      </c>
      <c r="M61" s="110">
        <f>L61</f>
        <v>10961743.539999999</v>
      </c>
      <c r="N61" s="110">
        <f t="shared" ref="N61:T61" si="15">K61</f>
        <v>10961743.539999999</v>
      </c>
      <c r="O61" s="110">
        <f t="shared" si="15"/>
        <v>10961743.539999999</v>
      </c>
      <c r="P61" s="110">
        <f t="shared" si="15"/>
        <v>10961743.539999999</v>
      </c>
      <c r="Q61" s="110">
        <f t="shared" si="15"/>
        <v>10961743.539999999</v>
      </c>
      <c r="R61" s="110">
        <f t="shared" si="15"/>
        <v>10961743.539999999</v>
      </c>
      <c r="S61" s="110">
        <f t="shared" si="15"/>
        <v>10961743.539999999</v>
      </c>
      <c r="T61" s="110">
        <f t="shared" si="15"/>
        <v>10961743.539999999</v>
      </c>
      <c r="U61" s="298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</row>
    <row r="62" spans="1:41" ht="48" customHeight="1" x14ac:dyDescent="0.25">
      <c r="A62" s="301" t="s">
        <v>83</v>
      </c>
      <c r="B62" s="147" t="s">
        <v>126</v>
      </c>
      <c r="C62" s="149">
        <f t="shared" si="10"/>
        <v>6735066293.9900007</v>
      </c>
      <c r="D62" s="110">
        <f>D63</f>
        <v>0</v>
      </c>
      <c r="E62" s="110">
        <f t="shared" ref="E62:T62" si="16">E63</f>
        <v>0</v>
      </c>
      <c r="F62" s="110">
        <f t="shared" si="16"/>
        <v>0</v>
      </c>
      <c r="G62" s="110">
        <f t="shared" si="16"/>
        <v>0</v>
      </c>
      <c r="H62" s="110">
        <f t="shared" si="16"/>
        <v>0</v>
      </c>
      <c r="I62" s="110">
        <f t="shared" si="16"/>
        <v>283725925.44</v>
      </c>
      <c r="J62" s="110">
        <f t="shared" si="16"/>
        <v>586485488.04999995</v>
      </c>
      <c r="K62" s="110">
        <f t="shared" si="16"/>
        <v>586485488.04999995</v>
      </c>
      <c r="L62" s="110">
        <f t="shared" si="16"/>
        <v>586485488.04999995</v>
      </c>
      <c r="M62" s="110">
        <f t="shared" si="16"/>
        <v>586485488.04999995</v>
      </c>
      <c r="N62" s="110">
        <f t="shared" si="16"/>
        <v>586485488.04999995</v>
      </c>
      <c r="O62" s="110">
        <f t="shared" si="16"/>
        <v>586485488.04999995</v>
      </c>
      <c r="P62" s="110">
        <f t="shared" si="16"/>
        <v>586485488.04999995</v>
      </c>
      <c r="Q62" s="110">
        <f t="shared" si="16"/>
        <v>586485488.04999995</v>
      </c>
      <c r="R62" s="110">
        <f t="shared" si="16"/>
        <v>586485488.04999995</v>
      </c>
      <c r="S62" s="110">
        <f t="shared" si="16"/>
        <v>586485488.04999995</v>
      </c>
      <c r="T62" s="110">
        <f t="shared" si="16"/>
        <v>586485488.04999995</v>
      </c>
      <c r="U62" s="232" t="s">
        <v>161</v>
      </c>
      <c r="V62" s="234" t="s">
        <v>12</v>
      </c>
      <c r="W62" s="234" t="s">
        <v>12</v>
      </c>
      <c r="X62" s="234" t="s">
        <v>140</v>
      </c>
      <c r="Y62" s="234" t="s">
        <v>12</v>
      </c>
      <c r="Z62" s="234" t="s">
        <v>12</v>
      </c>
      <c r="AA62" s="234" t="s">
        <v>12</v>
      </c>
      <c r="AB62" s="234" t="s">
        <v>12</v>
      </c>
      <c r="AC62" s="234" t="s">
        <v>12</v>
      </c>
      <c r="AD62" s="234" t="s">
        <v>12</v>
      </c>
      <c r="AE62" s="234" t="s">
        <v>12</v>
      </c>
      <c r="AF62" s="234" t="s">
        <v>12</v>
      </c>
      <c r="AG62" s="234" t="s">
        <v>12</v>
      </c>
      <c r="AH62" s="234" t="s">
        <v>12</v>
      </c>
      <c r="AI62" s="234" t="s">
        <v>12</v>
      </c>
      <c r="AJ62" s="234" t="s">
        <v>12</v>
      </c>
      <c r="AK62" s="234" t="s">
        <v>12</v>
      </c>
      <c r="AL62" s="234" t="s">
        <v>12</v>
      </c>
      <c r="AM62" s="273" t="s">
        <v>12</v>
      </c>
      <c r="AO62" s="118" t="b">
        <f>U62='2018'!J63</f>
        <v>1</v>
      </c>
    </row>
    <row r="63" spans="1:41" ht="80.25" customHeight="1" x14ac:dyDescent="0.25">
      <c r="A63" s="302"/>
      <c r="B63" s="147" t="s">
        <v>128</v>
      </c>
      <c r="C63" s="149">
        <f t="shared" si="10"/>
        <v>6735066293.9900007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283725925.44</v>
      </c>
      <c r="J63" s="110">
        <v>586485488.04999995</v>
      </c>
      <c r="K63" s="110">
        <f t="shared" ref="K63:T63" si="17">J63</f>
        <v>586485488.04999995</v>
      </c>
      <c r="L63" s="110">
        <f t="shared" si="17"/>
        <v>586485488.04999995</v>
      </c>
      <c r="M63" s="110">
        <f t="shared" si="17"/>
        <v>586485488.04999995</v>
      </c>
      <c r="N63" s="110">
        <f t="shared" si="17"/>
        <v>586485488.04999995</v>
      </c>
      <c r="O63" s="110">
        <f t="shared" si="17"/>
        <v>586485488.04999995</v>
      </c>
      <c r="P63" s="110">
        <f t="shared" si="17"/>
        <v>586485488.04999995</v>
      </c>
      <c r="Q63" s="110">
        <f t="shared" si="17"/>
        <v>586485488.04999995</v>
      </c>
      <c r="R63" s="110">
        <f t="shared" si="17"/>
        <v>586485488.04999995</v>
      </c>
      <c r="S63" s="110">
        <f t="shared" si="17"/>
        <v>586485488.04999995</v>
      </c>
      <c r="T63" s="110">
        <f t="shared" si="17"/>
        <v>586485488.04999995</v>
      </c>
      <c r="U63" s="233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74"/>
    </row>
    <row r="64" spans="1:41" ht="31.5" customHeight="1" x14ac:dyDescent="0.25">
      <c r="A64" s="232" t="s">
        <v>84</v>
      </c>
      <c r="B64" s="147" t="s">
        <v>126</v>
      </c>
      <c r="C64" s="149">
        <f t="shared" si="10"/>
        <v>30091309102.799999</v>
      </c>
      <c r="D64" s="110">
        <f>SUM(D65:D67)</f>
        <v>0</v>
      </c>
      <c r="E64" s="110">
        <f t="shared" ref="E64:T64" si="18">SUM(E65:E67)</f>
        <v>0</v>
      </c>
      <c r="F64" s="110">
        <f t="shared" si="18"/>
        <v>0</v>
      </c>
      <c r="G64" s="110">
        <f t="shared" si="18"/>
        <v>247057113.49000001</v>
      </c>
      <c r="H64" s="110">
        <f t="shared" si="18"/>
        <v>122150589.31</v>
      </c>
      <c r="I64" s="110">
        <f t="shared" si="18"/>
        <v>209362100</v>
      </c>
      <c r="J64" s="110">
        <f t="shared" si="18"/>
        <v>2682976300</v>
      </c>
      <c r="K64" s="110">
        <f t="shared" si="18"/>
        <v>2682976300</v>
      </c>
      <c r="L64" s="110">
        <f t="shared" si="18"/>
        <v>2682976300</v>
      </c>
      <c r="M64" s="110">
        <f t="shared" si="18"/>
        <v>2682976300</v>
      </c>
      <c r="N64" s="110">
        <f t="shared" si="18"/>
        <v>2682976300</v>
      </c>
      <c r="O64" s="110">
        <f t="shared" si="18"/>
        <v>2682976300</v>
      </c>
      <c r="P64" s="110">
        <f t="shared" si="18"/>
        <v>2682976300</v>
      </c>
      <c r="Q64" s="110">
        <f t="shared" si="18"/>
        <v>2682976300</v>
      </c>
      <c r="R64" s="110">
        <f t="shared" si="18"/>
        <v>2682976300</v>
      </c>
      <c r="S64" s="110">
        <f t="shared" si="18"/>
        <v>2682976300</v>
      </c>
      <c r="T64" s="110">
        <f t="shared" si="18"/>
        <v>2682976300</v>
      </c>
      <c r="U64" s="232" t="s">
        <v>51</v>
      </c>
      <c r="V64" s="234" t="s">
        <v>12</v>
      </c>
      <c r="W64" s="234" t="s">
        <v>12</v>
      </c>
      <c r="X64" s="234" t="s">
        <v>12</v>
      </c>
      <c r="Y64" s="234" t="s">
        <v>12</v>
      </c>
      <c r="Z64" s="234" t="s">
        <v>12</v>
      </c>
      <c r="AA64" s="234" t="s">
        <v>12</v>
      </c>
      <c r="AB64" s="234" t="s">
        <v>12</v>
      </c>
      <c r="AC64" s="234" t="s">
        <v>12</v>
      </c>
      <c r="AD64" s="234" t="s">
        <v>12</v>
      </c>
      <c r="AE64" s="234" t="s">
        <v>12</v>
      </c>
      <c r="AF64" s="234" t="s">
        <v>12</v>
      </c>
      <c r="AG64" s="234" t="s">
        <v>12</v>
      </c>
      <c r="AH64" s="234" t="s">
        <v>12</v>
      </c>
      <c r="AI64" s="234" t="s">
        <v>12</v>
      </c>
      <c r="AJ64" s="234" t="s">
        <v>12</v>
      </c>
      <c r="AK64" s="234" t="s">
        <v>12</v>
      </c>
      <c r="AL64" s="234" t="s">
        <v>12</v>
      </c>
      <c r="AM64" s="234" t="s">
        <v>12</v>
      </c>
      <c r="AO64" s="118" t="b">
        <f>U64='2018'!J65</f>
        <v>1</v>
      </c>
    </row>
    <row r="65" spans="1:41" ht="60" x14ac:dyDescent="0.25">
      <c r="A65" s="298"/>
      <c r="B65" s="151" t="s">
        <v>162</v>
      </c>
      <c r="C65" s="149">
        <f t="shared" si="10"/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298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</row>
    <row r="66" spans="1:41" ht="77.25" customHeight="1" x14ac:dyDescent="0.25">
      <c r="A66" s="298"/>
      <c r="B66" s="151" t="s">
        <v>160</v>
      </c>
      <c r="C66" s="149">
        <f t="shared" si="10"/>
        <v>26750970200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f>187826100+666400</f>
        <v>188492500</v>
      </c>
      <c r="J66" s="110">
        <f>2413849700+921000</f>
        <v>2414770700</v>
      </c>
      <c r="K66" s="110">
        <f>J66</f>
        <v>2414770700</v>
      </c>
      <c r="L66" s="110">
        <f>K66</f>
        <v>2414770700</v>
      </c>
      <c r="M66" s="110">
        <f t="shared" ref="M66:T66" si="19">J66</f>
        <v>2414770700</v>
      </c>
      <c r="N66" s="110">
        <f t="shared" si="19"/>
        <v>2414770700</v>
      </c>
      <c r="O66" s="110">
        <f>N66</f>
        <v>2414770700</v>
      </c>
      <c r="P66" s="110">
        <f t="shared" si="19"/>
        <v>2414770700</v>
      </c>
      <c r="Q66" s="110">
        <f t="shared" si="19"/>
        <v>2414770700</v>
      </c>
      <c r="R66" s="110">
        <f t="shared" si="19"/>
        <v>2414770700</v>
      </c>
      <c r="S66" s="110">
        <f t="shared" si="19"/>
        <v>2414770700</v>
      </c>
      <c r="T66" s="110">
        <f t="shared" si="19"/>
        <v>2414770700</v>
      </c>
      <c r="U66" s="298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</row>
    <row r="67" spans="1:41" ht="92.25" customHeight="1" x14ac:dyDescent="0.25">
      <c r="A67" s="233"/>
      <c r="B67" s="147" t="s">
        <v>128</v>
      </c>
      <c r="C67" s="149">
        <f t="shared" si="10"/>
        <v>3340338902.8000002</v>
      </c>
      <c r="D67" s="110">
        <v>0</v>
      </c>
      <c r="E67" s="110">
        <v>0</v>
      </c>
      <c r="F67" s="110">
        <v>0</v>
      </c>
      <c r="G67" s="110">
        <v>247057113.49000001</v>
      </c>
      <c r="H67" s="110">
        <v>122150589.31</v>
      </c>
      <c r="I67" s="110">
        <f>209362100-I66</f>
        <v>20869600</v>
      </c>
      <c r="J67" s="110">
        <f>2682976300-J66</f>
        <v>268205600</v>
      </c>
      <c r="K67" s="110">
        <f>J67</f>
        <v>268205600</v>
      </c>
      <c r="L67" s="110">
        <f t="shared" ref="L67:T67" si="20">K67</f>
        <v>268205600</v>
      </c>
      <c r="M67" s="110">
        <f t="shared" si="20"/>
        <v>268205600</v>
      </c>
      <c r="N67" s="110">
        <f t="shared" si="20"/>
        <v>268205600</v>
      </c>
      <c r="O67" s="110">
        <f t="shared" si="20"/>
        <v>268205600</v>
      </c>
      <c r="P67" s="110">
        <f t="shared" si="20"/>
        <v>268205600</v>
      </c>
      <c r="Q67" s="110">
        <f t="shared" si="20"/>
        <v>268205600</v>
      </c>
      <c r="R67" s="110">
        <f t="shared" si="20"/>
        <v>268205600</v>
      </c>
      <c r="S67" s="110">
        <f t="shared" si="20"/>
        <v>268205600</v>
      </c>
      <c r="T67" s="110">
        <f t="shared" si="20"/>
        <v>268205600</v>
      </c>
      <c r="U67" s="233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</row>
    <row r="68" spans="1:41" ht="129.75" customHeight="1" x14ac:dyDescent="0.25">
      <c r="A68" s="303" t="s">
        <v>163</v>
      </c>
      <c r="B68" s="121" t="s">
        <v>126</v>
      </c>
      <c r="C68" s="149">
        <f>SUM(D68:T68)</f>
        <v>46864550.539999999</v>
      </c>
      <c r="D68" s="149">
        <f>D69</f>
        <v>2078223</v>
      </c>
      <c r="E68" s="149">
        <f t="shared" ref="E68:T68" si="21">E69</f>
        <v>4567975</v>
      </c>
      <c r="F68" s="110">
        <f t="shared" si="21"/>
        <v>1764800</v>
      </c>
      <c r="G68" s="110">
        <f t="shared" si="21"/>
        <v>2734800</v>
      </c>
      <c r="H68" s="110">
        <f t="shared" si="21"/>
        <v>2734800</v>
      </c>
      <c r="I68" s="110">
        <f t="shared" si="21"/>
        <v>2901152.54</v>
      </c>
      <c r="J68" s="110">
        <f t="shared" si="21"/>
        <v>2734800</v>
      </c>
      <c r="K68" s="149">
        <f t="shared" si="21"/>
        <v>2734800</v>
      </c>
      <c r="L68" s="149">
        <f t="shared" si="21"/>
        <v>2734800</v>
      </c>
      <c r="M68" s="149">
        <f t="shared" si="21"/>
        <v>2734800</v>
      </c>
      <c r="N68" s="149">
        <f t="shared" si="21"/>
        <v>2734800</v>
      </c>
      <c r="O68" s="149">
        <f t="shared" si="21"/>
        <v>2734800</v>
      </c>
      <c r="P68" s="149">
        <f t="shared" si="21"/>
        <v>2734800</v>
      </c>
      <c r="Q68" s="149">
        <f t="shared" si="21"/>
        <v>2734800</v>
      </c>
      <c r="R68" s="149">
        <f t="shared" si="21"/>
        <v>2734800</v>
      </c>
      <c r="S68" s="149">
        <f t="shared" si="21"/>
        <v>2734800</v>
      </c>
      <c r="T68" s="149">
        <f t="shared" si="21"/>
        <v>2734800</v>
      </c>
      <c r="U68" s="121" t="s">
        <v>196</v>
      </c>
      <c r="V68" s="69" t="s">
        <v>12</v>
      </c>
      <c r="W68" s="108" t="s">
        <v>12</v>
      </c>
      <c r="X68" s="69" t="s">
        <v>12</v>
      </c>
      <c r="Y68" s="108" t="s">
        <v>12</v>
      </c>
      <c r="Z68" s="108" t="s">
        <v>12</v>
      </c>
      <c r="AA68" s="108" t="s">
        <v>12</v>
      </c>
      <c r="AB68" s="69" t="s">
        <v>12</v>
      </c>
      <c r="AC68" s="108" t="s">
        <v>12</v>
      </c>
      <c r="AD68" s="69" t="s">
        <v>12</v>
      </c>
      <c r="AE68" s="108" t="s">
        <v>12</v>
      </c>
      <c r="AF68" s="69" t="s">
        <v>12</v>
      </c>
      <c r="AG68" s="108" t="s">
        <v>12</v>
      </c>
      <c r="AH68" s="69" t="s">
        <v>12</v>
      </c>
      <c r="AI68" s="108" t="s">
        <v>12</v>
      </c>
      <c r="AJ68" s="69" t="s">
        <v>12</v>
      </c>
      <c r="AK68" s="108" t="s">
        <v>12</v>
      </c>
      <c r="AL68" s="69" t="s">
        <v>12</v>
      </c>
      <c r="AM68" s="108" t="s">
        <v>12</v>
      </c>
      <c r="AO68" s="118" t="b">
        <f>U68='2018'!J69</f>
        <v>1</v>
      </c>
    </row>
    <row r="69" spans="1:41" ht="93.75" customHeight="1" x14ac:dyDescent="0.25">
      <c r="A69" s="304"/>
      <c r="B69" s="121" t="s">
        <v>128</v>
      </c>
      <c r="C69" s="149">
        <f t="shared" si="10"/>
        <v>46864550.539999999</v>
      </c>
      <c r="D69" s="149">
        <v>2078223</v>
      </c>
      <c r="E69" s="149">
        <v>4567975</v>
      </c>
      <c r="F69" s="110">
        <v>1764800</v>
      </c>
      <c r="G69" s="110">
        <f>2364800+370000</f>
        <v>2734800</v>
      </c>
      <c r="H69" s="110">
        <f>G69</f>
        <v>2734800</v>
      </c>
      <c r="I69" s="110">
        <v>2901152.54</v>
      </c>
      <c r="J69" s="110">
        <v>2734800</v>
      </c>
      <c r="K69" s="149">
        <f t="shared" ref="K69:T69" si="22">J69</f>
        <v>2734800</v>
      </c>
      <c r="L69" s="149">
        <f t="shared" si="22"/>
        <v>2734800</v>
      </c>
      <c r="M69" s="149">
        <f t="shared" si="22"/>
        <v>2734800</v>
      </c>
      <c r="N69" s="149">
        <f t="shared" si="22"/>
        <v>2734800</v>
      </c>
      <c r="O69" s="149">
        <f t="shared" si="22"/>
        <v>2734800</v>
      </c>
      <c r="P69" s="149">
        <f t="shared" si="22"/>
        <v>2734800</v>
      </c>
      <c r="Q69" s="149">
        <f t="shared" si="22"/>
        <v>2734800</v>
      </c>
      <c r="R69" s="149">
        <f t="shared" si="22"/>
        <v>2734800</v>
      </c>
      <c r="S69" s="149">
        <f t="shared" si="22"/>
        <v>2734800</v>
      </c>
      <c r="T69" s="149">
        <f t="shared" si="22"/>
        <v>2734800</v>
      </c>
      <c r="U69" s="121" t="s">
        <v>14</v>
      </c>
      <c r="V69" s="69" t="s">
        <v>140</v>
      </c>
      <c r="W69" s="108" t="s">
        <v>12</v>
      </c>
      <c r="X69" s="69" t="s">
        <v>12</v>
      </c>
      <c r="Y69" s="108" t="s">
        <v>12</v>
      </c>
      <c r="Z69" s="108" t="s">
        <v>12</v>
      </c>
      <c r="AA69" s="108" t="s">
        <v>12</v>
      </c>
      <c r="AB69" s="69" t="s">
        <v>12</v>
      </c>
      <c r="AC69" s="108" t="s">
        <v>12</v>
      </c>
      <c r="AD69" s="69" t="s">
        <v>12</v>
      </c>
      <c r="AE69" s="108" t="s">
        <v>12</v>
      </c>
      <c r="AF69" s="69" t="s">
        <v>12</v>
      </c>
      <c r="AG69" s="108" t="s">
        <v>12</v>
      </c>
      <c r="AH69" s="69" t="s">
        <v>12</v>
      </c>
      <c r="AI69" s="108" t="s">
        <v>12</v>
      </c>
      <c r="AJ69" s="69" t="s">
        <v>12</v>
      </c>
      <c r="AK69" s="108" t="s">
        <v>12</v>
      </c>
      <c r="AL69" s="69" t="s">
        <v>12</v>
      </c>
      <c r="AM69" s="108" t="s">
        <v>12</v>
      </c>
      <c r="AO69" s="118" t="b">
        <f>U69='2018'!J70</f>
        <v>1</v>
      </c>
    </row>
    <row r="70" spans="1:41" s="1" customFormat="1" ht="84.75" customHeight="1" x14ac:dyDescent="0.25">
      <c r="A70" s="246" t="s">
        <v>86</v>
      </c>
      <c r="B70" s="121" t="s">
        <v>126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f>H71</f>
        <v>15000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47" t="s">
        <v>66</v>
      </c>
      <c r="V70" s="108" t="s">
        <v>127</v>
      </c>
      <c r="W70" s="108" t="s">
        <v>127</v>
      </c>
      <c r="X70" s="108" t="s">
        <v>127</v>
      </c>
      <c r="Y70" s="108" t="s">
        <v>12</v>
      </c>
      <c r="Z70" s="108" t="s">
        <v>164</v>
      </c>
      <c r="AA70" s="108" t="s">
        <v>127</v>
      </c>
      <c r="AB70" s="108" t="s">
        <v>127</v>
      </c>
      <c r="AC70" s="108" t="s">
        <v>127</v>
      </c>
      <c r="AD70" s="108" t="s">
        <v>127</v>
      </c>
      <c r="AE70" s="108" t="s">
        <v>127</v>
      </c>
      <c r="AF70" s="108" t="s">
        <v>127</v>
      </c>
      <c r="AG70" s="108" t="s">
        <v>127</v>
      </c>
      <c r="AH70" s="108" t="s">
        <v>127</v>
      </c>
      <c r="AI70" s="108" t="s">
        <v>127</v>
      </c>
      <c r="AJ70" s="108" t="s">
        <v>127</v>
      </c>
      <c r="AK70" s="108" t="s">
        <v>127</v>
      </c>
      <c r="AL70" s="108" t="s">
        <v>127</v>
      </c>
      <c r="AM70" s="108" t="s">
        <v>164</v>
      </c>
      <c r="AO70" s="118" t="b">
        <f>U70='2018'!J71</f>
        <v>1</v>
      </c>
    </row>
    <row r="71" spans="1:41" s="1" customFormat="1" ht="84" customHeight="1" x14ac:dyDescent="0.25">
      <c r="A71" s="247"/>
      <c r="B71" s="121" t="s">
        <v>128</v>
      </c>
      <c r="C71" s="152">
        <v>0</v>
      </c>
      <c r="D71" s="152">
        <v>0</v>
      </c>
      <c r="E71" s="152">
        <v>0</v>
      </c>
      <c r="F71" s="152">
        <v>0</v>
      </c>
      <c r="G71" s="152">
        <v>0</v>
      </c>
      <c r="H71" s="152">
        <v>15000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47" t="s">
        <v>165</v>
      </c>
      <c r="V71" s="108" t="s">
        <v>127</v>
      </c>
      <c r="W71" s="108" t="s">
        <v>127</v>
      </c>
      <c r="X71" s="108" t="s">
        <v>127</v>
      </c>
      <c r="Y71" s="108" t="s">
        <v>127</v>
      </c>
      <c r="Z71" s="108" t="s">
        <v>166</v>
      </c>
      <c r="AA71" s="108" t="s">
        <v>127</v>
      </c>
      <c r="AB71" s="108" t="s">
        <v>127</v>
      </c>
      <c r="AC71" s="108" t="s">
        <v>127</v>
      </c>
      <c r="AD71" s="108" t="s">
        <v>127</v>
      </c>
      <c r="AE71" s="108" t="s">
        <v>127</v>
      </c>
      <c r="AF71" s="108" t="s">
        <v>127</v>
      </c>
      <c r="AG71" s="108" t="s">
        <v>127</v>
      </c>
      <c r="AH71" s="108" t="s">
        <v>127</v>
      </c>
      <c r="AI71" s="108" t="s">
        <v>127</v>
      </c>
      <c r="AJ71" s="108" t="s">
        <v>127</v>
      </c>
      <c r="AK71" s="108" t="s">
        <v>127</v>
      </c>
      <c r="AL71" s="108" t="s">
        <v>127</v>
      </c>
      <c r="AM71" s="108" t="s">
        <v>166</v>
      </c>
      <c r="AO71" s="118" t="b">
        <f>U71='2018'!J72</f>
        <v>1</v>
      </c>
    </row>
    <row r="72" spans="1:41" s="1" customFormat="1" ht="150.75" customHeight="1" x14ac:dyDescent="0.25">
      <c r="A72" s="232" t="s">
        <v>167</v>
      </c>
      <c r="B72" s="121" t="s">
        <v>126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11" t="s">
        <v>67</v>
      </c>
      <c r="V72" s="234" t="s">
        <v>127</v>
      </c>
      <c r="W72" s="234" t="s">
        <v>127</v>
      </c>
      <c r="X72" s="234" t="s">
        <v>127</v>
      </c>
      <c r="Y72" s="234">
        <v>8</v>
      </c>
      <c r="Z72" s="234">
        <v>3</v>
      </c>
      <c r="AA72" s="234" t="s">
        <v>127</v>
      </c>
      <c r="AB72" s="234" t="s">
        <v>127</v>
      </c>
      <c r="AC72" s="234">
        <v>1</v>
      </c>
      <c r="AD72" s="234" t="s">
        <v>127</v>
      </c>
      <c r="AE72" s="234" t="s">
        <v>127</v>
      </c>
      <c r="AF72" s="234" t="s">
        <v>127</v>
      </c>
      <c r="AG72" s="234" t="s">
        <v>127</v>
      </c>
      <c r="AH72" s="234" t="s">
        <v>127</v>
      </c>
      <c r="AI72" s="234" t="s">
        <v>127</v>
      </c>
      <c r="AJ72" s="234" t="s">
        <v>127</v>
      </c>
      <c r="AK72" s="234" t="s">
        <v>127</v>
      </c>
      <c r="AL72" s="234" t="s">
        <v>127</v>
      </c>
      <c r="AM72" s="234">
        <v>12</v>
      </c>
      <c r="AO72" s="118" t="b">
        <f>U72='2018'!J73</f>
        <v>1</v>
      </c>
    </row>
    <row r="73" spans="1:41" s="1" customFormat="1" ht="30" x14ac:dyDescent="0.25">
      <c r="A73" s="233"/>
      <c r="B73" s="121" t="s">
        <v>128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12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O73" s="118"/>
    </row>
    <row r="74" spans="1:41" ht="35.25" customHeight="1" x14ac:dyDescent="0.25">
      <c r="A74" s="296" t="s">
        <v>168</v>
      </c>
      <c r="B74" s="121" t="s">
        <v>126</v>
      </c>
      <c r="C74" s="149">
        <f t="shared" si="10"/>
        <v>40494434166.18</v>
      </c>
      <c r="D74" s="149">
        <f>SUM(D75:D77)</f>
        <v>163576966</v>
      </c>
      <c r="E74" s="149">
        <f t="shared" ref="E74:T74" si="23">SUM(E75:E77)</f>
        <v>146096069</v>
      </c>
      <c r="F74" s="110">
        <f t="shared" si="23"/>
        <v>132706557.22</v>
      </c>
      <c r="G74" s="110">
        <f t="shared" si="23"/>
        <v>495919912.24000001</v>
      </c>
      <c r="H74" s="110">
        <f t="shared" si="23"/>
        <v>374109995.20000005</v>
      </c>
      <c r="I74" s="110">
        <f t="shared" si="23"/>
        <v>729733200.3599999</v>
      </c>
      <c r="J74" s="110">
        <f t="shared" si="23"/>
        <v>3495662860.5599999</v>
      </c>
      <c r="K74" s="149">
        <f t="shared" si="23"/>
        <v>3495662860.5599999</v>
      </c>
      <c r="L74" s="149">
        <f t="shared" si="23"/>
        <v>3495662860.5599999</v>
      </c>
      <c r="M74" s="149">
        <f t="shared" si="23"/>
        <v>3495662860.5599999</v>
      </c>
      <c r="N74" s="149">
        <f t="shared" si="23"/>
        <v>3495662860.5599999</v>
      </c>
      <c r="O74" s="149">
        <f t="shared" si="23"/>
        <v>3495662860.5599999</v>
      </c>
      <c r="P74" s="149">
        <f t="shared" si="23"/>
        <v>3495662860.5599999</v>
      </c>
      <c r="Q74" s="149">
        <f t="shared" si="23"/>
        <v>3495662860.5599999</v>
      </c>
      <c r="R74" s="149">
        <f t="shared" si="23"/>
        <v>3495662860.5599999</v>
      </c>
      <c r="S74" s="149">
        <f t="shared" si="23"/>
        <v>3495662860.5599999</v>
      </c>
      <c r="T74" s="149">
        <f t="shared" si="23"/>
        <v>3495662860.5599999</v>
      </c>
      <c r="U74" s="69" t="s">
        <v>68</v>
      </c>
      <c r="V74" s="69" t="s">
        <v>68</v>
      </c>
      <c r="W74" s="108" t="s">
        <v>68</v>
      </c>
      <c r="X74" s="108" t="s">
        <v>68</v>
      </c>
      <c r="Y74" s="108" t="s">
        <v>68</v>
      </c>
      <c r="Z74" s="108" t="s">
        <v>68</v>
      </c>
      <c r="AA74" s="69" t="s">
        <v>68</v>
      </c>
      <c r="AB74" s="69" t="s">
        <v>68</v>
      </c>
      <c r="AC74" s="69" t="s">
        <v>68</v>
      </c>
      <c r="AD74" s="69" t="s">
        <v>68</v>
      </c>
      <c r="AE74" s="69" t="s">
        <v>68</v>
      </c>
      <c r="AF74" s="69" t="s">
        <v>68</v>
      </c>
      <c r="AG74" s="69" t="s">
        <v>68</v>
      </c>
      <c r="AH74" s="69" t="s">
        <v>68</v>
      </c>
      <c r="AI74" s="69" t="s">
        <v>68</v>
      </c>
      <c r="AJ74" s="69" t="s">
        <v>68</v>
      </c>
      <c r="AK74" s="69" t="s">
        <v>68</v>
      </c>
      <c r="AL74" s="69" t="s">
        <v>68</v>
      </c>
      <c r="AM74" s="69" t="s">
        <v>68</v>
      </c>
    </row>
    <row r="75" spans="1:41" ht="51" customHeight="1" x14ac:dyDescent="0.25">
      <c r="A75" s="305"/>
      <c r="B75" s="153" t="s">
        <v>169</v>
      </c>
      <c r="C75" s="149">
        <f t="shared" si="10"/>
        <v>0</v>
      </c>
      <c r="D75" s="149">
        <f t="shared" ref="D75:T76" si="24">D56</f>
        <v>0</v>
      </c>
      <c r="E75" s="149">
        <f t="shared" si="24"/>
        <v>0</v>
      </c>
      <c r="F75" s="110">
        <f t="shared" si="24"/>
        <v>0</v>
      </c>
      <c r="G75" s="110">
        <f t="shared" si="24"/>
        <v>0</v>
      </c>
      <c r="H75" s="110">
        <f t="shared" si="24"/>
        <v>0</v>
      </c>
      <c r="I75" s="110">
        <f t="shared" si="24"/>
        <v>0</v>
      </c>
      <c r="J75" s="110">
        <f t="shared" si="24"/>
        <v>0</v>
      </c>
      <c r="K75" s="149">
        <f t="shared" si="24"/>
        <v>0</v>
      </c>
      <c r="L75" s="149">
        <f t="shared" si="24"/>
        <v>0</v>
      </c>
      <c r="M75" s="149">
        <f t="shared" si="24"/>
        <v>0</v>
      </c>
      <c r="N75" s="149">
        <f t="shared" si="24"/>
        <v>0</v>
      </c>
      <c r="O75" s="149">
        <f t="shared" si="24"/>
        <v>0</v>
      </c>
      <c r="P75" s="149">
        <f t="shared" si="24"/>
        <v>0</v>
      </c>
      <c r="Q75" s="149">
        <f t="shared" si="24"/>
        <v>0</v>
      </c>
      <c r="R75" s="149">
        <f t="shared" si="24"/>
        <v>0</v>
      </c>
      <c r="S75" s="149">
        <f t="shared" si="24"/>
        <v>0</v>
      </c>
      <c r="T75" s="149">
        <f t="shared" si="24"/>
        <v>0</v>
      </c>
      <c r="U75" s="69" t="s">
        <v>68</v>
      </c>
      <c r="V75" s="69" t="s">
        <v>68</v>
      </c>
      <c r="W75" s="108" t="s">
        <v>68</v>
      </c>
      <c r="X75" s="108" t="s">
        <v>68</v>
      </c>
      <c r="Y75" s="108" t="s">
        <v>68</v>
      </c>
      <c r="Z75" s="108" t="s">
        <v>68</v>
      </c>
      <c r="AA75" s="69" t="s">
        <v>68</v>
      </c>
      <c r="AB75" s="69" t="s">
        <v>68</v>
      </c>
      <c r="AC75" s="69" t="s">
        <v>68</v>
      </c>
      <c r="AD75" s="69" t="s">
        <v>68</v>
      </c>
      <c r="AE75" s="69" t="s">
        <v>68</v>
      </c>
      <c r="AF75" s="69" t="s">
        <v>68</v>
      </c>
      <c r="AG75" s="69" t="s">
        <v>68</v>
      </c>
      <c r="AH75" s="69" t="s">
        <v>68</v>
      </c>
      <c r="AI75" s="69" t="s">
        <v>68</v>
      </c>
      <c r="AJ75" s="69" t="s">
        <v>68</v>
      </c>
      <c r="AK75" s="69" t="s">
        <v>68</v>
      </c>
      <c r="AL75" s="69" t="s">
        <v>68</v>
      </c>
      <c r="AM75" s="69" t="s">
        <v>68</v>
      </c>
    </row>
    <row r="76" spans="1:41" ht="48" customHeight="1" x14ac:dyDescent="0.25">
      <c r="A76" s="305"/>
      <c r="B76" s="153" t="s">
        <v>160</v>
      </c>
      <c r="C76" s="149">
        <f t="shared" si="10"/>
        <v>26750970200</v>
      </c>
      <c r="D76" s="149">
        <f t="shared" si="24"/>
        <v>0</v>
      </c>
      <c r="E76" s="149">
        <f t="shared" si="24"/>
        <v>0</v>
      </c>
      <c r="F76" s="110">
        <f t="shared" si="24"/>
        <v>0</v>
      </c>
      <c r="G76" s="110">
        <f t="shared" si="24"/>
        <v>0</v>
      </c>
      <c r="H76" s="110">
        <f t="shared" si="24"/>
        <v>0</v>
      </c>
      <c r="I76" s="110">
        <f t="shared" si="24"/>
        <v>188492500</v>
      </c>
      <c r="J76" s="110">
        <f t="shared" si="24"/>
        <v>2414770700</v>
      </c>
      <c r="K76" s="149">
        <f t="shared" si="24"/>
        <v>2414770700</v>
      </c>
      <c r="L76" s="149">
        <f t="shared" si="24"/>
        <v>2414770700</v>
      </c>
      <c r="M76" s="149">
        <f t="shared" si="24"/>
        <v>2414770700</v>
      </c>
      <c r="N76" s="149">
        <f t="shared" si="24"/>
        <v>2414770700</v>
      </c>
      <c r="O76" s="149">
        <f t="shared" si="24"/>
        <v>2414770700</v>
      </c>
      <c r="P76" s="149">
        <f t="shared" si="24"/>
        <v>2414770700</v>
      </c>
      <c r="Q76" s="149">
        <f t="shared" si="24"/>
        <v>2414770700</v>
      </c>
      <c r="R76" s="149">
        <f t="shared" si="24"/>
        <v>2414770700</v>
      </c>
      <c r="S76" s="149">
        <f t="shared" si="24"/>
        <v>2414770700</v>
      </c>
      <c r="T76" s="149">
        <f t="shared" si="24"/>
        <v>2414770700</v>
      </c>
      <c r="U76" s="69" t="s">
        <v>68</v>
      </c>
      <c r="V76" s="69" t="s">
        <v>68</v>
      </c>
      <c r="W76" s="108" t="s">
        <v>68</v>
      </c>
      <c r="X76" s="108" t="s">
        <v>68</v>
      </c>
      <c r="Y76" s="108" t="s">
        <v>68</v>
      </c>
      <c r="Z76" s="108" t="s">
        <v>68</v>
      </c>
      <c r="AA76" s="69" t="s">
        <v>68</v>
      </c>
      <c r="AB76" s="69" t="s">
        <v>68</v>
      </c>
      <c r="AC76" s="69" t="s">
        <v>68</v>
      </c>
      <c r="AD76" s="69" t="s">
        <v>68</v>
      </c>
      <c r="AE76" s="69" t="s">
        <v>68</v>
      </c>
      <c r="AF76" s="69" t="s">
        <v>68</v>
      </c>
      <c r="AG76" s="69" t="s">
        <v>68</v>
      </c>
      <c r="AH76" s="69" t="s">
        <v>68</v>
      </c>
      <c r="AI76" s="69" t="s">
        <v>68</v>
      </c>
      <c r="AJ76" s="69" t="s">
        <v>68</v>
      </c>
      <c r="AK76" s="69" t="s">
        <v>68</v>
      </c>
      <c r="AL76" s="69" t="s">
        <v>68</v>
      </c>
      <c r="AM76" s="69" t="s">
        <v>68</v>
      </c>
    </row>
    <row r="77" spans="1:41" ht="30" x14ac:dyDescent="0.25">
      <c r="A77" s="297"/>
      <c r="B77" s="121" t="s">
        <v>128</v>
      </c>
      <c r="C77" s="149">
        <f>SUM(D77:T77)</f>
        <v>13743463966.179996</v>
      </c>
      <c r="D77" s="149">
        <f t="shared" ref="D77:T77" si="25">D14+D50+D58+D69</f>
        <v>163576966</v>
      </c>
      <c r="E77" s="149">
        <f t="shared" si="25"/>
        <v>146096069</v>
      </c>
      <c r="F77" s="110">
        <f t="shared" si="25"/>
        <v>132706557.22</v>
      </c>
      <c r="G77" s="110">
        <f t="shared" si="25"/>
        <v>495919912.24000001</v>
      </c>
      <c r="H77" s="110">
        <f>H14+H50+H58+H69+H71</f>
        <v>374109995.20000005</v>
      </c>
      <c r="I77" s="110">
        <f t="shared" si="25"/>
        <v>541240700.3599999</v>
      </c>
      <c r="J77" s="110">
        <f t="shared" si="25"/>
        <v>1080892160.5599999</v>
      </c>
      <c r="K77" s="149">
        <f t="shared" si="25"/>
        <v>1080892160.5599999</v>
      </c>
      <c r="L77" s="149">
        <f t="shared" si="25"/>
        <v>1080892160.5599999</v>
      </c>
      <c r="M77" s="149">
        <f t="shared" si="25"/>
        <v>1080892160.5599999</v>
      </c>
      <c r="N77" s="149">
        <f t="shared" si="25"/>
        <v>1080892160.5599999</v>
      </c>
      <c r="O77" s="149">
        <f t="shared" si="25"/>
        <v>1080892160.5599999</v>
      </c>
      <c r="P77" s="149">
        <f t="shared" si="25"/>
        <v>1080892160.5599999</v>
      </c>
      <c r="Q77" s="149">
        <f t="shared" si="25"/>
        <v>1080892160.5599999</v>
      </c>
      <c r="R77" s="149">
        <f t="shared" si="25"/>
        <v>1080892160.5599999</v>
      </c>
      <c r="S77" s="149">
        <f t="shared" si="25"/>
        <v>1080892160.5599999</v>
      </c>
      <c r="T77" s="149">
        <f t="shared" si="25"/>
        <v>1080892160.5599999</v>
      </c>
      <c r="U77" s="69" t="s">
        <v>68</v>
      </c>
      <c r="V77" s="69" t="s">
        <v>68</v>
      </c>
      <c r="W77" s="108" t="s">
        <v>68</v>
      </c>
      <c r="X77" s="108" t="s">
        <v>68</v>
      </c>
      <c r="Y77" s="108" t="s">
        <v>68</v>
      </c>
      <c r="Z77" s="108" t="s">
        <v>68</v>
      </c>
      <c r="AA77" s="69" t="s">
        <v>68</v>
      </c>
      <c r="AB77" s="69" t="s">
        <v>68</v>
      </c>
      <c r="AC77" s="69" t="s">
        <v>68</v>
      </c>
      <c r="AD77" s="69" t="s">
        <v>68</v>
      </c>
      <c r="AE77" s="69" t="s">
        <v>68</v>
      </c>
      <c r="AF77" s="69" t="s">
        <v>68</v>
      </c>
      <c r="AG77" s="69" t="s">
        <v>68</v>
      </c>
      <c r="AH77" s="69" t="s">
        <v>68</v>
      </c>
      <c r="AI77" s="69" t="s">
        <v>68</v>
      </c>
      <c r="AJ77" s="69" t="s">
        <v>68</v>
      </c>
      <c r="AK77" s="69" t="s">
        <v>68</v>
      </c>
      <c r="AL77" s="69" t="s">
        <v>68</v>
      </c>
      <c r="AM77" s="69" t="s">
        <v>68</v>
      </c>
    </row>
    <row r="78" spans="1:41" ht="22.5" customHeight="1" x14ac:dyDescent="0.25">
      <c r="A78" s="296" t="s">
        <v>170</v>
      </c>
      <c r="B78" s="121" t="s">
        <v>126</v>
      </c>
      <c r="C78" s="149">
        <f t="shared" si="10"/>
        <v>40494434166.18</v>
      </c>
      <c r="D78" s="110">
        <f>SUM(D79:D81)</f>
        <v>163576966</v>
      </c>
      <c r="E78" s="110">
        <f t="shared" ref="E78:T78" si="26">SUM(E79:E81)</f>
        <v>146096069</v>
      </c>
      <c r="F78" s="110">
        <f t="shared" si="26"/>
        <v>132706557.22</v>
      </c>
      <c r="G78" s="110">
        <f t="shared" si="26"/>
        <v>495919912.24000001</v>
      </c>
      <c r="H78" s="110">
        <f t="shared" si="26"/>
        <v>374109995.20000005</v>
      </c>
      <c r="I78" s="110">
        <f t="shared" si="26"/>
        <v>729733200.3599999</v>
      </c>
      <c r="J78" s="110">
        <f t="shared" si="26"/>
        <v>3495662860.5599999</v>
      </c>
      <c r="K78" s="110">
        <f t="shared" si="26"/>
        <v>3495662860.5599999</v>
      </c>
      <c r="L78" s="110">
        <f t="shared" si="26"/>
        <v>3495662860.5599999</v>
      </c>
      <c r="M78" s="110">
        <f t="shared" si="26"/>
        <v>3495662860.5599999</v>
      </c>
      <c r="N78" s="110">
        <f t="shared" si="26"/>
        <v>3495662860.5599999</v>
      </c>
      <c r="O78" s="110">
        <f t="shared" si="26"/>
        <v>3495662860.5599999</v>
      </c>
      <c r="P78" s="110">
        <f t="shared" si="26"/>
        <v>3495662860.5599999</v>
      </c>
      <c r="Q78" s="110">
        <f t="shared" si="26"/>
        <v>3495662860.5599999</v>
      </c>
      <c r="R78" s="110">
        <f t="shared" si="26"/>
        <v>3495662860.5599999</v>
      </c>
      <c r="S78" s="110">
        <f t="shared" si="26"/>
        <v>3495662860.5599999</v>
      </c>
      <c r="T78" s="110">
        <f t="shared" si="26"/>
        <v>3495662860.5599999</v>
      </c>
      <c r="U78" s="69" t="s">
        <v>68</v>
      </c>
      <c r="V78" s="69" t="s">
        <v>68</v>
      </c>
      <c r="W78" s="108" t="s">
        <v>68</v>
      </c>
      <c r="X78" s="108" t="s">
        <v>68</v>
      </c>
      <c r="Y78" s="108" t="s">
        <v>68</v>
      </c>
      <c r="Z78" s="108" t="s">
        <v>68</v>
      </c>
      <c r="AA78" s="69" t="s">
        <v>68</v>
      </c>
      <c r="AB78" s="69" t="s">
        <v>68</v>
      </c>
      <c r="AC78" s="69" t="s">
        <v>68</v>
      </c>
      <c r="AD78" s="69" t="s">
        <v>68</v>
      </c>
      <c r="AE78" s="69" t="s">
        <v>68</v>
      </c>
      <c r="AF78" s="69" t="s">
        <v>68</v>
      </c>
      <c r="AG78" s="69" t="s">
        <v>68</v>
      </c>
      <c r="AH78" s="69" t="s">
        <v>68</v>
      </c>
      <c r="AI78" s="69" t="s">
        <v>68</v>
      </c>
      <c r="AJ78" s="69" t="s">
        <v>68</v>
      </c>
      <c r="AK78" s="69" t="s">
        <v>68</v>
      </c>
      <c r="AL78" s="69" t="s">
        <v>68</v>
      </c>
      <c r="AM78" s="69" t="s">
        <v>68</v>
      </c>
    </row>
    <row r="79" spans="1:41" ht="51.75" customHeight="1" x14ac:dyDescent="0.25">
      <c r="A79" s="305"/>
      <c r="B79" s="153" t="s">
        <v>171</v>
      </c>
      <c r="C79" s="149">
        <f t="shared" si="10"/>
        <v>0</v>
      </c>
      <c r="D79" s="110">
        <f>D75</f>
        <v>0</v>
      </c>
      <c r="E79" s="110">
        <f t="shared" ref="E79:T81" si="27">E75</f>
        <v>0</v>
      </c>
      <c r="F79" s="110">
        <f t="shared" si="27"/>
        <v>0</v>
      </c>
      <c r="G79" s="110">
        <f t="shared" si="27"/>
        <v>0</v>
      </c>
      <c r="H79" s="110">
        <f t="shared" si="27"/>
        <v>0</v>
      </c>
      <c r="I79" s="110">
        <f t="shared" si="27"/>
        <v>0</v>
      </c>
      <c r="J79" s="110">
        <f t="shared" si="27"/>
        <v>0</v>
      </c>
      <c r="K79" s="110">
        <f t="shared" si="27"/>
        <v>0</v>
      </c>
      <c r="L79" s="110">
        <f t="shared" si="27"/>
        <v>0</v>
      </c>
      <c r="M79" s="110">
        <f t="shared" si="27"/>
        <v>0</v>
      </c>
      <c r="N79" s="110">
        <f t="shared" si="27"/>
        <v>0</v>
      </c>
      <c r="O79" s="110">
        <f t="shared" si="27"/>
        <v>0</v>
      </c>
      <c r="P79" s="110">
        <f t="shared" si="27"/>
        <v>0</v>
      </c>
      <c r="Q79" s="110">
        <f t="shared" si="27"/>
        <v>0</v>
      </c>
      <c r="R79" s="110">
        <f t="shared" si="27"/>
        <v>0</v>
      </c>
      <c r="S79" s="110">
        <f t="shared" si="27"/>
        <v>0</v>
      </c>
      <c r="T79" s="110">
        <f t="shared" si="27"/>
        <v>0</v>
      </c>
      <c r="U79" s="69" t="s">
        <v>68</v>
      </c>
      <c r="V79" s="69" t="s">
        <v>68</v>
      </c>
      <c r="W79" s="108" t="s">
        <v>68</v>
      </c>
      <c r="X79" s="108" t="s">
        <v>68</v>
      </c>
      <c r="Y79" s="108" t="s">
        <v>68</v>
      </c>
      <c r="Z79" s="108" t="s">
        <v>68</v>
      </c>
      <c r="AA79" s="69" t="s">
        <v>68</v>
      </c>
      <c r="AB79" s="69" t="s">
        <v>68</v>
      </c>
      <c r="AC79" s="69" t="s">
        <v>68</v>
      </c>
      <c r="AD79" s="69" t="s">
        <v>68</v>
      </c>
      <c r="AE79" s="69" t="s">
        <v>68</v>
      </c>
      <c r="AF79" s="69" t="s">
        <v>68</v>
      </c>
      <c r="AG79" s="69" t="s">
        <v>68</v>
      </c>
      <c r="AH79" s="69" t="s">
        <v>68</v>
      </c>
      <c r="AI79" s="69" t="s">
        <v>68</v>
      </c>
      <c r="AJ79" s="69" t="s">
        <v>68</v>
      </c>
      <c r="AK79" s="69" t="s">
        <v>68</v>
      </c>
      <c r="AL79" s="69" t="s">
        <v>68</v>
      </c>
      <c r="AM79" s="69" t="s">
        <v>68</v>
      </c>
    </row>
    <row r="80" spans="1:41" ht="45" x14ac:dyDescent="0.25">
      <c r="A80" s="305"/>
      <c r="B80" s="153" t="s">
        <v>160</v>
      </c>
      <c r="C80" s="149">
        <f t="shared" si="10"/>
        <v>26750970200</v>
      </c>
      <c r="D80" s="110">
        <f t="shared" ref="D80:S81" si="28">D76</f>
        <v>0</v>
      </c>
      <c r="E80" s="110">
        <f t="shared" si="28"/>
        <v>0</v>
      </c>
      <c r="F80" s="110">
        <f t="shared" si="28"/>
        <v>0</v>
      </c>
      <c r="G80" s="110">
        <f t="shared" si="28"/>
        <v>0</v>
      </c>
      <c r="H80" s="110">
        <f t="shared" si="28"/>
        <v>0</v>
      </c>
      <c r="I80" s="110">
        <f t="shared" si="28"/>
        <v>188492500</v>
      </c>
      <c r="J80" s="110">
        <f t="shared" si="28"/>
        <v>2414770700</v>
      </c>
      <c r="K80" s="110">
        <f t="shared" si="28"/>
        <v>2414770700</v>
      </c>
      <c r="L80" s="110">
        <f t="shared" si="28"/>
        <v>2414770700</v>
      </c>
      <c r="M80" s="110">
        <f t="shared" si="28"/>
        <v>2414770700</v>
      </c>
      <c r="N80" s="110">
        <f t="shared" si="28"/>
        <v>2414770700</v>
      </c>
      <c r="O80" s="110">
        <f t="shared" si="28"/>
        <v>2414770700</v>
      </c>
      <c r="P80" s="110">
        <f t="shared" si="28"/>
        <v>2414770700</v>
      </c>
      <c r="Q80" s="110">
        <f t="shared" si="28"/>
        <v>2414770700</v>
      </c>
      <c r="R80" s="110">
        <f t="shared" si="28"/>
        <v>2414770700</v>
      </c>
      <c r="S80" s="110">
        <f t="shared" si="28"/>
        <v>2414770700</v>
      </c>
      <c r="T80" s="110">
        <f t="shared" si="27"/>
        <v>2414770700</v>
      </c>
      <c r="U80" s="69" t="s">
        <v>68</v>
      </c>
      <c r="V80" s="69" t="s">
        <v>68</v>
      </c>
      <c r="W80" s="108" t="s">
        <v>68</v>
      </c>
      <c r="X80" s="108" t="s">
        <v>68</v>
      </c>
      <c r="Y80" s="108" t="s">
        <v>68</v>
      </c>
      <c r="Z80" s="108" t="s">
        <v>68</v>
      </c>
      <c r="AA80" s="69" t="s">
        <v>68</v>
      </c>
      <c r="AB80" s="69" t="s">
        <v>68</v>
      </c>
      <c r="AC80" s="69" t="s">
        <v>68</v>
      </c>
      <c r="AD80" s="69" t="s">
        <v>68</v>
      </c>
      <c r="AE80" s="69" t="s">
        <v>68</v>
      </c>
      <c r="AF80" s="69" t="s">
        <v>68</v>
      </c>
      <c r="AG80" s="69" t="s">
        <v>68</v>
      </c>
      <c r="AH80" s="69" t="s">
        <v>68</v>
      </c>
      <c r="AI80" s="69" t="s">
        <v>68</v>
      </c>
      <c r="AJ80" s="69" t="s">
        <v>68</v>
      </c>
      <c r="AK80" s="69" t="s">
        <v>68</v>
      </c>
      <c r="AL80" s="69" t="s">
        <v>68</v>
      </c>
      <c r="AM80" s="69" t="s">
        <v>68</v>
      </c>
    </row>
    <row r="81" spans="1:39" ht="30" x14ac:dyDescent="0.25">
      <c r="A81" s="297"/>
      <c r="B81" s="154" t="s">
        <v>172</v>
      </c>
      <c r="C81" s="149">
        <f t="shared" si="10"/>
        <v>13743463966.179996</v>
      </c>
      <c r="D81" s="110">
        <f t="shared" si="28"/>
        <v>163576966</v>
      </c>
      <c r="E81" s="110">
        <f t="shared" si="27"/>
        <v>146096069</v>
      </c>
      <c r="F81" s="110">
        <f t="shared" si="27"/>
        <v>132706557.22</v>
      </c>
      <c r="G81" s="110">
        <f t="shared" si="27"/>
        <v>495919912.24000001</v>
      </c>
      <c r="H81" s="110">
        <f>H77</f>
        <v>374109995.20000005</v>
      </c>
      <c r="I81" s="110">
        <f t="shared" si="27"/>
        <v>541240700.3599999</v>
      </c>
      <c r="J81" s="110">
        <f t="shared" si="27"/>
        <v>1080892160.5599999</v>
      </c>
      <c r="K81" s="110">
        <f t="shared" si="27"/>
        <v>1080892160.5599999</v>
      </c>
      <c r="L81" s="110">
        <f t="shared" si="27"/>
        <v>1080892160.5599999</v>
      </c>
      <c r="M81" s="110">
        <f t="shared" si="27"/>
        <v>1080892160.5599999</v>
      </c>
      <c r="N81" s="110">
        <f t="shared" si="27"/>
        <v>1080892160.5599999</v>
      </c>
      <c r="O81" s="110">
        <f t="shared" si="27"/>
        <v>1080892160.5599999</v>
      </c>
      <c r="P81" s="110">
        <f t="shared" si="27"/>
        <v>1080892160.5599999</v>
      </c>
      <c r="Q81" s="110">
        <f t="shared" si="27"/>
        <v>1080892160.5599999</v>
      </c>
      <c r="R81" s="110">
        <f t="shared" si="27"/>
        <v>1080892160.5599999</v>
      </c>
      <c r="S81" s="110">
        <f t="shared" si="27"/>
        <v>1080892160.5599999</v>
      </c>
      <c r="T81" s="110">
        <f t="shared" si="27"/>
        <v>1080892160.5599999</v>
      </c>
      <c r="U81" s="69" t="s">
        <v>68</v>
      </c>
      <c r="V81" s="69" t="s">
        <v>68</v>
      </c>
      <c r="W81" s="108" t="s">
        <v>68</v>
      </c>
      <c r="X81" s="108" t="s">
        <v>68</v>
      </c>
      <c r="Y81" s="108" t="s">
        <v>68</v>
      </c>
      <c r="Z81" s="108" t="s">
        <v>68</v>
      </c>
      <c r="AA81" s="69" t="s">
        <v>68</v>
      </c>
      <c r="AB81" s="69" t="s">
        <v>68</v>
      </c>
      <c r="AC81" s="69" t="s">
        <v>68</v>
      </c>
      <c r="AD81" s="69" t="s">
        <v>68</v>
      </c>
      <c r="AE81" s="69" t="s">
        <v>68</v>
      </c>
      <c r="AF81" s="69" t="s">
        <v>68</v>
      </c>
      <c r="AG81" s="69" t="s">
        <v>68</v>
      </c>
      <c r="AH81" s="69" t="s">
        <v>68</v>
      </c>
      <c r="AI81" s="69" t="s">
        <v>68</v>
      </c>
      <c r="AJ81" s="69" t="s">
        <v>68</v>
      </c>
      <c r="AK81" s="69" t="s">
        <v>68</v>
      </c>
      <c r="AL81" s="69" t="s">
        <v>68</v>
      </c>
      <c r="AM81" s="69" t="s">
        <v>68</v>
      </c>
    </row>
    <row r="82" spans="1:39" x14ac:dyDescent="0.25">
      <c r="F82" s="155"/>
      <c r="U82" s="71"/>
      <c r="V82" s="73"/>
      <c r="W82" s="156"/>
      <c r="X82" s="156"/>
      <c r="Y82" s="156"/>
      <c r="Z82" s="156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157"/>
    </row>
    <row r="83" spans="1:39" s="158" customFormat="1" ht="12.75" x14ac:dyDescent="0.2">
      <c r="C83" s="159">
        <f>SUM(D78:T78)</f>
        <v>40494434166.18</v>
      </c>
      <c r="D83" s="160">
        <v>163576966</v>
      </c>
      <c r="E83" s="160">
        <v>146096069</v>
      </c>
      <c r="F83" s="161">
        <v>132706557.22</v>
      </c>
      <c r="G83" s="160">
        <v>495919912.24000001</v>
      </c>
      <c r="H83" s="160">
        <v>374109995.19999999</v>
      </c>
      <c r="I83" s="160">
        <f>739680679.58-9947479.22</f>
        <v>729733200.36000001</v>
      </c>
      <c r="J83" s="160">
        <v>3495662860.5599999</v>
      </c>
      <c r="K83" s="160">
        <f t="shared" ref="K83" si="29">J83</f>
        <v>3495662860.5599999</v>
      </c>
      <c r="L83" s="160">
        <f>K83</f>
        <v>3495662860.5599999</v>
      </c>
      <c r="M83" s="160">
        <f t="shared" ref="M83:T83" si="30">L83</f>
        <v>3495662860.5599999</v>
      </c>
      <c r="N83" s="160">
        <f t="shared" si="30"/>
        <v>3495662860.5599999</v>
      </c>
      <c r="O83" s="160">
        <f t="shared" si="30"/>
        <v>3495662860.5599999</v>
      </c>
      <c r="P83" s="160">
        <f t="shared" si="30"/>
        <v>3495662860.5599999</v>
      </c>
      <c r="Q83" s="160">
        <f t="shared" si="30"/>
        <v>3495662860.5599999</v>
      </c>
      <c r="R83" s="160">
        <f t="shared" si="30"/>
        <v>3495662860.5599999</v>
      </c>
      <c r="S83" s="160">
        <f t="shared" si="30"/>
        <v>3495662860.5599999</v>
      </c>
      <c r="T83" s="160">
        <f t="shared" si="30"/>
        <v>3495662860.5599999</v>
      </c>
      <c r="U83" s="162"/>
      <c r="V83" s="163"/>
      <c r="W83" s="164"/>
      <c r="X83" s="164"/>
      <c r="Y83" s="164"/>
      <c r="Z83" s="164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</row>
    <row r="84" spans="1:39" s="157" customFormat="1" x14ac:dyDescent="0.25">
      <c r="C84" s="165">
        <f t="shared" ref="C84:T84" si="31">C83-C74</f>
        <v>0</v>
      </c>
      <c r="D84" s="165">
        <f t="shared" si="31"/>
        <v>0</v>
      </c>
      <c r="E84" s="165">
        <f t="shared" si="31"/>
        <v>0</v>
      </c>
      <c r="F84" s="165">
        <f>F83-F74</f>
        <v>0</v>
      </c>
      <c r="G84" s="165">
        <f t="shared" si="31"/>
        <v>0</v>
      </c>
      <c r="H84" s="165">
        <f t="shared" si="31"/>
        <v>0</v>
      </c>
      <c r="I84" s="165">
        <f t="shared" si="31"/>
        <v>0</v>
      </c>
      <c r="J84" s="165">
        <f t="shared" si="31"/>
        <v>0</v>
      </c>
      <c r="K84" s="165">
        <f t="shared" si="31"/>
        <v>0</v>
      </c>
      <c r="L84" s="165">
        <f t="shared" si="31"/>
        <v>0</v>
      </c>
      <c r="M84" s="165">
        <f t="shared" si="31"/>
        <v>0</v>
      </c>
      <c r="N84" s="165">
        <f t="shared" si="31"/>
        <v>0</v>
      </c>
      <c r="O84" s="165">
        <f t="shared" si="31"/>
        <v>0</v>
      </c>
      <c r="P84" s="165">
        <f t="shared" si="31"/>
        <v>0</v>
      </c>
      <c r="Q84" s="165">
        <f t="shared" si="31"/>
        <v>0</v>
      </c>
      <c r="R84" s="165">
        <f t="shared" si="31"/>
        <v>0</v>
      </c>
      <c r="S84" s="165">
        <f t="shared" si="31"/>
        <v>0</v>
      </c>
      <c r="T84" s="165">
        <f t="shared" si="31"/>
        <v>0</v>
      </c>
      <c r="U84" s="70"/>
      <c r="V84" s="72"/>
      <c r="W84" s="4"/>
      <c r="X84" s="4"/>
      <c r="Y84" s="4"/>
      <c r="Z84" s="4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118"/>
    </row>
    <row r="86" spans="1:39" ht="30" x14ac:dyDescent="0.25">
      <c r="D86" s="108" t="s">
        <v>173</v>
      </c>
      <c r="E86" s="108" t="s">
        <v>174</v>
      </c>
      <c r="F86" s="108" t="s">
        <v>175</v>
      </c>
      <c r="G86" s="108" t="s">
        <v>176</v>
      </c>
      <c r="H86" s="108" t="s">
        <v>177</v>
      </c>
      <c r="I86" s="108" t="s">
        <v>178</v>
      </c>
      <c r="J86" s="108" t="s">
        <v>179</v>
      </c>
      <c r="K86" s="108" t="s">
        <v>180</v>
      </c>
      <c r="L86" s="108" t="s">
        <v>181</v>
      </c>
      <c r="M86" s="108" t="s">
        <v>182</v>
      </c>
      <c r="N86" s="108" t="s">
        <v>183</v>
      </c>
      <c r="O86" s="108" t="s">
        <v>184</v>
      </c>
      <c r="P86" s="108" t="s">
        <v>185</v>
      </c>
      <c r="Q86" s="108" t="s">
        <v>186</v>
      </c>
      <c r="R86" s="108" t="s">
        <v>187</v>
      </c>
      <c r="S86" s="108" t="s">
        <v>188</v>
      </c>
      <c r="T86" s="108" t="s">
        <v>189</v>
      </c>
    </row>
    <row r="88" spans="1:39" ht="105" customHeight="1" x14ac:dyDescent="0.25"/>
    <row r="89" spans="1:39" ht="105" customHeight="1" x14ac:dyDescent="0.25"/>
    <row r="90" spans="1:39" ht="105" customHeight="1" x14ac:dyDescent="0.25"/>
    <row r="91" spans="1:39" ht="105" customHeight="1" x14ac:dyDescent="0.25"/>
    <row r="92" spans="1:39" ht="105" customHeight="1" x14ac:dyDescent="0.25"/>
    <row r="93" spans="1:39" ht="105" customHeight="1" x14ac:dyDescent="0.25"/>
    <row r="94" spans="1:39" ht="105" customHeight="1" x14ac:dyDescent="0.25"/>
  </sheetData>
  <mergeCells count="121">
    <mergeCell ref="A74:A77"/>
    <mergeCell ref="A78:A81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AM64:AM67"/>
    <mergeCell ref="A68:A69"/>
    <mergeCell ref="A70:A71"/>
    <mergeCell ref="A72:A73"/>
    <mergeCell ref="V72:V73"/>
    <mergeCell ref="W72:W73"/>
    <mergeCell ref="X72:X73"/>
    <mergeCell ref="Y72:Y73"/>
    <mergeCell ref="Z72:Z73"/>
    <mergeCell ref="AF64:AF67"/>
    <mergeCell ref="AG64:AG67"/>
    <mergeCell ref="AH64:AH67"/>
    <mergeCell ref="AI64:AI67"/>
    <mergeCell ref="AJ64:AJ67"/>
    <mergeCell ref="AK64:AK67"/>
    <mergeCell ref="Z64:Z67"/>
    <mergeCell ref="AA64:AA67"/>
    <mergeCell ref="AB64:AB67"/>
    <mergeCell ref="AC64:AC67"/>
    <mergeCell ref="AD64:AD67"/>
    <mergeCell ref="AE64:AE67"/>
    <mergeCell ref="A64:A67"/>
    <mergeCell ref="U64:U67"/>
    <mergeCell ref="AM72:AM73"/>
    <mergeCell ref="V64:V67"/>
    <mergeCell ref="W64:W67"/>
    <mergeCell ref="X64:X67"/>
    <mergeCell ref="Y64:Y67"/>
    <mergeCell ref="AH62:AH63"/>
    <mergeCell ref="AI62:AI63"/>
    <mergeCell ref="AJ62:AJ63"/>
    <mergeCell ref="AK62:AK63"/>
    <mergeCell ref="AL62:AL63"/>
    <mergeCell ref="AL64:AL67"/>
    <mergeCell ref="AM62:AM63"/>
    <mergeCell ref="AB62:AB63"/>
    <mergeCell ref="AC62:AC63"/>
    <mergeCell ref="AD62:AD63"/>
    <mergeCell ref="AE62:AE63"/>
    <mergeCell ref="AF62:AF63"/>
    <mergeCell ref="AG62:AG63"/>
    <mergeCell ref="AL59:AL61"/>
    <mergeCell ref="AM59:AM61"/>
    <mergeCell ref="AG59:AG61"/>
    <mergeCell ref="AH59:AH61"/>
    <mergeCell ref="AI59:AI61"/>
    <mergeCell ref="AJ59:AJ61"/>
    <mergeCell ref="AK59:AK61"/>
    <mergeCell ref="A62:A63"/>
    <mergeCell ref="U62:U63"/>
    <mergeCell ref="V62:V63"/>
    <mergeCell ref="W62:W63"/>
    <mergeCell ref="X62:X63"/>
    <mergeCell ref="Y62:Y63"/>
    <mergeCell ref="Z62:Z63"/>
    <mergeCell ref="AA62:AA63"/>
    <mergeCell ref="AF59:AF61"/>
    <mergeCell ref="Z59:Z61"/>
    <mergeCell ref="AA59:AA61"/>
    <mergeCell ref="AB59:AB61"/>
    <mergeCell ref="AC59:AC61"/>
    <mergeCell ref="AD59:AD61"/>
    <mergeCell ref="AE59:AE61"/>
    <mergeCell ref="A59:A61"/>
    <mergeCell ref="U59:U61"/>
    <mergeCell ref="V59:V61"/>
    <mergeCell ref="W59:W61"/>
    <mergeCell ref="X59:X61"/>
    <mergeCell ref="Y59:Y61"/>
    <mergeCell ref="A49:A50"/>
    <mergeCell ref="A51:A52"/>
    <mergeCell ref="A53:A54"/>
    <mergeCell ref="A55:A58"/>
    <mergeCell ref="M10:M13"/>
    <mergeCell ref="N10:N13"/>
    <mergeCell ref="O10:O13"/>
    <mergeCell ref="P10:P13"/>
    <mergeCell ref="Q10:Q13"/>
    <mergeCell ref="G10:G13"/>
    <mergeCell ref="H10:H13"/>
    <mergeCell ref="I10:I13"/>
    <mergeCell ref="J10:J13"/>
    <mergeCell ref="K10:K13"/>
    <mergeCell ref="L10:L13"/>
    <mergeCell ref="A5:AM5"/>
    <mergeCell ref="A6:T6"/>
    <mergeCell ref="A7:T7"/>
    <mergeCell ref="A8:T8"/>
    <mergeCell ref="A9:AM9"/>
    <mergeCell ref="B10:B13"/>
    <mergeCell ref="C10:C13"/>
    <mergeCell ref="D10:D13"/>
    <mergeCell ref="E10:E13"/>
    <mergeCell ref="F10:F13"/>
    <mergeCell ref="S10:S13"/>
    <mergeCell ref="T10:T13"/>
    <mergeCell ref="R10:R13"/>
    <mergeCell ref="V1:Y1"/>
    <mergeCell ref="AD1:AM1"/>
    <mergeCell ref="A2:AM2"/>
    <mergeCell ref="A3:A4"/>
    <mergeCell ref="B3:B4"/>
    <mergeCell ref="C3:C4"/>
    <mergeCell ref="D3:T3"/>
    <mergeCell ref="U3:U4"/>
    <mergeCell ref="V3:AL3"/>
    <mergeCell ref="AM3:A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</vt:lpstr>
      <vt:lpstr>Лист2</vt:lpstr>
      <vt:lpstr>Лист3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2019-03-15T04:59:15Z</dcterms:modified>
</cp:coreProperties>
</file>