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27.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26.xml" ContentType="application/vnd.openxmlformats-officedocument.spreadsheetml.revisionLog+xml"/>
  <Override PartName="/xl/revisions/revisionLog3.xml" ContentType="application/vnd.openxmlformats-officedocument.spreadsheetml.revisionLog+xml"/>
  <Override PartName="/xl/revisions/revisionLog21.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0.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24.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2330" tabRatio="522"/>
  </bookViews>
  <sheets>
    <sheet name="на 01.12.2018" sheetId="1" r:id="rId1"/>
  </sheets>
  <definedNames>
    <definedName name="_xlnm._FilterDatabase" localSheetId="0" hidden="1">'на 01.12.2018'!$A$7:$J$416</definedName>
    <definedName name="Z_0005951B_56A8_4F75_9731_3C8A24CD1AB5_.wvu.FilterData" localSheetId="0" hidden="1">'на 01.12.2018'!$A$7:$J$416</definedName>
    <definedName name="Z_01D4DC8C_5FD8_4E22_9898_A6D2EE840F42_.wvu.FilterData" localSheetId="0" hidden="1">'на 01.12.2018'!$A$7:$J$416</definedName>
    <definedName name="Z_0217F586_7BE2_4803_B88F_1646729DF76E_.wvu.FilterData" localSheetId="0" hidden="1">'на 01.12.2018'!$A$7:$J$416</definedName>
    <definedName name="Z_02D2F435_66DA_468E_987B_F2AECDDD4E3B_.wvu.FilterData" localSheetId="0" hidden="1">'на 01.12.2018'!$A$7:$J$416</definedName>
    <definedName name="Z_040F7A53_882C_426B_A971_3BA4E7F819F6_.wvu.FilterData" localSheetId="0" hidden="1">'на 01.12.2018'!$A$7:$H$157</definedName>
    <definedName name="Z_056CFCF2_1D67_47C0_BE8C_D1F7ABB1120B_.wvu.FilterData" localSheetId="0" hidden="1">'на 01.12.2018'!$A$7:$J$416</definedName>
    <definedName name="Z_05716ABD_418C_4DA4_AC8A_C2D9BFCD057A_.wvu.FilterData" localSheetId="0" hidden="1">'на 01.12.2018'!$A$7:$J$416</definedName>
    <definedName name="Z_05C1E2BB_B583_44DD_A8AC_FBF87A053735_.wvu.FilterData" localSheetId="0" hidden="1">'на 01.12.2018'!$A$7:$H$157</definedName>
    <definedName name="Z_05C9DD0B_EBEE_40E7_A642_8B2CDCC810BA_.wvu.FilterData" localSheetId="0" hidden="1">'на 01.12.2018'!$A$7:$H$157</definedName>
    <definedName name="Z_0623BA59_06E0_47C4_A9E0_EFF8949456C2_.wvu.FilterData" localSheetId="0" hidden="1">'на 01.12.2018'!$A$7:$H$157</definedName>
    <definedName name="Z_0644E522_2545_474C_824A_2ED6C2798897_.wvu.FilterData" localSheetId="0" hidden="1">'на 01.12.2018'!$A$7:$J$416</definedName>
    <definedName name="Z_06CAE47A_6EDD_4FE2_8E3A_333266247E42_.wvu.FilterData" localSheetId="0" hidden="1">'на 01.12.2018'!$A$7:$J$416</definedName>
    <definedName name="Z_06E8A760_77DE_44B7_B51E_7A5411604938_.wvu.FilterData" localSheetId="0" hidden="1">'на 01.12.2018'!$A$7:$J$416</definedName>
    <definedName name="Z_06ECB70F_782C_4925_AAED_43BDE49D6216_.wvu.FilterData" localSheetId="0" hidden="1">'на 01.12.2018'!$A$7:$J$416</definedName>
    <definedName name="Z_071188D9_4773_41E2_8227_482316F94E22_.wvu.FilterData" localSheetId="0" hidden="1">'на 01.12.2018'!$A$7:$J$416</definedName>
    <definedName name="Z_076157D9_97A7_4D47_8780_D3B408E54324_.wvu.FilterData" localSheetId="0" hidden="1">'на 01.12.2018'!$A$7:$J$416</definedName>
    <definedName name="Z_079216EF_F396_45DE_93AA_DF26C49F532F_.wvu.FilterData" localSheetId="0" hidden="1">'на 01.12.2018'!$A$7:$H$157</definedName>
    <definedName name="Z_0796BB39_B763_4CFE_9C89_197614BDD8D2_.wvu.FilterData" localSheetId="0" hidden="1">'на 01.12.2018'!$A$7:$J$416</definedName>
    <definedName name="Z_081D092E_BCFD_434D_99DD_F262EBF81A7D_.wvu.FilterData" localSheetId="0" hidden="1">'на 01.12.2018'!$A$7:$H$157</definedName>
    <definedName name="Z_081D1E71_FAB1_490F_8347_4363E467A6B8_.wvu.FilterData" localSheetId="0" hidden="1">'на 01.12.2018'!$A$7:$J$416</definedName>
    <definedName name="Z_09665491_2447_4ACE_847B_4452B60F2DF2_.wvu.FilterData" localSheetId="0" hidden="1">'на 01.12.2018'!$A$7:$J$416</definedName>
    <definedName name="Z_09EDEF91_2CA5_4F56_B67B_9D290C461670_.wvu.FilterData" localSheetId="0" hidden="1">'на 01.12.2018'!$A$7:$H$157</definedName>
    <definedName name="Z_09F9F792_37D5_476B_BEEE_67E9106F48F0_.wvu.FilterData" localSheetId="0" hidden="1">'на 01.12.2018'!$A$7:$J$416</definedName>
    <definedName name="Z_0A10B2C2_8811_4514_A02D_EDC7436B6D07_.wvu.FilterData" localSheetId="0" hidden="1">'на 01.12.2018'!$A$7:$J$416</definedName>
    <definedName name="Z_0AA70BDA_573F_4BEC_A548_CA5C4475BFE7_.wvu.FilterData" localSheetId="0" hidden="1">'на 01.12.2018'!$A$7:$J$416</definedName>
    <definedName name="Z_0AC3FA68_E0C8_4657_AD81_AF6345EA501C_.wvu.FilterData" localSheetId="0" hidden="1">'на 01.12.2018'!$A$7:$H$157</definedName>
    <definedName name="Z_0B579593_C56D_4394_91C1_F024BBE56EB1_.wvu.FilterData" localSheetId="0" hidden="1">'на 01.12.2018'!$A$7:$H$157</definedName>
    <definedName name="Z_0BC55D76_817D_4871_ADFD_780685E85798_.wvu.FilterData" localSheetId="0" hidden="1">'на 01.12.2018'!$A$7:$J$416</definedName>
    <definedName name="Z_0C6B39CB_8BE2_4437_B7EF_2B863FB64A7A_.wvu.FilterData" localSheetId="0" hidden="1">'на 01.12.2018'!$A$7:$H$157</definedName>
    <definedName name="Z_0C80C604_218C_428E_8C68_64D1AFDB22E0_.wvu.FilterData" localSheetId="0" hidden="1">'на 01.12.2018'!$A$7:$J$416</definedName>
    <definedName name="Z_0C81132D_0EFB_424B_A2C0_D694846C9416_.wvu.FilterData" localSheetId="0" hidden="1">'на 01.12.2018'!$A$7:$J$416</definedName>
    <definedName name="Z_0C8C20D3_1DCE_4FE1_95B1_F35D8D398254_.wvu.FilterData" localSheetId="0" hidden="1">'на 01.12.2018'!$A$7:$H$157</definedName>
    <definedName name="Z_0CC48B05_D738_4589_9F69_B44D9887E2C7_.wvu.FilterData" localSheetId="0" hidden="1">'на 01.12.2018'!$A$7:$J$416</definedName>
    <definedName name="Z_0CC9441C_88E9_46D0_951D_A49C84EDA8CE_.wvu.FilterData" localSheetId="0" hidden="1">'на 01.12.2018'!$A$7:$J$416</definedName>
    <definedName name="Z_0CCCFAED_79CE_4449_BC23_D60C794B65C2_.wvu.FilterData" localSheetId="0" hidden="1">'на 01.12.2018'!$A$7:$J$416</definedName>
    <definedName name="Z_0CCCFAED_79CE_4449_BC23_D60C794B65C2_.wvu.PrintArea" localSheetId="0" hidden="1">'на 01.12.2018'!$A$1:$J$213</definedName>
    <definedName name="Z_0CCCFAED_79CE_4449_BC23_D60C794B65C2_.wvu.PrintTitles" localSheetId="0" hidden="1">'на 01.12.2018'!$5:$8</definedName>
    <definedName name="Z_0CF3E93E_60F6_45C8_AD33_C2CE08831546_.wvu.FilterData" localSheetId="0" hidden="1">'на 01.12.2018'!$A$7:$H$157</definedName>
    <definedName name="Z_0D69C398_7947_4D78_B1FE_A2A25AB79E10_.wvu.FilterData" localSheetId="0" hidden="1">'на 01.12.2018'!$A$7:$J$416</definedName>
    <definedName name="Z_0D7F5190_D20E_42FD_AD77_53CB309C7272_.wvu.FilterData" localSheetId="0" hidden="1">'на 01.12.2018'!$A$7:$H$157</definedName>
    <definedName name="Z_0E67843B_6B59_48DA_8F29_8BAD133298E1_.wvu.FilterData" localSheetId="0" hidden="1">'на 01.12.2018'!$A$7:$J$416</definedName>
    <definedName name="Z_0E6786D8_AC3A_48D5_9AD7_4E7485DB6D9C_.wvu.FilterData" localSheetId="0" hidden="1">'на 01.12.2018'!$A$7:$H$157</definedName>
    <definedName name="Z_0EBE1707_975C_4649_91D3_2E9B46A60B44_.wvu.FilterData" localSheetId="0" hidden="1">'на 01.12.2018'!$A$7:$J$416</definedName>
    <definedName name="Z_105D23B5_3830_4B2C_A4D4_FBFBD3BEFB9C_.wvu.FilterData" localSheetId="0" hidden="1">'на 01.12.2018'!$A$7:$H$157</definedName>
    <definedName name="Z_113A0779_204C_451B_8401_73E507046130_.wvu.FilterData" localSheetId="0" hidden="1">'на 01.12.2018'!$A$7:$J$416</definedName>
    <definedName name="Z_119EECA6_2DA1_40F6_BD98_65D18CFC0359_.wvu.FilterData" localSheetId="0" hidden="1">'на 01.12.2018'!$A$7:$J$416</definedName>
    <definedName name="Z_11B0FA8E_E0BF_44A4_A141_D0892BF4BA78_.wvu.FilterData" localSheetId="0" hidden="1">'на 01.12.2018'!$A$7:$J$416</definedName>
    <definedName name="Z_11EBBD1F_0821_4763_A781_80F95B559C64_.wvu.FilterData" localSheetId="0" hidden="1">'на 01.12.2018'!$A$7:$J$416</definedName>
    <definedName name="Z_12397037_6208_4B36_BC95_11438284A9DE_.wvu.FilterData" localSheetId="0" hidden="1">'на 01.12.2018'!$A$7:$H$157</definedName>
    <definedName name="Z_12C2408D_275D_4295_8823_146036CCAF72_.wvu.FilterData" localSheetId="0" hidden="1">'на 01.12.2018'!$A$7:$J$416</definedName>
    <definedName name="Z_130C16AD_E930_4810_BDF0_A6DD3A87B8D5_.wvu.FilterData" localSheetId="0" hidden="1">'на 01.12.2018'!$A$7:$J$416</definedName>
    <definedName name="Z_1315266B_953C_4E7F_B538_74B6DF400647_.wvu.FilterData" localSheetId="0" hidden="1">'на 01.12.2018'!$A$7:$H$157</definedName>
    <definedName name="Z_132984D2_035C_4C6F_8087_28C1188A76E6_.wvu.FilterData" localSheetId="0" hidden="1">'на 01.12.2018'!$A$7:$J$416</definedName>
    <definedName name="Z_13A75724_7658_4A80_9239_F37E0BC75B64_.wvu.FilterData" localSheetId="0" hidden="1">'на 01.12.2018'!$A$7:$J$416</definedName>
    <definedName name="Z_13BE7114_35DF_4699_8779_61985C68F6C3_.wvu.FilterData" localSheetId="0" hidden="1">'на 01.12.2018'!$A$7:$J$416</definedName>
    <definedName name="Z_13BE7114_35DF_4699_8779_61985C68F6C3_.wvu.PrintArea" localSheetId="0" hidden="1">'на 01.12.2018'!$A$1:$J$215</definedName>
    <definedName name="Z_13BE7114_35DF_4699_8779_61985C68F6C3_.wvu.PrintTitles" localSheetId="0" hidden="1">'на 01.12.2018'!$5:$8</definedName>
    <definedName name="Z_13E7ADA2_058C_4412_9AEA_31547694DD5C_.wvu.FilterData" localSheetId="0" hidden="1">'на 01.12.2018'!$A$7:$H$157</definedName>
    <definedName name="Z_1474826F_81A7_45CE_9E32_539008BC6006_.wvu.FilterData" localSheetId="0" hidden="1">'на 01.12.2018'!$A$7:$J$416</definedName>
    <definedName name="Z_148D8FAA_3DC1_4430_9D42_1AFD9B8B331B_.wvu.FilterData" localSheetId="0" hidden="1">'на 01.12.2018'!$A$7:$J$416</definedName>
    <definedName name="Z_1539101F_31E9_4994_A34D_436B2BB1B73C_.wvu.FilterData" localSheetId="0" hidden="1">'на 01.12.2018'!$A$7:$J$416</definedName>
    <definedName name="Z_158130B9_9537_4E7D_AC4C_ED389C9B13A6_.wvu.FilterData" localSheetId="0" hidden="1">'на 01.12.2018'!$A$7:$J$416</definedName>
    <definedName name="Z_15AF9AFF_36E4_41C3_A9EA_A83C0A87FA00_.wvu.FilterData" localSheetId="0" hidden="1">'на 01.12.2018'!$A$7:$J$416</definedName>
    <definedName name="Z_1611C1BA_C4E2_40AE_8F45_3BEDE164E518_.wvu.FilterData" localSheetId="0" hidden="1">'на 01.12.2018'!$A$7:$J$416</definedName>
    <definedName name="Z_16533C21_4A9A_450C_8A94_553B88C3A9CF_.wvu.FilterData" localSheetId="0" hidden="1">'на 01.12.2018'!$A$7:$H$157</definedName>
    <definedName name="Z_1682CF4C_6BE2_4E45_A613_382D117E51BF_.wvu.FilterData" localSheetId="0" hidden="1">'на 01.12.2018'!$A$7:$J$416</definedName>
    <definedName name="Z_168FD5D4_D13B_47B9_8E56_61C627E3620F_.wvu.FilterData" localSheetId="0" hidden="1">'на 01.12.2018'!$A$7:$H$157</definedName>
    <definedName name="Z_169B516E_654F_469D_A8A0_69AB59FA498D_.wvu.FilterData" localSheetId="0" hidden="1">'на 01.12.2018'!$A$7:$J$416</definedName>
    <definedName name="Z_176FBEC7_B2AF_4702_A894_382F81F9ECF6_.wvu.FilterData" localSheetId="0" hidden="1">'на 01.12.2018'!$A$7:$H$157</definedName>
    <definedName name="Z_17AC66D0_E8BD_44BA_92AB_131AEC3E5A62_.wvu.FilterData" localSheetId="0" hidden="1">'на 01.12.2018'!$A$7:$J$416</definedName>
    <definedName name="Z_17AEC02B_67B1_483A_97D2_C1C6DFD21518_.wvu.FilterData" localSheetId="0" hidden="1">'на 01.12.2018'!$A$7:$J$416</definedName>
    <definedName name="Z_1902C2E4_C521_44EB_B934_0EBD6E871DD8_.wvu.FilterData" localSheetId="0" hidden="1">'на 01.12.2018'!$A$7:$J$416</definedName>
    <definedName name="Z_191D2631_8F19_4FC0_96A1_F397D331A068_.wvu.FilterData" localSheetId="0" hidden="1">'на 01.12.2018'!$A$7:$J$416</definedName>
    <definedName name="Z_19497421_00C1_4657_A11B_18FB2BAAE62A_.wvu.FilterData" localSheetId="0" hidden="1">'на 01.12.2018'!$A$7:$J$416</definedName>
    <definedName name="Z_19510E6E_7565_4AC2_BCB4_A345501456B6_.wvu.FilterData" localSheetId="0" hidden="1">'на 01.12.2018'!$A$7:$H$157</definedName>
    <definedName name="Z_19A4AADC_FDEE_45BB_8FEE_0F5508EFB8E2_.wvu.FilterData" localSheetId="0" hidden="1">'на 01.12.2018'!$A$7:$J$416</definedName>
    <definedName name="Z_19B34FC3_E683_4280_90EE_7791220AE682_.wvu.FilterData" localSheetId="0" hidden="1">'на 01.12.2018'!$A$7:$J$416</definedName>
    <definedName name="Z_19E5B318_3123_4687_A10B_72F3BDA9A599_.wvu.FilterData" localSheetId="0" hidden="1">'на 01.12.2018'!$A$7:$J$416</definedName>
    <definedName name="Z_1ADD4354_436F_41C7_AFD6_B73FA2D9BC20_.wvu.FilterData" localSheetId="0" hidden="1">'на 01.12.2018'!$A$7:$J$416</definedName>
    <definedName name="Z_1B413C41_F5DB_4793_803B_D278F6A0BE2C_.wvu.FilterData" localSheetId="0" hidden="1">'на 01.12.2018'!$A$7:$J$416</definedName>
    <definedName name="Z_1B943BCB_9609_428B_963E_E25F01748D7C_.wvu.FilterData" localSheetId="0" hidden="1">'на 01.12.2018'!$A$7:$J$416</definedName>
    <definedName name="Z_1BA0A829_1467_4894_A294_9BFD1EA8F94D_.wvu.FilterData" localSheetId="0" hidden="1">'на 01.12.2018'!$A$7:$J$416</definedName>
    <definedName name="Z_1C384A54_E3F0_4C1E_862E_6CD9154B364F_.wvu.FilterData" localSheetId="0" hidden="1">'на 01.12.2018'!$A$7:$J$416</definedName>
    <definedName name="Z_1C3DA4EF_3676_4683_84F0_1C41D26FFC16_.wvu.FilterData" localSheetId="0" hidden="1">'на 01.12.2018'!$A$7:$J$416</definedName>
    <definedName name="Z_1C3DF549_BEC3_47F7_8F0B_A96D42597ECF_.wvu.FilterData" localSheetId="0" hidden="1">'на 01.12.2018'!$A$7:$H$157</definedName>
    <definedName name="Z_1C681B2A_8932_44D9_BF50_EA5DBCC10436_.wvu.FilterData" localSheetId="0" hidden="1">'на 01.12.2018'!$A$7:$H$157</definedName>
    <definedName name="Z_1CB0764B_554D_4C09_98DC_8DED9FC27F03_.wvu.FilterData" localSheetId="0" hidden="1">'на 01.12.2018'!$A$7:$J$416</definedName>
    <definedName name="Z_1CB0CE3F_75F2_462B_8FE5_E94B0D7D6C1F_.wvu.FilterData" localSheetId="0" hidden="1">'на 01.12.2018'!$A$7:$J$416</definedName>
    <definedName name="Z_1CB5C523_AFA5_43A8_9C28_9F12CFE5BE65_.wvu.FilterData" localSheetId="0" hidden="1">'на 01.12.2018'!$A$7:$J$416</definedName>
    <definedName name="Z_1CEF9102_6C60_416B_8820_19DA6CA2FF8F_.wvu.FilterData" localSheetId="0" hidden="1">'на 01.12.2018'!$A$7:$J$416</definedName>
    <definedName name="Z_1D2C2901_70D8_494F_B885_AA5F7F9A1D2E_.wvu.FilterData" localSheetId="0" hidden="1">'на 01.12.2018'!$A$7:$J$416</definedName>
    <definedName name="Z_1D546444_6D70_47F2_86F2_EDA85896BE29_.wvu.FilterData" localSheetId="0" hidden="1">'на 01.12.2018'!$A$7:$J$416</definedName>
    <definedName name="Z_1E88DC95_DDEB_4EE8_8544_5724B1E6FA94_.wvu.FilterData" localSheetId="0" hidden="1">'на 01.12.2018'!$A$7:$J$416</definedName>
    <definedName name="Z_1F274A4D_4DCC_44CA_A1BD_90B7EE180486_.wvu.FilterData" localSheetId="0" hidden="1">'на 01.12.2018'!$A$7:$H$157</definedName>
    <definedName name="Z_1F6B5B08_FAE9_43CF_A27B_EE7ACD6D4DF6_.wvu.FilterData" localSheetId="0" hidden="1">'на 01.12.2018'!$A$7:$J$416</definedName>
    <definedName name="Z_1F885BC0_FA2D_45E9_BC66_C7BA68F6529B_.wvu.FilterData" localSheetId="0" hidden="1">'на 01.12.2018'!$A$7:$J$416</definedName>
    <definedName name="Z_1FF678B1_7F2B_4362_81E7_D3C79ED64B95_.wvu.FilterData" localSheetId="0" hidden="1">'на 01.12.2018'!$A$7:$H$157</definedName>
    <definedName name="Z_20461DED_BCEE_4284_A6DA_6F07C40C8239_.wvu.FilterData" localSheetId="0" hidden="1">'на 01.12.2018'!$A$7:$J$416</definedName>
    <definedName name="Z_20A3EB12_07C5_4317_9D11_7C0131FF1F02_.wvu.FilterData" localSheetId="0" hidden="1">'на 01.12.2018'!$A$7:$J$416</definedName>
    <definedName name="Z_215E0AF3_2FB9_4AD2_85EB_5BB3A76EA017_.wvu.FilterData" localSheetId="0" hidden="1">'на 01.12.2018'!$A$7:$J$416</definedName>
    <definedName name="Z_216AEA56_C079_4104_83C7_B22F3C2C4895_.wvu.FilterData" localSheetId="0" hidden="1">'на 01.12.2018'!$A$7:$H$157</definedName>
    <definedName name="Z_2181C7D4_AA52_40AC_A808_5D532F9A4DB9_.wvu.FilterData" localSheetId="0" hidden="1">'на 01.12.2018'!$A$7:$H$157</definedName>
    <definedName name="Z_222CB208_6EE7_4ACF_9056_A80606B8DEAE_.wvu.FilterData" localSheetId="0" hidden="1">'на 01.12.2018'!$A$7:$J$416</definedName>
    <definedName name="Z_22A3361C_6866_4206_B8FA_E848438D95B8_.wvu.FilterData" localSheetId="0" hidden="1">'на 01.12.2018'!$A$7:$H$157</definedName>
    <definedName name="Z_23D71F5A_A534_4F07_942A_44ED3D76C570_.wvu.FilterData" localSheetId="0" hidden="1">'на 01.12.2018'!$A$7:$J$416</definedName>
    <definedName name="Z_246D425F_E7DE_4F74_93E1_1CA6487BB7AF_.wvu.FilterData" localSheetId="0" hidden="1">'на 01.12.2018'!$A$7:$J$416</definedName>
    <definedName name="Z_24860D1B_9CB0_4DBB_9F9A_A7B23A9FBD9E_.wvu.FilterData" localSheetId="0" hidden="1">'на 01.12.2018'!$A$7:$J$416</definedName>
    <definedName name="Z_24D1D1DF_90B3_41D1_82E1_05DE887CC58D_.wvu.FilterData" localSheetId="0" hidden="1">'на 01.12.2018'!$A$7:$H$157</definedName>
    <definedName name="Z_24E5C1BC_322C_4FEF_B964_F0DCC04482C1_.wvu.Cols" localSheetId="0" hidden="1">'на 01.12.2018'!#REF!,'на 01.12.2018'!#REF!</definedName>
    <definedName name="Z_24E5C1BC_322C_4FEF_B964_F0DCC04482C1_.wvu.FilterData" localSheetId="0" hidden="1">'на 01.12.2018'!$A$7:$H$157</definedName>
    <definedName name="Z_24E5C1BC_322C_4FEF_B964_F0DCC04482C1_.wvu.Rows" localSheetId="0" hidden="1">'на 01.12.2018'!#REF!</definedName>
    <definedName name="Z_25997FFA_90F9_4B4A_8C73_3E119DFE9BDB_.wvu.FilterData" localSheetId="0" hidden="1">'на 01.12.2018'!$A$7:$J$416</definedName>
    <definedName name="Z_25DD804F_4FCB_49C0_B290_F226E6C8FC4D_.wvu.FilterData" localSheetId="0" hidden="1">'на 01.12.2018'!$A$7:$J$416</definedName>
    <definedName name="Z_25F305AA_6420_44FE_A658_6597DFDEDA7F_.wvu.FilterData" localSheetId="0" hidden="1">'на 01.12.2018'!$A$7:$J$416</definedName>
    <definedName name="Z_26390C63_E690_4CD6_B911_4F7F9CCE06AD_.wvu.FilterData" localSheetId="0" hidden="1">'на 01.12.2018'!$A$7:$J$416</definedName>
    <definedName name="Z_2647282E_5B25_4148_AAD9_72AB0A3F24C4_.wvu.FilterData" localSheetId="0" hidden="1">'на 01.12.2018'!$A$3:$K$213</definedName>
    <definedName name="Z_26E7CD7D_71FD_4075_B268_E6444384CE7D_.wvu.FilterData" localSheetId="0" hidden="1">'на 01.12.2018'!$A$7:$H$157</definedName>
    <definedName name="Z_271A6422_0558_45A4_90D0_4FBBFA0C466A_.wvu.FilterData" localSheetId="0" hidden="1">'на 01.12.2018'!$A$7:$J$416</definedName>
    <definedName name="Z_2751B79E_F60F_449F_9B1A_ED01F0EE4A3F_.wvu.FilterData" localSheetId="0" hidden="1">'на 01.12.2018'!$A$7:$J$416</definedName>
    <definedName name="Z_28008BE5_0693_468D_890E_2AE562EDDFCA_.wvu.FilterData" localSheetId="0" hidden="1">'на 01.12.2018'!$A$7:$H$157</definedName>
    <definedName name="Z_282F013D_E5B1_4C17_8727_7949891CEFC8_.wvu.FilterData" localSheetId="0" hidden="1">'на 01.12.2018'!$A$7:$J$416</definedName>
    <definedName name="Z_2932A736_9A81_4C2B_931E_457899534006_.wvu.FilterData" localSheetId="0" hidden="1">'на 01.12.2018'!$A$7:$J$416</definedName>
    <definedName name="Z_29A3F31E_AA0E_4520_83F3_6EDE69E47FB4_.wvu.FilterData" localSheetId="0" hidden="1">'на 01.12.2018'!$A$7:$J$416</definedName>
    <definedName name="Z_29D1C55E_0AE0_4CA9_A4C9_F358DEE7E9AD_.wvu.FilterData" localSheetId="0" hidden="1">'на 01.12.2018'!$A$7:$J$416</definedName>
    <definedName name="Z_2A075779_EE89_4995_9517_DAD5135FF513_.wvu.FilterData" localSheetId="0" hidden="1">'на 01.12.2018'!$A$7:$J$416</definedName>
    <definedName name="Z_2A567982_7892_4F86_A16D_3A26E4C78607_.wvu.FilterData" localSheetId="0" hidden="1">'на 01.12.2018'!$A$7:$J$416</definedName>
    <definedName name="Z_2A9D3288_FE38_46DD_A0BD_6FD4437B54BF_.wvu.FilterData" localSheetId="0" hidden="1">'на 01.12.2018'!$A$7:$J$416</definedName>
    <definedName name="Z_2B4EF399_1F78_4650_9196_70339D27DB54_.wvu.FilterData" localSheetId="0" hidden="1">'на 01.12.2018'!$A$7:$J$416</definedName>
    <definedName name="Z_2B67E997_66AF_4883_9EE5_9876648FDDE9_.wvu.FilterData" localSheetId="0" hidden="1">'на 01.12.2018'!$A$7:$J$416</definedName>
    <definedName name="Z_2B6BAC9D_8ECF_4B5C_AEA7_CCE1C0524E55_.wvu.FilterData" localSheetId="0" hidden="1">'на 01.12.2018'!$A$7:$J$416</definedName>
    <definedName name="Z_2C029299_5EEC_4151_A9E2_241D31E08692_.wvu.FilterData" localSheetId="0" hidden="1">'на 01.12.2018'!$A$7:$J$416</definedName>
    <definedName name="Z_2C43A648_766E_499E_95B2_EA6F7EA791D4_.wvu.FilterData" localSheetId="0" hidden="1">'на 01.12.2018'!$A$7:$J$416</definedName>
    <definedName name="Z_2C47EAD7_6B0B_40AB_9599_0BF3302E35F1_.wvu.FilterData" localSheetId="0" hidden="1">'на 01.12.2018'!$A$7:$H$157</definedName>
    <definedName name="Z_2C83C5CF_2113_4A26_AC8F_B29994F8C20B_.wvu.FilterData" localSheetId="0" hidden="1">'на 01.12.2018'!$A$7:$J$416</definedName>
    <definedName name="Z_2CD18B03_71F5_4B8A_8C6C_592F5A66335B_.wvu.FilterData" localSheetId="0" hidden="1">'на 01.12.2018'!$A$7:$J$416</definedName>
    <definedName name="Z_2D011736_53B8_48A8_8C2E_71DD995F6546_.wvu.FilterData" localSheetId="0" hidden="1">'на 01.12.2018'!$A$7:$J$416</definedName>
    <definedName name="Z_2D540280_F40F_4530_A32A_1FF2E78E7147_.wvu.FilterData" localSheetId="0" hidden="1">'на 01.12.2018'!$A$7:$J$416</definedName>
    <definedName name="Z_2D918A37_6905_4BEF_BC3A_DA45E968DAC3_.wvu.FilterData" localSheetId="0" hidden="1">'на 01.12.2018'!$A$7:$H$157</definedName>
    <definedName name="Z_2DCF6207_B24B_43F5_B844_6C1E92F9CADA_.wvu.FilterData" localSheetId="0" hidden="1">'на 01.12.2018'!$A$7:$J$416</definedName>
    <definedName name="Z_2DF88C31_E5A0_4DFE_877D_5A31D3992603_.wvu.Rows" localSheetId="0" hidden="1">'на 01.12.2018'!#REF!,'на 01.12.2018'!#REF!,'на 01.12.2018'!#REF!,'на 01.12.2018'!#REF!,'на 01.12.2018'!#REF!,'на 01.12.2018'!#REF!,'на 01.12.2018'!#REF!,'на 01.12.2018'!#REF!,'на 01.12.2018'!#REF!,'на 01.12.2018'!#REF!,'на 01.12.2018'!#REF!</definedName>
    <definedName name="Z_2F3BAFC5_8792_4BC0_833F_5CB9ACB14A14_.wvu.FilterData" localSheetId="0" hidden="1">'на 01.12.2018'!$A$7:$H$157</definedName>
    <definedName name="Z_2F3DE7DB_1DEA_4A0C_88EC_B05C9EEC768F_.wvu.FilterData" localSheetId="0" hidden="1">'на 01.12.2018'!$A$7:$J$416</definedName>
    <definedName name="Z_2F72C4E3_E946_4870_A59B_C47D17A3E8B0_.wvu.FilterData" localSheetId="0" hidden="1">'на 01.12.2018'!$A$7:$J$416</definedName>
    <definedName name="Z_2F7AC811_CA37_46E3_866E_6E10DF43054A_.wvu.FilterData" localSheetId="0" hidden="1">'на 01.12.2018'!$A$7:$J$416</definedName>
    <definedName name="Z_2FAB8F10_5F5A_4B70_9158_E79B14A6565A_.wvu.FilterData" localSheetId="0" hidden="1">'на 01.12.2018'!$A$7:$J$416</definedName>
    <definedName name="Z_300D3722_BC5B_4EFC_A306_CB3461E96075_.wvu.FilterData" localSheetId="0" hidden="1">'на 01.12.2018'!$A$7:$J$416</definedName>
    <definedName name="Z_308AF0B3_EE19_4841_BBC0_915C9A7203E9_.wvu.FilterData" localSheetId="0" hidden="1">'на 01.12.2018'!$A$7:$J$416</definedName>
    <definedName name="Z_30F94082_E7C8_4DE7_AE26_19B3A4317363_.wvu.FilterData" localSheetId="0" hidden="1">'на 01.12.2018'!$A$7:$J$416</definedName>
    <definedName name="Z_315B3829_E75D_48BB_A407_88A96C0D6A4B_.wvu.FilterData" localSheetId="0" hidden="1">'на 01.12.2018'!$A$7:$J$416</definedName>
    <definedName name="Z_316B9C14_7546_49E5_A384_4190EC7682DE_.wvu.FilterData" localSheetId="0" hidden="1">'на 01.12.2018'!$A$7:$J$416</definedName>
    <definedName name="Z_31985263_3556_4B71_A26F_62706F49B320_.wvu.FilterData" localSheetId="0" hidden="1">'на 01.12.2018'!$A$7:$H$157</definedName>
    <definedName name="Z_31C5283F_7633_4B8A_ADD5_7EB245AE899F_.wvu.FilterData" localSheetId="0" hidden="1">'на 01.12.2018'!$A$7:$J$416</definedName>
    <definedName name="Z_31EABA3C_DD8D_46BF_85B1_09527EF8E816_.wvu.FilterData" localSheetId="0" hidden="1">'на 01.12.2018'!$A$7:$H$157</definedName>
    <definedName name="Z_328B1FBD_B9E0_4F8C_AA1F_438ED0F19823_.wvu.FilterData" localSheetId="0" hidden="1">'на 01.12.2018'!$A$7:$J$416</definedName>
    <definedName name="Z_32F81156_0F3B_49A8_B56D_9A01AA7C97FE_.wvu.FilterData" localSheetId="0" hidden="1">'на 01.12.2018'!$A$7:$J$416</definedName>
    <definedName name="Z_33081AFE_875F_4448_8DBB_C2288E582829_.wvu.FilterData" localSheetId="0" hidden="1">'на 01.12.2018'!$A$7:$J$416</definedName>
    <definedName name="Z_34587A22_A707_48EC_A6D8_8CA0D443CB5A_.wvu.FilterData" localSheetId="0" hidden="1">'на 01.12.2018'!$A$7:$J$416</definedName>
    <definedName name="Z_34E97F8E_B808_4C29_AFA8_24160BA8B576_.wvu.FilterData" localSheetId="0" hidden="1">'на 01.12.2018'!$A$7:$H$157</definedName>
    <definedName name="Z_354643EC_374D_4252_A3BA_624B9338CCF6_.wvu.FilterData" localSheetId="0" hidden="1">'на 01.12.2018'!$A$7:$J$416</definedName>
    <definedName name="Z_356902C5_CBA1_407E_849C_39B6CAAFCD34_.wvu.FilterData" localSheetId="0" hidden="1">'на 01.12.2018'!$A$7:$J$416</definedName>
    <definedName name="Z_356FBDD5_3775_4781_9E0A_901095CE6157_.wvu.FilterData" localSheetId="0" hidden="1">'на 01.12.2018'!$A$7:$J$416</definedName>
    <definedName name="Z_3597F15D_13FB_47E4_B2D7_0713796F1B32_.wvu.FilterData" localSheetId="0" hidden="1">'на 01.12.2018'!$A$7:$H$157</definedName>
    <definedName name="Z_35A82584_BCCD_413D_BF58_739C849379E3_.wvu.FilterData" localSheetId="0" hidden="1">'на 01.12.2018'!$A$7:$J$416</definedName>
    <definedName name="Z_36279478_DEDD_46A7_8B6D_9500CB65A35C_.wvu.FilterData" localSheetId="0" hidden="1">'на 01.12.2018'!$A$7:$H$157</definedName>
    <definedName name="Z_36282042_958F_4D98_9515_9E9271F26AA2_.wvu.FilterData" localSheetId="0" hidden="1">'на 01.12.2018'!$A$7:$H$157</definedName>
    <definedName name="Z_36483E9A_03E9_431F_B24B_73C77EA6547E_.wvu.FilterData" localSheetId="0" hidden="1">'на 01.12.2018'!$A$7:$J$416</definedName>
    <definedName name="Z_368728BB_F981_4DE3_8F4E_C77C2580C6B3_.wvu.FilterData" localSheetId="0" hidden="1">'на 01.12.2018'!$A$7:$J$416</definedName>
    <definedName name="Z_36AEB3FF_FCBC_4E21_8EFE_F20781816ED3_.wvu.FilterData" localSheetId="0" hidden="1">'на 01.12.2018'!$A$7:$H$157</definedName>
    <definedName name="Z_371CA4AD_891B_4B1D_9403_45AB26546607_.wvu.FilterData" localSheetId="0" hidden="1">'на 01.12.2018'!$A$7:$J$416</definedName>
    <definedName name="Z_375FD1ED_0F0C_4C78_AE3D_1D583BC74E47_.wvu.FilterData" localSheetId="0" hidden="1">'на 01.12.2018'!$A$7:$J$416</definedName>
    <definedName name="Z_3780FC5F_184E_406C_B40E_6BE29406408E_.wvu.FilterData" localSheetId="0" hidden="1">'на 01.12.2018'!$A$7:$J$416</definedName>
    <definedName name="Z_3789C719_2C4D_4FFB_B9EF_5AA095975824_.wvu.FilterData" localSheetId="0" hidden="1">'на 01.12.2018'!$A$7:$J$416</definedName>
    <definedName name="Z_37F8CE32_8CE8_4D95_9C0E_63112E6EFFE9_.wvu.Cols" localSheetId="0" hidden="1">'на 01.12.2018'!#REF!</definedName>
    <definedName name="Z_37F8CE32_8CE8_4D95_9C0E_63112E6EFFE9_.wvu.FilterData" localSheetId="0" hidden="1">'на 01.12.2018'!$A$7:$H$157</definedName>
    <definedName name="Z_37F8CE32_8CE8_4D95_9C0E_63112E6EFFE9_.wvu.PrintArea" localSheetId="0" hidden="1">'на 01.12.2018'!$A$1:$J$157</definedName>
    <definedName name="Z_37F8CE32_8CE8_4D95_9C0E_63112E6EFFE9_.wvu.PrintTitles" localSheetId="0" hidden="1">'на 01.12.2018'!$5:$8</definedName>
    <definedName name="Z_37F8CE32_8CE8_4D95_9C0E_63112E6EFFE9_.wvu.Rows" localSheetId="0" hidden="1">'на 01.12.2018'!#REF!,'на 01.12.2018'!#REF!,'на 01.12.2018'!#REF!,'на 01.12.2018'!#REF!,'на 01.12.2018'!#REF!,'на 01.12.2018'!#REF!,'на 01.12.2018'!#REF!,'на 01.12.2018'!#REF!,'на 01.12.2018'!#REF!,'на 01.12.2018'!#REF!,'на 01.12.2018'!#REF!,'на 01.12.2018'!#REF!,'на 01.12.2018'!#REF!,'на 01.12.2018'!#REF!,'на 01.12.2018'!#REF!,'на 01.12.2018'!#REF!,'на 01.12.2018'!#REF!</definedName>
    <definedName name="Z_386EE007_6994_4AA6_8824_D461BF01F1EA_.wvu.FilterData" localSheetId="0" hidden="1">'на 01.12.2018'!$A$7:$J$416</definedName>
    <definedName name="Z_394FB935_0201_44F8_9182_26C511D48F51_.wvu.FilterData" localSheetId="0" hidden="1">'на 01.12.2018'!$A$7:$J$416</definedName>
    <definedName name="Z_39897EE2_53F6_432A_9A7F_7DBB2FBB08E4_.wvu.FilterData" localSheetId="0" hidden="1">'на 01.12.2018'!$A$7:$J$416</definedName>
    <definedName name="Z_39BDB0EB_9BA4_409E_B505_137EC009426F_.wvu.FilterData" localSheetId="0" hidden="1">'на 01.12.2018'!$A$7:$J$416</definedName>
    <definedName name="Z_39C96D4E_1C4D_4F18_8517_A4E3C24B1712_.wvu.FilterData" localSheetId="0" hidden="1">'на 01.12.2018'!$A$7:$J$416</definedName>
    <definedName name="Z_3A08D49D_7322_4FD5_90D4_F8436B9BCFE3_.wvu.FilterData" localSheetId="0" hidden="1">'на 01.12.2018'!$A$7:$J$416</definedName>
    <definedName name="Z_3A152827_EFCD_4FCD_A4F0_81C604FF3F88_.wvu.FilterData" localSheetId="0" hidden="1">'на 01.12.2018'!$A$7:$J$416</definedName>
    <definedName name="Z_3A3DB971_386F_40FA_8DD4_4A74AFE3B4C9_.wvu.FilterData" localSheetId="0" hidden="1">'на 01.12.2018'!$A$7:$J$416</definedName>
    <definedName name="Z_3AAEA08B_779A_471D_BFA0_0D98BF9A4FAD_.wvu.FilterData" localSheetId="0" hidden="1">'на 01.12.2018'!$A$7:$H$157</definedName>
    <definedName name="Z_3ABBA6B1_F69F_4AC7_8A6D_97A73D7030DF_.wvu.FilterData" localSheetId="0" hidden="1">'на 01.12.2018'!$A$7:$J$416</definedName>
    <definedName name="Z_3C664174_3E98_4762_A560_3810A313981F_.wvu.FilterData" localSheetId="0" hidden="1">'на 01.12.2018'!$A$7:$J$416</definedName>
    <definedName name="Z_3C9F72CF_10C2_48CF_BBB6_A2B9A1393F37_.wvu.FilterData" localSheetId="0" hidden="1">'на 01.12.2018'!$A$7:$H$157</definedName>
    <definedName name="Z_3CBCA6B7_5D7C_44A4_844A_26E2A61FDE86_.wvu.FilterData" localSheetId="0" hidden="1">'на 01.12.2018'!$A$7:$J$416</definedName>
    <definedName name="Z_3CF5067B_C0BF_4885_AAB9_F758BBB164A0_.wvu.FilterData" localSheetId="0" hidden="1">'на 01.12.2018'!$A$7:$J$416</definedName>
    <definedName name="Z_3D1280C8_646B_4BB2_862F_8A8207220C6A_.wvu.FilterData" localSheetId="0" hidden="1">'на 01.12.2018'!$A$7:$H$157</definedName>
    <definedName name="Z_3D4245D9_9AB3_43FE_97D0_205A6EA7E6E4_.wvu.FilterData" localSheetId="0" hidden="1">'на 01.12.2018'!$A$7:$J$416</definedName>
    <definedName name="Z_3D5A28D4_CB7B_405C_9FFF_EB22C14AB77F_.wvu.FilterData" localSheetId="0" hidden="1">'на 01.12.2018'!$A$7:$J$416</definedName>
    <definedName name="Z_3D6E136A_63AE_4912_A965_BD438229D989_.wvu.FilterData" localSheetId="0" hidden="1">'на 01.12.2018'!$A$7:$J$416</definedName>
    <definedName name="Z_3DB4F6FC_CE58_4083_A6ED_88DCB901BB99_.wvu.FilterData" localSheetId="0" hidden="1">'на 01.12.2018'!$A$7:$H$157</definedName>
    <definedName name="Z_3E14FD86_95B1_4D0E_A8F6_A4FFDE0E3FF0_.wvu.FilterData" localSheetId="0" hidden="1">'на 01.12.2018'!$A$7:$J$416</definedName>
    <definedName name="Z_3E7BBA27_FCB5_4D66_864C_8656009B9E88_.wvu.FilterData" localSheetId="0" hidden="1">'на 01.12.2018'!$A$3:$K$213</definedName>
    <definedName name="Z_3EEA7E1A_5F2B_4408_A34C_1F0223B5B245_.wvu.FilterData" localSheetId="0" hidden="1">'на 01.12.2018'!$A$7:$J$416</definedName>
    <definedName name="Z_3F0F098D_D998_48FD_BB26_7A5537CB4DC9_.wvu.FilterData" localSheetId="0" hidden="1">'на 01.12.2018'!$A$7:$J$416</definedName>
    <definedName name="Z_3F4E18FA_E0CE_43C2_A7F4_5CAE036892ED_.wvu.FilterData" localSheetId="0" hidden="1">'на 01.12.2018'!$A$7:$J$416</definedName>
    <definedName name="Z_3F7954D6_04C1_4B23_AE36_0FF9609A2280_.wvu.FilterData" localSheetId="0" hidden="1">'на 01.12.2018'!$A$7:$J$416</definedName>
    <definedName name="Z_3F839701_87D5_496C_AD9C_2B5AE5742513_.wvu.FilterData" localSheetId="0" hidden="1">'на 01.12.2018'!$A$7:$J$416</definedName>
    <definedName name="Z_3FE8ACF3_2097_4BA9_8230_2DBD30F09632_.wvu.FilterData" localSheetId="0" hidden="1">'на 01.12.2018'!$A$7:$J$416</definedName>
    <definedName name="Z_3FEA0B99_83A0_4934_91F1_66BC8E596ABB_.wvu.FilterData" localSheetId="0" hidden="1">'на 01.12.2018'!$A$7:$J$416</definedName>
    <definedName name="Z_3FEDCFF8_5450_469D_9A9E_38AB8819A083_.wvu.FilterData" localSheetId="0" hidden="1">'на 01.12.2018'!$A$7:$J$416</definedName>
    <definedName name="Z_402DFE3F_A5E1_41E8_BB4F_E3062FAE22D8_.wvu.FilterData" localSheetId="0" hidden="1">'на 01.12.2018'!$A$7:$J$416</definedName>
    <definedName name="Z_403313B7_B74E_4D03_8AB9_B2A52A5BA330_.wvu.FilterData" localSheetId="0" hidden="1">'на 01.12.2018'!$A$7:$H$157</definedName>
    <definedName name="Z_4055661A_C391_44E3_B71B_DF824D593415_.wvu.FilterData" localSheetId="0" hidden="1">'на 01.12.2018'!$A$7:$H$157</definedName>
    <definedName name="Z_413E8ADC_60FE_4AEB_A365_51405ED7DAEF_.wvu.FilterData" localSheetId="0" hidden="1">'на 01.12.2018'!$A$7:$J$416</definedName>
    <definedName name="Z_415B8653_FE9C_472E_85AE_9CFA9B00FD5E_.wvu.FilterData" localSheetId="0" hidden="1">'на 01.12.2018'!$A$7:$H$157</definedName>
    <definedName name="Z_418F9F46_9018_4AFC_A504_8CA60A905B83_.wvu.FilterData" localSheetId="0" hidden="1">'на 01.12.2018'!$A$7:$J$416</definedName>
    <definedName name="Z_41A2847A_411A_4D8D_8669_7A8FD6A7F9E8_.wvu.FilterData" localSheetId="0" hidden="1">'на 01.12.2018'!$A$7:$J$416</definedName>
    <definedName name="Z_41C6EAF5_F389_4A73_A5DF_3E2ABACB9DC1_.wvu.FilterData" localSheetId="0" hidden="1">'на 01.12.2018'!$A$7:$J$416</definedName>
    <definedName name="Z_422AF1DB_ADD9_4056_90D1_EF57FA0619FA_.wvu.FilterData" localSheetId="0" hidden="1">'на 01.12.2018'!$A$7:$J$416</definedName>
    <definedName name="Z_423AE2BD_6FE7_4E39_8400_BD8A00496896_.wvu.FilterData" localSheetId="0" hidden="1">'на 01.12.2018'!$A$7:$J$416</definedName>
    <definedName name="Z_42BF13A9_20A4_4030_912B_F63923E11DBF_.wvu.FilterData" localSheetId="0" hidden="1">'на 01.12.2018'!$A$7:$J$416</definedName>
    <definedName name="Z_4388DD05_A74C_4C1C_A344_6EEDB2F4B1B0_.wvu.FilterData" localSheetId="0" hidden="1">'на 01.12.2018'!$A$7:$H$157</definedName>
    <definedName name="Z_43F7D742_5383_4CCE_A058_3A12F3676DF6_.wvu.FilterData" localSheetId="0" hidden="1">'на 01.12.2018'!$A$7:$J$416</definedName>
    <definedName name="Z_445590C0_7350_4A17_AB85_F8DCF9494ECC_.wvu.FilterData" localSheetId="0" hidden="1">'на 01.12.2018'!$A$7:$H$157</definedName>
    <definedName name="Z_448249C8_AE56_4244_9A71_332B9BB563B1_.wvu.FilterData" localSheetId="0" hidden="1">'на 01.12.2018'!$A$7:$J$416</definedName>
    <definedName name="Z_4518508D_B738_485B_8F09_2B48028E59D4_.wvu.FilterData" localSheetId="0" hidden="1">'на 01.12.2018'!$A$7:$J$416</definedName>
    <definedName name="Z_45D27932_FD3D_46DE_B431_4E5606457D7F_.wvu.FilterData" localSheetId="0" hidden="1">'на 01.12.2018'!$A$7:$H$157</definedName>
    <definedName name="Z_45DE1976_7F07_4EB4_8A9C_FB72D060BEFA_.wvu.FilterData" localSheetId="0" hidden="1">'на 01.12.2018'!$A$7:$J$416</definedName>
    <definedName name="Z_45DE1976_7F07_4EB4_8A9C_FB72D060BEFA_.wvu.PrintArea" localSheetId="0" hidden="1">'на 01.12.2018'!$A$1:$J$214</definedName>
    <definedName name="Z_45DE1976_7F07_4EB4_8A9C_FB72D060BEFA_.wvu.PrintTitles" localSheetId="0" hidden="1">'на 01.12.2018'!$5:$8</definedName>
    <definedName name="Z_463F3E4B_81D6_4261_A251_5FB4227E67B1_.wvu.FilterData" localSheetId="0" hidden="1">'на 01.12.2018'!$A$7:$J$416</definedName>
    <definedName name="Z_464A6675_A54C_47A6_87B3_7B4DF2961434_.wvu.FilterData" localSheetId="0" hidden="1">'на 01.12.2018'!$A$7:$J$416</definedName>
    <definedName name="Z_46710F25_253B_4E24_937C_29641ECA4F50_.wvu.FilterData" localSheetId="0" hidden="1">'на 01.12.2018'!$A$7:$J$416</definedName>
    <definedName name="Z_46EDADFA_EC35_46D3_9137_2B694BF910BA_.wvu.FilterData" localSheetId="0" hidden="1">'на 01.12.2018'!$A$7:$J$416</definedName>
    <definedName name="Z_474B57ED_4959_4C17_9ED5_42840CC1EF1F_.wvu.FilterData" localSheetId="0" hidden="1">'на 01.12.2018'!$A$7:$J$416</definedName>
    <definedName name="Z_4765959C_9F0B_44DF_B00A_10C6BB8CF204_.wvu.FilterData" localSheetId="0" hidden="1">'на 01.12.2018'!$A$7:$J$416</definedName>
    <definedName name="Z_47A8A680_8C4D_4709_925D_1B1D9945DCD8_.wvu.FilterData" localSheetId="0" hidden="1">'на 01.12.2018'!$A$7:$J$416</definedName>
    <definedName name="Z_47BCB1EA_366A_4F56_B866_A7D2D6FB6413_.wvu.FilterData" localSheetId="0" hidden="1">'на 01.12.2018'!$A$7:$J$416</definedName>
    <definedName name="Z_47CE02E9_7BC4_47FC_9B44_1B5CC8466C98_.wvu.FilterData" localSheetId="0" hidden="1">'на 01.12.2018'!$A$7:$J$416</definedName>
    <definedName name="Z_47DE35B6_B347_4C65_8E49_C2008CA773EB_.wvu.FilterData" localSheetId="0" hidden="1">'на 01.12.2018'!$A$7:$H$157</definedName>
    <definedName name="Z_47E54F1A_929E_4350_846F_D427E0D466DD_.wvu.FilterData" localSheetId="0" hidden="1">'на 01.12.2018'!$A$7:$J$416</definedName>
    <definedName name="Z_486156AC_4370_4C02_BA8A_CB9B49D1A8EC_.wvu.FilterData" localSheetId="0" hidden="1">'на 01.12.2018'!$A$7:$J$416</definedName>
    <definedName name="Z_490A2F1C_31D3_46A4_90C2_4FE00A2A3110_.wvu.FilterData" localSheetId="0" hidden="1">'на 01.12.2018'!$A$7:$J$416</definedName>
    <definedName name="Z_494248FA_238D_478D_A4F9_307A931FFEE2_.wvu.FilterData" localSheetId="0" hidden="1">'на 01.12.2018'!$A$7:$J$416</definedName>
    <definedName name="Z_495CB41C_9D74_45FB_9A3C_30411D304A3A_.wvu.FilterData" localSheetId="0" hidden="1">'на 01.12.2018'!$A$7:$J$416</definedName>
    <definedName name="Z_49C7329D_3247_4713_BC9A_64F0EE2B0B3C_.wvu.FilterData" localSheetId="0" hidden="1">'на 01.12.2018'!$A$7:$J$416</definedName>
    <definedName name="Z_49E10B09_97E3_41C9_892E_7D9C5DFF5740_.wvu.FilterData" localSheetId="0" hidden="1">'на 01.12.2018'!$A$7:$J$416</definedName>
    <definedName name="Z_4A8D74AF_6B6C_4239_9EC3_301119213646_.wvu.FilterData" localSheetId="0" hidden="1">'на 01.12.2018'!$A$7:$J$416</definedName>
    <definedName name="Z_4AE61192_90D6_4C2B_9424_00320246C826_.wvu.FilterData" localSheetId="0" hidden="1">'на 01.12.2018'!$A$7:$J$416</definedName>
    <definedName name="Z_4AF0FF7E_D940_4246_AB71_AC8FEDA2EF24_.wvu.FilterData" localSheetId="0" hidden="1">'на 01.12.2018'!$A$7:$J$416</definedName>
    <definedName name="Z_4BB7905C_0E11_42F1_848D_90186131796A_.wvu.FilterData" localSheetId="0" hidden="1">'на 01.12.2018'!$A$7:$H$157</definedName>
    <definedName name="Z_4BE15B2D_077F_41A8_A21C_AB77D19D57D3_.wvu.FilterData" localSheetId="0" hidden="1">'на 01.12.2018'!$A$7:$J$416</definedName>
    <definedName name="Z_4C1FE39D_945F_4F14_94DF_F69B283DCD9F_.wvu.FilterData" localSheetId="0" hidden="1">'на 01.12.2018'!$A$7:$H$157</definedName>
    <definedName name="Z_4CA010EE_9FB5_4C7E_A14E_34EFE4C7E4F1_.wvu.FilterData" localSheetId="0" hidden="1">'на 01.12.2018'!$A$7:$J$416</definedName>
    <definedName name="Z_4CEB490B_58FB_4CA0_AAF2_63178FECD849_.wvu.FilterData" localSheetId="0" hidden="1">'на 01.12.2018'!$A$7:$J$416</definedName>
    <definedName name="Z_4DBA5214_E42E_4E7C_B43C_190A2BF79ACC_.wvu.FilterData" localSheetId="0" hidden="1">'на 01.12.2018'!$A$7:$J$416</definedName>
    <definedName name="Z_4DC9D79A_8761_4284_BFE5_DFE7738AB4F8_.wvu.FilterData" localSheetId="0" hidden="1">'на 01.12.2018'!$A$7:$J$416</definedName>
    <definedName name="Z_4DF21929_63B0_45D6_9063_EE3D75E46DF0_.wvu.FilterData" localSheetId="0" hidden="1">'на 01.12.2018'!$A$7:$J$416</definedName>
    <definedName name="Z_4E70B456_53A6_4A9B_B0D8_E54D21A50BAA_.wvu.FilterData" localSheetId="0" hidden="1">'на 01.12.2018'!$A$7:$J$416</definedName>
    <definedName name="Z_4EB9A2EB_6EC6_4AFE_AFFA_537868B4F130_.wvu.FilterData" localSheetId="0" hidden="1">'на 01.12.2018'!$A$7:$J$416</definedName>
    <definedName name="Z_4EF3C623_C372_46C1_AA60_4AC85C37C9F2_.wvu.FilterData" localSheetId="0" hidden="1">'на 01.12.2018'!$A$7:$J$416</definedName>
    <definedName name="Z_4F08029A_B8F0_4DA4_87B0_16FDC76C4FA3_.wvu.FilterData" localSheetId="0" hidden="1">'на 01.12.2018'!$A$7:$J$416</definedName>
    <definedName name="Z_4FA4A69A_6589_44A8_8710_9041295BCBA3_.wvu.FilterData" localSheetId="0" hidden="1">'на 01.12.2018'!$A$7:$J$416</definedName>
    <definedName name="Z_4FE18469_4F1B_4C4F_94F8_2337C288BBDA_.wvu.FilterData" localSheetId="0" hidden="1">'на 01.12.2018'!$A$7:$J$416</definedName>
    <definedName name="Z_5039ACE2_215B_49F3_AC23_F5E171EB2E04_.wvu.FilterData" localSheetId="0" hidden="1">'на 01.12.2018'!$A$7:$J$416</definedName>
    <definedName name="Z_50C7EE06_D3E5_466A_B02E_784815AC69C9_.wvu.FilterData" localSheetId="0" hidden="1">'на 01.12.2018'!$A$7:$J$416</definedName>
    <definedName name="Z_50F270BE_8CE5_4CA8_ACB0_0FE221C0502F_.wvu.FilterData" localSheetId="0" hidden="1">'на 01.12.2018'!$A$7:$J$416</definedName>
    <definedName name="Z_512708F0_FC6D_4404_BE68_DA23201791B7_.wvu.FilterData" localSheetId="0" hidden="1">'на 01.12.2018'!$A$7:$J$416</definedName>
    <definedName name="Z_51BD5A76_12FD_4D74_BB88_134070337907_.wvu.FilterData" localSheetId="0" hidden="1">'на 01.12.2018'!$A$7:$J$416</definedName>
    <definedName name="Z_5211D146_D07B_4B5D_8712_916865134037_.wvu.FilterData" localSheetId="0" hidden="1">'на 01.12.2018'!$A$7:$J$416</definedName>
    <definedName name="Z_5253E1E1_F351_4BC1_B2DF_DE6F6B57B558_.wvu.FilterData" localSheetId="0" hidden="1">'на 01.12.2018'!$A$7:$J$416</definedName>
    <definedName name="Z_529A9D10_2BB0_46A7_944D_8ECDFA0395B8_.wvu.FilterData" localSheetId="0" hidden="1">'на 01.12.2018'!$A$7:$J$416</definedName>
    <definedName name="Z_52ACD1DE_5C8C_419B_897D_A938C2151D22_.wvu.FilterData" localSheetId="0" hidden="1">'на 01.12.2018'!$A$7:$J$416</definedName>
    <definedName name="Z_52C40832_4D48_45A4_B802_95C62DCB5A61_.wvu.FilterData" localSheetId="0" hidden="1">'на 01.12.2018'!$A$7:$H$157</definedName>
    <definedName name="Z_539CB3DF_9B66_4BE7_9074_8CE0405EB8A6_.wvu.Cols" localSheetId="0" hidden="1">'на 01.12.2018'!#REF!,'на 01.12.2018'!#REF!</definedName>
    <definedName name="Z_539CB3DF_9B66_4BE7_9074_8CE0405EB8A6_.wvu.FilterData" localSheetId="0" hidden="1">'на 01.12.2018'!$A$7:$J$416</definedName>
    <definedName name="Z_539CB3DF_9B66_4BE7_9074_8CE0405EB8A6_.wvu.PrintArea" localSheetId="0" hidden="1">'на 01.12.2018'!$A$1:$J$208</definedName>
    <definedName name="Z_539CB3DF_9B66_4BE7_9074_8CE0405EB8A6_.wvu.PrintTitles" localSheetId="0" hidden="1">'на 01.12.2018'!$5:$8</definedName>
    <definedName name="Z_543FDC9E_DC95_4C7A_84E4_76AA766A82EF_.wvu.FilterData" localSheetId="0" hidden="1">'на 01.12.2018'!$A$7:$J$416</definedName>
    <definedName name="Z_54703B32_BADE_4A70_9C97_888CD74744A0_.wvu.FilterData" localSheetId="0" hidden="1">'на 01.12.2018'!$A$7:$J$416</definedName>
    <definedName name="Z_54998E4E_243D_4810_826F_6D61E2FD7B80_.wvu.FilterData" localSheetId="0" hidden="1">'на 01.12.2018'!$A$7:$J$416</definedName>
    <definedName name="Z_55266A36_B6A9_42E1_8467_17D14F12BABD_.wvu.FilterData" localSheetId="0" hidden="1">'на 01.12.2018'!$A$7:$H$157</definedName>
    <definedName name="Z_55F24CBB_212F_42F4_BB98_92561BDA95C3_.wvu.FilterData" localSheetId="0" hidden="1">'на 01.12.2018'!$A$7:$J$416</definedName>
    <definedName name="Z_564F82E8_8306_4799_B1F9_06B1FD1FB16E_.wvu.FilterData" localSheetId="0" hidden="1">'на 01.12.2018'!$A$3:$K$213</definedName>
    <definedName name="Z_565A1A16_6A4F_4794_B3C1_1808DC7E86C0_.wvu.FilterData" localSheetId="0" hidden="1">'на 01.12.2018'!$A$7:$H$157</definedName>
    <definedName name="Z_568C3823_FEE7_49C8_B4CF_3D48541DA65C_.wvu.FilterData" localSheetId="0" hidden="1">'на 01.12.2018'!$A$7:$H$157</definedName>
    <definedName name="Z_5696C387_34DF_4BED_BB60_2D85436D9DA8_.wvu.FilterData" localSheetId="0" hidden="1">'на 01.12.2018'!$A$7:$J$416</definedName>
    <definedName name="Z_56C18D87_C587_43F7_9147_D7827AADF66D_.wvu.FilterData" localSheetId="0" hidden="1">'на 01.12.2018'!$A$7:$H$157</definedName>
    <definedName name="Z_5729DC83_8713_4B21_9D2C_8A74D021747E_.wvu.FilterData" localSheetId="0" hidden="1">'на 01.12.2018'!$A$7:$H$157</definedName>
    <definedName name="Z_5730431A_42FA_4886_8F76_DA9C1179F65B_.wvu.FilterData" localSheetId="0" hidden="1">'на 01.12.2018'!$A$7:$J$416</definedName>
    <definedName name="Z_58270B81_2C5A_44D4_84D8_B29B6BA03243_.wvu.FilterData" localSheetId="0" hidden="1">'на 01.12.2018'!$A$7:$H$157</definedName>
    <definedName name="Z_5834E280_FA37_4F43_B5D8_B8D5A97A4524_.wvu.FilterData" localSheetId="0" hidden="1">'на 01.12.2018'!$A$7:$J$416</definedName>
    <definedName name="Z_58A2BFA9_7803_4AA8_99E8_85AF5847A611_.wvu.FilterData" localSheetId="0" hidden="1">'на 01.12.2018'!$A$7:$J$416</definedName>
    <definedName name="Z_58BFA8D4_CF88_4C84_B35F_981C21093C49_.wvu.FilterData" localSheetId="0" hidden="1">'на 01.12.2018'!$A$7:$J$416</definedName>
    <definedName name="Z_58EAD7A7_C312_4E53_9D90_6DB268F00AAE_.wvu.FilterData" localSheetId="0" hidden="1">'на 01.12.2018'!$A$7:$J$416</definedName>
    <definedName name="Z_59074C03_1A19_4344_8FE1_916D5A98CD29_.wvu.FilterData" localSheetId="0" hidden="1">'на 01.12.2018'!$A$7:$J$416</definedName>
    <definedName name="Z_593FC661_D3C9_4D5B_9F7F_4FD8BB281A5E_.wvu.FilterData" localSheetId="0" hidden="1">'на 01.12.2018'!$A$7:$J$416</definedName>
    <definedName name="Z_59F91900_CAE9_4608_97BE_FBC0993C389F_.wvu.FilterData" localSheetId="0" hidden="1">'на 01.12.2018'!$A$7:$H$157</definedName>
    <definedName name="Z_5A0826D2_48E8_4049_87EB_8011A792B32A_.wvu.FilterData" localSheetId="0" hidden="1">'на 01.12.2018'!$A$7:$J$416</definedName>
    <definedName name="Z_5AC843E8_BE7D_4B69_82E5_622B40389D76_.wvu.FilterData" localSheetId="0" hidden="1">'на 01.12.2018'!$A$7:$J$416</definedName>
    <definedName name="Z_5AED1EEB_F2BD_4EA8_B85A_ECC7CA9EB0BB_.wvu.FilterData" localSheetId="0" hidden="1">'на 01.12.2018'!$A$7:$J$416</definedName>
    <definedName name="Z_5B201F9D_0EC3_499C_A33C_1C4C3BFDAC63_.wvu.FilterData" localSheetId="0" hidden="1">'на 01.12.2018'!$A$7:$J$416</definedName>
    <definedName name="Z_5B530939_3820_4F41_B6AF_D342046937E2_.wvu.FilterData" localSheetId="0" hidden="1">'на 01.12.2018'!$A$7:$J$416</definedName>
    <definedName name="Z_5B6D98E6_8929_4747_9889_173EDC254AC0_.wvu.FilterData" localSheetId="0" hidden="1">'на 01.12.2018'!$A$7:$J$416</definedName>
    <definedName name="Z_5B8F35C7_BACE_46B7_A289_D37993E37EE6_.wvu.FilterData" localSheetId="0" hidden="1">'на 01.12.2018'!$A$7:$J$416</definedName>
    <definedName name="Z_5C13A1A0_C535_4639_90BE_9B5D72B8AEDB_.wvu.FilterData" localSheetId="0" hidden="1">'на 01.12.2018'!$A$7:$H$157</definedName>
    <definedName name="Z_5C253E80_F3BD_4FE4_AB93_2FEE92134E33_.wvu.FilterData" localSheetId="0" hidden="1">'на 01.12.2018'!$A$7:$J$416</definedName>
    <definedName name="Z_5C519772_2A20_4B5B_841B_37C4DE3DF25F_.wvu.FilterData" localSheetId="0" hidden="1">'на 01.12.2018'!$A$7:$J$416</definedName>
    <definedName name="Z_5CDE7466_9008_4EE8_8F19_E26D937B15F6_.wvu.FilterData" localSheetId="0" hidden="1">'на 01.12.2018'!$A$7:$H$157</definedName>
    <definedName name="Z_5D02AC07_9DDA_4DED_8BC0_7F56C2780A3D_.wvu.FilterData" localSheetId="0" hidden="1">'на 01.12.2018'!$A$7:$J$416</definedName>
    <definedName name="Z_5D1A8E24_0858_4B4C_9A88_78819F5A1F0E_.wvu.FilterData" localSheetId="0" hidden="1">'на 01.12.2018'!$A$7:$J$416</definedName>
    <definedName name="Z_5E8319AA_70BE_4A15_908D_5BB7BC61D3F7_.wvu.FilterData" localSheetId="0" hidden="1">'на 01.12.2018'!$A$7:$J$416</definedName>
    <definedName name="Z_5EB104F4_627D_44E7_960F_6C67063C7D09_.wvu.FilterData" localSheetId="0" hidden="1">'на 01.12.2018'!$A$7:$J$416</definedName>
    <definedName name="Z_5EB1B5BB_79BE_4318_9140_3FA31802D519_.wvu.FilterData" localSheetId="0" hidden="1">'на 01.12.2018'!$A$7:$J$416</definedName>
    <definedName name="Z_5EB1B5BB_79BE_4318_9140_3FA31802D519_.wvu.PrintArea" localSheetId="0" hidden="1">'на 01.12.2018'!$A$1:$J$208</definedName>
    <definedName name="Z_5EB1B5BB_79BE_4318_9140_3FA31802D519_.wvu.PrintTitles" localSheetId="0" hidden="1">'на 01.12.2018'!$5:$8</definedName>
    <definedName name="Z_5FB953A5_71FF_4056_AF98_C9D06FF0EDF3_.wvu.Cols" localSheetId="0" hidden="1">'на 01.12.2018'!#REF!,'на 01.12.2018'!#REF!</definedName>
    <definedName name="Z_5FB953A5_71FF_4056_AF98_C9D06FF0EDF3_.wvu.FilterData" localSheetId="0" hidden="1">'на 01.12.2018'!$A$7:$J$416</definedName>
    <definedName name="Z_5FB953A5_71FF_4056_AF98_C9D06FF0EDF3_.wvu.PrintArea" localSheetId="0" hidden="1">'на 01.12.2018'!$A$1:$J$208</definedName>
    <definedName name="Z_5FB953A5_71FF_4056_AF98_C9D06FF0EDF3_.wvu.PrintTitles" localSheetId="0" hidden="1">'на 01.12.2018'!$5:$8</definedName>
    <definedName name="Z_6011A554_E1A4_465F_9A01_E0469A86D44D_.wvu.FilterData" localSheetId="0" hidden="1">'на 01.12.2018'!$A$7:$J$416</definedName>
    <definedName name="Z_60155C64_695E_458C_BBFE_B89C53118803_.wvu.FilterData" localSheetId="0" hidden="1">'на 01.12.2018'!$A$7:$J$416</definedName>
    <definedName name="Z_60657231_C99E_4191_A90E_C546FB588843_.wvu.FilterData" localSheetId="0" hidden="1">'на 01.12.2018'!$A$7:$H$157</definedName>
    <definedName name="Z_6068C3FF_17AA_48A5_A88B_2523CBAC39AE_.wvu.FilterData" localSheetId="0" hidden="1">'на 01.12.2018'!$A$7:$J$416</definedName>
    <definedName name="Z_6068C3FF_17AA_48A5_A88B_2523CBAC39AE_.wvu.PrintArea" localSheetId="0" hidden="1">'на 01.12.2018'!$A$1:$J$214</definedName>
    <definedName name="Z_6068C3FF_17AA_48A5_A88B_2523CBAC39AE_.wvu.PrintTitles" localSheetId="0" hidden="1">'на 01.12.2018'!$5:$8</definedName>
    <definedName name="Z_6096DF59_5639_431F_ACAA_6E74367471D4_.wvu.FilterData" localSheetId="0" hidden="1">'на 01.12.2018'!$A$7:$J$416</definedName>
    <definedName name="Z_60B33E92_3815_4061_91AA_8E38B8895054_.wvu.FilterData" localSheetId="0" hidden="1">'на 01.12.2018'!$A$7:$H$157</definedName>
    <definedName name="Z_61D3C2BE_E5C3_4670_8A8C_5EA015D7BE13_.wvu.FilterData" localSheetId="0" hidden="1">'на 01.12.2018'!$A$7:$J$416</definedName>
    <definedName name="Z_6246324E_D224_4FAC_8C67_F9370E7D77EB_.wvu.FilterData" localSheetId="0" hidden="1">'на 01.12.2018'!$A$7:$J$416</definedName>
    <definedName name="Z_62534477_13C5_437C_87A9_3525FC60CE4D_.wvu.FilterData" localSheetId="0" hidden="1">'на 01.12.2018'!$A$7:$J$416</definedName>
    <definedName name="Z_62691467_BD46_47AE_A6DF_52CBD0D9817B_.wvu.FilterData" localSheetId="0" hidden="1">'на 01.12.2018'!$A$7:$H$157</definedName>
    <definedName name="Z_62C4D5B7_88F6_4885_99F7_CBFA0AACC2D9_.wvu.FilterData" localSheetId="0" hidden="1">'на 01.12.2018'!$A$7:$J$416</definedName>
    <definedName name="Z_62E7809F_D5DF_4BC1_AEFF_718779E2F7F6_.wvu.FilterData" localSheetId="0" hidden="1">'на 01.12.2018'!$A$7:$J$416</definedName>
    <definedName name="Z_62F28655_B8A8_45AE_A142_E93FF8C032BD_.wvu.FilterData" localSheetId="0" hidden="1">'на 01.12.2018'!$A$7:$J$416</definedName>
    <definedName name="Z_62F2B5AA_C3D1_4669_A4A0_184285923B8F_.wvu.FilterData" localSheetId="0" hidden="1">'на 01.12.2018'!$A$7:$J$416</definedName>
    <definedName name="Z_63720CAA_47FE_4977_B082_29E1534276C7_.wvu.FilterData" localSheetId="0" hidden="1">'на 01.12.2018'!$A$7:$J$416</definedName>
    <definedName name="Z_638AAAE8_8FF2_44D0_A160_BB2A9AEB5B72_.wvu.FilterData" localSheetId="0" hidden="1">'на 01.12.2018'!$A$7:$H$157</definedName>
    <definedName name="Z_63D45DC6_0D62_438A_9069_0A4378090381_.wvu.FilterData" localSheetId="0" hidden="1">'на 01.12.2018'!$A$7:$H$157</definedName>
    <definedName name="Z_647EE6A0_6C8D_4FBF_BCF1_907D60975A5A_.wvu.FilterData" localSheetId="0" hidden="1">'на 01.12.2018'!$A$7:$J$416</definedName>
    <definedName name="Z_648AB040_BD0E_49A1_BA40_87D3D9C0BA55_.wvu.FilterData" localSheetId="0" hidden="1">'на 01.12.2018'!$A$7:$J$416</definedName>
    <definedName name="Z_649E5CE3_4976_49D9_83DA_4E57FFC714BF_.wvu.Cols" localSheetId="0" hidden="1">'на 01.12.2018'!#REF!</definedName>
    <definedName name="Z_649E5CE3_4976_49D9_83DA_4E57FFC714BF_.wvu.FilterData" localSheetId="0" hidden="1">'на 01.12.2018'!$A$7:$J$416</definedName>
    <definedName name="Z_649E5CE3_4976_49D9_83DA_4E57FFC714BF_.wvu.PrintArea" localSheetId="0" hidden="1">'на 01.12.2018'!$A$1:$J$212</definedName>
    <definedName name="Z_649E5CE3_4976_49D9_83DA_4E57FFC714BF_.wvu.PrintTitles" localSheetId="0" hidden="1">'на 01.12.2018'!$5:$8</definedName>
    <definedName name="Z_64C01F03_E840_4B6E_960F_5E13E0981676_.wvu.FilterData" localSheetId="0" hidden="1">'на 01.12.2018'!$A$7:$J$416</definedName>
    <definedName name="Z_65F8B16B_220F_4FC8_86A4_6BDB56CB5C59_.wvu.FilterData" localSheetId="0" hidden="1">'на 01.12.2018'!$A$3:$K$213</definedName>
    <definedName name="Z_6654CD2E_14AE_4299_8801_306919BA9D32_.wvu.FilterData" localSheetId="0" hidden="1">'на 01.12.2018'!$A$7:$J$416</definedName>
    <definedName name="Z_66550ABE_0FE4_4071_B1FA_6163FA599414_.wvu.FilterData" localSheetId="0" hidden="1">'на 01.12.2018'!$A$7:$J$416</definedName>
    <definedName name="Z_6656F77C_55F8_4E1C_A222_2E884838D2F2_.wvu.FilterData" localSheetId="0" hidden="1">'на 01.12.2018'!$A$7:$J$416</definedName>
    <definedName name="Z_66EE8E68_84F1_44B5_B60B_7ED67214A421_.wvu.FilterData" localSheetId="0" hidden="1">'на 01.12.2018'!$A$7:$J$416</definedName>
    <definedName name="Z_67A1158E_8E10_4053_B044_B8AB7C784C01_.wvu.FilterData" localSheetId="0" hidden="1">'на 01.12.2018'!$A$7:$J$416</definedName>
    <definedName name="Z_67ADFAE6_A9AF_44D7_8539_93CD0F6B7849_.wvu.FilterData" localSheetId="0" hidden="1">'на 01.12.2018'!$A$7:$J$416</definedName>
    <definedName name="Z_67ADFAE6_A9AF_44D7_8539_93CD0F6B7849_.wvu.PrintArea" localSheetId="0" hidden="1">'на 01.12.2018'!$A$1:$J$214</definedName>
    <definedName name="Z_67ADFAE6_A9AF_44D7_8539_93CD0F6B7849_.wvu.PrintTitles" localSheetId="0" hidden="1">'на 01.12.2018'!$5:$8</definedName>
    <definedName name="Z_67ADFAE6_A9AF_44D7_8539_93CD0F6B7849_.wvu.Rows" localSheetId="0" hidden="1">'на 01.12.2018'!$18:$20,'на 01.12.2018'!$27:$28,'на 01.12.2018'!$152:$157</definedName>
    <definedName name="Z_68543727_5837_47F3_A17E_A06AE03143F0_.wvu.FilterData" localSheetId="0" hidden="1">'на 01.12.2018'!$A$7:$J$416</definedName>
    <definedName name="Z_6901CD30_42B7_4EC1_AF54_8AB710BFE495_.wvu.FilterData" localSheetId="0" hidden="1">'на 01.12.2018'!$A$7:$J$416</definedName>
    <definedName name="Z_69321B6F_CF2A_4DAB_82CF_8CAAD629F257_.wvu.FilterData" localSheetId="0" hidden="1">'на 01.12.2018'!$A$7:$J$416</definedName>
    <definedName name="Z_6A19F32A_B160_4483_91DD_03217B777DF3_.wvu.FilterData" localSheetId="0" hidden="1">'на 01.12.2018'!$A$7:$J$416</definedName>
    <definedName name="Z_6A3BD144_0140_4ADD_AD88_B274AA069B37_.wvu.FilterData" localSheetId="0" hidden="1">'на 01.12.2018'!$A$7:$J$416</definedName>
    <definedName name="Z_6B30174D_06F6_400C_8FE4_A489A229C982_.wvu.FilterData" localSheetId="0" hidden="1">'на 01.12.2018'!$A$7:$J$416</definedName>
    <definedName name="Z_6B9F1A4E_485B_421D_A44C_0AAE5901E28D_.wvu.FilterData" localSheetId="0" hidden="1">'на 01.12.2018'!$A$7:$J$416</definedName>
    <definedName name="Z_6BE4E62B_4F97_4F96_9638_8ADCE8F932B1_.wvu.FilterData" localSheetId="0" hidden="1">'на 01.12.2018'!$A$7:$H$157</definedName>
    <definedName name="Z_6BE735CC_AF2E_4F67_B22D_A8AB001D3353_.wvu.FilterData" localSheetId="0" hidden="1">'на 01.12.2018'!$A$7:$H$157</definedName>
    <definedName name="Z_6C574B3A_CBDC_4063_B039_06E2BE768645_.wvu.FilterData" localSheetId="0" hidden="1">'на 01.12.2018'!$A$7:$J$416</definedName>
    <definedName name="Z_6CF84B0C_144A_4CF4_A34E_B9147B738037_.wvu.FilterData" localSheetId="0" hidden="1">'на 01.12.2018'!$A$7:$H$157</definedName>
    <definedName name="Z_6D091BF8_3118_4C66_BFCF_A396B92963B0_.wvu.FilterData" localSheetId="0" hidden="1">'на 01.12.2018'!$A$7:$J$416</definedName>
    <definedName name="Z_6D692D1F_2186_4B62_878B_AABF13F25116_.wvu.FilterData" localSheetId="0" hidden="1">'на 01.12.2018'!$A$7:$J$416</definedName>
    <definedName name="Z_6D7CFBF1_75D3_41F3_8694_AE4E45FE6F72_.wvu.FilterData" localSheetId="0" hidden="1">'на 01.12.2018'!$A$7:$J$416</definedName>
    <definedName name="Z_6E1926CF_4906_4A55_811C_617ED8BB98BA_.wvu.FilterData" localSheetId="0" hidden="1">'на 01.12.2018'!$A$7:$J$416</definedName>
    <definedName name="Z_6E2D6686_B9FD_4BBA_8CD4_95C6386F5509_.wvu.FilterData" localSheetId="0" hidden="1">'на 01.12.2018'!$A$7:$H$157</definedName>
    <definedName name="Z_6E4A7295_8CE0_4D28_ABEF_D38EBAE7C204_.wvu.FilterData" localSheetId="0" hidden="1">'на 01.12.2018'!$A$7:$J$416</definedName>
    <definedName name="Z_6E4A7295_8CE0_4D28_ABEF_D38EBAE7C204_.wvu.PrintArea" localSheetId="0" hidden="1">'на 01.12.2018'!$A$1:$J$212</definedName>
    <definedName name="Z_6E4A7295_8CE0_4D28_ABEF_D38EBAE7C204_.wvu.PrintTitles" localSheetId="0" hidden="1">'на 01.12.2018'!$5:$8</definedName>
    <definedName name="Z_6ECBF068_1C02_4E6C_B4E6_EB2B6EC464BD_.wvu.FilterData" localSheetId="0" hidden="1">'на 01.12.2018'!$A$7:$J$416</definedName>
    <definedName name="Z_6F1223ED_6D7E_4BDC_97BD_57C6B16DF50B_.wvu.FilterData" localSheetId="0" hidden="1">'на 01.12.2018'!$A$7:$J$416</definedName>
    <definedName name="Z_6F188E27_E72B_48C9_888E_3A4AAF082D5A_.wvu.FilterData" localSheetId="0" hidden="1">'на 01.12.2018'!$A$7:$J$416</definedName>
    <definedName name="Z_6F60BF81_D1A9_4E04_93E7_3EE7124B8D23_.wvu.FilterData" localSheetId="0" hidden="1">'на 01.12.2018'!$A$7:$H$157</definedName>
    <definedName name="Z_6FA95ECB_A72C_44B0_B29D_BED71D2AC5FA_.wvu.FilterData" localSheetId="0" hidden="1">'на 01.12.2018'!$A$7:$J$416</definedName>
    <definedName name="Z_701E5EC3_E633_4389_A70E_4DD82E713CE4_.wvu.FilterData" localSheetId="0" hidden="1">'на 01.12.2018'!$A$7:$J$416</definedName>
    <definedName name="Z_70567FCD_AD22_4F19_9380_E5332B152F74_.wvu.FilterData" localSheetId="0" hidden="1">'на 01.12.2018'!$A$7:$J$416</definedName>
    <definedName name="Z_706D67E7_3361_40B2_829D_8844AB8060E2_.wvu.FilterData" localSheetId="0" hidden="1">'на 01.12.2018'!$A$7:$H$157</definedName>
    <definedName name="Z_70E4543C_ADDB_4019_BDB2_F36D27861FA5_.wvu.FilterData" localSheetId="0" hidden="1">'на 01.12.2018'!$A$7:$J$416</definedName>
    <definedName name="Z_70F1B7E8_7988_4C81_9922_ABE1AE06A197_.wvu.FilterData" localSheetId="0" hidden="1">'на 01.12.2018'!$A$7:$J$416</definedName>
    <definedName name="Z_7246383F_5A7C_4469_ABE5_F3DE99D7B98C_.wvu.FilterData" localSheetId="0" hidden="1">'на 01.12.2018'!$A$7:$H$157</definedName>
    <definedName name="Z_727CF329_C3C3_4900_8882_0105D9B87052_.wvu.FilterData" localSheetId="0" hidden="1">'на 01.12.2018'!$A$7:$J$416</definedName>
    <definedName name="Z_728B417D_5E48_46CF_86FE_9C0FFD136F19_.wvu.FilterData" localSheetId="0" hidden="1">'на 01.12.2018'!$A$7:$J$416</definedName>
    <definedName name="Z_72971C39_5C91_4008_BD77_2DC24FDFDCB6_.wvu.FilterData" localSheetId="0" hidden="1">'на 01.12.2018'!$A$7:$J$416</definedName>
    <definedName name="Z_72BCCF18_7B1D_4731_977C_FF5C187A4C82_.wvu.FilterData" localSheetId="0" hidden="1">'на 01.12.2018'!$A$7:$J$416</definedName>
    <definedName name="Z_72C0943B_A5D5_4B80_AD54_166C5CDC74DE_.wvu.FilterData" localSheetId="0" hidden="1">'на 01.12.2018'!$A$3:$K$213</definedName>
    <definedName name="Z_72C0943B_A5D5_4B80_AD54_166C5CDC74DE_.wvu.PrintArea" localSheetId="0" hidden="1">'на 01.12.2018'!$A$1:$J$215</definedName>
    <definedName name="Z_72C0943B_A5D5_4B80_AD54_166C5CDC74DE_.wvu.PrintTitles" localSheetId="0" hidden="1">'на 01.12.2018'!$5:$8</definedName>
    <definedName name="Z_7351B774_7780_442A_903E_647131A150ED_.wvu.FilterData" localSheetId="0" hidden="1">'на 01.12.2018'!$A$7:$J$416</definedName>
    <definedName name="Z_73DD0BF4_420B_48CB_9B9B_8A8636EFB6F5_.wvu.FilterData" localSheetId="0" hidden="1">'на 01.12.2018'!$A$7:$J$416</definedName>
    <definedName name="Z_741C3AAD_37E5_4231_B8F1_6F6ABAB5BA70_.wvu.FilterData" localSheetId="0" hidden="1">'на 01.12.2018'!$A$3:$K$213</definedName>
    <definedName name="Z_742C8CE1_B323_4B6C_901C_E2B713ADDB04_.wvu.FilterData" localSheetId="0" hidden="1">'на 01.12.2018'!$A$7:$H$157</definedName>
    <definedName name="Z_74F25527_9FBE_45D8_B38D_2B215FE8DD1E_.wvu.FilterData" localSheetId="0" hidden="1">'на 01.12.2018'!$A$7:$J$416</definedName>
    <definedName name="Z_762066AC_D656_4392_845D_8C6157B76764_.wvu.FilterData" localSheetId="0" hidden="1">'на 01.12.2018'!$A$7:$H$157</definedName>
    <definedName name="Z_7654DBDC_86A8_4903_B5DC_30516E94F2C0_.wvu.FilterData" localSheetId="0" hidden="1">'на 01.12.2018'!$A$7:$J$416</definedName>
    <definedName name="Z_77081AB2_288F_4D22_9FAD_2429DAF1E510_.wvu.FilterData" localSheetId="0" hidden="1">'на 01.12.2018'!$A$7:$J$416</definedName>
    <definedName name="Z_777611BF_FE54_48A9_A8A8_0C82A3AE3A94_.wvu.FilterData" localSheetId="0" hidden="1">'на 01.12.2018'!$A$7:$J$416</definedName>
    <definedName name="Z_784E79C4_44EE_4A5F_B5EE_E1C5DC2A73F5_.wvu.FilterData" localSheetId="0" hidden="1">'на 01.12.2018'!$A$7:$J$416</definedName>
    <definedName name="Z_793C7B2D_7F2B_48EC_8A47_D2709381137D_.wvu.FilterData" localSheetId="0" hidden="1">'на 01.12.2018'!$A$7:$J$416</definedName>
    <definedName name="Z_799DB00F_141C_483B_A462_359C05A36D93_.wvu.FilterData" localSheetId="0" hidden="1">'на 01.12.2018'!$A$7:$H$157</definedName>
    <definedName name="Z_79E4D554_5B2C_41A7_B934_B430838AA03E_.wvu.FilterData" localSheetId="0" hidden="1">'на 01.12.2018'!$A$7:$J$416</definedName>
    <definedName name="Z_7A01CF94_90AE_4821_93EE_D3FE8D12D8D5_.wvu.FilterData" localSheetId="0" hidden="1">'на 01.12.2018'!$A$7:$J$416</definedName>
    <definedName name="Z_7A09065A_45D5_4C53_B9DD_121DF6719D64_.wvu.FilterData" localSheetId="0" hidden="1">'на 01.12.2018'!$A$7:$H$157</definedName>
    <definedName name="Z_7A71A7FF_8800_4D00_AEC1_1B599D526CDE_.wvu.FilterData" localSheetId="0" hidden="1">'на 01.12.2018'!$A$7:$J$416</definedName>
    <definedName name="Z_7AE14342_BF53_4FA2_8C85_1038D8BA9596_.wvu.FilterData" localSheetId="0" hidden="1">'на 01.12.2018'!$A$7:$H$157</definedName>
    <definedName name="Z_7B245AB0_C2AF_4822_BFC4_2399F85856C1_.wvu.Cols" localSheetId="0" hidden="1">'на 01.12.2018'!#REF!,'на 01.12.2018'!#REF!</definedName>
    <definedName name="Z_7B245AB0_C2AF_4822_BFC4_2399F85856C1_.wvu.FilterData" localSheetId="0" hidden="1">'на 01.12.2018'!$A$7:$J$416</definedName>
    <definedName name="Z_7B245AB0_C2AF_4822_BFC4_2399F85856C1_.wvu.PrintArea" localSheetId="0" hidden="1">'на 01.12.2018'!$A$1:$J$208</definedName>
    <definedName name="Z_7B245AB0_C2AF_4822_BFC4_2399F85856C1_.wvu.PrintTitles" localSheetId="0" hidden="1">'на 01.12.2018'!$5:$8</definedName>
    <definedName name="Z_7B77AEA7_9EB0_430F_94C7_6393A69B0369_.wvu.FilterData" localSheetId="0" hidden="1">'на 01.12.2018'!$A$7:$J$416</definedName>
    <definedName name="Z_7BA445E6_50A0_4F67_81F2_B2945A5BFD3F_.wvu.FilterData" localSheetId="0" hidden="1">'на 01.12.2018'!$A$7:$J$416</definedName>
    <definedName name="Z_7BC27702_AD83_4B6E_860E_D694439F877D_.wvu.FilterData" localSheetId="0" hidden="1">'на 01.12.2018'!$A$7:$H$157</definedName>
    <definedName name="Z_7C5735B6_B983_4E14_B7E4_71C183F79239_.wvu.FilterData" localSheetId="0" hidden="1">'на 01.12.2018'!$A$7:$J$416</definedName>
    <definedName name="Z_7CB2D520_A8A5_4D6C_BE39_64C505DBAE2C_.wvu.FilterData" localSheetId="0" hidden="1">'на 01.12.2018'!$A$7:$J$416</definedName>
    <definedName name="Z_7CB9D1CB_80BA_40B4_9A94_7ED38A1B10BF_.wvu.FilterData" localSheetId="0" hidden="1">'на 01.12.2018'!$A$7:$J$416</definedName>
    <definedName name="Z_7DB24378_D193_4D04_9739_831C8625EEAE_.wvu.FilterData" localSheetId="0" hidden="1">'на 01.12.2018'!$A$7:$J$60</definedName>
    <definedName name="Z_7E10B4A2_86C5_49FE_B735_A2A4A6EBA352_.wvu.FilterData" localSheetId="0" hidden="1">'на 01.12.2018'!$A$7:$J$416</definedName>
    <definedName name="Z_7E77AE50_A8E9_48E1_BD6F_0651484E1DB4_.wvu.FilterData" localSheetId="0" hidden="1">'на 01.12.2018'!$A$7:$J$416</definedName>
    <definedName name="Z_7EA33A1B_0947_4DD9_ACB5_FE84B029B96C_.wvu.FilterData" localSheetId="0" hidden="1">'на 01.12.2018'!$A$7:$J$416</definedName>
    <definedName name="Z_80140D8B_E635_4A57_8CFB_A0D49EB42D6A_.wvu.FilterData" localSheetId="0" hidden="1">'на 01.12.2018'!$A$7:$J$416</definedName>
    <definedName name="Z_80D84490_9B2F_4196_9FDE_6B9221814592_.wvu.FilterData" localSheetId="0" hidden="1">'на 01.12.2018'!$A$7:$J$416</definedName>
    <definedName name="Z_81403331_C5EB_4760_B273_D3D9C8D43951_.wvu.FilterData" localSheetId="0" hidden="1">'на 01.12.2018'!$A$7:$H$157</definedName>
    <definedName name="Z_81649847_CB5B_4966_A3DA_C8770A46509B_.wvu.FilterData" localSheetId="0" hidden="1">'на 01.12.2018'!$A$7:$J$416</definedName>
    <definedName name="Z_81BE03B7_DE2F_4E82_8496_CAF917D1CC3F_.wvu.FilterData" localSheetId="0" hidden="1">'на 01.12.2018'!$A$7:$J$416</definedName>
    <definedName name="Z_8220CA38_66F1_4F9F_A7AE_CF3DF89B0B66_.wvu.FilterData" localSheetId="0" hidden="1">'на 01.12.2018'!$A$7:$J$416</definedName>
    <definedName name="Z_8280D1E0_5055_49CD_A383_D6B2F2EBD512_.wvu.FilterData" localSheetId="0" hidden="1">'на 01.12.2018'!$A$7:$H$157</definedName>
    <definedName name="Z_829F5F3F_AACC_4AF4_A7EF_0FD75747C358_.wvu.FilterData" localSheetId="0" hidden="1">'на 01.12.2018'!$A$7:$J$416</definedName>
    <definedName name="Z_837CFD4A_C906_4267_9AF6_CD5874FBB89E_.wvu.FilterData" localSheetId="0" hidden="1">'на 01.12.2018'!$A$7:$J$416</definedName>
    <definedName name="Z_83894FAF_831A_4268_8B2F_EACBEA69E5F1_.wvu.FilterData" localSheetId="0" hidden="1">'на 01.12.2018'!$A$7:$J$416</definedName>
    <definedName name="Z_840133FA_9546_4ED0_AA3E_E87F8F80931F_.wvu.FilterData" localSheetId="0" hidden="1">'на 01.12.2018'!$A$7:$J$416</definedName>
    <definedName name="Z_8462E4B7_FF49_4401_9CB1_027D70C3D86B_.wvu.FilterData" localSheetId="0" hidden="1">'на 01.12.2018'!$A$7:$H$157</definedName>
    <definedName name="Z_8518C130_335F_4917_99A5_712FA6AC79A6_.wvu.FilterData" localSheetId="0" hidden="1">'на 01.12.2018'!$A$7:$J$416</definedName>
    <definedName name="Z_8518EF96_21CF_4CEA_B17C_8AA8E48B82CF_.wvu.FilterData" localSheetId="0" hidden="1">'на 01.12.2018'!$A$7:$J$416</definedName>
    <definedName name="Z_85336449_1C25_4AF7_89BA_281D7385CDF9_.wvu.FilterData" localSheetId="0" hidden="1">'на 01.12.2018'!$A$7:$J$416</definedName>
    <definedName name="Z_85610BEE_6BD4_4AC9_9284_0AD9E6A15466_.wvu.FilterData" localSheetId="0" hidden="1">'на 01.12.2018'!$A$7:$J$416</definedName>
    <definedName name="Z_85621B9F_ABEF_4928_B406_5F6003CD3FC1_.wvu.FilterData" localSheetId="0" hidden="1">'на 01.12.2018'!$A$7:$J$416</definedName>
    <definedName name="Z_85941411_C589_4588_ABE6_705DAC8DCC3D_.wvu.FilterData" localSheetId="0" hidden="1">'на 01.12.2018'!$A$7:$J$416</definedName>
    <definedName name="Z_85EC44C9_3155_42D3_A129_8E0E8C37A7B0_.wvu.FilterData" localSheetId="0" hidden="1">'на 01.12.2018'!$A$7:$J$416</definedName>
    <definedName name="Z_8608FEAB_BF57_4E40_9AFB_AA087E242421_.wvu.FilterData" localSheetId="0" hidden="1">'на 01.12.2018'!$A$7:$J$416</definedName>
    <definedName name="Z_8649CC96_F63A_4F83_8C89_AA8F47AC05F3_.wvu.FilterData" localSheetId="0" hidden="1">'на 01.12.2018'!$A$7:$H$157</definedName>
    <definedName name="Z_866666B3_A778_4059_8EF6_136684A0F698_.wvu.FilterData" localSheetId="0" hidden="1">'на 01.12.2018'!$A$7:$J$416</definedName>
    <definedName name="Z_868403B4_F60C_4700_B312_EDA79B4B2FC0_.wvu.FilterData" localSheetId="0" hidden="1">'на 01.12.2018'!$A$7:$J$416</definedName>
    <definedName name="Z_8789C1A0_51C5_46EF_B1F1_B319BE008AC1_.wvu.FilterData" localSheetId="0" hidden="1">'на 01.12.2018'!$A$7:$J$416</definedName>
    <definedName name="Z_87AE545F_036F_4E8B_9D04_AE59AB8BAC14_.wvu.FilterData" localSheetId="0" hidden="1">'на 01.12.2018'!$A$7:$H$157</definedName>
    <definedName name="Z_87D86486_B5EF_4463_9350_9D1E042A42DF_.wvu.FilterData" localSheetId="0" hidden="1">'на 01.12.2018'!$A$7:$J$416</definedName>
    <definedName name="Z_883D51B0_0A2B_40BD_A4BD_D3780EBDA8D9_.wvu.FilterData" localSheetId="0" hidden="1">'на 01.12.2018'!$A$7:$J$416</definedName>
    <definedName name="Z_8878B53B_0E8A_4A11_8A26_C2AC9BB8A4A9_.wvu.FilterData" localSheetId="0" hidden="1">'на 01.12.2018'!$A$7:$H$157</definedName>
    <definedName name="Z_888B8943_9277_42CB_A862_699801009D7B_.wvu.FilterData" localSheetId="0" hidden="1">'на 01.12.2018'!$A$7:$J$416</definedName>
    <definedName name="Z_88A0F5C8_F1C4_4816_99C8_59CB44BCE491_.wvu.FilterData" localSheetId="0" hidden="1">'на 01.12.2018'!$A$7:$J$416</definedName>
    <definedName name="Z_895608B2_F053_445E_BD6A_E885E9D4FE51_.wvu.FilterData" localSheetId="0" hidden="1">'на 01.12.2018'!$A$7:$J$416</definedName>
    <definedName name="Z_898FFEFC_C4FC_44BB_BE63_00FC13DD2042_.wvu.FilterData" localSheetId="0" hidden="1">'на 01.12.2018'!$A$7:$J$416</definedName>
    <definedName name="Z_89F2DB1B_0F19_4230_A501_8A6666788E86_.wvu.FilterData" localSheetId="0" hidden="1">'на 01.12.2018'!$A$7:$J$416</definedName>
    <definedName name="Z_8A4ABF0A_262D_4454_86FE_CA0ADCDF3E94_.wvu.FilterData" localSheetId="0" hidden="1">'на 01.12.2018'!$A$7:$J$416</definedName>
    <definedName name="Z_8BA7C340_DD6D_4BDE_939B_41C98A02B423_.wvu.FilterData" localSheetId="0" hidden="1">'на 01.12.2018'!$A$7:$J$416</definedName>
    <definedName name="Z_8BB118EA_41BC_4E46_8EA1_4268AA5B6DB1_.wvu.FilterData" localSheetId="0" hidden="1">'на 01.12.2018'!$A$7:$J$416</definedName>
    <definedName name="Z_8C04CD6E_A1CC_4EF8_8DD5_B859F52073A0_.wvu.FilterData" localSheetId="0" hidden="1">'на 01.12.2018'!$A$7:$J$416</definedName>
    <definedName name="Z_8C654415_86D2_479D_A511_8A4B3774E375_.wvu.FilterData" localSheetId="0" hidden="1">'на 01.12.2018'!$A$7:$H$157</definedName>
    <definedName name="Z_8CAD663B_CD5E_4846_B4FD_69BCB6D1EB12_.wvu.FilterData" localSheetId="0" hidden="1">'на 01.12.2018'!$A$7:$H$157</definedName>
    <definedName name="Z_8CB267BE_E783_4914_8FFF_50D79F1D75CF_.wvu.FilterData" localSheetId="0" hidden="1">'на 01.12.2018'!$A$7:$H$157</definedName>
    <definedName name="Z_8D0153EB_A3EC_4213_A12B_74D6D827770F_.wvu.FilterData" localSheetId="0" hidden="1">'на 01.12.2018'!$A$7:$J$416</definedName>
    <definedName name="Z_8D7BE686_9FAF_4C26_8FD5_5395E55E0797_.wvu.FilterData" localSheetId="0" hidden="1">'на 01.12.2018'!$A$7:$H$157</definedName>
    <definedName name="Z_8D7C2311_E9FE_48F6_9665_BB17829B147C_.wvu.FilterData" localSheetId="0" hidden="1">'на 01.12.2018'!$A$7:$J$416</definedName>
    <definedName name="Z_8D8D2F4C_3B7E_4C1F_A367_4BA418733E1A_.wvu.FilterData" localSheetId="0" hidden="1">'на 01.12.2018'!$A$7:$H$157</definedName>
    <definedName name="Z_8DFDD887_4859_4275_91A7_634544543F21_.wvu.FilterData" localSheetId="0" hidden="1">'на 01.12.2018'!$A$7:$J$416</definedName>
    <definedName name="Z_8E62A2BE_7CE7_496E_AC79_F133ABDC98BF_.wvu.FilterData" localSheetId="0" hidden="1">'на 01.12.2018'!$A$7:$H$157</definedName>
    <definedName name="Z_8EEB3EFB_2D0D_474D_A904_853356F13984_.wvu.FilterData" localSheetId="0" hidden="1">'на 01.12.2018'!$A$7:$J$416</definedName>
    <definedName name="Z_8F2A8A22_72A2_4B00_8248_255CA52D5828_.wvu.FilterData" localSheetId="0" hidden="1">'на 01.12.2018'!$A$7:$J$416</definedName>
    <definedName name="Z_9044C5A5_1D21_4DB7_B551_B82CFEBFBFBE_.wvu.FilterData" localSheetId="0" hidden="1">'на 01.12.2018'!$A$7:$J$416</definedName>
    <definedName name="Z_9089CAE7_C9D5_4B44_BF40_622C1D4BEC1A_.wvu.FilterData" localSheetId="0" hidden="1">'на 01.12.2018'!$A$7:$J$416</definedName>
    <definedName name="Z_90B62036_E8E2_47F2_BA67_9490969E5E89_.wvu.FilterData" localSheetId="0" hidden="1">'на 01.12.2018'!$A$7:$J$416</definedName>
    <definedName name="Z_91482E4A_EB85_41D6_AA9F_21521D0F577E_.wvu.FilterData" localSheetId="0" hidden="1">'на 01.12.2018'!$A$7:$J$416</definedName>
    <definedName name="Z_91A44DD7_EFA1_45BC_BF8A_C6EBAED142C3_.wvu.FilterData" localSheetId="0" hidden="1">'на 01.12.2018'!$A$7:$J$416</definedName>
    <definedName name="Z_92A69ACC_08E1_4049_9A4E_909BE09E8D3F_.wvu.FilterData" localSheetId="0" hidden="1">'на 01.12.2018'!$A$7:$J$416</definedName>
    <definedName name="Z_92A7494D_B642_4D2E_8A98_FA3ADD190BCE_.wvu.FilterData" localSheetId="0" hidden="1">'на 01.12.2018'!$A$7:$J$416</definedName>
    <definedName name="Z_92A89EF4_8A4E_4790_B0CC_01892B6039EB_.wvu.FilterData" localSheetId="0" hidden="1">'на 01.12.2018'!$A$7:$J$416</definedName>
    <definedName name="Z_92B14807_1A18_49A7_BCF6_3D45DEFE0E47_.wvu.FilterData" localSheetId="0" hidden="1">'на 01.12.2018'!$A$7:$J$416</definedName>
    <definedName name="Z_92E38377_38CC_496E_BBD8_5394F7550FE3_.wvu.FilterData" localSheetId="0" hidden="1">'на 01.12.2018'!$A$7:$J$416</definedName>
    <definedName name="Z_93030161_EBD2_4C55_BB01_67290B2149A7_.wvu.FilterData" localSheetId="0" hidden="1">'на 01.12.2018'!$A$7:$J$416</definedName>
    <definedName name="Z_935DFEC4_8817_4BB5_A846_9674D5A05EE9_.wvu.FilterData" localSheetId="0" hidden="1">'на 01.12.2018'!$A$7:$H$157</definedName>
    <definedName name="Z_938F43B0_CEED_4632_948B_C835F76DFE4A_.wvu.FilterData" localSheetId="0" hidden="1">'на 01.12.2018'!$A$7:$J$416</definedName>
    <definedName name="Z_93997AAE_3E78_48E8_AE0E_38B78085663A_.wvu.FilterData" localSheetId="0" hidden="1">'на 01.12.2018'!$A$7:$J$416</definedName>
    <definedName name="Z_944D1186_FA84_48E6_9A44_19022D55084A_.wvu.FilterData" localSheetId="0" hidden="1">'на 01.12.2018'!$A$7:$J$416</definedName>
    <definedName name="Z_94E3B816_367C_44F4_94FC_13D42F694C13_.wvu.FilterData" localSheetId="0" hidden="1">'на 01.12.2018'!$A$7:$J$416</definedName>
    <definedName name="Z_95B5A563_A81C_425C_AC80_18232E0FA0F2_.wvu.FilterData" localSheetId="0" hidden="1">'на 01.12.2018'!$A$7:$H$157</definedName>
    <definedName name="Z_95DCDA71_E71C_4701_B168_34A55CC7547D_.wvu.FilterData" localSheetId="0" hidden="1">'на 01.12.2018'!$A$7:$J$416</definedName>
    <definedName name="Z_95E04D27_058D_4765_8CB6_B789CC5A15B9_.wvu.FilterData" localSheetId="0" hidden="1">'на 01.12.2018'!$A$7:$J$416</definedName>
    <definedName name="Z_96167660_EA8B_4F7D_87A1_785E97B459B3_.wvu.FilterData" localSheetId="0" hidden="1">'на 01.12.2018'!$A$7:$H$157</definedName>
    <definedName name="Z_96879477_4713_4ABC_982A_7EB1C07B4DED_.wvu.FilterData" localSheetId="0" hidden="1">'на 01.12.2018'!$A$7:$H$157</definedName>
    <definedName name="Z_969E164A_AA47_4A3D_AECC_F3C5A8BBA40A_.wvu.FilterData" localSheetId="0" hidden="1">'на 01.12.2018'!$A$7:$J$416</definedName>
    <definedName name="Z_9780079B_2369_4362_9878_DE63286783A8_.wvu.FilterData" localSheetId="0" hidden="1">'на 01.12.2018'!$A$7:$J$416</definedName>
    <definedName name="Z_97B55429_A18E_43B5_9AF8_FE73FCDE4BBB_.wvu.FilterData" localSheetId="0" hidden="1">'на 01.12.2018'!$A$7:$J$416</definedName>
    <definedName name="Z_97E2C09C_6040_4BDA_B6A0_AF60F993AC48_.wvu.FilterData" localSheetId="0" hidden="1">'на 01.12.2018'!$A$7:$J$416</definedName>
    <definedName name="Z_97F74FDF_2C27_4D85_A3A7_1EF51A8A2DFF_.wvu.FilterData" localSheetId="0" hidden="1">'на 01.12.2018'!$A$7:$H$157</definedName>
    <definedName name="Z_987C1B6D_28A7_49CB_BBF0_6C3FFB9FC1C5_.wvu.FilterData" localSheetId="0" hidden="1">'на 01.12.2018'!$A$7:$J$416</definedName>
    <definedName name="Z_98AE7DDA_90CE_4E15_AD8D_6630EEDB042C_.wvu.FilterData" localSheetId="0" hidden="1">'на 01.12.2018'!$A$7:$J$416</definedName>
    <definedName name="Z_98BF881C_EB9C_4397_B787_F3FB50ED2890_.wvu.FilterData" localSheetId="0" hidden="1">'на 01.12.2018'!$A$7:$J$416</definedName>
    <definedName name="Z_98E168F2_55D9_4CA5_BFC7_4762AF11FD48_.wvu.FilterData" localSheetId="0" hidden="1">'на 01.12.2018'!$A$7:$J$416</definedName>
    <definedName name="Z_998B8119_4FF3_4A16_838D_539C6AE34D55_.wvu.Cols" localSheetId="0" hidden="1">'на 01.12.2018'!#REF!,'на 01.12.2018'!#REF!</definedName>
    <definedName name="Z_998B8119_4FF3_4A16_838D_539C6AE34D55_.wvu.FilterData" localSheetId="0" hidden="1">'на 01.12.2018'!$A$7:$J$416</definedName>
    <definedName name="Z_998B8119_4FF3_4A16_838D_539C6AE34D55_.wvu.PrintArea" localSheetId="0" hidden="1">'на 01.12.2018'!$A$1:$J$208</definedName>
    <definedName name="Z_998B8119_4FF3_4A16_838D_539C6AE34D55_.wvu.PrintTitles" localSheetId="0" hidden="1">'на 01.12.2018'!$5:$8</definedName>
    <definedName name="Z_998B8119_4FF3_4A16_838D_539C6AE34D55_.wvu.Rows" localSheetId="0" hidden="1">'на 01.12.2018'!#REF!</definedName>
    <definedName name="Z_99950613_28E7_4EC2_B918_559A2757B0A9_.wvu.FilterData" localSheetId="0" hidden="1">'на 01.12.2018'!$A$7:$J$416</definedName>
    <definedName name="Z_99950613_28E7_4EC2_B918_559A2757B0A9_.wvu.PrintArea" localSheetId="0" hidden="1">'на 01.12.2018'!$A$1:$J$214</definedName>
    <definedName name="Z_99950613_28E7_4EC2_B918_559A2757B0A9_.wvu.PrintTitles" localSheetId="0" hidden="1">'на 01.12.2018'!$5:$8</definedName>
    <definedName name="Z_9A28E7E9_55CD_40D9_9E29_E07B8DD3C238_.wvu.FilterData" localSheetId="0" hidden="1">'на 01.12.2018'!$A$7:$J$416</definedName>
    <definedName name="Z_9A769443_7DFA_43D5_AB26_6F2EEF53DAF1_.wvu.FilterData" localSheetId="0" hidden="1">'на 01.12.2018'!$A$7:$H$157</definedName>
    <definedName name="Z_9A8CADCF_85D0_4D32_80F2_6CE3DE83CA66_.wvu.FilterData" localSheetId="0" hidden="1">'на 01.12.2018'!$A$7:$J$416</definedName>
    <definedName name="Z_9C310551_EC8B_4B87_B5AF_39FC532C6FE3_.wvu.FilterData" localSheetId="0" hidden="1">'на 01.12.2018'!$A$7:$H$157</definedName>
    <definedName name="Z_9C38FBC7_6E93_40A5_BD30_7720FC92D0D4_.wvu.FilterData" localSheetId="0" hidden="1">'на 01.12.2018'!$A$7:$J$416</definedName>
    <definedName name="Z_9CB26755_9CF3_42C9_A567_6FF9CCE0F397_.wvu.FilterData" localSheetId="0" hidden="1">'на 01.12.2018'!$A$7:$J$416</definedName>
    <definedName name="Z_9D24C81C_5B18_4B40_BF88_7236C9CAE366_.wvu.FilterData" localSheetId="0" hidden="1">'на 01.12.2018'!$A$7:$H$157</definedName>
    <definedName name="Z_9E1D944D_E62F_4660_B928_F956F86CCB3D_.wvu.FilterData" localSheetId="0" hidden="1">'на 01.12.2018'!$A$7:$J$416</definedName>
    <definedName name="Z_9E720D93_31F0_4636_BA00_6CE6F83F3651_.wvu.FilterData" localSheetId="0" hidden="1">'на 01.12.2018'!$A$7:$J$416</definedName>
    <definedName name="Z_9E943B7D_D4C7_443F_BC4C_8AB90546D8A5_.wvu.Cols" localSheetId="0" hidden="1">'на 01.12.2018'!#REF!,'на 01.12.2018'!#REF!</definedName>
    <definedName name="Z_9E943B7D_D4C7_443F_BC4C_8AB90546D8A5_.wvu.FilterData" localSheetId="0" hidden="1">'на 01.12.2018'!$A$3:$J$60</definedName>
    <definedName name="Z_9E943B7D_D4C7_443F_BC4C_8AB90546D8A5_.wvu.PrintTitles" localSheetId="0" hidden="1">'на 01.12.2018'!$5:$8</definedName>
    <definedName name="Z_9E943B7D_D4C7_443F_BC4C_8AB90546D8A5_.wvu.Rows" localSheetId="0" hidden="1">'на 01.12.2018'!#REF!,'на 01.12.2018'!#REF!,'на 01.12.2018'!#REF!,'на 01.12.2018'!#REF!,'на 01.12.2018'!#REF!,'на 01.12.2018'!#REF!,'на 01.12.2018'!#REF!,'на 01.12.2018'!#REF!,'на 01.12.2018'!#REF!,'на 01.12.2018'!#REF!,'на 01.12.2018'!#REF!,'на 01.12.2018'!#REF!,'на 01.12.2018'!#REF!,'на 01.12.2018'!#REF!,'на 01.12.2018'!#REF!,'на 01.12.2018'!#REF!,'на 01.12.2018'!#REF!,'на 01.12.2018'!#REF!,'на 01.12.2018'!#REF!,'на 01.12.2018'!#REF!</definedName>
    <definedName name="Z_9EC99D85_9CBB_4D41_A0AC_5A782960B43C_.wvu.FilterData" localSheetId="0" hidden="1">'на 01.12.2018'!$A$7:$H$157</definedName>
    <definedName name="Z_9F469FEB_94D1_4BA9_BDF6_0A94C53541EA_.wvu.FilterData" localSheetId="0" hidden="1">'на 01.12.2018'!$A$7:$J$416</definedName>
    <definedName name="Z_9FA29541_62F4_4CED_BF33_19F6BA57578F_.wvu.Cols" localSheetId="0" hidden="1">'на 01.12.2018'!#REF!,'на 01.12.2018'!#REF!</definedName>
    <definedName name="Z_9FA29541_62F4_4CED_BF33_19F6BA57578F_.wvu.FilterData" localSheetId="0" hidden="1">'на 01.12.2018'!$A$7:$J$416</definedName>
    <definedName name="Z_9FA29541_62F4_4CED_BF33_19F6BA57578F_.wvu.PrintArea" localSheetId="0" hidden="1">'на 01.12.2018'!$A$1:$J$208</definedName>
    <definedName name="Z_9FA29541_62F4_4CED_BF33_19F6BA57578F_.wvu.PrintTitles" localSheetId="0" hidden="1">'на 01.12.2018'!$5:$8</definedName>
    <definedName name="Z_9FDAEEB9_7434_4701_B9D3_AEFADA35D37B_.wvu.FilterData" localSheetId="0" hidden="1">'на 01.12.2018'!$A$7:$J$416</definedName>
    <definedName name="Z_A08B7B60_BE09_484D_B75E_15D9DE206B17_.wvu.FilterData" localSheetId="0" hidden="1">'на 01.12.2018'!$A$7:$J$416</definedName>
    <definedName name="Z_A0963EEC_5578_46DF_B7B0_2B9F8CADC5B9_.wvu.FilterData" localSheetId="0" hidden="1">'на 01.12.2018'!$A$7:$J$416</definedName>
    <definedName name="Z_A0A3CD9B_2436_40D7_91DB_589A95FBBF00_.wvu.FilterData" localSheetId="0" hidden="1">'на 01.12.2018'!$A$7:$J$416</definedName>
    <definedName name="Z_A0A3CD9B_2436_40D7_91DB_589A95FBBF00_.wvu.PrintArea" localSheetId="0" hidden="1">'на 01.12.2018'!$A$1:$J$214</definedName>
    <definedName name="Z_A0EB0A04_1124_498B_8C4B_C1E25B53C1A8_.wvu.FilterData" localSheetId="0" hidden="1">'на 01.12.2018'!$A$7:$H$157</definedName>
    <definedName name="Z_A113B19A_DB2C_4585_AED7_B7EF9F05E57E_.wvu.FilterData" localSheetId="0" hidden="1">'на 01.12.2018'!$A$7:$J$416</definedName>
    <definedName name="Z_A1252AD3_62A9_4B5D_B0FA_98A0DCCDEFC0_.wvu.FilterData" localSheetId="0" hidden="1">'на 01.12.2018'!$A$7:$J$416</definedName>
    <definedName name="Z_A21CB1BD_5236_485F_8FCB_D43C0EB079B8_.wvu.FilterData" localSheetId="0" hidden="1">'на 01.12.2018'!$A$7:$J$416</definedName>
    <definedName name="Z_A2611F3A_C06C_4662_B39E_6F08BA7C9B14_.wvu.FilterData" localSheetId="0" hidden="1">'на 01.12.2018'!$A$7:$H$157</definedName>
    <definedName name="Z_A28DA500_33FC_4913_B21A_3E2D7ED7A130_.wvu.FilterData" localSheetId="0" hidden="1">'на 01.12.2018'!$A$7:$H$157</definedName>
    <definedName name="Z_A38250FB_559C_49CE_918A_6673F9586B86_.wvu.FilterData" localSheetId="0" hidden="1">'на 01.12.2018'!$A$7:$J$416</definedName>
    <definedName name="Z_A5169FE8_9D26_44E6_A6EA_F78B40E1DE01_.wvu.FilterData" localSheetId="0" hidden="1">'на 01.12.2018'!$A$7:$J$416</definedName>
    <definedName name="Z_A57C42F9_18B1_4AA0_97AE_4F8F0C3D5B4A_.wvu.FilterData" localSheetId="0" hidden="1">'на 01.12.2018'!$A$7:$J$416</definedName>
    <definedName name="Z_A62258B9_7768_4C4F_AFFC_537782E81CFF_.wvu.FilterData" localSheetId="0" hidden="1">'на 01.12.2018'!$A$7:$H$157</definedName>
    <definedName name="Z_A65D4FF6_26A1_47FE_AF98_41E05002FB1E_.wvu.FilterData" localSheetId="0" hidden="1">'на 01.12.2018'!$A$7:$H$157</definedName>
    <definedName name="Z_A6816A2A_A381_4629_A196_A2D2CBED046E_.wvu.FilterData" localSheetId="0" hidden="1">'на 01.12.2018'!$A$7:$J$416</definedName>
    <definedName name="Z_A6B98527_7CBF_4E4D_BDEA_9334A3EB779F_.wvu.Cols" localSheetId="0" hidden="1">'на 01.12.2018'!#REF!,'на 01.12.2018'!#REF!,'на 01.12.2018'!$K:$BN</definedName>
    <definedName name="Z_A6B98527_7CBF_4E4D_BDEA_9334A3EB779F_.wvu.FilterData" localSheetId="0" hidden="1">'на 01.12.2018'!$A$7:$J$416</definedName>
    <definedName name="Z_A6B98527_7CBF_4E4D_BDEA_9334A3EB779F_.wvu.PrintArea" localSheetId="0" hidden="1">'на 01.12.2018'!$A$1:$BN$208</definedName>
    <definedName name="Z_A6B98527_7CBF_4E4D_BDEA_9334A3EB779F_.wvu.PrintTitles" localSheetId="0" hidden="1">'на 01.12.2018'!$5:$7</definedName>
    <definedName name="Z_A80309A3_DC3C_4005_B42B_D4917A972961_.wvu.FilterData" localSheetId="0" hidden="1">'на 01.12.2018'!$A$7:$J$416</definedName>
    <definedName name="Z_A8EFE8CB_4B40_4A53_8B7A_29439E2B50D7_.wvu.FilterData" localSheetId="0" hidden="1">'на 01.12.2018'!$A$7:$J$416</definedName>
    <definedName name="Z_A98C96B5_CE3A_4FF9_B3E5_0DBB66ADC5BB_.wvu.FilterData" localSheetId="0" hidden="1">'на 01.12.2018'!$A$7:$H$157</definedName>
    <definedName name="Z_A9BB2943_E4B1_4809_A926_69F8C50E1CF2_.wvu.FilterData" localSheetId="0" hidden="1">'на 01.12.2018'!$A$7:$J$416</definedName>
    <definedName name="Z_AA4C7BF5_07E0_4095_B165_D2AF600190FA_.wvu.FilterData" localSheetId="0" hidden="1">'на 01.12.2018'!$A$7:$H$157</definedName>
    <definedName name="Z_AAC4B5AB_1913_4D9C_A1FF_BD9345E009EB_.wvu.FilterData" localSheetId="0" hidden="1">'на 01.12.2018'!$A$7:$H$157</definedName>
    <definedName name="Z_AB20AEF7_931C_411F_91E6_F461408B5AE6_.wvu.FilterData" localSheetId="0" hidden="1">'на 01.12.2018'!$A$7:$J$416</definedName>
    <definedName name="Z_ABA75302_0F6D_4886_9D81_1818E8870CAA_.wvu.FilterData" localSheetId="0" hidden="1">'на 01.12.2018'!$A$3:$K$213</definedName>
    <definedName name="Z_ABAF42E6_6CD6_46B1_A0C6_0099C207BC1C_.wvu.FilterData" localSheetId="0" hidden="1">'на 01.12.2018'!$A$7:$J$416</definedName>
    <definedName name="Z_ABF07E15_3FB5_46FA_8B18_72FA32E3F1DA_.wvu.FilterData" localSheetId="0" hidden="1">'на 01.12.2018'!$A$7:$J$416</definedName>
    <definedName name="Z_ACFE2E5A_B4BC_4793_B103_05F97C227772_.wvu.FilterData" localSheetId="0" hidden="1">'на 01.12.2018'!$A$7:$J$416</definedName>
    <definedName name="Z_AD079EA2_4E18_46EE_8E20_0C7923C917D2_.wvu.FilterData" localSheetId="0" hidden="1">'на 01.12.2018'!$A$7:$J$416</definedName>
    <definedName name="Z_AD5FD28B_B163_4E28_9CF1_4D777A9C7F23_.wvu.FilterData" localSheetId="0" hidden="1">'на 01.12.2018'!$A$7:$J$416</definedName>
    <definedName name="Z_ADE318A0_9CB5_431A_AF2B_D561B19631D9_.wvu.FilterData" localSheetId="0" hidden="1">'на 01.12.2018'!$A$7:$J$416</definedName>
    <definedName name="Z_ADF53E9B_9172_4E3F_AC45_4FF59160C1DB_.wvu.FilterData" localSheetId="0" hidden="1">'на 01.12.2018'!$A$7:$J$416</definedName>
    <definedName name="Z_AF01D870_77CB_46A2_A95B_3A27FF42EAA8_.wvu.FilterData" localSheetId="0" hidden="1">'на 01.12.2018'!$A$7:$H$157</definedName>
    <definedName name="Z_AF1AEFF5_9892_4FCB_BD3E_6CF1CEE1B71B_.wvu.FilterData" localSheetId="0" hidden="1">'на 01.12.2018'!$A$7:$J$416</definedName>
    <definedName name="Z_AFABF6AA_2F6E_48B0_98F8_213EA30990B1_.wvu.FilterData" localSheetId="0" hidden="1">'на 01.12.2018'!$A$7:$J$416</definedName>
    <definedName name="Z_AFC26506_1EE1_430F_B247_3257CE41958A_.wvu.FilterData" localSheetId="0" hidden="1">'на 01.12.2018'!$A$7:$J$416</definedName>
    <definedName name="Z_B00B4D71_156E_4DD9_93CC_1F392CBA035F_.wvu.FilterData" localSheetId="0" hidden="1">'на 01.12.2018'!$A$7:$J$416</definedName>
    <definedName name="Z_B0B61858_D248_4F0B_95EB_A53482FBF19B_.wvu.FilterData" localSheetId="0" hidden="1">'на 01.12.2018'!$A$7:$J$416</definedName>
    <definedName name="Z_B0BB7BD4_E507_4D19_A9BF_6595068A89B5_.wvu.FilterData" localSheetId="0" hidden="1">'на 01.12.2018'!$A$7:$J$416</definedName>
    <definedName name="Z_B180D137_9F25_4AD4_9057_37928F1867A8_.wvu.FilterData" localSheetId="0" hidden="1">'на 01.12.2018'!$A$7:$H$157</definedName>
    <definedName name="Z_B1FA2CF0_321B_4787_93E8_EB6D5C78D6B5_.wvu.FilterData" localSheetId="0" hidden="1">'на 01.12.2018'!$A$7:$J$416</definedName>
    <definedName name="Z_B246A3A0_6AE0_4610_AE7A_F7490C26DBCA_.wvu.FilterData" localSheetId="0" hidden="1">'на 01.12.2018'!$A$7:$J$416</definedName>
    <definedName name="Z_B2D38EAC_E767_43A7_B7A2_621639FE347D_.wvu.FilterData" localSheetId="0" hidden="1">'на 01.12.2018'!$A$7:$H$157</definedName>
    <definedName name="Z_B2E9D1B9_C3FE_4F75_89F4_46F3E34C24E4_.wvu.FilterData" localSheetId="0" hidden="1">'на 01.12.2018'!$A$7:$J$416</definedName>
    <definedName name="Z_B30FEF93_CDBE_4AC5_9298_7B65E13C3F79_.wvu.FilterData" localSheetId="0" hidden="1">'на 01.12.2018'!$A$7:$J$416</definedName>
    <definedName name="Z_B3114865_FFF9_40B7_B9E6_C3642102DCF9_.wvu.FilterData" localSheetId="0" hidden="1">'на 01.12.2018'!$A$7:$J$416</definedName>
    <definedName name="Z_B3339176_D3D0_4D7A_8AAB_C0B71F942A93_.wvu.FilterData" localSheetId="0" hidden="1">'на 01.12.2018'!$A$7:$H$157</definedName>
    <definedName name="Z_B350A9CC_C225_45B2_AEE1_E6A61C6949F5_.wvu.FilterData" localSheetId="0" hidden="1">'на 01.12.2018'!$A$7:$J$416</definedName>
    <definedName name="Z_B45FAC42_679D_43AB_B511_9E5492CAC2DB_.wvu.FilterData" localSheetId="0" hidden="1">'на 01.12.2018'!$A$7:$H$157</definedName>
    <definedName name="Z_B499C08D_A2E7_417F_A9B7_BFCE2B66534F_.wvu.FilterData" localSheetId="0" hidden="1">'на 01.12.2018'!$A$7:$J$416</definedName>
    <definedName name="Z_B543C7D0_E350_4DA4_A835_ADCB64A4D66D_.wvu.FilterData" localSheetId="0" hidden="1">'на 01.12.2018'!$A$7:$J$416</definedName>
    <definedName name="Z_B5533D56_E1AE_4DE7_8436_EF9CA55A4943_.wvu.FilterData" localSheetId="0" hidden="1">'на 01.12.2018'!$A$7:$J$416</definedName>
    <definedName name="Z_B56BEF44_39DC_4F5B_A5E5_157C237832AF_.wvu.FilterData" localSheetId="0" hidden="1">'на 01.12.2018'!$A$7:$H$157</definedName>
    <definedName name="Z_B5A6FE62_B66C_45B1_AF17_B7686B0B3A3F_.wvu.FilterData" localSheetId="0" hidden="1">'на 01.12.2018'!$A$7:$J$416</definedName>
    <definedName name="Z_B603D180_E09A_4B9C_810F_9423EBA4A0EA_.wvu.FilterData" localSheetId="0" hidden="1">'на 01.12.2018'!$A$7:$J$416</definedName>
    <definedName name="Z_B666AFF1_6658_457A_A768_4BF1349F009A_.wvu.FilterData" localSheetId="0" hidden="1">'на 01.12.2018'!$A$7:$J$416</definedName>
    <definedName name="Z_B698776A_6A96_445D_9813_F5440DD90495_.wvu.FilterData" localSheetId="0" hidden="1">'на 01.12.2018'!$A$7:$J$416</definedName>
    <definedName name="Z_B6D72401_10F2_4D08_9A2D_EC1E2043D946_.wvu.FilterData" localSheetId="0" hidden="1">'на 01.12.2018'!$A$7:$J$416</definedName>
    <definedName name="Z_B6F11AB1_40C8_4880_BE42_1C35664CF325_.wvu.FilterData" localSheetId="0" hidden="1">'на 01.12.2018'!$A$7:$J$416</definedName>
    <definedName name="Z_B736B334_F8CF_4A1D_A747_B2B8CF3F3731_.wvu.FilterData" localSheetId="0" hidden="1">'на 01.12.2018'!$A$7:$J$416</definedName>
    <definedName name="Z_B7A22467_168B_475A_AC6B_F744F4990F6A_.wvu.FilterData" localSheetId="0" hidden="1">'на 01.12.2018'!$A$7:$J$416</definedName>
    <definedName name="Z_B7A4DC29_6CA3_48BD_BD2B_5EA61D250392_.wvu.FilterData" localSheetId="0" hidden="1">'на 01.12.2018'!$A$7:$H$157</definedName>
    <definedName name="Z_B7D9DE91_6329_4AB9_BB45_131E306E53B9_.wvu.FilterData" localSheetId="0" hidden="1">'на 01.12.2018'!$A$7:$J$416</definedName>
    <definedName name="Z_B7F67755_3086_43A6_86E7_370F80E61BD0_.wvu.FilterData" localSheetId="0" hidden="1">'на 01.12.2018'!$A$7:$H$157</definedName>
    <definedName name="Z_B8283716_285A_45D5_8283_DCA7A3C9CFC7_.wvu.FilterData" localSheetId="0" hidden="1">'на 01.12.2018'!$A$7:$J$416</definedName>
    <definedName name="Z_B858041A_E0C9_4C5A_A736_A0DA4684B712_.wvu.FilterData" localSheetId="0" hidden="1">'на 01.12.2018'!$A$7:$J$416</definedName>
    <definedName name="Z_B8EDA240_D337_4165_927F_4408D011F4B1_.wvu.FilterData" localSheetId="0" hidden="1">'на 01.12.2018'!$A$7:$J$416</definedName>
    <definedName name="Z_B94999B0_3597_431C_9F36_97A338C842BB_.wvu.FilterData" localSheetId="0" hidden="1">'на 01.12.2018'!$A$7:$J$416</definedName>
    <definedName name="Z_B9A29D57_1D84_4BB4_A72C_EF14D2D8DD4E_.wvu.FilterData" localSheetId="0" hidden="1">'на 01.12.2018'!$A$7:$J$416</definedName>
    <definedName name="Z_B9FDB936_DEDC_405B_AC55_3262523808BE_.wvu.FilterData" localSheetId="0" hidden="1">'на 01.12.2018'!$A$7:$J$416</definedName>
    <definedName name="Z_BAB4825B_2E54_4A6C_A72D_1F8E7B4FEFFB_.wvu.FilterData" localSheetId="0" hidden="1">'на 01.12.2018'!$A$7:$J$416</definedName>
    <definedName name="Z_BAFB3A8F_5ACD_4C4A_A33C_831C754D88C0_.wvu.FilterData" localSheetId="0" hidden="1">'на 01.12.2018'!$A$7:$J$416</definedName>
    <definedName name="Z_BBED0997_5705_4C3C_95F1_5444E893BE19_.wvu.FilterData" localSheetId="0" hidden="1">'на 01.12.2018'!$A$7:$J$416</definedName>
    <definedName name="Z_BC09D690_D177_4FC8_AE1F_8F0F0D5C6ECD_.wvu.FilterData" localSheetId="0" hidden="1">'на 01.12.2018'!$A$7:$J$416</definedName>
    <definedName name="Z_BC6910FC_42F8_457B_8F8D_9BC0111CE283_.wvu.FilterData" localSheetId="0" hidden="1">'на 01.12.2018'!$A$7:$J$416</definedName>
    <definedName name="Z_BD707806_8F10_492F_81AE_A7900A187828_.wvu.FilterData" localSheetId="0" hidden="1">'на 01.12.2018'!$A$3:$K$213</definedName>
    <definedName name="Z_BDD573CF_BFE0_4002_B5F7_E438A5DAD635_.wvu.FilterData" localSheetId="0" hidden="1">'на 01.12.2018'!$A$7:$J$416</definedName>
    <definedName name="Z_BE3F7214_4B0C_40FA_B4F7_B0F38416BCEF_.wvu.FilterData" localSheetId="0" hidden="1">'на 01.12.2018'!$A$7:$J$416</definedName>
    <definedName name="Z_BE442298_736F_47F5_9592_76FFCCDA59DB_.wvu.FilterData" localSheetId="0" hidden="1">'на 01.12.2018'!$A$7:$H$157</definedName>
    <definedName name="Z_BE842559_6B14_41AC_A92A_4E50A6CE8B79_.wvu.FilterData" localSheetId="0" hidden="1">'на 01.12.2018'!$A$7:$J$416</definedName>
    <definedName name="Z_BE97AC31_BFEB_4520_BC44_68B0C987C70A_.wvu.FilterData" localSheetId="0" hidden="1">'на 01.12.2018'!$A$7:$J$416</definedName>
    <definedName name="Z_BEA0FDBA_BB07_4C19_8BBD_5E57EE395C09_.wvu.FilterData" localSheetId="0" hidden="1">'на 01.12.2018'!$A$7:$J$416</definedName>
    <definedName name="Z_BEA0FDBA_BB07_4C19_8BBD_5E57EE395C09_.wvu.PrintArea" localSheetId="0" hidden="1">'на 01.12.2018'!$A$1:$J$214</definedName>
    <definedName name="Z_BEA0FDBA_BB07_4C19_8BBD_5E57EE395C09_.wvu.PrintTitles" localSheetId="0" hidden="1">'на 01.12.2018'!$5:$8</definedName>
    <definedName name="Z_BF22223F_B516_45E8_9C4B_DD4CB4CE2C48_.wvu.FilterData" localSheetId="0" hidden="1">'на 01.12.2018'!$A$7:$J$416</definedName>
    <definedName name="Z_BF65F093_304D_44F0_BF26_E5F8F9093CF5_.wvu.FilterData" localSheetId="0" hidden="1">'на 01.12.2018'!$A$7:$J$60</definedName>
    <definedName name="Z_C02D2AC3_00AB_4B4C_8299_349FC338B994_.wvu.FilterData" localSheetId="0" hidden="1">'на 01.12.2018'!$A$7:$J$416</definedName>
    <definedName name="Z_C0ED18A2_48B4_4C82_979B_4B80DB79BC08_.wvu.FilterData" localSheetId="0" hidden="1">'на 01.12.2018'!$A$7:$J$416</definedName>
    <definedName name="Z_C106F923_AD55_472E_86A3_2C4C13F084E8_.wvu.FilterData" localSheetId="0" hidden="1">'на 01.12.2018'!$A$7:$J$416</definedName>
    <definedName name="Z_C140C6EF_B272_4886_8555_3A3DB8A6C4A0_.wvu.FilterData" localSheetId="0" hidden="1">'на 01.12.2018'!$A$7:$J$416</definedName>
    <definedName name="Z_C14C28B9_3A8B_4F55_AC1E_B6D3DA6398D5_.wvu.FilterData" localSheetId="0" hidden="1">'на 01.12.2018'!$A$7:$J$416</definedName>
    <definedName name="Z_C276A679_E43E_444B_B0E9_B307A301A03A_.wvu.FilterData" localSheetId="0" hidden="1">'на 01.12.2018'!$A$7:$J$416</definedName>
    <definedName name="Z_C2E7FF11_4F7B_4EA9_AD45_A8385AC4BC24_.wvu.FilterData" localSheetId="0" hidden="1">'на 01.12.2018'!$A$7:$H$157</definedName>
    <definedName name="Z_C3E7B974_7E68_49C9_8A66_DEBBC3D71CB8_.wvu.FilterData" localSheetId="0" hidden="1">'на 01.12.2018'!$A$7:$H$157</definedName>
    <definedName name="Z_C3E97E4D_03A9_422E_8E65_116E90E7DE0A_.wvu.FilterData" localSheetId="0" hidden="1">'на 01.12.2018'!$A$7:$J$416</definedName>
    <definedName name="Z_C47D5376_4107_461D_B353_0F0CCA5A27B8_.wvu.FilterData" localSheetId="0" hidden="1">'на 01.12.2018'!$A$7:$H$157</definedName>
    <definedName name="Z_C4A81194_E272_4927_9E06_D47C43E50753_.wvu.FilterData" localSheetId="0" hidden="1">'на 01.12.2018'!$A$7:$J$416</definedName>
    <definedName name="Z_C4E388F3_F33E_45AF_8E75_3BD450853C20_.wvu.FilterData" localSheetId="0" hidden="1">'на 01.12.2018'!$A$7:$J$416</definedName>
    <definedName name="Z_C55D9313_9108_41CA_AD0E_FE2F7292C638_.wvu.FilterData" localSheetId="0" hidden="1">'на 01.12.2018'!$A$7:$H$157</definedName>
    <definedName name="Z_C5A38A18_427F_40C3_A14B_55DA8E81FB09_.wvu.FilterData" localSheetId="0" hidden="1">'на 01.12.2018'!$A$7:$J$416</definedName>
    <definedName name="Z_C5D84F85_3611_4C2A_903D_ECFF3A3DA3D9_.wvu.FilterData" localSheetId="0" hidden="1">'на 01.12.2018'!$A$7:$H$157</definedName>
    <definedName name="Z_C636DE0B_BC5D_45AA_89BD_B628CA1FE119_.wvu.FilterData" localSheetId="0" hidden="1">'на 01.12.2018'!$A$7:$J$416</definedName>
    <definedName name="Z_C70C85CF_5ADB_4631_87C7_BA23E9BE3196_.wvu.FilterData" localSheetId="0" hidden="1">'на 01.12.2018'!$A$7:$J$416</definedName>
    <definedName name="Z_C74598AC_1D4B_466D_8455_294C1A2E69BB_.wvu.FilterData" localSheetId="0" hidden="1">'на 01.12.2018'!$A$7:$H$157</definedName>
    <definedName name="Z_C745CD1F_9AA3_43D8_A7DA_ABDAF8508B62_.wvu.FilterData" localSheetId="0" hidden="1">'на 01.12.2018'!$A$7:$J$416</definedName>
    <definedName name="Z_C77795A2_6414_4CC8_AA0C_59805D660811_.wvu.FilterData" localSheetId="0" hidden="1">'на 01.12.2018'!$A$7:$J$416</definedName>
    <definedName name="Z_C7B45388_19BF_40B6_BABC_45E74244A2D0_.wvu.FilterData" localSheetId="0" hidden="1">'на 01.12.2018'!$A$7:$J$416</definedName>
    <definedName name="Z_C7DB809B_EB90_4CA8_929B_8A5AA3E83B84_.wvu.FilterData" localSheetId="0" hidden="1">'на 01.12.2018'!$A$7:$J$416</definedName>
    <definedName name="Z_C8579552_11B1_4140_9659_E1DA02EF9DD1_.wvu.FilterData" localSheetId="0" hidden="1">'на 01.12.2018'!$A$7:$J$416</definedName>
    <definedName name="Z_C8C7D91A_0101_429D_A7C4_25C2A366909A_.wvu.Cols" localSheetId="0" hidden="1">'на 01.12.2018'!#REF!,'на 01.12.2018'!#REF!</definedName>
    <definedName name="Z_C8C7D91A_0101_429D_A7C4_25C2A366909A_.wvu.FilterData" localSheetId="0" hidden="1">'на 01.12.2018'!$A$7:$J$60</definedName>
    <definedName name="Z_C8C7D91A_0101_429D_A7C4_25C2A366909A_.wvu.Rows" localSheetId="0" hidden="1">'на 01.12.2018'!#REF!,'на 01.12.2018'!#REF!,'на 01.12.2018'!#REF!,'на 01.12.2018'!#REF!,'на 01.12.2018'!#REF!,'на 01.12.2018'!#REF!,'на 01.12.2018'!#REF!,'на 01.12.2018'!#REF!,'на 01.12.2018'!#REF!,'на 01.12.2018'!#REF!</definedName>
    <definedName name="Z_C9081176_529C_43E8_8E20_8AC24E7C2D35_.wvu.FilterData" localSheetId="0" hidden="1">'на 01.12.2018'!$A$7:$J$416</definedName>
    <definedName name="Z_C94FB5D5_E515_4327_B4DC_AC3D7C1A6363_.wvu.FilterData" localSheetId="0" hidden="1">'на 01.12.2018'!$A$7:$J$416</definedName>
    <definedName name="Z_C97ACF3E_ACD3_4C9D_94FA_EA6F3D46505E_.wvu.FilterData" localSheetId="0" hidden="1">'на 01.12.2018'!$A$7:$J$416</definedName>
    <definedName name="Z_C98B4A4E_FC1F_45B3_ABB0_7DC9BD4B8057_.wvu.FilterData" localSheetId="0" hidden="1">'на 01.12.2018'!$A$7:$H$157</definedName>
    <definedName name="Z_C9A5AE8B_0A38_4D54_B36F_AFD2A577F3EF_.wvu.FilterData" localSheetId="0" hidden="1">'на 01.12.2018'!$A$7:$J$416</definedName>
    <definedName name="Z_CA384592_0CFD_4322_A4EB_34EC04693944_.wvu.FilterData" localSheetId="0" hidden="1">'на 01.12.2018'!$A$7:$J$416</definedName>
    <definedName name="Z_CA384592_0CFD_4322_A4EB_34EC04693944_.wvu.PrintArea" localSheetId="0" hidden="1">'на 01.12.2018'!$A$1:$J$214</definedName>
    <definedName name="Z_CA384592_0CFD_4322_A4EB_34EC04693944_.wvu.PrintTitles" localSheetId="0" hidden="1">'на 01.12.2018'!$5:$8</definedName>
    <definedName name="Z_CAAD7F8A_A328_4C0A_9ECF_2AD83A08D699_.wvu.FilterData" localSheetId="0" hidden="1">'на 01.12.2018'!$A$7:$H$157</definedName>
    <definedName name="Z_CB1A56DC_A135_41E6_8A02_AE4E518C879F_.wvu.FilterData" localSheetId="0" hidden="1">'на 01.12.2018'!$A$7:$J$416</definedName>
    <definedName name="Z_CB4880DD_CE83_4DFC_BBA7_70687256D5A4_.wvu.FilterData" localSheetId="0" hidden="1">'на 01.12.2018'!$A$7:$H$157</definedName>
    <definedName name="Z_CBDBA949_FA00_4560_8001_BD00E63FCCA4_.wvu.FilterData" localSheetId="0" hidden="1">'на 01.12.2018'!$A$7:$J$416</definedName>
    <definedName name="Z_CBF12BD1_A071_4448_8003_32E74F40E3E3_.wvu.FilterData" localSheetId="0" hidden="1">'на 01.12.2018'!$A$7:$H$157</definedName>
    <definedName name="Z_CBF9D894_3FD2_4B68_BAC8_643DB23851C0_.wvu.FilterData" localSheetId="0" hidden="1">'на 01.12.2018'!$A$7:$H$157</definedName>
    <definedName name="Z_CBF9D894_3FD2_4B68_BAC8_643DB23851C0_.wvu.Rows" localSheetId="0" hidden="1">'на 01.12.2018'!#REF!,'на 01.12.2018'!#REF!,'на 01.12.2018'!#REF!,'на 01.12.2018'!#REF!</definedName>
    <definedName name="Z_CCC17219_B1A3_4C6B_B903_0E4550432FD0_.wvu.FilterData" localSheetId="0" hidden="1">'на 01.12.2018'!$A$7:$H$157</definedName>
    <definedName name="Z_CCF533A2_322B_40E2_88B2_065E6D1D35B4_.wvu.FilterData" localSheetId="0" hidden="1">'на 01.12.2018'!$A$7:$J$416</definedName>
    <definedName name="Z_CCF533A2_322B_40E2_88B2_065E6D1D35B4_.wvu.PrintArea" localSheetId="0" hidden="1">'на 01.12.2018'!$A$1:$J$214</definedName>
    <definedName name="Z_CCF533A2_322B_40E2_88B2_065E6D1D35B4_.wvu.PrintTitles" localSheetId="0" hidden="1">'на 01.12.2018'!$5:$8</definedName>
    <definedName name="Z_CD10AFE5_EACD_43E3_B0AD_1FCFF7EEADC3_.wvu.FilterData" localSheetId="0" hidden="1">'на 01.12.2018'!$A$7:$J$416</definedName>
    <definedName name="Z_CDABDA6A_CEAA_4779_9390_A07E787E5F1B_.wvu.FilterData" localSheetId="0" hidden="1">'на 01.12.2018'!$A$7:$J$416</definedName>
    <definedName name="Z_CDBBEB40_4DC8_4F8A_B0B0_EE0E987A2098_.wvu.FilterData" localSheetId="0" hidden="1">'на 01.12.2018'!$A$7:$J$416</definedName>
    <definedName name="Z_CEF22FD3_C3E9_4C31_B864_568CAC74A486_.wvu.FilterData" localSheetId="0" hidden="1">'на 01.12.2018'!$A$7:$J$416</definedName>
    <definedName name="Z_CFEB7053_3C1D_451D_9A86_5940DFCF964A_.wvu.FilterData" localSheetId="0" hidden="1">'на 01.12.2018'!$A$7:$J$416</definedName>
    <definedName name="Z_D165341F_496A_48CE_829A_555B16787041_.wvu.FilterData" localSheetId="0" hidden="1">'на 01.12.2018'!$A$7:$J$416</definedName>
    <definedName name="Z_D20DFCFE_63F9_4265_B37B_4F36C46DF159_.wvu.Cols" localSheetId="0" hidden="1">'на 01.12.2018'!#REF!,'на 01.12.2018'!#REF!</definedName>
    <definedName name="Z_D20DFCFE_63F9_4265_B37B_4F36C46DF159_.wvu.FilterData" localSheetId="0" hidden="1">'на 01.12.2018'!$A$7:$J$416</definedName>
    <definedName name="Z_D20DFCFE_63F9_4265_B37B_4F36C46DF159_.wvu.PrintArea" localSheetId="0" hidden="1">'на 01.12.2018'!$A$1:$J$208</definedName>
    <definedName name="Z_D20DFCFE_63F9_4265_B37B_4F36C46DF159_.wvu.PrintTitles" localSheetId="0" hidden="1">'на 01.12.2018'!$5:$8</definedName>
    <definedName name="Z_D20DFCFE_63F9_4265_B37B_4F36C46DF159_.wvu.Rows" localSheetId="0" hidden="1">'на 01.12.2018'!#REF!,'на 01.12.2018'!#REF!,'на 01.12.2018'!#REF!,'на 01.12.2018'!#REF!,'на 01.12.2018'!#REF!</definedName>
    <definedName name="Z_D2422493_0DF6_4923_AFF9_1CE532FC9E0E_.wvu.FilterData" localSheetId="0" hidden="1">'на 01.12.2018'!$A$7:$J$416</definedName>
    <definedName name="Z_D26EAC32_42CC_46AF_8D27_8094727B2B8E_.wvu.FilterData" localSheetId="0" hidden="1">'на 01.12.2018'!$A$7:$J$416</definedName>
    <definedName name="Z_D298563F_7459_410D_A6E1_6B1CDFA6DAA7_.wvu.FilterData" localSheetId="0" hidden="1">'на 01.12.2018'!$A$7:$J$416</definedName>
    <definedName name="Z_D2D627FD_8F1D_4B0C_A4A1_1A515A2831A8_.wvu.FilterData" localSheetId="0" hidden="1">'на 01.12.2018'!$A$7:$J$416</definedName>
    <definedName name="Z_D343F548_3DE6_4716_9B8B_0FF1DF1B1DE3_.wvu.FilterData" localSheetId="0" hidden="1">'на 01.12.2018'!$A$7:$H$157</definedName>
    <definedName name="Z_D3607008_88A4_4735_BF9B_0D60A732D98C_.wvu.FilterData" localSheetId="0" hidden="1">'на 01.12.2018'!$A$7:$J$416</definedName>
    <definedName name="Z_D3C3EFC2_493C_4B9B_BC16_8147B08F8F65_.wvu.FilterData" localSheetId="0" hidden="1">'на 01.12.2018'!$A$7:$H$157</definedName>
    <definedName name="Z_D3D848E7_EB88_4E73_985E_C45B9AE68145_.wvu.FilterData" localSheetId="0" hidden="1">'на 01.12.2018'!$A$7:$J$416</definedName>
    <definedName name="Z_D3E86F4B_12A8_47CC_AEBE_74534991E315_.wvu.FilterData" localSheetId="0" hidden="1">'на 01.12.2018'!$A$7:$J$416</definedName>
    <definedName name="Z_D3F31BC4_4CDA_431B_BA5F_ADE76A923760_.wvu.FilterData" localSheetId="0" hidden="1">'на 01.12.2018'!$A$7:$H$157</definedName>
    <definedName name="Z_D41FF341_5913_4A9E_9CE5_B058CA00C0C7_.wvu.FilterData" localSheetId="0" hidden="1">'на 01.12.2018'!$A$7:$J$416</definedName>
    <definedName name="Z_D45ABB34_16CC_462D_8459_2034D47F465D_.wvu.FilterData" localSheetId="0" hidden="1">'на 01.12.2018'!$A$7:$H$157</definedName>
    <definedName name="Z_D479007E_A9E8_4307_A3E8_18A2BB5C55F2_.wvu.FilterData" localSheetId="0" hidden="1">'на 01.12.2018'!$A$7:$J$416</definedName>
    <definedName name="Z_D489BEDD_3BCD_49DF_9648_48FD6162F1E7_.wvu.FilterData" localSheetId="0" hidden="1">'на 01.12.2018'!$A$7:$J$416</definedName>
    <definedName name="Z_D48CEF89_B01B_4E1D_92B4_235EA4A40F11_.wvu.FilterData" localSheetId="0" hidden="1">'на 01.12.2018'!$A$7:$J$416</definedName>
    <definedName name="Z_D4B24D18_8D1D_47A1_AE9B_21E3F9EF98EE_.wvu.FilterData" localSheetId="0" hidden="1">'на 01.12.2018'!$A$7:$J$416</definedName>
    <definedName name="Z_D4C26987_0F4D_4A17_91A3_C1C154DC81B2_.wvu.FilterData" localSheetId="0" hidden="1">'на 01.12.2018'!$A$7:$J$416</definedName>
    <definedName name="Z_D4D3E883_F6A4_4364_94CA_00BA6BEEBB0B_.wvu.FilterData" localSheetId="0" hidden="1">'на 01.12.2018'!$A$7:$J$416</definedName>
    <definedName name="Z_D4E20E73_FD07_4BE4_B8FA_FE6B214643C4_.wvu.FilterData" localSheetId="0" hidden="1">'на 01.12.2018'!$A$7:$J$416</definedName>
    <definedName name="Z_D5317C3A_3EDA_404B_818D_EAF558810951_.wvu.FilterData" localSheetId="0" hidden="1">'на 01.12.2018'!$A$7:$H$157</definedName>
    <definedName name="Z_D537FB3B_712D_486A_BA32_4F73BEB2AA19_.wvu.FilterData" localSheetId="0" hidden="1">'на 01.12.2018'!$A$7:$H$157</definedName>
    <definedName name="Z_D6730C21_0555_4F4D_B589_9DE5CFF9C442_.wvu.FilterData" localSheetId="0" hidden="1">'на 01.12.2018'!$A$7:$H$157</definedName>
    <definedName name="Z_D6D7FE80_F340_4943_9CA8_381604446690_.wvu.FilterData" localSheetId="0" hidden="1">'на 01.12.2018'!$A$7:$J$416</definedName>
    <definedName name="Z_D7104B72_13BA_47A2_BD7D_6C7C814EB74F_.wvu.FilterData" localSheetId="0" hidden="1">'на 01.12.2018'!$A$7:$J$416</definedName>
    <definedName name="Z_D7BC8E82_4392_4806_9DAE_D94253790B9C_.wvu.Cols" localSheetId="0" hidden="1">'на 01.12.2018'!#REF!,'на 01.12.2018'!#REF!,'на 01.12.2018'!$K:$BN</definedName>
    <definedName name="Z_D7BC8E82_4392_4806_9DAE_D94253790B9C_.wvu.FilterData" localSheetId="0" hidden="1">'на 01.12.2018'!$A$7:$J$416</definedName>
    <definedName name="Z_D7BC8E82_4392_4806_9DAE_D94253790B9C_.wvu.PrintArea" localSheetId="0" hidden="1">'на 01.12.2018'!$A$1:$BN$208</definedName>
    <definedName name="Z_D7BC8E82_4392_4806_9DAE_D94253790B9C_.wvu.PrintTitles" localSheetId="0" hidden="1">'на 01.12.2018'!$5:$7</definedName>
    <definedName name="Z_D7DA24ED_ABB7_4D6E_ACD6_4B88F5184AF8_.wvu.FilterData" localSheetId="0" hidden="1">'на 01.12.2018'!$A$7:$J$416</definedName>
    <definedName name="Z_D8418465_ECB6_40A4_8538_9D6D02B4E5CE_.wvu.FilterData" localSheetId="0" hidden="1">'на 01.12.2018'!$A$7:$H$157</definedName>
    <definedName name="Z_D84FBB24_1F53_4A51_B9A3_672EE24CBBBB_.wvu.FilterData" localSheetId="0" hidden="1">'на 01.12.2018'!$A$7:$J$416</definedName>
    <definedName name="Z_D8836A46_4276_4875_86A1_BB0E2B53006C_.wvu.FilterData" localSheetId="0" hidden="1">'на 01.12.2018'!$A$7:$H$157</definedName>
    <definedName name="Z_D8EBE17E_7A1A_4392_901C_A4C8DD4BAF28_.wvu.FilterData" localSheetId="0" hidden="1">'на 01.12.2018'!$A$7:$H$157</definedName>
    <definedName name="Z_D917D9C8_DA24_43F6_B702_2D065DC4F3EA_.wvu.FilterData" localSheetId="0" hidden="1">'на 01.12.2018'!$A$7:$J$416</definedName>
    <definedName name="Z_D921BCFE_106A_48C3_8051_F877509D5A90_.wvu.FilterData" localSheetId="0" hidden="1">'на 01.12.2018'!$A$7:$J$416</definedName>
    <definedName name="Z_D930048B_C8C6_498D_B7FD_C4CFAF447C25_.wvu.FilterData" localSheetId="0" hidden="1">'на 01.12.2018'!$A$7:$J$416</definedName>
    <definedName name="Z_D93C7415_B321_4E66_84AD_0490D011FDE7_.wvu.FilterData" localSheetId="0" hidden="1">'на 01.12.2018'!$A$7:$J$416</definedName>
    <definedName name="Z_D952F92C_16FA_49C0_ACE1_EEFE2012130A_.wvu.FilterData" localSheetId="0" hidden="1">'на 01.12.2018'!$A$7:$J$416</definedName>
    <definedName name="Z_D954D534_B88D_4A21_85D6_C0757B597D1E_.wvu.FilterData" localSheetId="0" hidden="1">'на 01.12.2018'!$A$7:$J$416</definedName>
    <definedName name="Z_D95852A1_B0FC_4AC5_B62B_5CCBE05B0D15_.wvu.FilterData" localSheetId="0" hidden="1">'на 01.12.2018'!$A$7:$J$416</definedName>
    <definedName name="Z_D97BC9A1_860C_45CB_8FAD_B69CEE39193C_.wvu.FilterData" localSheetId="0" hidden="1">'на 01.12.2018'!$A$7:$H$157</definedName>
    <definedName name="Z_D981844C_3450_4227_997A_DB8016618FC0_.wvu.FilterData" localSheetId="0" hidden="1">'на 01.12.2018'!$A$7:$J$416</definedName>
    <definedName name="Z_D9E7CF58_1888_4559_99D1_C71D21E76828_.wvu.FilterData" localSheetId="0" hidden="1">'на 01.12.2018'!$A$7:$J$416</definedName>
    <definedName name="Z_DA3033F1_502F_4BCA_B468_CBA3E20E7254_.wvu.FilterData" localSheetId="0" hidden="1">'на 01.12.2018'!$A$7:$J$416</definedName>
    <definedName name="Z_DA5DFA2D_C1AA_42F5_8828_D1905F1C9BD0_.wvu.FilterData" localSheetId="0" hidden="1">'на 01.12.2018'!$A$7:$J$416</definedName>
    <definedName name="Z_DAB9487C_F291_4A20_8CE8_A04CF6419B39_.wvu.FilterData" localSheetId="0" hidden="1">'на 01.12.2018'!$A$7:$J$416</definedName>
    <definedName name="Z_DB55315D_56C8_4F2C_9317_AA25AA5EAC9E_.wvu.FilterData" localSheetId="0" hidden="1">'на 01.12.2018'!$A$7:$J$416</definedName>
    <definedName name="Z_DBB88EE7_5C30_443C_A427_07BA2C7C58DA_.wvu.FilterData" localSheetId="0" hidden="1">'на 01.12.2018'!$A$7:$J$416</definedName>
    <definedName name="Z_DBF40914_927D_466F_8B6B_F333D1AFC9B0_.wvu.FilterData" localSheetId="0" hidden="1">'на 01.12.2018'!$A$7:$J$416</definedName>
    <definedName name="Z_DC263B7F_7E05_4E66_AE9F_05D6DDE635B1_.wvu.FilterData" localSheetId="0" hidden="1">'на 01.12.2018'!$A$7:$H$157</definedName>
    <definedName name="Z_DC796824_ECED_4590_A3E8_8D5A3534C637_.wvu.FilterData" localSheetId="0" hidden="1">'на 01.12.2018'!$A$7:$H$157</definedName>
    <definedName name="Z_DCC1B134_1BA2_418E_B1D0_0938D8743370_.wvu.FilterData" localSheetId="0" hidden="1">'на 01.12.2018'!$A$7:$H$157</definedName>
    <definedName name="Z_DCC98630_5CE8_4EB8_B53F_29063CBFDB7B_.wvu.FilterData" localSheetId="0" hidden="1">'на 01.12.2018'!$A$7:$J$416</definedName>
    <definedName name="Z_DD479BCC_48E3_497E_81BC_9A58CD7AC8EF_.wvu.FilterData" localSheetId="0" hidden="1">'на 01.12.2018'!$A$7:$J$416</definedName>
    <definedName name="Z_DDA68DE5_EF86_4A52_97CD_589088C5FE7A_.wvu.FilterData" localSheetId="0" hidden="1">'на 01.12.2018'!$A$7:$H$157</definedName>
    <definedName name="Z_DE210091_3D77_4964_B6B2_443A728CBE9E_.wvu.FilterData" localSheetId="0" hidden="1">'на 01.12.2018'!$A$7:$J$416</definedName>
    <definedName name="Z_DE2C3999_6F3E_4D24_86CF_8803BF5FAA48_.wvu.FilterData" localSheetId="0" hidden="1">'на 01.12.2018'!$A$7:$J$60</definedName>
    <definedName name="Z_DEA6EDB2_F27D_4C8F_B061_FD80BEC5543F_.wvu.FilterData" localSheetId="0" hidden="1">'на 01.12.2018'!$A$7:$H$157</definedName>
    <definedName name="Z_DECE3245_1BE4_4A3F_B644_E8DE80612C1E_.wvu.FilterData" localSheetId="0" hidden="1">'на 01.12.2018'!$A$7:$J$416</definedName>
    <definedName name="Z_DF6B7D46_D8DB_447A_83A4_53EE18358CF2_.wvu.FilterData" localSheetId="0" hidden="1">'на 01.12.2018'!$A$7:$J$416</definedName>
    <definedName name="Z_DFB08918_D5A4_4224_AEA5_63620C0D53DD_.wvu.FilterData" localSheetId="0" hidden="1">'на 01.12.2018'!$A$7:$J$416</definedName>
    <definedName name="Z_E0178566_B0D6_4A04_941F_723DE4642B4A_.wvu.FilterData" localSheetId="0" hidden="1">'на 01.12.2018'!$A$7:$J$416</definedName>
    <definedName name="Z_E0415026_A3A4_4408_93D6_8180A1256A98_.wvu.FilterData" localSheetId="0" hidden="1">'на 01.12.2018'!$A$7:$J$416</definedName>
    <definedName name="Z_E06FEE19_D4C1_4288_ADA7_5CB65BBBB4B6_.wvu.FilterData" localSheetId="0" hidden="1">'на 01.12.2018'!$A$7:$J$416</definedName>
    <definedName name="Z_E0B34E03_0754_4713_9A98_5ACEE69C9E71_.wvu.FilterData" localSheetId="0" hidden="1">'на 01.12.2018'!$A$7:$H$157</definedName>
    <definedName name="Z_E1E7843B_3EC3_4FFF_9B1C_53E7DE6A4004_.wvu.FilterData" localSheetId="0" hidden="1">'на 01.12.2018'!$A$7:$H$157</definedName>
    <definedName name="Z_E25FE844_1AD8_4E16_B2DB_9033A702F13A_.wvu.FilterData" localSheetId="0" hidden="1">'на 01.12.2018'!$A$7:$H$157</definedName>
    <definedName name="Z_E2861A4E_263A_4BE6_9223_2DA352B0AD2D_.wvu.FilterData" localSheetId="0" hidden="1">'на 01.12.2018'!$A$7:$H$157</definedName>
    <definedName name="Z_E2FB76DF_1C94_4620_8087_FEE12FDAA3D2_.wvu.FilterData" localSheetId="0" hidden="1">'на 01.12.2018'!$A$7:$H$157</definedName>
    <definedName name="Z_E3C6ECC1_0F12_435D_9B36_B23F6133337F_.wvu.FilterData" localSheetId="0" hidden="1">'на 01.12.2018'!$A$7:$H$157</definedName>
    <definedName name="Z_E437F2F2_3B79_49F0_9901_D31498A163D7_.wvu.FilterData" localSheetId="0" hidden="1">'на 01.12.2018'!$A$7:$J$416</definedName>
    <definedName name="Z_E531BAEE_E556_4AEF_B35B_C675BD99939C_.wvu.FilterData" localSheetId="0" hidden="1">'на 01.12.2018'!$A$7:$J$416</definedName>
    <definedName name="Z_E563A17B_3B3B_4B28_89D6_A5FC82DB33C2_.wvu.FilterData" localSheetId="0" hidden="1">'на 01.12.2018'!$A$7:$J$416</definedName>
    <definedName name="Z_E5EC7523_F88D_4AD4_9A8D_84C16AB7BFC1_.wvu.FilterData" localSheetId="0" hidden="1">'на 01.12.2018'!$A$7:$J$416</definedName>
    <definedName name="Z_E6B0F607_AC37_4539_B427_EA5DBDA71490_.wvu.FilterData" localSheetId="0" hidden="1">'на 01.12.2018'!$A$7:$J$416</definedName>
    <definedName name="Z_E6F2229B_648C_45EB_AFDD_48E1933E9057_.wvu.FilterData" localSheetId="0" hidden="1">'на 01.12.2018'!$A$7:$J$416</definedName>
    <definedName name="Z_E79ABD49_719F_4887_A43D_3DE66BF8AD95_.wvu.FilterData" localSheetId="0" hidden="1">'на 01.12.2018'!$A$7:$J$416</definedName>
    <definedName name="Z_E7E34260_E3FF_494E_BB4E_1D372EA1276B_.wvu.FilterData" localSheetId="0" hidden="1">'на 01.12.2018'!$A$7:$J$416</definedName>
    <definedName name="Z_E818C85D_F563_4BCC_9747_0856B0207D9A_.wvu.FilterData" localSheetId="0" hidden="1">'на 01.12.2018'!$A$7:$J$416</definedName>
    <definedName name="Z_E85A9955_A3DD_46D7_A4A3_9B67A0E2B00C_.wvu.FilterData" localSheetId="0" hidden="1">'на 01.12.2018'!$A$7:$J$416</definedName>
    <definedName name="Z_E85CF805_B7EC_4B8E_BF6B_2D35F453C813_.wvu.FilterData" localSheetId="0" hidden="1">'на 01.12.2018'!$A$7:$J$416</definedName>
    <definedName name="Z_E8619C4F_9D0C_40CF_8636_CF30BDB53D78_.wvu.FilterData" localSheetId="0" hidden="1">'на 01.12.2018'!$A$7:$J$416</definedName>
    <definedName name="Z_E86B59AB_8419_4B63_BADC_4C4DB9795CAA_.wvu.FilterData" localSheetId="0" hidden="1">'на 01.12.2018'!$A$7:$J$416</definedName>
    <definedName name="Z_E88E1D11_18C0_4724_9D4F_2C85DDF57564_.wvu.FilterData" localSheetId="0" hidden="1">'на 01.12.2018'!$A$7:$H$157</definedName>
    <definedName name="Z_E8E447B7_386A_4449_A267_EA8A8ED2E9DF_.wvu.FilterData" localSheetId="0" hidden="1">'на 01.12.2018'!$A$7:$J$416</definedName>
    <definedName name="Z_E952215A_EF2B_4724_A091_1F77A330F7A6_.wvu.FilterData" localSheetId="0" hidden="1">'на 01.12.2018'!$A$7:$J$416</definedName>
    <definedName name="Z_E9A4F66F_BB40_4C19_8750_6E61AF1D74A1_.wvu.FilterData" localSheetId="0" hidden="1">'на 01.12.2018'!$A$7:$J$416</definedName>
    <definedName name="Z_EA234825_5817_4C50_AC45_83D70F061045_.wvu.FilterData" localSheetId="0" hidden="1">'на 01.12.2018'!$A$7:$J$416</definedName>
    <definedName name="Z_EA26BD39_D295_43F0_9554_645E38E73803_.wvu.FilterData" localSheetId="0" hidden="1">'на 01.12.2018'!$A$7:$J$416</definedName>
    <definedName name="Z_EA769D6D_3269_481D_9974_BC10C6C55FF6_.wvu.FilterData" localSheetId="0" hidden="1">'на 01.12.2018'!$A$7:$H$157</definedName>
    <definedName name="Z_EAEC0497_D454_492F_A78A_948CBC8B7349_.wvu.FilterData" localSheetId="0" hidden="1">'на 01.12.2018'!$A$7:$J$416</definedName>
    <definedName name="Z_EB2D8BE6_72BC_4D23_BEC7_DBF109493B0C_.wvu.FilterData" localSheetId="0" hidden="1">'на 01.12.2018'!$A$7:$J$416</definedName>
    <definedName name="Z_EBCDBD63_50FE_4D52_B280_2A723FA77236_.wvu.FilterData" localSheetId="0" hidden="1">'на 01.12.2018'!$A$7:$H$157</definedName>
    <definedName name="Z_EC6B58CC_C695_4EAF_B026_DA7CE6279D7A_.wvu.FilterData" localSheetId="0" hidden="1">'на 01.12.2018'!$A$7:$J$416</definedName>
    <definedName name="Z_EC741CE0_C720_481D_9CFE_596247B0CF36_.wvu.FilterData" localSheetId="0" hidden="1">'на 01.12.2018'!$A$7:$J$416</definedName>
    <definedName name="Z_EC7DFC56_670B_4634_9C36_1A0E9779A8AB_.wvu.FilterData" localSheetId="0" hidden="1">'на 01.12.2018'!$A$7:$J$416</definedName>
    <definedName name="Z_ED74FBD3_DF35_4798_8C2A_7ADA46D140AA_.wvu.FilterData" localSheetId="0" hidden="1">'на 01.12.2018'!$A$7:$H$157</definedName>
    <definedName name="Z_EF1610FE_843B_4864_9DAD_05F697DD47DC_.wvu.FilterData" localSheetId="0" hidden="1">'на 01.12.2018'!$A$7:$J$416</definedName>
    <definedName name="Z_EFFADE78_6F23_4B5D_AE74_3E82BA29B398_.wvu.FilterData" localSheetId="0" hidden="1">'на 01.12.2018'!$A$7:$H$157</definedName>
    <definedName name="Z_F05EFB87_3BE7_41AF_8465_1EA73F5E8818_.wvu.FilterData" localSheetId="0" hidden="1">'на 01.12.2018'!$A$7:$J$416</definedName>
    <definedName name="Z_F0EB967D_F079_4FD4_AD5F_5BA84E405B49_.wvu.FilterData" localSheetId="0" hidden="1">'на 01.12.2018'!$A$7:$J$416</definedName>
    <definedName name="Z_F140A98E_30AA_4FD0_8B93_08F8951EDE5E_.wvu.FilterData" localSheetId="0" hidden="1">'на 01.12.2018'!$A$7:$H$157</definedName>
    <definedName name="Z_F1D58EA3_233E_4B2C_907F_20FB7B32BCEB_.wvu.FilterData" localSheetId="0" hidden="1">'на 01.12.2018'!$A$7:$J$416</definedName>
    <definedName name="Z_F2110B0B_AAE7_42F0_B553_C360E9249AD4_.wvu.Cols" localSheetId="0" hidden="1">'на 01.12.2018'!#REF!,'на 01.12.2018'!#REF!,'на 01.12.2018'!$K:$BN</definedName>
    <definedName name="Z_F2110B0B_AAE7_42F0_B553_C360E9249AD4_.wvu.FilterData" localSheetId="0" hidden="1">'на 01.12.2018'!$A$7:$J$416</definedName>
    <definedName name="Z_F2110B0B_AAE7_42F0_B553_C360E9249AD4_.wvu.PrintArea" localSheetId="0" hidden="1">'на 01.12.2018'!$A$1:$BN$208</definedName>
    <definedName name="Z_F2110B0B_AAE7_42F0_B553_C360E9249AD4_.wvu.PrintTitles" localSheetId="0" hidden="1">'на 01.12.2018'!$5:$7</definedName>
    <definedName name="Z_F2B210B3_A608_46A5_94E1_E525F8F6A2C4_.wvu.FilterData" localSheetId="0" hidden="1">'на 01.12.2018'!$A$7:$J$416</definedName>
    <definedName name="Z_F30FADD4_07E9_4B4F_B53A_86E542EF0570_.wvu.FilterData" localSheetId="0" hidden="1">'на 01.12.2018'!$A$7:$J$416</definedName>
    <definedName name="Z_F31E06D7_BB46_4306_AC80_7D867336978C_.wvu.FilterData" localSheetId="0" hidden="1">'на 01.12.2018'!$A$7:$J$416</definedName>
    <definedName name="Z_F338BCFF_FE37_4512_82DE_8C10862CD583_.wvu.FilterData" localSheetId="0" hidden="1">'на 01.12.2018'!$A$7:$J$416</definedName>
    <definedName name="Z_F34EC6B1_390D_4B75_852C_F8775ACC3B29_.wvu.FilterData" localSheetId="0" hidden="1">'на 01.12.2018'!$A$7:$J$416</definedName>
    <definedName name="Z_F3E148B1_ED1B_4330_84E7_EFC4722C807A_.wvu.FilterData" localSheetId="0" hidden="1">'на 01.12.2018'!$A$7:$J$416</definedName>
    <definedName name="Z_F3EB4276_07ED_4C3D_8305_EFD9881E26ED_.wvu.FilterData" localSheetId="0" hidden="1">'на 01.12.2018'!$A$7:$J$416</definedName>
    <definedName name="Z_F3F1BB49_52AF_48BB_95BC_060170851629_.wvu.FilterData" localSheetId="0" hidden="1">'на 01.12.2018'!$A$7:$J$416</definedName>
    <definedName name="Z_F413BB5D_EA53_42FB_84EF_A630DFA6E3CE_.wvu.FilterData" localSheetId="0" hidden="1">'на 01.12.2018'!$A$7:$J$416</definedName>
    <definedName name="Z_F424C8EB_1FD1_4B7C_BB16_C87F07FB1A66_.wvu.FilterData" localSheetId="0" hidden="1">'на 01.12.2018'!$A$7:$J$416</definedName>
    <definedName name="Z_F4D51502_0CCD_4E1C_8387_D94D30666E39_.wvu.FilterData" localSheetId="0" hidden="1">'на 01.12.2018'!$A$7:$J$416</definedName>
    <definedName name="Z_F52002B9_A233_461F_9C02_2195A969869E_.wvu.FilterData" localSheetId="0" hidden="1">'на 01.12.2018'!$A$7:$J$416</definedName>
    <definedName name="Z_F5904F57_BE1E_4C1A_B9F2_3334C6090028_.wvu.FilterData" localSheetId="0" hidden="1">'на 01.12.2018'!$A$7:$J$416</definedName>
    <definedName name="Z_F5F50589_1DF0_4A91_A5AE_A081904AF6B0_.wvu.FilterData" localSheetId="0" hidden="1">'на 01.12.2018'!$A$7:$J$416</definedName>
    <definedName name="Z_F675BEC0_5D51_42CD_8359_31DF2F226166_.wvu.FilterData" localSheetId="0" hidden="1">'на 01.12.2018'!$A$7:$J$416</definedName>
    <definedName name="Z_F6F4D1CA_4991_462D_A51D_FD0D91822706_.wvu.FilterData" localSheetId="0" hidden="1">'на 01.12.2018'!$A$7:$J$416</definedName>
    <definedName name="Z_F7FC106B_79FE_40D3_AA43_206A7284AC4B_.wvu.FilterData" localSheetId="0" hidden="1">'на 01.12.2018'!$A$7:$J$416</definedName>
    <definedName name="Z_F8CD48ED_A67F_492E_A417_09D352E93E12_.wvu.FilterData" localSheetId="0" hidden="1">'на 01.12.2018'!$A$7:$H$157</definedName>
    <definedName name="Z_F8E4304E_2CC4_4F73_A08A_BA6FE8EB77EF_.wvu.FilterData" localSheetId="0" hidden="1">'на 01.12.2018'!$A$7:$J$416</definedName>
    <definedName name="Z_F9AF50D2_05C8_4D13_9F15_43FAA7F1CB7A_.wvu.FilterData" localSheetId="0" hidden="1">'на 01.12.2018'!$A$7:$J$416</definedName>
    <definedName name="Z_F9F96D65_7E5D_4EDB_B47B_CD800EE8793F_.wvu.FilterData" localSheetId="0" hidden="1">'на 01.12.2018'!$A$7:$H$157</definedName>
    <definedName name="Z_FA263ADC_F7F9_4F21_8D0A_B162CFE58321_.wvu.FilterData" localSheetId="0" hidden="1">'на 01.12.2018'!$A$7:$J$416</definedName>
    <definedName name="Z_FA270880_5E39_4EAA_BE02_BDB906770A67_.wvu.FilterData" localSheetId="0" hidden="1">'на 01.12.2018'!$A$7:$J$416</definedName>
    <definedName name="Z_FA47CA05_CCF1_4EDC_AAF6_26967695B1D8_.wvu.FilterData" localSheetId="0" hidden="1">'на 01.12.2018'!$A$7:$J$416</definedName>
    <definedName name="Z_FA687933_7694_4C0F_8982_34C11239740C_.wvu.FilterData" localSheetId="0" hidden="1">'на 01.12.2018'!$A$7:$J$416</definedName>
    <definedName name="Z_FAEA1540_FB92_4A7F_8E18_381E2C6FAF74_.wvu.FilterData" localSheetId="0" hidden="1">'на 01.12.2018'!$A$7:$H$157</definedName>
    <definedName name="Z_FB2B2898_07E8_4F64_9660_A5CFE0C3B2A1_.wvu.FilterData" localSheetId="0" hidden="1">'на 01.12.2018'!$A$7:$J$416</definedName>
    <definedName name="Z_FBEEEF36_B47B_4551_8D8A_904E9E1222D4_.wvu.FilterData" localSheetId="0" hidden="1">'на 01.12.2018'!$A$7:$H$157</definedName>
    <definedName name="Z_FC5D3D29_E6B6_4724_B01C_EFC5C58D36F7_.wvu.FilterData" localSheetId="0" hidden="1">'на 01.12.2018'!$A$7:$J$416</definedName>
    <definedName name="Z_FC921717_EFFF_4C5F_AE15_5DB48A6B2DDC_.wvu.FilterData" localSheetId="0" hidden="1">'на 01.12.2018'!$A$7:$J$416</definedName>
    <definedName name="Z_FCFEE462_86B3_4D22_A291_C53135F468F2_.wvu.FilterData" localSheetId="0" hidden="1">'на 01.12.2018'!$A$7:$J$416</definedName>
    <definedName name="Z_FD01F790_1BBF_4238_916B_FA56833C331E_.wvu.FilterData" localSheetId="0" hidden="1">'на 01.12.2018'!$A$7:$J$416</definedName>
    <definedName name="Z_FD0E1B66_1ED2_4768_AEAA_4813773FCD1B_.wvu.FilterData" localSheetId="0" hidden="1">'на 01.12.2018'!$A$7:$H$157</definedName>
    <definedName name="Z_FD5CEF9A_4499_4018_A32D_B5C5AF11D935_.wvu.FilterData" localSheetId="0" hidden="1">'на 01.12.2018'!$A$7:$J$416</definedName>
    <definedName name="Z_FD66CF31_1A62_4649_ABF8_67009C9EEFA8_.wvu.FilterData" localSheetId="0" hidden="1">'на 01.12.2018'!$A$7:$J$416</definedName>
    <definedName name="Z_FDE37E7A_0D62_48F6_B80B_D6356ECC791B_.wvu.FilterData" localSheetId="0" hidden="1">'на 01.12.2018'!$A$7:$J$416</definedName>
    <definedName name="Z_FE9D531A_F987_4486_AC6F_37568587E0CC_.wvu.FilterData" localSheetId="0" hidden="1">'на 01.12.2018'!$A$7:$J$416</definedName>
    <definedName name="Z_FEE18FC2_E5D2_4C59_B7D0_FDF82F2008D4_.wvu.FilterData" localSheetId="0" hidden="1">'на 01.12.2018'!$A$7:$J$416</definedName>
    <definedName name="Z_FEF0FD9C_0AF1_4157_A391_071CD507BEBA_.wvu.FilterData" localSheetId="0" hidden="1">'на 01.12.2018'!$A$7:$J$416</definedName>
    <definedName name="Z_FEFFCD5F_F237_4316_B50A_6C71D0FF3363_.wvu.FilterData" localSheetId="0" hidden="1">'на 01.12.2018'!$A$7:$J$416</definedName>
    <definedName name="Z_FF7CC20D_CA9E_46D2_A113_9EB09E8A7DF6_.wvu.FilterData" localSheetId="0" hidden="1">'на 01.12.2018'!$A$7:$H$157</definedName>
    <definedName name="Z_FF7F531F_28CE_4C28_BA81_DE242DB82E03_.wvu.FilterData" localSheetId="0" hidden="1">'на 01.12.2018'!$A$7:$J$416</definedName>
    <definedName name="Z_FF9EFDBE_F5FD_432E_96BA_C22D4E9B91D4_.wvu.FilterData" localSheetId="0" hidden="1">'на 01.12.2018'!$A$7:$J$416</definedName>
    <definedName name="Z_FFBF84C0_8EC1_41E5_A130_1EB26E22D86E_.wvu.FilterData" localSheetId="0" hidden="1">'на 01.12.2018'!$A$7:$J$416</definedName>
    <definedName name="_xlnm.Print_Area" localSheetId="0">'на 01.12.2018'!$A$1:$J$214</definedName>
  </definedNames>
  <calcPr calcId="144525" fullPrecision="0"/>
  <customWorkbookViews>
    <customWorkbookView name="Вершинина Мария Игоревна - Личное представление" guid="{A0A3CD9B-2436-40D7-91DB-589A95FBBF00}" mergeInterval="0" personalView="1" maximized="1" windowWidth="1276" windowHeight="759" tabRatio="522" activeSheetId="1"/>
    <customWorkbookView name="Рогожина Ольга Сергеевна - Личное представление" guid="{BEA0FDBA-BB07-4C19-8BBD-5E57EE395C09}" mergeInterval="0" personalView="1" maximized="1" windowWidth="1276" windowHeight="823" tabRatio="518" activeSheetId="1"/>
    <customWorkbookView name="Фесик Светлана Викторовна - Личное представление" guid="{6068C3FF-17AA-48A5-A88B-2523CBAC39AE}" mergeInterval="0" personalView="1" maximized="1" xWindow="-8" yWindow="-8" windowWidth="1296" windowHeight="1000" tabRatio="518" activeSheetId="1"/>
    <customWorkbookView name="Перевощикова Анна Васильевна - Личное представление" guid="{CCF533A2-322B-40E2-88B2-065E6D1D35B4}" mergeInterval="0" personalView="1" maximized="1" xWindow="-8" yWindow="-8" windowWidth="1936" windowHeight="1056" tabRatio="355" activeSheetId="1"/>
    <customWorkbookView name="Астахова Анна Владимировна - Личное представление" guid="{13BE7114-35DF-4699-8779-61985C68F6C3}" mergeInterval="0" personalView="1" maximized="1" xWindow="-8" yWindow="-8" windowWidth="1296" windowHeight="1000" tabRatio="518" activeSheetId="1" showComments="commIndAndComment"/>
    <customWorkbookView name="Маслова Алина Рамазановна - Личное представление" guid="{99950613-28E7-4EC2-B918-559A2757B0A9}" mergeInterval="0" personalView="1" maximized="1" xWindow="-8" yWindow="-8" windowWidth="1936" windowHeight="1056" tabRatio="355" activeSheetId="1"/>
    <customWorkbookView name="Залецкая Ольга Геннадьевна - Личное представление" guid="{D95852A1-B0FC-4AC5-B62B-5CCBE05B0D15}" mergeInterval="0" personalView="1" maximized="1" windowWidth="1916" windowHeight="855" tabRatio="518" activeSheetId="1"/>
    <customWorkbookView name="Сырвачева Виктория Алексеевна - Личное представление" guid="{72C0943B-A5D5-4B80-AD54-166C5CDC74DE}" mergeInterval="0" personalView="1" maximized="1" xWindow="-8" yWindow="-8" windowWidth="1296" windowHeight="1000" tabRatio="518" activeSheetId="1"/>
    <customWorkbookView name="perevoschikova_av - Личное представление" guid="{649E5CE3-4976-49D9-83DA-4E57FFC714BF}" mergeInterval="0" personalView="1" maximized="1" xWindow="1" yWindow="1" windowWidth="1276" windowHeight="794" tabRatio="518" activeSheetId="1"/>
    <customWorkbookView name="Корунова Олеся Юрьевна - Личное представление" guid="{5EB1B5BB-79BE-4318-9140-3FA31802D519}" mergeInterval="0" personalView="1" maximized="1" xWindow="-8" yWindow="-8" windowWidth="1296" windowHeight="1000" tabRatio="518" activeSheetId="1"/>
    <customWorkbookView name="Литвинчук Екатерина Николаевна - Личное представление" guid="{5FB953A5-71FF-4056-AF98-C9D06FF0EDF3}" mergeInterval="0" personalView="1" maximized="1" xWindow="-8" yWindow="-8" windowWidth="1296" windowHeight="1000" tabRatio="518" activeSheetId="1"/>
    <customWorkbookView name="Денисова Евгения Юрьевна - Личное представление" guid="{9FA29541-62F4-4CED-BF33-19F6BA57578F}" mergeInterval="0" personalView="1" maximized="1" windowWidth="1276" windowHeight="759" tabRatio="518" activeSheetId="1"/>
    <customWorkbookView name="kou - Личное представление" guid="{998B8119-4FF3-4A16-838D-539C6AE34D55}" mergeInterval="0" personalView="1" maximized="1" windowWidth="1148" windowHeight="645" tabRatio="518" activeSheetId="1"/>
    <customWorkbookView name="pav - Личное представление" guid="{539CB3DF-9B66-4BE7-9074-8CE0405EB8A6}" mergeInterval="0" personalView="1" maximized="1" xWindow="1" yWindow="1" windowWidth="1276" windowHeight="794" tabRatio="518" activeSheetId="1"/>
    <customWorkbookView name="User - Личное представление" guid="{D20DFCFE-63F9-4265-B37B-4F36C46DF159}" mergeInterval="0" personalView="1" maximized="1" xWindow="-8" yWindow="-8" windowWidth="1296" windowHeight="1000" tabRatio="518" activeSheetId="1"/>
    <customWorkbookView name="Морычева Надежда Николаевна - Личное представление" guid="{A6B98527-7CBF-4E4D-BDEA-9334A3EB779F}" mergeInterval="0" personalView="1" maximized="1" xWindow="-8" yWindow="-8" windowWidth="1296" windowHeight="1000" tabRatio="501" activeSheetId="1"/>
    <customWorkbookView name="Михальченко Светлана Николаевна - Личное представление" guid="{D7BC8E82-4392-4806-9DAE-D94253790B9C}" mergeInterval="0" personalView="1" maximized="1" windowWidth="1276" windowHeight="759" tabRatio="501" activeSheetId="1" showComments="commIndAndComment"/>
    <customWorkbookView name="Анастасия Вячеславовна - Личное представление" guid="{F2110B0B-AAE7-42F0-B553-C360E9249AD4}" mergeInterval="0" personalView="1" maximized="1" windowWidth="1276" windowHeight="779" tabRatio="501" activeSheetId="1"/>
    <customWorkbookView name="Михайлова Ирина Ивановна - Личное представление" guid="{9E943B7D-D4C7-443F-BC4C-8AB90546D8A5}" mergeInterval="0" personalView="1" maximized="1" windowWidth="1276" windowHeight="799" tabRatio="477" activeSheetId="1"/>
    <customWorkbookView name="Admin - Личное представление" guid="{2DF88C31-E5A0-4DFE-877D-5A31D3992603}" mergeInterval="0" personalView="1" maximized="1" windowWidth="1276" windowHeight="719" tabRatio="772" activeSheetId="1"/>
    <customWorkbookView name="Елена - Личное представление" guid="{24E5C1BC-322C-4FEF-B964-F0DCC04482C1}" mergeInterval="0" personalView="1" maximized="1" xWindow="1" yWindow="1" windowWidth="1024" windowHeight="547" tabRatio="896" activeSheetId="1"/>
    <customWorkbookView name="BLACKGIRL - Личное представление" guid="{37F8CE32-8CE8-4D95-9C0E-63112E6EFFE9}" mergeInterval="0" personalView="1" maximized="1" windowWidth="1020" windowHeight="576" tabRatio="441" activeSheetId="3"/>
    <customWorkbookView name="1 - Личное представление" guid="{CBF9D894-3FD2-4B68-BAC8-643DB23851C0}" mergeInterval="0" personalView="1" maximized="1" xWindow="1" yWindow="1" windowWidth="1733" windowHeight="798" tabRatio="772" activeSheetId="1"/>
    <customWorkbookView name="Пользователь - Личное представление" guid="{C8C7D91A-0101-429D-A7C4-25C2A366909A}" mergeInterval="0" personalView="1" maximized="1" windowWidth="1264" windowHeight="759" tabRatio="518" activeSheetId="1"/>
    <customWorkbookView name="Соловьёва Ольга Валерьевна - Личное представление" guid="{CB1A56DC-A135-41E6-8A02-AE4E518C879F}" mergeInterval="0" personalView="1" maximized="1" windowWidth="1916" windowHeight="855" tabRatio="623" activeSheetId="1" showComments="commIndAndComment"/>
    <customWorkbookView name="Коптеева Елена Анатольевна - Личное представление" guid="{2F7AC811-CA37-46E3-866E-6E10DF43054A}" mergeInterval="0" personalView="1" maximized="1" windowWidth="1276" windowHeight="799" tabRatio="698" activeSheetId="1"/>
    <customWorkbookView name="kaa - Личное представление" guid="{7B245AB0-C2AF-4822-BFC4-2399F85856C1}" mergeInterval="0" personalView="1" maximized="1" xWindow="1" yWindow="1" windowWidth="1280" windowHeight="803" tabRatio="518" activeSheetId="1"/>
    <customWorkbookView name="Козлова Анастасия Сергеевна - Личное представление" guid="{0CCCFAED-79CE-4449-BC23-D60C794B65C2}" mergeInterval="0" personalView="1" maximized="1" windowWidth="1276" windowHeight="719" tabRatio="518" activeSheetId="1"/>
    <customWorkbookView name="Маганёва Екатерина Николаевна - Личное представление" guid="{CA384592-0CFD-4322-A4EB-34EC04693944}" mergeInterval="0" personalView="1" maximized="1" xWindow="-8" yWindow="-8" windowWidth="1296" windowHeight="1000" tabRatio="355" activeSheetId="1"/>
    <customWorkbookView name="Залецкая Ольга Генадьевна - Личное представление" guid="{6E4A7295-8CE0-4D28-ABEF-D38EBAE7C204}" mergeInterval="0" personalView="1" maximized="1" xWindow="-8" yWindow="-8" windowWidth="1936" windowHeight="1056" tabRatio="440" activeSheetId="1"/>
    <customWorkbookView name="Крыжановская Анна Александровна - Личное представление" guid="{3EEA7E1A-5F2B-4408-A34C-1F0223B5B245}" mergeInterval="0" personalView="1" maximized="1" xWindow="-8" yWindow="-8" windowWidth="1296" windowHeight="1000" tabRatio="518" activeSheetId="1"/>
    <customWorkbookView name="Минакова Оксана Сергеевна - Личное представление" guid="{45DE1976-7F07-4EB4-8A9C-FB72D060BEFA}" mergeInterval="0" personalView="1" maximized="1" xWindow="-8" yWindow="-8" windowWidth="1936" windowHeight="1056" tabRatio="518" activeSheetId="1"/>
    <customWorkbookView name="Шулепова Ольга Анатольевна - Личное представление" guid="{67ADFAE6-A9AF-44D7-8539-93CD0F6B7849}" mergeInterval="0" personalView="1" maximized="1" xWindow="-8" yWindow="-8" windowWidth="1936" windowHeight="1056" tabRatio="518" activeSheetId="1"/>
  </customWorkbookViews>
  <fileRecoveryPr autoRecover="0"/>
</workbook>
</file>

<file path=xl/calcChain.xml><?xml version="1.0" encoding="utf-8"?>
<calcChain xmlns="http://schemas.openxmlformats.org/spreadsheetml/2006/main">
  <c r="I32" i="1" l="1"/>
  <c r="I25" i="1"/>
  <c r="I26" i="1"/>
  <c r="I194" i="1"/>
  <c r="I195" i="1"/>
  <c r="E46" i="1" l="1"/>
  <c r="E43" i="1" s="1"/>
  <c r="I39" i="1" l="1"/>
  <c r="E26" i="1" l="1"/>
  <c r="E189" i="1" l="1"/>
  <c r="I169" i="1"/>
  <c r="D141" i="1"/>
  <c r="I141" i="1" s="1"/>
  <c r="I123" i="1" s="1"/>
  <c r="I17" i="1"/>
  <c r="E57" i="1" l="1"/>
  <c r="E171" i="1" l="1"/>
  <c r="E188" i="1" l="1"/>
  <c r="I80" i="1" l="1"/>
  <c r="I51" i="1"/>
  <c r="D76" i="1" l="1"/>
  <c r="G134" i="1"/>
  <c r="C141" i="1"/>
  <c r="H162" i="1" l="1"/>
  <c r="G21" i="1" l="1"/>
  <c r="F136" i="1" l="1"/>
  <c r="E164" i="1" l="1"/>
  <c r="I57" i="1" l="1"/>
  <c r="I170" i="1" l="1"/>
  <c r="I77" i="1"/>
  <c r="I76" i="1"/>
  <c r="E40" i="1"/>
  <c r="D77" i="1"/>
  <c r="H106" i="1" l="1"/>
  <c r="F106" i="1"/>
  <c r="I104" i="1"/>
  <c r="G104" i="1"/>
  <c r="E104" i="1"/>
  <c r="D104" i="1"/>
  <c r="C104" i="1"/>
  <c r="F104" i="1" l="1"/>
  <c r="H189" i="1" l="1"/>
  <c r="F189" i="1"/>
  <c r="D113" i="1"/>
  <c r="D71" i="1" l="1"/>
  <c r="H181" i="1" l="1"/>
  <c r="C49" i="1" l="1"/>
  <c r="E211" i="1"/>
  <c r="G76" i="1" l="1"/>
  <c r="E76" i="1"/>
  <c r="C76" i="1"/>
  <c r="G77" i="1"/>
  <c r="E77" i="1"/>
  <c r="C77" i="1"/>
  <c r="H83" i="1"/>
  <c r="F83" i="1"/>
  <c r="H82" i="1"/>
  <c r="F82" i="1"/>
  <c r="G80" i="1"/>
  <c r="E80" i="1"/>
  <c r="D80" i="1"/>
  <c r="C80" i="1"/>
  <c r="F80" i="1" l="1"/>
  <c r="H80" i="1"/>
  <c r="F148" i="1"/>
  <c r="F147" i="1"/>
  <c r="E146" i="1"/>
  <c r="G146" i="1"/>
  <c r="D92" i="1" l="1"/>
  <c r="F94" i="1"/>
  <c r="I92" i="1"/>
  <c r="G92" i="1"/>
  <c r="E92" i="1"/>
  <c r="H92" i="1" l="1"/>
  <c r="F92" i="1"/>
  <c r="E170" i="1" l="1"/>
  <c r="I171" i="1"/>
  <c r="I165" i="1" l="1"/>
  <c r="H188" i="1"/>
  <c r="H168" i="1" l="1"/>
  <c r="F168" i="1"/>
  <c r="I128" i="1"/>
  <c r="E208" i="1" l="1"/>
  <c r="G29" i="1" l="1"/>
  <c r="I113" i="1"/>
  <c r="G113" i="1"/>
  <c r="E113" i="1"/>
  <c r="I112" i="1"/>
  <c r="G112" i="1"/>
  <c r="D112" i="1"/>
  <c r="E112" i="1"/>
  <c r="I146" i="1" l="1"/>
  <c r="D70" i="1"/>
  <c r="F211" i="1" l="1"/>
  <c r="H211" i="1"/>
  <c r="C208" i="1" l="1"/>
  <c r="D208" i="1" l="1"/>
  <c r="I98" i="1" l="1"/>
  <c r="G98" i="1"/>
  <c r="E98" i="1"/>
  <c r="D98" i="1"/>
  <c r="C98" i="1"/>
  <c r="F98" i="1" l="1"/>
  <c r="H32" i="1" l="1"/>
  <c r="H89" i="1" l="1"/>
  <c r="H77" i="1" s="1"/>
  <c r="F89" i="1"/>
  <c r="F77" i="1" s="1"/>
  <c r="H88" i="1"/>
  <c r="H76" i="1" s="1"/>
  <c r="F88" i="1"/>
  <c r="F76" i="1" s="1"/>
  <c r="I86" i="1"/>
  <c r="G86" i="1"/>
  <c r="E86" i="1"/>
  <c r="D86" i="1"/>
  <c r="C86" i="1"/>
  <c r="F86" i="1" l="1"/>
  <c r="H86" i="1"/>
  <c r="F40" i="1"/>
  <c r="C158" i="1" l="1"/>
  <c r="C21" i="1" l="1"/>
  <c r="I69" i="1" l="1"/>
  <c r="H69" i="1"/>
  <c r="G69" i="1"/>
  <c r="F69" i="1"/>
  <c r="I73" i="1"/>
  <c r="H73" i="1"/>
  <c r="G73" i="1"/>
  <c r="F73" i="1"/>
  <c r="H40" i="1"/>
  <c r="G37" i="1" l="1"/>
  <c r="H38" i="1" l="1"/>
  <c r="F38" i="1"/>
  <c r="E37" i="1"/>
  <c r="I74" i="1" l="1"/>
  <c r="G74" i="1"/>
  <c r="E74" i="1"/>
  <c r="D74" i="1"/>
  <c r="C74" i="1"/>
  <c r="F74" i="1" l="1"/>
  <c r="H74" i="1"/>
  <c r="F160" i="1" l="1"/>
  <c r="E33" i="1" l="1"/>
  <c r="F26" i="1" l="1"/>
  <c r="G124" i="1" l="1"/>
  <c r="G125" i="1"/>
  <c r="E125" i="1"/>
  <c r="F130" i="1"/>
  <c r="F129" i="1"/>
  <c r="H130" i="1"/>
  <c r="H129" i="1"/>
  <c r="F181" i="1" l="1"/>
  <c r="H160" i="1" l="1"/>
  <c r="H161" i="1"/>
  <c r="D158" i="1"/>
  <c r="C37" i="1" l="1"/>
  <c r="C124" i="1" l="1"/>
  <c r="E162" i="1" l="1"/>
  <c r="F162" i="1" l="1"/>
  <c r="E158" i="1"/>
  <c r="I29" i="1"/>
  <c r="I38" i="1"/>
  <c r="D37" i="1"/>
  <c r="C43" i="1" l="1"/>
  <c r="H210" i="1" l="1"/>
  <c r="H209" i="1"/>
  <c r="F209" i="1"/>
  <c r="F45" i="1" l="1"/>
  <c r="I124" i="1" l="1"/>
  <c r="C123" i="1"/>
  <c r="D185" i="1" l="1"/>
  <c r="C29" i="1"/>
  <c r="I152" i="1" l="1"/>
  <c r="I208" i="1" l="1"/>
  <c r="G208" i="1"/>
  <c r="F210" i="1"/>
  <c r="H208" i="1" l="1"/>
  <c r="F208" i="1"/>
  <c r="H131" i="1" l="1"/>
  <c r="I37" i="1" l="1"/>
  <c r="H45" i="1"/>
  <c r="H46" i="1"/>
  <c r="E34" i="1" l="1"/>
  <c r="D179" i="1"/>
  <c r="E179" i="1"/>
  <c r="G179" i="1"/>
  <c r="I179" i="1"/>
  <c r="C179" i="1"/>
  <c r="H179" i="1" l="1"/>
  <c r="E29" i="1"/>
  <c r="F179" i="1"/>
  <c r="D43" i="1" l="1"/>
  <c r="G140" i="1"/>
  <c r="C140" i="1"/>
  <c r="G13" i="1" l="1"/>
  <c r="H119" i="1"/>
  <c r="F119" i="1"/>
  <c r="H118" i="1"/>
  <c r="F118" i="1"/>
  <c r="I116" i="1"/>
  <c r="G116" i="1"/>
  <c r="E116" i="1"/>
  <c r="D116" i="1"/>
  <c r="C116" i="1"/>
  <c r="E115" i="1"/>
  <c r="E73" i="1" s="1"/>
  <c r="D115" i="1"/>
  <c r="C115" i="1"/>
  <c r="C73" i="1" s="1"/>
  <c r="I114" i="1"/>
  <c r="G114" i="1"/>
  <c r="E114" i="1"/>
  <c r="D114" i="1"/>
  <c r="C114" i="1"/>
  <c r="I71" i="1"/>
  <c r="G71" i="1"/>
  <c r="E71" i="1"/>
  <c r="C113" i="1"/>
  <c r="C71" i="1" s="1"/>
  <c r="I70" i="1"/>
  <c r="E70" i="1"/>
  <c r="C112" i="1"/>
  <c r="E111" i="1"/>
  <c r="E69" i="1" s="1"/>
  <c r="D111" i="1"/>
  <c r="C111" i="1"/>
  <c r="I67" i="1"/>
  <c r="I64" i="1" l="1"/>
  <c r="C70" i="1"/>
  <c r="C64" i="1" s="1"/>
  <c r="C69" i="1"/>
  <c r="C63" i="1" s="1"/>
  <c r="C10" i="1" s="1"/>
  <c r="D69" i="1"/>
  <c r="D73" i="1"/>
  <c r="H26" i="1"/>
  <c r="I110" i="1"/>
  <c r="D110" i="1"/>
  <c r="E110" i="1"/>
  <c r="C110" i="1"/>
  <c r="F112" i="1"/>
  <c r="F70" i="1" s="1"/>
  <c r="F113" i="1"/>
  <c r="F71" i="1" s="1"/>
  <c r="H113" i="1"/>
  <c r="H71" i="1" s="1"/>
  <c r="G70" i="1"/>
  <c r="F116" i="1"/>
  <c r="H116" i="1"/>
  <c r="C68" i="1" l="1"/>
  <c r="E65" i="1"/>
  <c r="I66" i="1"/>
  <c r="I68" i="1"/>
  <c r="D68" i="1"/>
  <c r="F110" i="1"/>
  <c r="E68" i="1"/>
  <c r="H112" i="1"/>
  <c r="H70" i="1" s="1"/>
  <c r="G110" i="1"/>
  <c r="H110" i="1" s="1"/>
  <c r="F68" i="1" l="1"/>
  <c r="G68" i="1"/>
  <c r="H68" i="1" s="1"/>
  <c r="F32" i="1" l="1"/>
  <c r="G123" i="1"/>
  <c r="G63" i="1" s="1"/>
  <c r="G10" i="1" s="1"/>
  <c r="G128" i="1" l="1"/>
  <c r="I43" i="1" l="1"/>
  <c r="I21" i="1"/>
  <c r="D21" i="1" l="1"/>
  <c r="H187" i="1"/>
  <c r="F187" i="1"/>
  <c r="H21" i="1" l="1"/>
  <c r="I189" i="1"/>
  <c r="I13" i="1" l="1"/>
  <c r="F188" i="1"/>
  <c r="I185" i="1"/>
  <c r="G14" i="1" l="1"/>
  <c r="C165" i="1" l="1"/>
  <c r="I192" i="1"/>
  <c r="E195" i="1"/>
  <c r="G43" i="1" l="1"/>
  <c r="F46" i="1"/>
  <c r="E58" i="1" l="1"/>
  <c r="E12" i="1" s="1"/>
  <c r="E21" i="1" l="1"/>
  <c r="F21" i="1" s="1"/>
  <c r="I49" i="1" l="1"/>
  <c r="G185" i="1" l="1"/>
  <c r="I125" i="1" l="1"/>
  <c r="I65" i="1" s="1"/>
  <c r="I12" i="1" s="1"/>
  <c r="I11" i="1"/>
  <c r="I63" i="1"/>
  <c r="I10" i="1" s="1"/>
  <c r="I140" i="1"/>
  <c r="I62" i="1" l="1"/>
  <c r="I122" i="1"/>
  <c r="H171" i="1" l="1"/>
  <c r="F171" i="1"/>
  <c r="H195" i="1" l="1"/>
  <c r="G199" i="1" l="1"/>
  <c r="I199" i="1" l="1"/>
  <c r="D55" i="1"/>
  <c r="I14" i="1" l="1"/>
  <c r="I9" i="1" s="1"/>
  <c r="E199" i="1"/>
  <c r="D199" i="1"/>
  <c r="C199" i="1"/>
  <c r="H39" i="1" l="1"/>
  <c r="F39" i="1"/>
  <c r="I134" i="1"/>
  <c r="H51" i="1"/>
  <c r="G49" i="1"/>
  <c r="D49" i="1"/>
  <c r="F195" i="1"/>
  <c r="F51" i="1"/>
  <c r="E49" i="1" l="1"/>
  <c r="F37" i="1"/>
  <c r="H37" i="1"/>
  <c r="H49" i="1"/>
  <c r="F49" i="1" l="1"/>
  <c r="F43" i="1"/>
  <c r="H43" i="1"/>
  <c r="H25" i="1"/>
  <c r="H164" i="1"/>
  <c r="F164" i="1"/>
  <c r="I158" i="1"/>
  <c r="I55" i="1"/>
  <c r="F170" i="1"/>
  <c r="F169" i="1"/>
  <c r="H170" i="1"/>
  <c r="H169" i="1"/>
  <c r="G165" i="1"/>
  <c r="E165" i="1"/>
  <c r="D165" i="1"/>
  <c r="F25" i="1"/>
  <c r="G158" i="1" l="1"/>
  <c r="H165" i="1"/>
  <c r="F165" i="1"/>
  <c r="D29" i="1"/>
  <c r="H29" i="1" l="1"/>
  <c r="F29" i="1"/>
  <c r="H158" i="1"/>
  <c r="E185" i="1" l="1"/>
  <c r="C185" i="1"/>
  <c r="G55" i="1"/>
  <c r="H185" i="1" l="1"/>
  <c r="F185" i="1"/>
  <c r="D192" i="1"/>
  <c r="E192" i="1"/>
  <c r="G192" i="1"/>
  <c r="C192" i="1"/>
  <c r="H194" i="1"/>
  <c r="F194" i="1"/>
  <c r="F161" i="1" l="1"/>
  <c r="H192" i="1"/>
  <c r="F192" i="1"/>
  <c r="G152" i="1"/>
  <c r="E152" i="1"/>
  <c r="D152" i="1"/>
  <c r="C152" i="1"/>
  <c r="H148" i="1"/>
  <c r="H147" i="1"/>
  <c r="D146" i="1"/>
  <c r="C146" i="1"/>
  <c r="H141" i="1"/>
  <c r="F141" i="1"/>
  <c r="E140" i="1"/>
  <c r="D140" i="1"/>
  <c r="H136" i="1"/>
  <c r="E134" i="1"/>
  <c r="D134" i="1"/>
  <c r="C134" i="1"/>
  <c r="F131" i="1"/>
  <c r="E128" i="1"/>
  <c r="D128" i="1"/>
  <c r="C128" i="1"/>
  <c r="E127" i="1"/>
  <c r="D127" i="1"/>
  <c r="C127" i="1"/>
  <c r="C67" i="1" s="1"/>
  <c r="E126" i="1"/>
  <c r="D126" i="1"/>
  <c r="C126" i="1"/>
  <c r="C66" i="1" s="1"/>
  <c r="C13" i="1" s="1"/>
  <c r="G65" i="1"/>
  <c r="G12" i="1" s="1"/>
  <c r="D125" i="1"/>
  <c r="C125" i="1"/>
  <c r="C65" i="1" s="1"/>
  <c r="C12" i="1" s="1"/>
  <c r="G64" i="1"/>
  <c r="G11" i="1" s="1"/>
  <c r="D124" i="1"/>
  <c r="C11" i="1"/>
  <c r="D123" i="1"/>
  <c r="D64" i="1" l="1"/>
  <c r="D65" i="1"/>
  <c r="D63" i="1"/>
  <c r="E67" i="1"/>
  <c r="E124" i="1"/>
  <c r="F158" i="1"/>
  <c r="E66" i="1"/>
  <c r="E13" i="1" s="1"/>
  <c r="E123" i="1"/>
  <c r="F123" i="1" s="1"/>
  <c r="D67" i="1"/>
  <c r="D66" i="1"/>
  <c r="C62" i="1"/>
  <c r="C122" i="1"/>
  <c r="F128" i="1"/>
  <c r="F140" i="1"/>
  <c r="H125" i="1"/>
  <c r="G122" i="1"/>
  <c r="C14" i="1"/>
  <c r="D122" i="1"/>
  <c r="H124" i="1"/>
  <c r="F125" i="1"/>
  <c r="H128" i="1"/>
  <c r="H123" i="1"/>
  <c r="F134" i="1"/>
  <c r="H134" i="1"/>
  <c r="H140" i="1"/>
  <c r="H146" i="1"/>
  <c r="D13" i="1" l="1"/>
  <c r="D12" i="1"/>
  <c r="D10" i="1"/>
  <c r="D11" i="1"/>
  <c r="D62" i="1"/>
  <c r="C9" i="1"/>
  <c r="E122" i="1"/>
  <c r="F122" i="1" s="1"/>
  <c r="E14" i="1"/>
  <c r="E64" i="1"/>
  <c r="E11" i="1" s="1"/>
  <c r="F146" i="1"/>
  <c r="E63" i="1"/>
  <c r="E10" i="1" s="1"/>
  <c r="D14" i="1"/>
  <c r="F124" i="1"/>
  <c r="H122" i="1"/>
  <c r="H10" i="1" l="1"/>
  <c r="H11" i="1"/>
  <c r="H13" i="1"/>
  <c r="H14" i="1"/>
  <c r="F11" i="1"/>
  <c r="F10" i="1"/>
  <c r="F14" i="1"/>
  <c r="H12" i="1"/>
  <c r="F12" i="1"/>
  <c r="F13" i="1"/>
  <c r="D9" i="1"/>
  <c r="E62" i="1"/>
  <c r="F62" i="1" s="1"/>
  <c r="F64" i="1"/>
  <c r="F63" i="1"/>
  <c r="H63" i="1"/>
  <c r="G62" i="1"/>
  <c r="H62" i="1" s="1"/>
  <c r="H64" i="1"/>
  <c r="G9" i="1"/>
  <c r="H65" i="1"/>
  <c r="F65" i="1"/>
  <c r="H9" i="1" l="1"/>
  <c r="E9" i="1"/>
  <c r="F9" i="1" s="1"/>
  <c r="H57" i="1" l="1"/>
  <c r="F57" i="1"/>
  <c r="E55" i="1"/>
  <c r="C55" i="1"/>
  <c r="H17" i="1"/>
  <c r="I15" i="1"/>
  <c r="G15" i="1"/>
  <c r="D15" i="1"/>
  <c r="E15" i="1"/>
  <c r="C15" i="1"/>
  <c r="F17" i="1"/>
  <c r="H15" i="1" l="1"/>
  <c r="F15" i="1"/>
  <c r="H55" i="1"/>
  <c r="F55" i="1"/>
</calcChain>
</file>

<file path=xl/sharedStrings.xml><?xml version="1.0" encoding="utf-8"?>
<sst xmlns="http://schemas.openxmlformats.org/spreadsheetml/2006/main" count="293" uniqueCount="134">
  <si>
    <t>Факт финансирования</t>
  </si>
  <si>
    <t>5.</t>
  </si>
  <si>
    <t>% исполнения к уточненному плану</t>
  </si>
  <si>
    <t>№ п/п</t>
  </si>
  <si>
    <t>федеральный бюджет</t>
  </si>
  <si>
    <t>привлечённые средства</t>
  </si>
  <si>
    <t>Исполнение</t>
  </si>
  <si>
    <t>Фактически
 профинансировано</t>
  </si>
  <si>
    <t>Наименование программы/подпрограммы</t>
  </si>
  <si>
    <t>Исполнено (кассовый расход)</t>
  </si>
  <si>
    <t>6.</t>
  </si>
  <si>
    <t xml:space="preserve">бюджет МО </t>
  </si>
  <si>
    <t>% к уточненному плану</t>
  </si>
  <si>
    <t>бюджет МО сверх соглашения</t>
  </si>
  <si>
    <t>2.</t>
  </si>
  <si>
    <t>3.</t>
  </si>
  <si>
    <t>бюджет ХМАО-Югры</t>
  </si>
  <si>
    <t>8.</t>
  </si>
  <si>
    <t>10.</t>
  </si>
  <si>
    <t>11.</t>
  </si>
  <si>
    <t>12.</t>
  </si>
  <si>
    <t>13.</t>
  </si>
  <si>
    <t>14.</t>
  </si>
  <si>
    <t>15.</t>
  </si>
  <si>
    <t>16.</t>
  </si>
  <si>
    <t>17.</t>
  </si>
  <si>
    <t>18.</t>
  </si>
  <si>
    <t>19.</t>
  </si>
  <si>
    <t>22.</t>
  </si>
  <si>
    <t>21.</t>
  </si>
  <si>
    <t>20.</t>
  </si>
  <si>
    <t>Всего по программам 
Ханты-Мансийского автономного округа - Югры</t>
  </si>
  <si>
    <t>(тыс. руб.)</t>
  </si>
  <si>
    <t>1.</t>
  </si>
  <si>
    <t>4.</t>
  </si>
  <si>
    <t xml:space="preserve">7. </t>
  </si>
  <si>
    <t>Реализация мероприятий не запланирована</t>
  </si>
  <si>
    <t>бюджет ХМАО - Югры</t>
  </si>
  <si>
    <t>бюджет МО</t>
  </si>
  <si>
    <t>Улучшение жилищных условий молодых семей в соответствии с федеральной целевой программой "Жилище" (УУиРЖ)</t>
  </si>
  <si>
    <t>Осуществление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законодательством"(ХЭУ)</t>
  </si>
  <si>
    <t>Улучшение жилищных условий ветеранов Великой Отечественной войны (ДАиГ)</t>
  </si>
  <si>
    <t>11.1.</t>
  </si>
  <si>
    <t>11.1.1.</t>
  </si>
  <si>
    <t>11.2.</t>
  </si>
  <si>
    <t>11.2.1.</t>
  </si>
  <si>
    <t>11.2.2.</t>
  </si>
  <si>
    <t>11.2.3.</t>
  </si>
  <si>
    <t>11.2.4.</t>
  </si>
  <si>
    <t>11.2.5.</t>
  </si>
  <si>
    <t>Пояснения, ожидаемые результаты, планируемые сроки выполнения работ, оказания услуг, причины неисполнения и так далее</t>
  </si>
  <si>
    <t xml:space="preserve">                                                                                                                                                                             </t>
  </si>
  <si>
    <t xml:space="preserve">бюджет ХМАО - Югры </t>
  </si>
  <si>
    <t xml:space="preserve">бюджет ХМАО-Югры </t>
  </si>
  <si>
    <t xml:space="preserve">федеральный бюджет </t>
  </si>
  <si>
    <t>Обеспечение жильем граждан, уволенных с военной службы и приравненных к ним лиц (УУиРЖ)</t>
  </si>
  <si>
    <t>Улица Киртбая от  ул. 1 "З" до ул. 3 "З"(ДАиГ)</t>
  </si>
  <si>
    <t>26.</t>
  </si>
  <si>
    <t xml:space="preserve">Государственная программа «Доступная среда в Ханты-Мансийском автономном округе – Югре на 2016-2020 годы» </t>
  </si>
  <si>
    <t xml:space="preserve">Государственная программа «Оказание содействия добровольному переселению в Ханты-Мансийский автономный округ – Югру соотечественников, проживающих за рубежом, на 2016–2020 годы» </t>
  </si>
  <si>
    <t>11.1.2.</t>
  </si>
  <si>
    <r>
      <t xml:space="preserve">Финансовые затраты на реализацию программы в </t>
    </r>
    <r>
      <rPr>
        <u/>
        <sz val="18"/>
        <color theme="1"/>
        <rFont val="Times New Roman"/>
        <family val="2"/>
        <charset val="204"/>
      </rPr>
      <t>2018</t>
    </r>
    <r>
      <rPr>
        <sz val="18"/>
        <color theme="1"/>
        <rFont val="Times New Roman"/>
        <family val="2"/>
        <charset val="204"/>
      </rPr>
      <t xml:space="preserve"> году  </t>
    </r>
  </si>
  <si>
    <t xml:space="preserve">Утвержденный план 
на 2018 год </t>
  </si>
  <si>
    <t xml:space="preserve">Уточненный план 
на 2018 год </t>
  </si>
  <si>
    <t>Ожидаемое исполнение на 01.01.2019</t>
  </si>
  <si>
    <t>11.1.2.1.</t>
  </si>
  <si>
    <t xml:space="preserve">Государственная программа «Социально-экономическое развитие коренных малочисленных народов Севера Ханты-Мансийского автономного округа – Югры на 2018–2025 годы и на период до 2030 года» </t>
  </si>
  <si>
    <t xml:space="preserve">Государственная программа «Защита населения и территорий от чрезвычайных ситуаций, обеспечение пожарной безопасности в Ханты-Мансийском автономном округе – Югре на 2018–2025 годы и на период до 2030 года» </t>
  </si>
  <si>
    <t xml:space="preserve">Государственная программа «Информационное общество Ханты-Мансийского автономного округа – Югры на 2018–2025 годы и на период до 2030 года» </t>
  </si>
  <si>
    <t xml:space="preserve">Государственная программа «Управление государственными финансами в Ханты-Мансийском автономном округе – Югре на 2018–2025 годы и на период до 2030 года» </t>
  </si>
  <si>
    <t>Государственная программа «Развитие гражданского общества Ханты-Мансийского автономного округа – Югры на 2018–2025 годы и на период до 2030 года»</t>
  </si>
  <si>
    <t xml:space="preserve">Государственная программа «Управление государственным имуществом Ханты-Мансийского автономного округа – Югры на 2018–2025 годы и на период до 2030 года» </t>
  </si>
  <si>
    <t>25.</t>
  </si>
  <si>
    <t xml:space="preserve">Государственная программа "Воспроизводство и использование природных ресурсов Ханты-Мансийского автономного округа – Югры в 2018–2025 годах и на период до 2030 года"
</t>
  </si>
  <si>
    <t>27.</t>
  </si>
  <si>
    <t>Государственная программа "Развитие промышленности, инноваций и туризма в Ханты-Мансийском автономном округе – Югре в 2018–2025 годах и на период до 2030 года"</t>
  </si>
  <si>
    <t>28.</t>
  </si>
  <si>
    <t>Подпрограмма II "Содействие развитию жилищного строительства"</t>
  </si>
  <si>
    <t>Приобретение жилых помещений в целях обеспечения жильём граждан (ДАиГ)</t>
  </si>
  <si>
    <t xml:space="preserve">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t>
  </si>
  <si>
    <t xml:space="preserve">Подпрограмма  IV "Обеспечение мерами государственной поддержки по улучшению жилищных условий отдельных категорий граждан"
</t>
  </si>
  <si>
    <t>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  (УУиРЖ)</t>
  </si>
  <si>
    <t>Предоставление субсидий органам местного самоуправления муниципальных образований для реализации полномочий в области строительства и жилищных отношений
 (ДАиГ)</t>
  </si>
  <si>
    <t>11.1.1.1</t>
  </si>
  <si>
    <t>11.1.1.2</t>
  </si>
  <si>
    <t>ДАиГ (выполнение работ по подготовке изменений в проект межевания и проект планировки территории улично - дорожной сети города Сургута в части "красных" линий)</t>
  </si>
  <si>
    <t>11.1.1.3</t>
  </si>
  <si>
    <t>ДАиГ (на выполнение работ по определению границ зон затопления, подтопления на территории муниципального образования городской округ город Сургут. )</t>
  </si>
  <si>
    <t>11.1.1.4</t>
  </si>
  <si>
    <t>Выплата субсидий на приобретение жилых помещений в целях ликвидации и расселения приспособленных для проживания строений в посёлках (ДАиГ)</t>
  </si>
  <si>
    <t>11.1.1.5</t>
  </si>
  <si>
    <t>ДАиГ (на выполнение работ по разработке проекта планировки территории в границах улиц 30 лет Победы, Маяковского, Музейной и проекта межевания территории в границах улиц Маяковского, 30 лет Победы, проспекта Мира в городе Сургута")</t>
  </si>
  <si>
    <t>Заключен муниципальный контракт на выполнение проектно-изыскательских работ по определению границ зон затопления, подтопления на территории муниципального образования городской округ город Сургут от 29.10.2018  со сроком выполнения работ до 31.12.2019 г. Сумма по контракту 43 100 тыс.руб., в т.ч. 12 139,1 тыс.руб. на 2018 год.</t>
  </si>
  <si>
    <t xml:space="preserve">Заключен муниципальный контракт на выполнение работ по подготовке изменений в проект межевания и проект планировки территории улично-дорожной сети города Сургута в части "красных линий" от 02.11.2018 с ООО "Институт градостроительного планирования и проектирования" со сроком выполнения работ до 31.10.2019.  Сумма контракта 965,3 тыс.руб., в т.ч. 702 тыс.руб. на 2018 год.  Работы будут выполняться за счет средств местного бюджета. </t>
  </si>
  <si>
    <t>Заключен муниципальный контракт на разработку проекта планировки в границах улиц 30 лет Победы, Маяковского, Музейной и проекта межевания территории в границах улиц Маяковского, 30 лет Победы, проспекта Мира в городе Сургуте от 02.11.2018 с ООО "ПроектГрад". Сумма контракта - 1813,18 тыс.руб. Срок выполнения контракта - 31.12.2018. 
619,74 тыс.руб. - экономия в результате проведения закупки.</t>
  </si>
  <si>
    <t>В 2018 году из средств окружного бюджета предусмотрены расходы на приобретение конвертов и бумаги. Закупка осуществляется в плановом режиме.</t>
  </si>
  <si>
    <t xml:space="preserve"> </t>
  </si>
  <si>
    <t>на 01.12.2018</t>
  </si>
  <si>
    <t>Информация о реализации государственных программ Ханты-Мансийского автономного округа - Югры
на территории городского округа город Сургут на 01.12.2018 года</t>
  </si>
  <si>
    <r>
      <rPr>
        <u/>
        <sz val="16"/>
        <rFont val="Times New Roman"/>
        <family val="2"/>
        <charset val="204"/>
      </rPr>
      <t>АГ:</t>
    </r>
    <r>
      <rPr>
        <sz val="16"/>
        <rFont val="Times New Roman"/>
        <family val="2"/>
        <charset val="204"/>
      </rPr>
      <t xml:space="preserve"> В рамках реализации  переданного государственного полномочия осуществляется деятельность  в сфере обращения с твердыми коммунальными отходами. Произведены расходы по выплате заработной платы, а также по поставке бумаги и конвертов.
</t>
    </r>
  </si>
  <si>
    <r>
      <rPr>
        <u/>
        <sz val="16"/>
        <rFont val="Times New Roman"/>
        <family val="2"/>
        <charset val="204"/>
      </rPr>
      <t>АГ:</t>
    </r>
    <r>
      <rPr>
        <sz val="16"/>
        <rFont val="Times New Roman"/>
        <family val="2"/>
        <charset val="204"/>
      </rPr>
      <t xml:space="preserve"> В рамках переданных государственных полномочий осуществляется деятельность  по государственной регистрации актов гражданского состояния.
       По состоянию на 01.12.2018 произведена выплата заработной платы за январь - октябрь и первую половину ноября месяца 2018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t>
    </r>
  </si>
  <si>
    <t xml:space="preserve">На 01.01.2018 участниками мероприятия числится 437  человек. С учетом доведенных лимитов бюджетных обязательств на 2018 год субсидию на приобретение (строительство) жилья планируется  предоставить 14 ветеранам боевых действий и 3 инвалидам. По состоянию на 01.12.2018: 5 ветеранам боевых действий перечислены субсидии на сумму 4 201,4 тыс. руб., 2 проекта постановлений о перечислении субсидий на сумму 1776,3 тыс. руб. находятся в стадии согласования структурными подразделениями Администрации города, 1 постановление о перечислении субсидии на сумму 888,2 тыс. руб. в стадии перечисления, 1 участник Мероприятия находятся в стадии заключения договора купли-продажи жилого помещения, 8 участникам Мероприятия субсидии будут перечислены по окончании процедуры государственной регистрации договоров на приобретенные жилые помещения и согласования соответствующих проектов постановлений. Бюджетные ассигнования будут использованы в полном объеме до конца 2018 года. </t>
  </si>
  <si>
    <r>
      <t>Государственная программа "Создание условий для эффективного и ответственного управления муниципальными финансами, повышение устойчивости местных бюджетов Ханты-Мансийского автономного округа – Югры на 2018–2025 годы и на период до 2030 года"</t>
    </r>
    <r>
      <rPr>
        <sz val="16"/>
        <rFont val="Times New Roman"/>
        <family val="2"/>
        <charset val="204"/>
      </rPr>
      <t xml:space="preserve"> 
</t>
    </r>
  </si>
  <si>
    <r>
      <t>Государственная программа «Социальная поддержка жителей Ханты-Мансийского автономного округа - Югры на 2018 - 2025 годы и на период до 2030 года» 
(</t>
    </r>
    <r>
      <rPr>
        <sz val="16"/>
        <rFont val="Times New Roman"/>
        <family val="2"/>
        <charset val="204"/>
      </rPr>
      <t xml:space="preserve">1. 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2. Субвенции на осуществление полномочий по образованию и организации деятельности комиссий по делам несовершеннолетних и защите их прав; 
3. 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4. Субвенции на осуществление деятельности по опеке и попечительству;
5. Субвенции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t>
    </r>
  </si>
  <si>
    <r>
      <t xml:space="preserve">Государственная программа "Развитие здравоохранения  на 2018-2025 годы и на период до 2030 года" 
</t>
    </r>
    <r>
      <rPr>
        <sz val="16"/>
        <color theme="1"/>
        <rFont val="Times New Roman"/>
        <family val="2"/>
        <charset val="204"/>
      </rPr>
      <t>(1. Субвенции на организацию осуществления мероприятий по проведению дезинсекции и дератизации.)</t>
    </r>
  </si>
  <si>
    <r>
      <t>Государственная программа «Развитие агропромышленного комплекса и рынков сельскохозяйственной продукции, сырья и продовольствия в Ханты-Мансийском автономном округе - Югре на 2018-2025 годы и на период до 2030 года»</t>
    </r>
    <r>
      <rPr>
        <sz val="16"/>
        <color theme="1"/>
        <rFont val="Times New Roman"/>
        <family val="2"/>
        <charset val="204"/>
      </rPr>
      <t xml:space="preserve"> 
(1. Субвенции на повышение эффективности использования и развитие ресурсного потенциала рыбохозяйственного комплекса;
 2. субвенции по поддержку животноводства, переработку и реализацию продукции животноводства;
3. 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 </t>
    </r>
  </si>
  <si>
    <r>
      <t xml:space="preserve">Государственная программа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 
</t>
    </r>
    <r>
      <rPr>
        <sz val="16"/>
        <color theme="1"/>
        <rFont val="Times New Roman"/>
        <family val="2"/>
        <charset val="204"/>
      </rPr>
      <t>(1.Субвенции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2. Субсидии на поддержку государственных программ субъектов Российской Федерации и муниципальных программ формирования современной городской среды;
3.Субсидии на реализацию полномочий в сфере жилищно-коммунального комплекса;
4. Субсидии на благоустройство территорий муниципальных образований</t>
    </r>
  </si>
  <si>
    <r>
      <t xml:space="preserve">Государственная программа «Обеспечение экологической безопасности Ханты-Мансийского автономного округа -Югры на 2018-2025 годы и на период до 2030 года"
</t>
    </r>
    <r>
      <rPr>
        <sz val="16"/>
        <color theme="1"/>
        <rFont val="Times New Roman"/>
        <family val="2"/>
        <charset val="204"/>
      </rPr>
      <t>(Субвенции на осуществление отдельных государственных полномочий Ханты-Мансийского автономного округа - Югры в сфере обращения с твердыми коммунальными отходами)</t>
    </r>
  </si>
  <si>
    <r>
      <t xml:space="preserve">Государственная программа "Развитие транспортной системы Ханты-Мансийского автономного округа - Югры на 2018-2025 годы и на период до 2030 года" 
</t>
    </r>
    <r>
      <rPr>
        <sz val="16"/>
        <color theme="1"/>
        <rFont val="Times New Roman"/>
        <family val="2"/>
        <charset val="204"/>
      </rPr>
      <t>(1. Субсидии на строительство (реконструкцию), капитальный ремонт и ремонт автомобильных дорог общего пользования местного значения)</t>
    </r>
  </si>
  <si>
    <r>
      <t xml:space="preserve">Государственная программа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
</t>
    </r>
    <r>
      <rPr>
        <sz val="16"/>
        <rFont val="Times New Roman"/>
        <family val="2"/>
        <charset val="204"/>
      </rPr>
      <t>(1. 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2.Субсидии на создание условий для деятельности народных дружин;
3. Субсидии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4. Субсидии на обеспечение функционирования и развития систем видеонаблюдения в сфере общественного порядка;
5.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6.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7. Иные межбюджетные трансферты из бюджета автономного округа победителям конкурсов муниципальных образований Ханты - Мансийского автономного округа - Югры в области создания условий для деятельности народных дружин)</t>
    </r>
  </si>
  <si>
    <r>
      <t>Государственная программа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 
(</t>
    </r>
    <r>
      <rPr>
        <sz val="16"/>
        <rFont val="Times New Roman"/>
        <family val="2"/>
        <charset val="204"/>
      </rPr>
      <t>1. Субсидии на организацию предоставления государственных услуг в многофункциональных центрах предоставления государственных и муниципальных услуг;
2. Субсидии на поддержку малого и среднего предпринимательства).</t>
    </r>
  </si>
  <si>
    <r>
      <t xml:space="preserve">Государственная программа «Развитие государственной гражданской службы, муниципальной службы и резерва управленческих кадров в Ханты-Мансийском автономном округе - Югре в 2018 - 2025 годах и на период до 2030 года» 
</t>
    </r>
    <r>
      <rPr>
        <sz val="16"/>
        <rFont val="Times New Roman"/>
        <family val="2"/>
        <charset val="204"/>
      </rPr>
      <t>(1.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r>
  </si>
  <si>
    <t xml:space="preserve">      Заключено соглашение от 13.04.2018 № 71876000-1-2018-002 между Департаментом строительства ХМАО - Югры и Администрацией города  о предоставлении в 2018 году субсидии из бюджета ХМАО - Югры  на софинансирование расходных обязательств на предоставление социальных выплат молодым семьям на приобретение (строительство) жилья в рамках основного мероприятия "Обеспечение жильем молодых семей".
       На 01.12.2018 участниками мероприятия числится 56 молодых семей. В 2018 году социальную выплату на приобретение (строительство) жилья планируется предоставить 5 молодым семьям. Социальная выплата перечислена 3 молодым семьям,  1 заявка на получение социальной выплаты в стадии перечисления, 1 социальная выплата будет перечислена после поступления заявки из банка.                                                                                
   </t>
  </si>
  <si>
    <r>
      <t xml:space="preserve">Государственная программа «Развитие образования в Ханты-Мансийском автономном округе – Югре на 2018-2025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Субсидии на дополнительное финансовое обеспечение мероприятий по организации питания обучающихся;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2012–2017 годы"
9. Субсидии на строительство и реконструкцию дошкольных образовательных и общеобразовательных организаций;
10. Иные межбюджетные трансферы от Департамента образования и молодежной политики ХМАО-Югры на организацию и проведение единого государственного экзамена;
11.Иные межбюджетные трансферты от Департамента образования и молодежной политики ХМАО-Югры на реализацию проекта, признанного победителем конкурсного отбора образовательных организаций, имеющих статус региональных инновационных площадок;
12. Субсидии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
13. Иные межбюджетные трансферты от Департамента образования и молодежной политики ХМАО-Югры на оказание государственной поддержки системы дополнительного образования детей
14. Субсидии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r>
  </si>
  <si>
    <r>
      <t>Государственная программа «Содействие занятости населения в Ханты-Мансийском автономном округе – Югре на 2018-2025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Субвенции на осуществление отдельных государственных полномочий в сфере трудовых отношений и государственного управления охраной труда; 
2. Иные межбюджетные трансферты на реализацию  мероприятий по содействию трудоустройству граждан.)</t>
    </r>
  </si>
  <si>
    <r>
      <t>Государственная программа "Развитие культуры в Ханты-Мансийском автономном округе - Югре на 2018-2025 годы и на период до 2030 года"</t>
    </r>
    <r>
      <rPr>
        <sz val="16"/>
        <rFont val="Times New Roman"/>
        <family val="2"/>
        <charset val="204"/>
      </rPr>
      <t xml:space="preserve"> 
(1.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2. Субсидии на развитие сферы культуры в муниципальных образованиях автономного округа;
3. Субсидии на поддержку отрасли культуры;
4. Судсидии на поддержку творческой деятельности и техническое оснащение детских и кукольных театров; 
5.Субсидии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№597 №О мероприятиях по реализации государственной социальной политики")
</t>
    </r>
  </si>
  <si>
    <r>
      <t>Государственная программа "Развитие физической культуры и спорта в Ханты-Мансийском автономном округе — Югре на 2018 — 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 xml:space="preserve">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t>
    </r>
  </si>
  <si>
    <t>Заключен  МК № 08/2017 от 25.10.2017 с ООО СК "ЮВиС"  на выполнение работ по строительству объекта "Улица Киртбая от  ул. 1 "З" до ул. 3 "З" . Цена контракта - 678 069,2 тыс.руб., в т.ч. стоимость строительства сетей - 324 341,5 тыс.руб. В 2017 году выполнены работы на сумму  83 768,8 тыс.руб. Срок выполнения работ по 30 июня 2019 года. Ориентировочный срок ввода объекта в эксплуатацию - июль 2019 года. В ноябре 2018 года выполнено и принято работ по строительству инженерных сетей на сумму 1 387,5 тыс.руб. Оплата выполненных работ будет произведена в следующем отчетном периоде. 
Общая готовность  по объекту - 77,8%, по сетям  - 88,4%.</t>
  </si>
  <si>
    <t>ДАиГ: По состоянию на 01.01.2018 на учете состоит 2 человека из числа ветеранов Великой Отечественной войны и лиц приравненных категорий, нуждающихся в улучшении жилищных условий. 
По итогам аукциона, состоявшегося 27.03.2018 года, заключен муниципальный контракт на сумму 1 834,65 тыс.руб. (1 565,1 тыс.руб. - фед.ср-ва; 269,55 тыс.руб. - ср-ва окруж.бюджета), оплата  произведена.
По итогам аукциона, состоявшегося 24.04.2018, заключен муниципальный контракт на сумму 1 585,4 тыс.руб. (фед.ср-ва), жилые помещения оформлены в муниципальную собственность, оплата произведена.</t>
  </si>
  <si>
    <r>
      <t xml:space="preserve">Государственная программа  "Обеспечение доступным и комфортным жильем жителей Ханты-Мансийского автономного округа - Югры в 2018 - 2025 годах и на период до 2030 года"
</t>
    </r>
    <r>
      <rPr>
        <sz val="16"/>
        <rFont val="Times New Roman"/>
        <family val="2"/>
        <charset val="204"/>
      </rPr>
      <t xml:space="preserve">
</t>
    </r>
  </si>
  <si>
    <r>
      <rPr>
        <u/>
        <sz val="16"/>
        <rFont val="Times New Roman"/>
        <family val="2"/>
        <charset val="204"/>
      </rPr>
      <t xml:space="preserve">АГ: </t>
    </r>
    <r>
      <rPr>
        <sz val="16"/>
        <rFont val="Times New Roman"/>
        <family val="2"/>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2"/>
        <charset val="204"/>
      </rPr>
      <t>АГ(ДК):</t>
    </r>
    <r>
      <rPr>
        <sz val="16"/>
        <rFont val="Times New Roman"/>
        <family val="2"/>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t>
    </r>
    <r>
      <rPr>
        <sz val="16"/>
        <color rgb="FFFF0000"/>
        <rFont val="Times New Roman"/>
        <family val="2"/>
        <charset val="204"/>
      </rPr>
      <t xml:space="preserve">
</t>
    </r>
    <r>
      <rPr>
        <sz val="16"/>
        <rFont val="Times New Roman"/>
        <family val="2"/>
        <charset val="204"/>
      </rPr>
      <t xml:space="preserve">Договоры заключены и оплачены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ноутбука, поставка печатных изданий для комплектования книжных фондов, по организации и обеспечению научной реставрации коллекций архиологических предметов.  </t>
    </r>
    <r>
      <rPr>
        <sz val="16"/>
        <color rgb="FFFF0000"/>
        <rFont val="Times New Roman"/>
        <family val="2"/>
        <charset val="204"/>
      </rPr>
      <t xml:space="preserve">
</t>
    </r>
    <r>
      <rPr>
        <sz val="16"/>
        <rFont val="Times New Roman"/>
        <family val="2"/>
        <charset val="204"/>
      </rPr>
      <t>В рамках реализации государственной программы заключено соглашение от 17.05.2018 № 71876000-1-2018-004 о предоставлении субсидии на поддержку творческой деятельности и техническое оснащение детских и кукольных театров. Договоры заключены и оплачены на услуги по организации постановки спектакля, по изготовлению кукол, приобретение металлических каркасов для изготовления декораций, приобретение ткани для создания кукол и декораций, приобретение строительных материалов для декораций, педагога по вокалу и постановке хореографических номеров спектакля, печати на ткани, по изготовлению сценических костюмов, графического дизайна по разработке макетов, по техническому сопровождению репетиционного процесса, по поставке топографической и полиграфической продукции, электротехнических материалов. Средства освоены в полном объеме.</t>
    </r>
    <r>
      <rPr>
        <sz val="16"/>
        <color rgb="FFFF0000"/>
        <rFont val="Times New Roman"/>
        <family val="2"/>
        <charset val="204"/>
      </rPr>
      <t xml:space="preserve">
</t>
    </r>
    <r>
      <rPr>
        <sz val="16"/>
        <rFont val="Times New Roman"/>
        <family val="2"/>
        <charset val="204"/>
      </rPr>
      <t xml:space="preserve">Достижение уровня средней заработной платы на 01.12.2018 года по работникам муниципальных учреждений культуры составило 69 241,00 рублей (при плановом годовом значении 69 720,00 рублей).                                            
</t>
    </r>
    <r>
      <rPr>
        <u/>
        <sz val="20"/>
        <rFont val="Times New Roman"/>
        <family val="1"/>
        <charset val="204"/>
      </rPr>
      <t/>
    </r>
  </si>
  <si>
    <r>
      <t xml:space="preserve">АГ(ДК): </t>
    </r>
    <r>
      <rPr>
        <sz val="16"/>
        <rFont val="Times New Roman"/>
        <family val="2"/>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По состоянию на 01.12.18:
 -  спортсмены участвовали в тренировочных мероприятиях по подготовке к финалу Кубка России по плаванию (г. Обнинск), тренировочных мероприятиях по тхэквондо (г. Албена), тренировочным мероприятиям по спортивному ориентированию (пгт. Барсово), учебно-тренировочных сборов по каратэ, кикбоксингу (г. Сургут), учебно-тренировочные мероприятия по баскетболу (п. Кучугуры), участие в Первенстве Мира по пауэрлифтингу (г. Погеструм (ЮАР), Первенство ХМАО-Югры по дзюдо (г. Ханты-Мансийск), участие в Первенстве России по скалолазанию (г. Пермь), учебно-тренировочные сборы по дзюдо (п. Кучугуры, г. Приморск), участие по греко-римской борьбе в открытом чемпионате (г. Тюмень), участие во Всероссийском турнире "Владимирская осень" (г. Владимир), участие в учебно-тренировочных сборах по тхэквандо (г. Рига), по плаванию (г. Евпатория), участие в чемпионате и первентсве ХМАО-Югры по тяжелой атлетеке (г. Нефтеюганск), участие в открытом кубке Тюменской области по мини-футболу (г. Тобольск), участие в Международном турнире по вольной борьбе среди юношей (г. Тольяти), участие во Всероссийских соревнованиях по художественной гимнастике (г. Екатеринбург),  участие в первенстве ХМАО-Югры по волейболу (г. Покачи), во Всероссийском турнире по ушу "Уральские медведи" (г.Челябинск),  участие в первенстве УРФО по дзюдо среди юношей и девушек, тренировочные мероприятия по подготовке к Чемпионату России по плаванию,  проведение тренировочных сборов в каникулярный период по танцевальному спорту, приобретена спортивная экипировка  (МБУ СП СШ "Виктория") . Оплата питания спортсменов в период проведения тренировочных сборов в каникулярное время.
 - договоры заключены и оплачены на приобретение инвентаря и спортивного оборудования. Планируется приобретение спортивного оборудования, экипировки и инвентаря, проведение тренировочных сборов и участие в соревнованиях. Бюджетные ассигнования будут использованы до конца 2018 года.  </t>
    </r>
  </si>
  <si>
    <r>
      <rPr>
        <u/>
        <sz val="16"/>
        <rFont val="Times New Roman"/>
        <family val="2"/>
        <charset val="204"/>
      </rPr>
      <t xml:space="preserve">ДГХ: 
</t>
    </r>
    <r>
      <rPr>
        <sz val="16"/>
        <rFont val="Times New Roman"/>
        <family val="2"/>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на основании соглашения между Администрацией города Сургута и ДЖККиЭ ХМАО-Югры от 28.03.2018 № 3-Согл 2018  за счет средств  субсидии на реализацию полномочий в сфере жилищно-коммунального комплекса, выполнен капитальный ремонт объектов коммунального комплекса:
- "Магистральные сети водопровода по ул. Дзержинского участок от ж/д 7/3 до ул. Республики" (СГМУП "Горводоканал" заключен контракт с ООО "Градос". Ведется оформление документов для оплаты.
- "Тепломагистраль № 4 от УТ-1-3ТК16 до ЦТП № 6 в микрорайоне А. Участок 3 ТК15а от точки врезки в существующую сеть до 3 ТК 16" (СГМУП «Городские тепловые сети» заключен контракт с ООО "Сибстройтеплоремонт".  Ведется оформление документов для оплаты.</t>
    </r>
    <r>
      <rPr>
        <sz val="16"/>
        <color rgb="FFFF0000"/>
        <rFont val="Times New Roman"/>
        <family val="2"/>
        <charset val="204"/>
      </rPr>
      <t xml:space="preserve">
</t>
    </r>
    <r>
      <rPr>
        <sz val="16"/>
        <rFont val="Times New Roman"/>
        <family val="2"/>
        <charset val="204"/>
      </rPr>
      <t>В рамках подпрограммы  "Обеспечение равных прав потребителей на получение энергетических ресурсов" запланированы:
-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Заключено соглашение с АО "Сжиженный газ Север" от 26.04.2018 № 19 на предоставление из бюджета города за период с 01.01.2018 по 31.12.2018 года субсидии на сумму 6 643,21 тыс.руб. Предоставлена субсидия за январь-сентябрь в сумме 4 342,48 тыс.руб.
- оплачены расходы на оплату труда для осуществления переданного государственного полномочия в сумме 2,6 тыс.рублей.</t>
    </r>
    <r>
      <rPr>
        <sz val="16"/>
        <color rgb="FFFF0000"/>
        <rFont val="Times New Roman"/>
        <family val="2"/>
        <charset val="204"/>
      </rPr>
      <t xml:space="preserve">
</t>
    </r>
    <r>
      <rPr>
        <sz val="16"/>
        <rFont val="Times New Roman"/>
        <family val="2"/>
        <charset val="204"/>
      </rPr>
      <t>В рамках подпрограммы "Повышение энергоэффективности в отраслях экономики":</t>
    </r>
    <r>
      <rPr>
        <sz val="16"/>
        <color rgb="FFFF0000"/>
        <rFont val="Times New Roman"/>
        <family val="2"/>
        <charset val="204"/>
      </rPr>
      <t xml:space="preserve">
</t>
    </r>
    <r>
      <rPr>
        <sz val="16"/>
        <rFont val="Times New Roman"/>
        <family val="2"/>
        <charset val="204"/>
      </rPr>
      <t>1) установлено 106 шт. приборов учета ГХВС в муниципальных квартирах, 2 шт. ИПУ ГХВС в муниципальной комнате по заявлению нанимателя. 
2)  установлено 30 шт. электросчетчиков в общежитиях, выполненные работы будут оплачены до конца текущего финансового года;
3) выполнены работы по ремонту автоматизированных узлов регулирования тепловой энергии в трех учреждениях - МБДОУ № 27 "Микки-Маус", МБУ СП СШ "Виктория", МБОУ СОШ № 46 ( на сумму 436,73 тыс.руб. ( МК от 01.10.2018 № МК-76-18 с ООО Участок № 1 "Запсибснабкомплект");
4) заключен муниципальный контракт от 08.10.2018 № МК-86-18 с ООО Участок № 1 "Запсибснабкомплект" на выполнение работ по ремонту автоматизированных узлов регулирования тепловой энергии на сумму 4 478,99 тыс.руб., срок выполнения работ в течение 60 календарных дней с даты заключения МК, оплата за выполненные работы будет произведена до конца текущего финансового года;
5) заключен МК 206/18 от 26.09.2018 на сумму 193,3 тыс.руб  на выполнение работ по замене оконных блоков (ул. Энгельса, 8) от 10.09.2018. Работы выполнены на сумму 171,23 тыс.руб. (МКУ "ХЭУ")
6) заключен контракт с ООО "Югра-Сервис" от 27.08.2018 № 192/18 на проектные работы по замене ПУ теплоэнергии на сумму  58,9 тыс.руб.. Работы выполнены на сумму 58,9 тыс.руб. (МКУ "ХЭУ")</t>
    </r>
    <r>
      <rPr>
        <sz val="16"/>
        <color rgb="FFFF0000"/>
        <rFont val="Times New Roman"/>
        <family val="2"/>
        <charset val="204"/>
      </rPr>
      <t xml:space="preserve">
</t>
    </r>
    <r>
      <rPr>
        <sz val="16"/>
        <rFont val="Times New Roman"/>
        <family val="2"/>
        <charset val="204"/>
      </rPr>
      <t>7)  конкурсная документация на выполнение работ по установке  ИПУ ХГВС (18 шт.) в нежилых помещениях муниципальной собственности  размещена  на портале АЦК "МЗ" в ЕИС 17.10.2018.
Электронный  аукцион признан несостоявшимся в связи с отсутствием заявок на участие в конкурсе. Повторно закупка не размещена, заявка возвращена УМЗ без рассмотрения в связи с длительностью проведения торгов и выполнения работ. Планируется процедура заключения прямого договора (КУИ).</t>
    </r>
    <r>
      <rPr>
        <sz val="16"/>
        <color rgb="FFFF0000"/>
        <rFont val="Times New Roman"/>
        <family val="2"/>
        <charset val="204"/>
      </rPr>
      <t xml:space="preserve">
</t>
    </r>
    <r>
      <rPr>
        <sz val="16"/>
        <rFont val="Times New Roman"/>
        <family val="2"/>
        <charset val="204"/>
      </rPr>
      <t>7) Предприятиями города за счет собственных средств выполнены ПИР, реконструкция котельной № 9 с заменой на автоматизированную котельную установленной мощностью 7МВт, благоустройство территории котельной № 9, техническое перевооружение магистральных тепловых сетей на основе современных технологий, замена светильников на светильники с энергосберегающими лампами на 19 объектах. Выполняются работы по реконструкции водоводов по объектам "Водовод до ЦТП-61 мкр.25",  "Магистральные сети водоснабжения ул. Крылова, ул. Привокзальная", "Сооружение водовод (Водовод от ВК-23 по ул. Геологической до ВК-3 по ул. Мелик-Карамова)", "Сети водоснабжения от ВК-2 по ул. Геологической до 9ТК126", "Водовод по пр.Пролетарский (от ул. Геологической до ул.Югорской)", протяжённостью 413 пог.м.</t>
    </r>
    <r>
      <rPr>
        <sz val="16"/>
        <color rgb="FFFF0000"/>
        <rFont val="Times New Roman"/>
        <family val="2"/>
        <charset val="204"/>
      </rPr>
      <t xml:space="preserve">
</t>
    </r>
    <r>
      <rPr>
        <sz val="16"/>
        <rFont val="Times New Roman"/>
        <family val="2"/>
        <charset val="204"/>
      </rPr>
      <t xml:space="preserve">8) В рамках подпрограммы "Формирование комфортной городской среды" выполнены работы по благоустройству 16 дворовых территорий многоквартирных домов в г. Сургуте. Ведется приемка исполнительной документации. Направлены заявки от 19.10.2018, 24.10.2018 на перечисление межбюджетных трансфертов в форме субсидии по 11 адресам. 
УППЭК: Работы по капитальному строительству Сквера в мкр-не 31 выполнены в полном объеме (устройство твердого покрытия из тротуарной плитки; из резиновой крошки; устройство бордюра, подстилающих и выравнивающих слоев из асфальтобетона под резиновое покрытие детских игровых площадок; ограждение спортивной многофункциональной площадки; монтаж ограждения многофункциональной спортивной площадки; установлено детское игровое оборудование, газон и создание цветников, посадка кустарника; монтаж малых архитектурных форм; устройство лестницы).
Заявка на перечисление денежных средств с приложением всех необходимых документов сформированы, размещены на сайте ГИС ЖК, направлены в профильный департамент ХМАО.
Ожидаемое неисполнение в размере </t>
    </r>
    <r>
      <rPr>
        <b/>
        <sz val="16"/>
        <rFont val="Times New Roman"/>
        <family val="2"/>
        <charset val="204"/>
      </rPr>
      <t>1 011,77</t>
    </r>
    <r>
      <rPr>
        <sz val="16"/>
        <rFont val="Times New Roman"/>
        <family val="2"/>
        <charset val="204"/>
      </rPr>
      <t xml:space="preserve"> тыс.рублей обусловлено экономией, сложившейся:
- 59,56 тыс.руб. - по факту выполненных работ в части устройства твердого покрытия объекта "Сквер в мк-не 31"(УППЭК);
- 102,04 тыс.руб. - по факту выполненных работ в части устройства ливневой канализациио объекта "Сквер в мк-не 31"(УППЭК);   
- 671,36 тыс.руб. - по факту выполненных работ в части видеонаблюдения объекта "Сквер в мк-не 31" (УППЭК);    
- 122,30 тыс.руб. - при проверке сметной стоимости по замене оконных блоков (ул. Энгельса, 8) (МКУ "ХЭУ"); 
- 22,01 тыс.руб. - по факту выполненных работ по замене оконных блоков (ул. Энгельса, 8) (МКУ "ХЭУ");
- 23,47 тыс.руб. - по итогам конкурса на выполнение проектных работ по замене ПУ теплоэнергии (МКУ "ХЭУ"); 
- 0,17 тыс.руб. - при проверке сметной стоимости на выполнение проектных работ по замене ПУ теплоэнергии (МКУ "ХЭУ"); 
-10,86  тыс.руб. - при проверке сметной стоимости работ по установке ИПУ ХГВС в нежилых помещениях муниципальной собственности (КУИ).</t>
    </r>
    <r>
      <rPr>
        <sz val="16"/>
        <color rgb="FFFF0000"/>
        <rFont val="Times New Roman"/>
        <family val="2"/>
        <charset val="204"/>
      </rPr>
      <t xml:space="preserve">
                                                                                                            </t>
    </r>
  </si>
  <si>
    <r>
      <rPr>
        <u/>
        <sz val="16"/>
        <rFont val="Times New Roman"/>
        <family val="2"/>
        <charset val="204"/>
      </rPr>
      <t xml:space="preserve">АГ: </t>
    </r>
    <r>
      <rPr>
        <sz val="16"/>
        <rFont val="Times New Roman"/>
        <family val="2"/>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2018 года.
     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субъектов малого и среднего предпринимательства осуществляющих деятельность в социальной сфере;
- развитие инновационного и молодежного предпринимательства.
        С июня проводится работа по приему заявлений на возмещение затрат, произведенных субъектами малого и среднего предпринимательства, в частности социальному предпринимательству и субъектам, осуществляющим социально значимые виды деятельности.  На 01.12.2018 года 40 предпринимателям выплачена субсидия на поддержку малого и среднего предпринимательства. 
      Проведен ежегодный городской конкурс "Предприниматель года", образовательный курс для субъектов малого и среднего предпринимательства "Основы ведения предпринимательской деятельности", изготовлен и поставлен имиджевый мобильный стенд.
</t>
    </r>
  </si>
  <si>
    <r>
      <rPr>
        <u/>
        <sz val="16"/>
        <rFont val="Times New Roman"/>
        <family val="2"/>
        <charset val="204"/>
      </rPr>
      <t>ДГХ</t>
    </r>
    <r>
      <rPr>
        <sz val="16"/>
        <rFont val="Times New Roman"/>
        <family val="2"/>
        <charset val="204"/>
      </rPr>
      <t>: 
Заключен муниципальный контракт от 08.09.2017 № 48-ГХ  с АО "АВТОДОРСТРОЙ" на ремонт автомобильных дорог на сумму 385 814,21 тыс.руб. общей площадью 157,93  тыс.кв.м., из них средства окружного бюджета 366 523,50 тыс.руб., средства городского бюджета 19 290,71 тыс.руб. Отремонтировано 157 929,9 м2 автомобильных дорог;</t>
    </r>
    <r>
      <rPr>
        <sz val="16"/>
        <color rgb="FFFF0000"/>
        <rFont val="Times New Roman"/>
        <family val="2"/>
        <charset val="204"/>
      </rPr>
      <t xml:space="preserve">
</t>
    </r>
    <r>
      <rPr>
        <sz val="16"/>
        <rFont val="Times New Roman"/>
        <family val="2"/>
        <charset val="204"/>
      </rPr>
      <t>Заключен муниципальный контракт от 23.07.2018 №44-ГХ с ООО "Дорстройиндустрия" на выполнение работ по ремонту автомобильной дороги по ул. Грибоедова  (участок от Грибоедовской развязки в сторону ул. Крылова) на сумму 1 923,21 тыс.руб., общей площадью834,9 кв.м., из них средства окружного бюджета 1 825,48 тыс.руб., средства городского бюджета 97,73 тыс.руб. Отремонтировано 834,9 м2. 
Производится оплата выполненных работ.</t>
    </r>
    <r>
      <rPr>
        <sz val="16"/>
        <color rgb="FFFF0000"/>
        <rFont val="Times New Roman"/>
        <family val="2"/>
        <charset val="204"/>
      </rPr>
      <t xml:space="preserve">
</t>
    </r>
    <r>
      <rPr>
        <sz val="16"/>
        <rFont val="Times New Roman"/>
        <family val="2"/>
        <charset val="204"/>
      </rPr>
      <t xml:space="preserve"> 
</t>
    </r>
    <r>
      <rPr>
        <u/>
        <sz val="16"/>
        <rFont val="Times New Roman"/>
        <family val="2"/>
        <charset val="204"/>
      </rPr>
      <t>ДАиГ:</t>
    </r>
    <r>
      <rPr>
        <sz val="16"/>
        <rFont val="Times New Roman"/>
        <family val="2"/>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Цена контракта 678 069,2 тыс.руб., из них на строительство дорог 353 727,7 тыс. руб. Предусмотрено на 2018 год 302 360,95  тыс.руб., в том числе 287 242,9  тыс.руб. за счет средств окружного бюджета, 15 118,05  тыс.руб. за счет средств местного бюджета. Срок выполнения работ по 30 июня 2019 года. Ориентировочный срок ввода объекта в эксплуатацию - июль 2019 года.  За сентябрь- октябрь 2018 г. выполнено и принято работ на сумму 167 800,4 тыс.руб. Оплата будет произведена в декабре 2018 года после утверждения муниципальной программы (с учетом внесения изменений в части доводенных в сентябре 2018 года дополнительных средств субсидии). За ноябрь принято работ на сумму 30 399,7 тыс.руб. Оплата будет произведена в декабре 2018 года. Общая готовность  по объекту  - 77,8%, по дороге - 68,0 % 
</t>
    </r>
  </si>
  <si>
    <t xml:space="preserve">В связи с отсутствием на 01.01.2018 участников подпрограммы, бюджетные ассигнования  до муниципального образования не доведены. </t>
  </si>
  <si>
    <r>
      <rPr>
        <u/>
        <sz val="16"/>
        <rFont val="Times New Roman"/>
        <family val="2"/>
        <charset val="204"/>
      </rPr>
      <t xml:space="preserve">АГ: </t>
    </r>
    <r>
      <rPr>
        <sz val="16"/>
        <rFont val="Times New Roman"/>
        <family val="2"/>
        <charset val="204"/>
      </rPr>
      <t>В рамках реализации государственной программы осуществляется деятельность  в рамках переданных полномочий в сфере трудовых отношений государственного управления охраной труда.</t>
    </r>
    <r>
      <rPr>
        <sz val="16"/>
        <color rgb="FFFF0000"/>
        <rFont val="Times New Roman"/>
        <family val="2"/>
        <charset val="204"/>
      </rPr>
      <t xml:space="preserve">
</t>
    </r>
    <r>
      <rPr>
        <u/>
        <sz val="16"/>
        <rFont val="Times New Roman"/>
        <family val="2"/>
        <charset val="204"/>
      </rPr>
      <t>ДО</t>
    </r>
    <r>
      <rPr>
        <sz val="16"/>
        <rFont val="Times New Roman"/>
        <family val="2"/>
        <charset val="204"/>
      </rPr>
      <t xml:space="preserve">: В соответствии с письмом КУ ХМАО-Югры "Сургутский центр занятости населения" в реализации государственной программы принимают участие 6 образовательных учреждений в рамках основного мероприятия"Содействие улучшению положения на рынке труда не занятых трудовой деятельностью и безработных граждан". </t>
    </r>
    <r>
      <rPr>
        <sz val="16"/>
        <color rgb="FFFF0000"/>
        <rFont val="Times New Roman"/>
        <family val="2"/>
        <charset val="204"/>
      </rPr>
      <t xml:space="preserve">
</t>
    </r>
    <r>
      <rPr>
        <sz val="16"/>
        <rFont val="Times New Roman"/>
        <family val="2"/>
        <charset val="204"/>
      </rPr>
      <t>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t>
    </r>
    <r>
      <rPr>
        <sz val="16"/>
        <color rgb="FFFF0000"/>
        <rFont val="Times New Roman"/>
        <family val="2"/>
        <charset val="204"/>
      </rPr>
      <t xml:space="preserve">
</t>
    </r>
    <r>
      <rPr>
        <sz val="16"/>
        <rFont val="Times New Roman"/>
        <family val="2"/>
        <charset val="204"/>
      </rPr>
      <t xml:space="preserve">АГ (ДК): В рамках мероприятия "Содействие улучшению положения на рынке труда не занятых трудовой деятельностью и безработных граждан" подпрограммы "Содействие трудоустройству граждан" государственной программы трудоустроен 1 человек. Средства освоены в полном объеме. 
</t>
    </r>
    <r>
      <rPr>
        <u/>
        <sz val="16"/>
        <color rgb="FFFF0000"/>
        <rFont val="Times New Roman"/>
        <family val="2"/>
        <charset val="204"/>
      </rPr>
      <t/>
    </r>
  </si>
  <si>
    <r>
      <rPr>
        <u/>
        <sz val="16"/>
        <rFont val="Times New Roman"/>
        <family val="2"/>
        <charset val="204"/>
      </rPr>
      <t>АГ:</t>
    </r>
    <r>
      <rPr>
        <sz val="16"/>
        <rFont val="Times New Roman"/>
        <family val="2"/>
        <charset val="204"/>
      </rPr>
      <t xml:space="preserve"> 1. В рамках переданных государственных полномочий осуществляется деятельность административных комиссий. По состоянию на 01.12.2018 произведена выплата заработной платы за январь-октябрь и первую половину ноября 2018 года,  оплата услуг по содержанию имущества и поставке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текущего года.
</t>
    </r>
    <r>
      <rPr>
        <sz val="16"/>
        <color theme="1"/>
        <rFont val="Times New Roman"/>
        <family val="1"/>
        <charset val="204"/>
      </rPr>
      <t xml:space="preserve">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оплата услуг почтовой связи, поставка конвертов, бумаги и услуги СМИ по печати производилась по факту оказания услуг, поставки товара в соответствии с условиями заключенных договоров, муниципальных контрактов в течение отчетного года. 
      Ожидаемое неисполнение в размере 398,98 тыс.рублей обусловлено экономией, сложившейся по "факту" на основании актов выполненных работ по печати списков присяжных заседателей.</t>
    </r>
    <r>
      <rPr>
        <sz val="16"/>
        <color rgb="FFFF0000"/>
        <rFont val="Times New Roman"/>
        <family val="2"/>
        <charset val="204"/>
      </rPr>
      <t xml:space="preserve">
     </t>
    </r>
    <r>
      <rPr>
        <sz val="16"/>
        <rFont val="Times New Roman"/>
        <family val="2"/>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услуги по личному страхованию жизни и здоровья народных дружинников, рассылку постановлений, приобретение бумаги, удостоверений народных дружинников и вкладышей к ним, приобретение ПО "Ангел", поставку и ввод в эксплуатацию цифровых видеокамер на объектах АПК "Безопасный город".
     Произведена выплата материального стимулирования 103 гражданам, являющимся членами народных дружин. Заключен договор  № 42 от 20.06.2018 о предоставлении иного межбюджетного трансферта из бюджета автономного округа победителям конкурсов муниципальных образований Ханты - Мансийского автономного округа - Югры в области создания условий для деятельности народных дружин. Средства будут направлены на материальное стимулирование граждан, являющихся членами народных дружин.</t>
    </r>
    <r>
      <rPr>
        <sz val="16"/>
        <color rgb="FFFF0000"/>
        <rFont val="Times New Roman"/>
        <family val="2"/>
        <charset val="204"/>
      </rPr>
      <t xml:space="preserve">
</t>
    </r>
    <r>
      <rPr>
        <sz val="16"/>
        <rFont val="Times New Roman"/>
        <family val="2"/>
        <charset val="204"/>
      </rPr>
      <t xml:space="preserve">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Реализован городской молодежный проект "Среда Обитания" (Проведение игры КВН на Кубок Главы города запланировано на ноябрь 2018 года), Проведение VI слета активистов в сфере первичной профилактики запланировано на декабрь 2018 года.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городского молодежного проекта "PROфилактика" молодежный форум "Революция тела". Бюджетные ассигнования будут использованы до конца 2018 года.                                                   
</t>
    </r>
  </si>
  <si>
    <r>
      <rPr>
        <u/>
        <sz val="16"/>
        <rFont val="Times New Roman"/>
        <family val="2"/>
        <charset val="204"/>
      </rPr>
      <t>ДО</t>
    </r>
    <r>
      <rPr>
        <sz val="16"/>
        <rFont val="Times New Roman"/>
        <family val="2"/>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- 30 233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- 1 298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- 48 844 чел.
Численность учащихся частных общеобразовательных организаций на конец года - 443 чел.
Численность учащихся, получающих муниципальную услугу «Реализация дополнительных общеразвивающих программ», на конец года - 8 210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- 798 чел.
Планируемое для приобретения количество путевок для детей в возрасте от 6 до 17 лет  в организации, обеспечивающие отдых и оздоровление детей - 2 972 шт. По состоянию на 01.12.2018 приобретено - 2 915 путевок.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01.12.2018 составило 63 141,4  рублей (при плановом годовом значении 68 463,1 рублей).
</t>
    </r>
    <r>
      <rPr>
        <u/>
        <sz val="16"/>
        <rFont val="Times New Roman"/>
        <family val="2"/>
        <charset val="204"/>
      </rPr>
      <t xml:space="preserve">ДАиГ: </t>
    </r>
    <r>
      <rPr>
        <sz val="16"/>
        <rFont val="Times New Roman"/>
        <family val="2"/>
        <charset val="204"/>
      </rPr>
      <t>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"Средняя общеобразовательная школа в микрорайоне 32 г. Сургута" -   получено положительное заключение гос.экспертизы проектной документации и инженерных изысканий  № 86 -1 -1-3 -0169 -18 от 31.05.2018, положительное заключение о проверке достоверности определения сметной стоимости строительства №86-1-0324-18 от 16.07.2018. Выполнение по контракту в части данной школы составило 100%, всего принято и оплачено работ на сумму 11 490,9 тыс. руб. 
"Средняя общеобразовательная школа в микрорайоне 33 г. Сургута"   - Получено положительное заключение экспертизы проектной документации и результатов инженерных изысканий № 86-1-1-3-0212-18 от 12.09.2018, положительное заключение  о проверке достоверности сметной стоимости строительства от 19.10.2018 № 86-1-0546-18.  Выполнение по контракту составило 100%. Выполненные работы  в размере 5 397,3 тыс. рублей. 
 Заключен договор на тех.присоедениение объекта к электрическим сетям и произведена предоплата в размере 49,3 тыс. рублей.
Остаток средств в размере  594,9 тыс.руб. за счет средств местного бюджета сложился в результате экономии по результатам проведенных конкурентных закупок.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По объекту "Развитие застроенной территории части кварталов 23А"направлено обращение в Департамент образования и молодежной политики ХМАО-югры от 23.11.2018 №01-11-11176/18 о невозможности выкупа объекта в 2018 году в связи с низкой степенью строительной готовности - 60%.                    
АГ(ДК):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Достижение уровня средней заработной платы  на 01.12.2018 года по педагогическим работникам муниципальных организаций дополнительного образования детей составило  75 524,7 рублей. (при плановом годовом значении 77 000,70 рублей).</t>
    </r>
  </si>
  <si>
    <r>
      <rPr>
        <u/>
        <sz val="16"/>
        <color theme="1"/>
        <rFont val="Times New Roman"/>
        <family val="2"/>
        <charset val="204"/>
      </rPr>
      <t>УППЭК:</t>
    </r>
    <r>
      <rPr>
        <sz val="16"/>
        <color theme="1"/>
        <rFont val="Times New Roman"/>
        <family val="2"/>
        <charset val="204"/>
      </rPr>
      <t xml:space="preserve"> в рамках реализации государственной программы заключены муниципальные контракты на оказание услуг по санитарно-противоэпидемическим мероприятиям (акарицидная, ларвицидная обработки, барьерная дератизация), заключены гражданско-правовые договоры. В рамках договоров, в период с мая по сентябрь текущего года проведены и оплачены 3 этапа санитарно-противоэпидемических мероприятий. 
Ожидаемое неисполнение в сумме 78,76 тыс.рублей обусловлено экономией, сложившейся:
- 8,83 тыс.руб. - по итогам аукциона на выполнение работ по акарицидной, ларвицидной обработке  и барьерной дератизации;
- 69,93 тыс.руб. - по фактически сложившимся расходам на выполнение работ по акарицидной обработке .</t>
    </r>
    <r>
      <rPr>
        <sz val="16"/>
        <color rgb="FFFF0000"/>
        <rFont val="Times New Roman"/>
        <family val="2"/>
        <charset val="204"/>
      </rPr>
      <t xml:space="preserve">
</t>
    </r>
    <r>
      <rPr>
        <u/>
        <sz val="16"/>
        <rFont val="Times New Roman"/>
        <family val="2"/>
        <charset val="204"/>
      </rPr>
      <t>АГ:</t>
    </r>
    <r>
      <rPr>
        <sz val="16"/>
        <rFont val="Times New Roman"/>
        <family val="2"/>
        <charset val="204"/>
      </rPr>
      <t xml:space="preserve"> Выплата заработной платы и начисления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осуществляется в плановом режиме.</t>
    </r>
    <r>
      <rPr>
        <sz val="16"/>
        <color rgb="FFFF0000"/>
        <rFont val="Times New Roman"/>
        <family val="2"/>
        <charset val="204"/>
      </rPr>
      <t xml:space="preserve">
                                                                                                                            </t>
    </r>
  </si>
  <si>
    <r>
      <rPr>
        <u/>
        <sz val="16"/>
        <rFont val="Times New Roman"/>
        <family val="2"/>
        <charset val="204"/>
      </rPr>
      <t>АГ:</t>
    </r>
    <r>
      <rPr>
        <sz val="16"/>
        <rFont val="Times New Roman"/>
        <family val="2"/>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u/>
        <sz val="16"/>
        <rFont val="Times New Roman"/>
        <family val="2"/>
        <charset val="204"/>
      </rPr>
      <t>ДГХ:</t>
    </r>
    <r>
      <rPr>
        <sz val="16"/>
        <rFont val="Times New Roman"/>
        <family val="2"/>
        <charset val="204"/>
      </rPr>
      <t xml:space="preserve"> 
Выполнен ремонт 4 жилых помещений детям-сиротам
</t>
    </r>
    <r>
      <rPr>
        <u/>
        <sz val="16"/>
        <rFont val="Times New Roman"/>
        <family val="2"/>
        <charset val="204"/>
      </rPr>
      <t xml:space="preserve">ДАиГ: </t>
    </r>
    <r>
      <rPr>
        <sz val="16"/>
        <rFont val="Times New Roman"/>
        <family val="2"/>
        <charset val="204"/>
      </rPr>
      <t xml:space="preserve">По размещенным в сентябре-октябре 2018 года закупкам заключено 33 муниципальных контракта на приобретение жилых помещений (33 кв.м, 43,2 кв.м. на сумму 75 609,55 тыс.руб.). Срок подписания актов-приема передачи жилых помещений - до 5 декабря 2018 года. Оплата будет произведена после подписания актов. Также состоялись аукционы на приобретение 35 жилых помещений, муниципальные контракты в стадии заключения (1 280,9 кв.м на сумму 67 775,98 тыс.руб.). По итогам проведенных закупок образовалась экономия средств, с учетом которых в декабре 2018 года будут размещены закупки на приобретение 3 жилых помещений. Уведомлением ДФ ХМАО-Югры от 06.11.2018 г. №290/11/02/3/290050104/84310 доведены субвенции на предоставление жилых помещений детям-сиротам в размере 14 001,759 тыс.руб. Готовится информация о возврате средств субвенции в связи с невозможностью проведения муниципальных закупок в текущем году.
</t>
    </r>
    <r>
      <rPr>
        <u/>
        <sz val="16"/>
        <rFont val="Times New Roman"/>
        <family val="2"/>
        <charset val="204"/>
      </rPr>
      <t>ДО:</t>
    </r>
    <r>
      <rPr>
        <sz val="16"/>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В рамках реализации мероприятий программы запланировано приобретение 203 путевок для детей-сирот и детей, оставшихся без попечения родителей  в возрасте от 6 до 17 лет (включительно). В соответствии с заключенным контрактом от 07.05.2018 № 40/18 на оказание услуг по организации отдыха и оздоровления детей-сирот и детей, оставшихся без попечения родителей, в организации, обеспечивающей отдых и оздоровление детей, расположенной на территории Черноморского побережья Краснодарского края в период летних каникул  в 2018 году  организован отдых для 181 ребенка.
Планируется приобретение 22 путевок путем заключения контракта на оказание услуг по организации отдыха и оздоровления детей-сирот и детей, оставшихся без попечения родителей в период зимних каникул.
</t>
    </r>
  </si>
  <si>
    <r>
      <rPr>
        <u/>
        <sz val="16"/>
        <color theme="1"/>
        <rFont val="Times New Roman"/>
        <family val="2"/>
        <charset val="204"/>
      </rPr>
      <t xml:space="preserve">КУИ: </t>
    </r>
    <r>
      <rPr>
        <sz val="16"/>
        <color theme="1"/>
        <rFont val="Times New Roman"/>
        <family val="2"/>
        <charset val="204"/>
      </rPr>
      <t>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в размере 3000,0 тыс. руб.
Выплачена субсидия на поддержку животноводства, переработку и реализацию продукции животноводства на содерж</t>
    </r>
    <r>
      <rPr>
        <sz val="16"/>
        <rFont val="Times New Roman"/>
        <family val="2"/>
        <charset val="204"/>
      </rPr>
      <t xml:space="preserve">ание маточного поголовья за 2018 год в размере 21,4тыс. рублей ЛПХ Коневу В.М. 
Оплачены расходы для осуществления переданного государственного полномочия по проведению мероприятий по поддержке животноводства, переработке и реализации продукции животноводства в размере 5,6 тыс.рублей. Средства использованы в полном объеме.
</t>
    </r>
    <r>
      <rPr>
        <u/>
        <sz val="16"/>
        <rFont val="Times New Roman"/>
        <family val="2"/>
        <charset val="204"/>
      </rPr>
      <t>ДГХ:</t>
    </r>
    <r>
      <rPr>
        <sz val="16"/>
        <rFont val="Times New Roman"/>
        <family val="2"/>
        <charset val="204"/>
      </rPr>
      <t xml:space="preserve"> За счет средств 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  в рамках заключенного муниципального контракта выполняются рабоыт по отлову и содержанию безнадзорных животных  
</t>
    </r>
    <r>
      <rPr>
        <u/>
        <sz val="16"/>
        <rFont val="Times New Roman"/>
        <family val="2"/>
        <charset val="204"/>
      </rPr>
      <t>АГ</t>
    </r>
    <r>
      <rPr>
        <sz val="16"/>
        <rFont val="Times New Roman"/>
        <family val="2"/>
        <charset val="204"/>
      </rPr>
      <t xml:space="preserve">: Запланированы расходы на оплату труда и начисления на выплаты по оплате труда для осуществления администрирования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Средства субвенции будут использованы до конца текущего года. </t>
    </r>
  </si>
  <si>
    <t xml:space="preserve">Произведена выплата субсидий на приобретение жилых помещений для 15 участников программы. Не использованы средства в размере 1 696,86 тыс.руб., предусмотренные на выплату 1 субсидии. Департаментом городского хозяйства ведется работа с участником программы по оформлению необходимых документов для получения субсидии на приобретение жилого помещения. </t>
  </si>
  <si>
    <t>В апреле, мае, июне, июле, августе, сентябре 2018 года аукционы на приобретение жилых помещений признаны не состоявшимися по причине отсутствия заявок на участие. В октябре-ноябре 2018 года опубликованы все извещения о проведении 79 аукционов на приобретение 510 жилых помещений. Аукционы на приобретение 429 жилых помещений состоялись- стадия заключения муниципальных контрактов. 2 аукциона на приобретение 2-х трехкомнатных квартир не состоялись - не подано ни одной заявки. Подача заявок участниками еще по 2 аукционам (79 квартир) - до 7 декабря 2018 г. Условиями закупок предусмотрено авансирование 100% в 2018 году, срок передачи жилых помещений - 01 апреля 2019 года.  
Экономия в размере 208 550,63 тыс. руб.(в том числе средства округа - 185 610,03 тыс. руб., 22 940,6 тыс. руб - средства местного бюджета)  сложилась по результатам формирования НМЦК и проведения конкурсных процедур.</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</si>
</sst>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0"/>
    <numFmt numFmtId="166" formatCode="&quot;$&quot;#,##0_);\(&quot;$&quot;#,##0\)"/>
    <numFmt numFmtId="167" formatCode="&quot;р.&quot;#,##0_);\(&quot;р.&quot;#,##0\)"/>
  </numFmts>
  <fonts count="49" x14ac:knownFonts="1">
    <font>
      <sz val="12"/>
      <color theme="1"/>
      <name val="Times New Roman"/>
      <family val="2"/>
      <charset val="204"/>
    </font>
    <font>
      <sz val="11"/>
      <color theme="1"/>
      <name val="Calibri"/>
      <family val="2"/>
      <charset val="204"/>
      <scheme val="minor"/>
    </font>
    <font>
      <sz val="11"/>
      <color theme="1"/>
      <name val="Calibri"/>
      <family val="2"/>
      <charset val="204"/>
      <scheme val="minor"/>
    </font>
    <font>
      <sz val="12"/>
      <color indexed="8"/>
      <name val="Times New Roman"/>
      <family val="2"/>
      <charset val="204"/>
    </font>
    <font>
      <sz val="8"/>
      <name val="Times New Roman"/>
      <family val="2"/>
      <charset val="204"/>
    </font>
    <font>
      <sz val="10"/>
      <name val="Arial"/>
      <family val="2"/>
      <charset val="204"/>
    </font>
    <font>
      <sz val="10"/>
      <name val="Arial Cyr"/>
      <charset val="204"/>
    </font>
    <font>
      <sz val="10"/>
      <name val="Helv"/>
      <family val="2"/>
      <charset val="204"/>
    </font>
    <font>
      <sz val="11"/>
      <color indexed="8"/>
      <name val="Calibri"/>
      <family val="2"/>
      <charset val="204"/>
    </font>
    <font>
      <sz val="12"/>
      <color indexed="8"/>
      <name val="Times New Roman"/>
      <family val="2"/>
      <charset val="204"/>
    </font>
    <font>
      <sz val="12"/>
      <color theme="1"/>
      <name val="Times New Roman"/>
      <family val="2"/>
      <charset val="204"/>
    </font>
    <font>
      <sz val="11"/>
      <color theme="1"/>
      <name val="Calibri"/>
      <family val="2"/>
      <charset val="204"/>
      <scheme val="minor"/>
    </font>
    <font>
      <sz val="18"/>
      <color theme="1"/>
      <name val="Times New Roman"/>
      <family val="2"/>
      <charset val="204"/>
    </font>
    <font>
      <sz val="20"/>
      <color theme="1"/>
      <name val="Times New Roman"/>
      <family val="2"/>
      <charset val="204"/>
    </font>
    <font>
      <sz val="20"/>
      <name val="Times New Roman"/>
      <family val="2"/>
      <charset val="204"/>
    </font>
    <font>
      <sz val="18"/>
      <name val="Times New Roman"/>
      <family val="2"/>
      <charset val="204"/>
    </font>
    <font>
      <u/>
      <sz val="20"/>
      <name val="Times New Roman"/>
      <family val="1"/>
      <charset val="204"/>
    </font>
    <font>
      <u/>
      <sz val="18"/>
      <color theme="1"/>
      <name val="Times New Roman"/>
      <family val="2"/>
      <charset val="204"/>
    </font>
    <font>
      <i/>
      <sz val="20"/>
      <name val="Times New Roman"/>
      <family val="2"/>
      <charset val="204"/>
    </font>
    <font>
      <b/>
      <sz val="20"/>
      <color rgb="FFFF0000"/>
      <name val="Times New Roman"/>
      <family val="2"/>
      <charset val="204"/>
    </font>
    <font>
      <sz val="20"/>
      <color rgb="FFFF0000"/>
      <name val="Times New Roman"/>
      <family val="2"/>
      <charset val="204"/>
    </font>
    <font>
      <i/>
      <sz val="16"/>
      <name val="Times New Roman"/>
      <family val="2"/>
      <charset val="204"/>
    </font>
    <font>
      <sz val="24"/>
      <color rgb="FFFF0000"/>
      <name val="Times New Roman"/>
      <family val="2"/>
      <charset val="204"/>
    </font>
    <font>
      <b/>
      <i/>
      <sz val="20"/>
      <color rgb="FFFF0000"/>
      <name val="Times New Roman"/>
      <family val="2"/>
      <charset val="204"/>
    </font>
    <font>
      <sz val="16"/>
      <color rgb="FFFF0000"/>
      <name val="Times New Roman"/>
      <family val="2"/>
      <charset val="204"/>
    </font>
    <font>
      <u/>
      <sz val="16"/>
      <color rgb="FFFF0000"/>
      <name val="Times New Roman"/>
      <family val="2"/>
      <charset val="204"/>
    </font>
    <font>
      <i/>
      <sz val="20"/>
      <color rgb="FFFF0000"/>
      <name val="Times New Roman"/>
      <family val="2"/>
      <charset val="204"/>
    </font>
    <font>
      <sz val="24"/>
      <name val="Times New Roman"/>
      <family val="2"/>
      <charset val="204"/>
    </font>
    <font>
      <b/>
      <sz val="16"/>
      <color rgb="FFFF0000"/>
      <name val="Times New Roman"/>
      <family val="2"/>
      <charset val="204"/>
    </font>
    <font>
      <b/>
      <i/>
      <sz val="16"/>
      <color rgb="FFFF0000"/>
      <name val="Times New Roman"/>
      <family val="2"/>
      <charset val="204"/>
    </font>
    <font>
      <i/>
      <sz val="18"/>
      <color rgb="FFFF0000"/>
      <name val="Times New Roman"/>
      <family val="2"/>
      <charset val="204"/>
    </font>
    <font>
      <sz val="18"/>
      <color rgb="FFFF0000"/>
      <name val="Times New Roman"/>
      <family val="2"/>
      <charset val="204"/>
    </font>
    <font>
      <b/>
      <i/>
      <sz val="18"/>
      <color rgb="FFFF0000"/>
      <name val="Times New Roman"/>
      <family val="2"/>
      <charset val="204"/>
    </font>
    <font>
      <i/>
      <sz val="16"/>
      <color rgb="FFFF0000"/>
      <name val="Times New Roman"/>
      <family val="2"/>
      <charset val="204"/>
    </font>
    <font>
      <b/>
      <sz val="18"/>
      <color rgb="FFFF0000"/>
      <name val="Times New Roman"/>
      <family val="2"/>
      <charset val="204"/>
    </font>
    <font>
      <sz val="16"/>
      <name val="Times New Roman"/>
      <family val="2"/>
      <charset val="204"/>
    </font>
    <font>
      <u/>
      <sz val="16"/>
      <name val="Times New Roman"/>
      <family val="2"/>
      <charset val="204"/>
    </font>
    <font>
      <b/>
      <sz val="20"/>
      <name val="Times New Roman"/>
      <family val="2"/>
      <charset val="204"/>
    </font>
    <font>
      <b/>
      <sz val="16"/>
      <name val="Times New Roman"/>
      <family val="2"/>
      <charset val="204"/>
    </font>
    <font>
      <b/>
      <i/>
      <sz val="20"/>
      <name val="Times New Roman"/>
      <family val="2"/>
      <charset val="204"/>
    </font>
    <font>
      <b/>
      <sz val="20"/>
      <color theme="1"/>
      <name val="Times New Roman"/>
      <family val="2"/>
      <charset val="204"/>
    </font>
    <font>
      <b/>
      <sz val="16"/>
      <color theme="1"/>
      <name val="Times New Roman"/>
      <family val="2"/>
      <charset val="204"/>
    </font>
    <font>
      <sz val="16"/>
      <color theme="1"/>
      <name val="Times New Roman"/>
      <family val="2"/>
      <charset val="204"/>
    </font>
    <font>
      <i/>
      <sz val="18"/>
      <name val="Times New Roman"/>
      <family val="2"/>
      <charset val="204"/>
    </font>
    <font>
      <b/>
      <i/>
      <sz val="18"/>
      <name val="Times New Roman"/>
      <family val="2"/>
      <charset val="204"/>
    </font>
    <font>
      <b/>
      <i/>
      <sz val="16"/>
      <name val="Times New Roman"/>
      <family val="2"/>
      <charset val="204"/>
    </font>
    <font>
      <u/>
      <sz val="16"/>
      <color theme="1"/>
      <name val="Times New Roman"/>
      <family val="2"/>
      <charset val="204"/>
    </font>
    <font>
      <i/>
      <sz val="20"/>
      <color theme="1"/>
      <name val="Times New Roman"/>
      <family val="2"/>
      <charset val="204"/>
    </font>
    <font>
      <sz val="16"/>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6" fillId="0" borderId="0"/>
    <xf numFmtId="0" fontId="11" fillId="0" borderId="0"/>
    <xf numFmtId="0" fontId="6" fillId="0" borderId="0"/>
    <xf numFmtId="0" fontId="11" fillId="0" borderId="0"/>
    <xf numFmtId="0" fontId="3" fillId="0" borderId="0"/>
    <xf numFmtId="0" fontId="5" fillId="0" borderId="0"/>
    <xf numFmtId="0" fontId="3" fillId="0" borderId="0"/>
    <xf numFmtId="0" fontId="10" fillId="0" borderId="0"/>
    <xf numFmtId="0" fontId="5" fillId="0" borderId="0"/>
    <xf numFmtId="0" fontId="5" fillId="0" borderId="0"/>
    <xf numFmtId="0" fontId="5" fillId="0" borderId="0"/>
    <xf numFmtId="0" fontId="6" fillId="0" borderId="0"/>
    <xf numFmtId="0" fontId="11" fillId="0" borderId="0"/>
    <xf numFmtId="0" fontId="5" fillId="0" borderId="0"/>
    <xf numFmtId="9" fontId="6" fillId="0" borderId="0" applyFont="0" applyFill="0" applyBorder="0" applyAlignment="0" applyProtection="0"/>
    <xf numFmtId="0" fontId="7" fillId="0" borderId="0"/>
    <xf numFmtId="0" fontId="5" fillId="0" borderId="0" applyFont="0" applyFill="0" applyBorder="0" applyAlignment="0" applyProtection="0"/>
    <xf numFmtId="164" fontId="8" fillId="0" borderId="0" applyFont="0" applyFill="0" applyBorder="0" applyAlignment="0" applyProtection="0"/>
    <xf numFmtId="164" fontId="3" fillId="0" borderId="0" applyFont="0" applyFill="0" applyBorder="0" applyAlignment="0" applyProtection="0"/>
    <xf numFmtId="164" fontId="9" fillId="0" borderId="0" applyFont="0" applyFill="0" applyBorder="0" applyAlignment="0" applyProtection="0"/>
    <xf numFmtId="164" fontId="3"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30">
    <xf numFmtId="0" fontId="0" fillId="0" borderId="0" xfId="0"/>
    <xf numFmtId="0" fontId="13" fillId="0" borderId="0" xfId="0" applyFont="1" applyFill="1" applyBorder="1" applyAlignment="1">
      <alignment horizontal="center" wrapText="1"/>
    </xf>
    <xf numFmtId="0" fontId="13" fillId="0" borderId="0" xfId="0" applyFont="1" applyFill="1" applyBorder="1" applyAlignment="1">
      <alignment wrapText="1"/>
    </xf>
    <xf numFmtId="4" fontId="13" fillId="0" borderId="0" xfId="0" applyNumberFormat="1" applyFont="1" applyFill="1" applyBorder="1" applyAlignment="1">
      <alignment wrapText="1"/>
    </xf>
    <xf numFmtId="2" fontId="13" fillId="0" borderId="0" xfId="0" applyNumberFormat="1" applyFont="1" applyFill="1" applyBorder="1" applyAlignment="1">
      <alignment wrapText="1"/>
    </xf>
    <xf numFmtId="9" fontId="13" fillId="0" borderId="0" xfId="0" applyNumberFormat="1" applyFont="1" applyFill="1" applyBorder="1" applyAlignment="1">
      <alignment wrapText="1"/>
    </xf>
    <xf numFmtId="0" fontId="13" fillId="0" borderId="0" xfId="0" applyFont="1" applyFill="1" applyAlignment="1">
      <alignment wrapText="1"/>
    </xf>
    <xf numFmtId="0" fontId="13" fillId="0" borderId="0" xfId="0" applyFont="1" applyFill="1" applyAlignment="1">
      <alignment horizontal="center" wrapText="1"/>
    </xf>
    <xf numFmtId="4" fontId="13" fillId="0" borderId="0" xfId="0" applyNumberFormat="1" applyFont="1" applyFill="1" applyAlignment="1">
      <alignment wrapText="1"/>
    </xf>
    <xf numFmtId="2" fontId="13" fillId="0" borderId="0" xfId="0" applyNumberFormat="1" applyFont="1" applyFill="1" applyAlignment="1">
      <alignment wrapText="1"/>
    </xf>
    <xf numFmtId="9" fontId="13" fillId="0" borderId="0" xfId="0" applyNumberFormat="1" applyFont="1" applyFill="1" applyAlignment="1">
      <alignment wrapText="1"/>
    </xf>
    <xf numFmtId="0" fontId="13" fillId="0" borderId="0" xfId="0" applyFont="1" applyFill="1" applyAlignment="1">
      <alignment horizontal="left" vertical="top" wrapText="1"/>
    </xf>
    <xf numFmtId="0" fontId="13" fillId="0" borderId="0" xfId="0" applyFont="1" applyFill="1" applyAlignment="1">
      <alignment horizontal="justify" wrapText="1"/>
    </xf>
    <xf numFmtId="2" fontId="12" fillId="0" borderId="1" xfId="0" applyNumberFormat="1" applyFont="1" applyFill="1" applyBorder="1" applyAlignment="1" applyProtection="1">
      <alignment horizontal="center" vertical="top" wrapText="1"/>
      <protection locked="0"/>
    </xf>
    <xf numFmtId="9" fontId="12" fillId="0" borderId="1" xfId="0" applyNumberFormat="1" applyFont="1" applyFill="1" applyBorder="1" applyAlignment="1" applyProtection="1">
      <alignment horizontal="center" vertical="top" wrapText="1"/>
      <protection locked="0"/>
    </xf>
    <xf numFmtId="0" fontId="13" fillId="0" borderId="0" xfId="0" applyFont="1" applyFill="1" applyBorder="1" applyAlignment="1">
      <alignment horizontal="justify" wrapText="1"/>
    </xf>
    <xf numFmtId="0" fontId="13" fillId="0" borderId="0" xfId="0" applyFont="1" applyFill="1" applyAlignment="1">
      <alignment horizontal="left" vertical="center" wrapText="1"/>
    </xf>
    <xf numFmtId="0" fontId="13" fillId="0" borderId="0" xfId="0" applyFont="1" applyFill="1" applyBorder="1" applyAlignment="1">
      <alignment horizontal="left" vertical="center" wrapText="1"/>
    </xf>
    <xf numFmtId="4" fontId="20" fillId="0" borderId="1" xfId="0" applyNumberFormat="1" applyFont="1" applyFill="1" applyBorder="1" applyAlignment="1" applyProtection="1">
      <alignment horizontal="center" vertical="center" wrapText="1"/>
      <protection locked="0"/>
    </xf>
    <xf numFmtId="4" fontId="20" fillId="2" borderId="1" xfId="0" applyNumberFormat="1" applyFont="1" applyFill="1" applyBorder="1" applyAlignment="1" applyProtection="1">
      <alignment horizontal="center" vertical="center" wrapText="1"/>
      <protection locked="0"/>
    </xf>
    <xf numFmtId="4" fontId="13" fillId="2" borderId="0" xfId="0" applyNumberFormat="1" applyFont="1" applyFill="1" applyBorder="1" applyAlignment="1">
      <alignment wrapText="1"/>
    </xf>
    <xf numFmtId="4" fontId="12" fillId="2" borderId="1" xfId="0" applyNumberFormat="1" applyFont="1" applyFill="1" applyBorder="1" applyAlignment="1" applyProtection="1">
      <alignment horizontal="center" vertical="top" wrapText="1"/>
      <protection locked="0"/>
    </xf>
    <xf numFmtId="4" fontId="13" fillId="2" borderId="0" xfId="0" applyNumberFormat="1" applyFont="1" applyFill="1" applyAlignment="1">
      <alignment wrapText="1"/>
    </xf>
    <xf numFmtId="0" fontId="22" fillId="0" borderId="0" xfId="0" applyFont="1" applyFill="1" applyAlignment="1">
      <alignment horizontal="justify" wrapText="1"/>
    </xf>
    <xf numFmtId="0" fontId="20" fillId="0" borderId="0" xfId="0" applyFont="1" applyFill="1" applyAlignment="1">
      <alignment horizontal="justify" wrapText="1"/>
    </xf>
    <xf numFmtId="4" fontId="14" fillId="0" borderId="0" xfId="0" applyNumberFormat="1" applyFont="1" applyFill="1" applyBorder="1" applyAlignment="1" applyProtection="1">
      <alignment horizontal="right" wrapText="1"/>
      <protection locked="0"/>
    </xf>
    <xf numFmtId="0" fontId="18" fillId="0" borderId="1" xfId="0"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3" fontId="18" fillId="0" borderId="1" xfId="0" applyNumberFormat="1" applyFont="1" applyFill="1" applyBorder="1" applyAlignment="1" applyProtection="1">
      <alignment horizontal="center" vertical="center" wrapText="1"/>
      <protection locked="0"/>
    </xf>
    <xf numFmtId="1" fontId="18" fillId="0" borderId="1" xfId="0" applyNumberFormat="1" applyFont="1" applyFill="1" applyBorder="1" applyAlignment="1" applyProtection="1">
      <alignment horizontal="center" vertical="center" wrapText="1"/>
      <protection locked="0"/>
    </xf>
    <xf numFmtId="3" fontId="18" fillId="2" borderId="1" xfId="0" applyNumberFormat="1" applyFont="1" applyFill="1" applyBorder="1" applyAlignment="1" applyProtection="1">
      <alignment horizontal="center" vertical="center" wrapText="1"/>
      <protection locked="0"/>
    </xf>
    <xf numFmtId="0" fontId="18" fillId="0" borderId="0" xfId="0" applyFont="1" applyFill="1" applyAlignment="1">
      <alignment horizontal="left" vertical="center" wrapText="1"/>
    </xf>
    <xf numFmtId="0" fontId="18" fillId="0" borderId="0" xfId="0" applyFont="1" applyFill="1" applyAlignment="1">
      <alignment horizontal="left" vertical="top" wrapText="1"/>
    </xf>
    <xf numFmtId="4" fontId="19" fillId="0" borderId="0" xfId="0" applyNumberFormat="1" applyFont="1" applyFill="1" applyAlignment="1">
      <alignment horizontal="left" vertical="center" wrapText="1"/>
    </xf>
    <xf numFmtId="4" fontId="19" fillId="0" borderId="0" xfId="0" applyNumberFormat="1" applyFont="1" applyFill="1" applyAlignment="1">
      <alignment horizontal="left" vertical="top" wrapText="1"/>
    </xf>
    <xf numFmtId="0" fontId="19" fillId="0" borderId="0" xfId="0" applyFont="1" applyFill="1" applyAlignment="1">
      <alignment horizontal="left" vertical="top" wrapText="1"/>
    </xf>
    <xf numFmtId="0" fontId="20" fillId="0" borderId="0" xfId="0" applyFont="1" applyFill="1" applyAlignment="1">
      <alignment horizontal="left" vertical="top" wrapText="1"/>
    </xf>
    <xf numFmtId="0" fontId="20" fillId="0" borderId="0" xfId="0" applyFont="1" applyFill="1" applyAlignment="1">
      <alignment wrapText="1"/>
    </xf>
    <xf numFmtId="4" fontId="19" fillId="2" borderId="0" xfId="0" applyNumberFormat="1" applyFont="1" applyFill="1" applyAlignment="1">
      <alignment horizontal="left" vertical="center" wrapText="1"/>
    </xf>
    <xf numFmtId="0" fontId="20" fillId="2" borderId="0" xfId="0" applyFont="1" applyFill="1" applyAlignment="1">
      <alignment wrapText="1"/>
    </xf>
    <xf numFmtId="0" fontId="19" fillId="0" borderId="0" xfId="0" applyFont="1" applyFill="1" applyAlignment="1">
      <alignment horizontal="left" vertical="center" wrapText="1"/>
    </xf>
    <xf numFmtId="4" fontId="20" fillId="0" borderId="0" xfId="0" applyNumberFormat="1" applyFont="1" applyFill="1" applyAlignment="1">
      <alignment horizontal="left" vertical="center" wrapText="1"/>
    </xf>
    <xf numFmtId="4" fontId="20" fillId="0" borderId="0" xfId="0" applyNumberFormat="1" applyFont="1" applyFill="1" applyAlignment="1">
      <alignment horizontal="left" vertical="top" wrapText="1"/>
    </xf>
    <xf numFmtId="4" fontId="26" fillId="2" borderId="1" xfId="0" applyNumberFormat="1" applyFont="1" applyFill="1" applyBorder="1" applyAlignment="1" applyProtection="1">
      <alignment horizontal="center" vertical="center" wrapText="1"/>
      <protection locked="0"/>
    </xf>
    <xf numFmtId="0" fontId="26" fillId="0" borderId="0" xfId="0" applyFont="1" applyFill="1" applyAlignment="1">
      <alignment horizontal="left" vertical="center" wrapText="1"/>
    </xf>
    <xf numFmtId="0" fontId="23" fillId="0" borderId="0" xfId="0" applyFont="1" applyFill="1" applyAlignment="1">
      <alignment horizontal="left" vertical="center" wrapText="1"/>
    </xf>
    <xf numFmtId="0" fontId="20" fillId="2" borderId="0" xfId="0" applyFont="1" applyFill="1" applyAlignment="1">
      <alignment horizontal="left" vertical="top" wrapText="1"/>
    </xf>
    <xf numFmtId="0" fontId="26" fillId="3" borderId="0" xfId="0" applyFont="1" applyFill="1" applyAlignment="1">
      <alignment horizontal="left" vertical="center" wrapText="1"/>
    </xf>
    <xf numFmtId="4" fontId="19" fillId="0" borderId="0" xfId="0" applyNumberFormat="1" applyFont="1" applyFill="1" applyAlignment="1">
      <alignment horizontal="left" wrapText="1"/>
    </xf>
    <xf numFmtId="0" fontId="20" fillId="0" borderId="0" xfId="0" applyFont="1" applyFill="1" applyAlignment="1">
      <alignment horizontal="left" wrapText="1"/>
    </xf>
    <xf numFmtId="0" fontId="14" fillId="0" borderId="0" xfId="0" applyFont="1" applyFill="1" applyBorder="1" applyAlignment="1" applyProtection="1">
      <alignment horizontal="center" vertical="center" wrapText="1"/>
      <protection locked="0"/>
    </xf>
    <xf numFmtId="4" fontId="14" fillId="0" borderId="0" xfId="0" applyNumberFormat="1" applyFont="1" applyFill="1" applyBorder="1" applyAlignment="1" applyProtection="1">
      <alignment horizontal="justify" vertical="center" wrapText="1"/>
      <protection locked="0"/>
    </xf>
    <xf numFmtId="9" fontId="14" fillId="0" borderId="0" xfId="0" applyNumberFormat="1" applyFont="1" applyFill="1" applyBorder="1" applyAlignment="1" applyProtection="1">
      <alignment horizontal="right" vertical="center" wrapText="1"/>
      <protection locked="0"/>
    </xf>
    <xf numFmtId="1" fontId="14" fillId="0" borderId="0" xfId="0" applyNumberFormat="1" applyFont="1" applyFill="1" applyBorder="1" applyAlignment="1" applyProtection="1">
      <alignment horizontal="right" vertical="center" wrapText="1"/>
      <protection locked="0"/>
    </xf>
    <xf numFmtId="10" fontId="20" fillId="0" borderId="1" xfId="0" applyNumberFormat="1" applyFont="1" applyFill="1" applyBorder="1" applyAlignment="1" applyProtection="1">
      <alignment horizontal="center" vertical="center" wrapText="1"/>
      <protection locked="0"/>
    </xf>
    <xf numFmtId="10" fontId="20" fillId="2" borderId="1" xfId="0" applyNumberFormat="1" applyFont="1" applyFill="1" applyBorder="1" applyAlignment="1" applyProtection="1">
      <alignment horizontal="center" vertical="center" wrapText="1"/>
      <protection locked="0"/>
    </xf>
    <xf numFmtId="4" fontId="14" fillId="0" borderId="0" xfId="0" applyNumberFormat="1" applyFont="1" applyFill="1" applyBorder="1" applyAlignment="1" applyProtection="1">
      <alignment horizontal="center" vertical="center" wrapText="1"/>
      <protection locked="0"/>
    </xf>
    <xf numFmtId="4" fontId="14" fillId="2" borderId="0" xfId="0" applyNumberFormat="1" applyFont="1" applyFill="1" applyBorder="1" applyAlignment="1" applyProtection="1">
      <alignment horizontal="center" vertical="center" wrapText="1"/>
      <protection locked="0"/>
    </xf>
    <xf numFmtId="10" fontId="19" fillId="2" borderId="1" xfId="0" applyNumberFormat="1" applyFont="1" applyFill="1" applyBorder="1" applyAlignment="1" applyProtection="1">
      <alignment horizontal="center" vertical="center" wrapText="1"/>
      <protection locked="0"/>
    </xf>
    <xf numFmtId="0" fontId="20" fillId="0" borderId="1" xfId="0" applyFont="1" applyFill="1" applyBorder="1" applyAlignment="1" applyProtection="1">
      <alignment horizontal="justify" vertical="top" wrapText="1"/>
      <protection locked="0"/>
    </xf>
    <xf numFmtId="4" fontId="18" fillId="0" borderId="0" xfId="0" applyNumberFormat="1" applyFont="1" applyFill="1" applyAlignment="1">
      <alignment horizontal="left" vertical="center" wrapText="1"/>
    </xf>
    <xf numFmtId="9" fontId="20" fillId="2" borderId="1" xfId="0" applyNumberFormat="1" applyFont="1" applyFill="1" applyBorder="1" applyAlignment="1" applyProtection="1">
      <alignment horizontal="center" vertical="center" wrapText="1"/>
      <protection locked="0"/>
    </xf>
    <xf numFmtId="0" fontId="20" fillId="2" borderId="1" xfId="0" applyFont="1" applyFill="1" applyBorder="1" applyAlignment="1">
      <alignment horizontal="left" vertical="top" wrapText="1"/>
    </xf>
    <xf numFmtId="4" fontId="19" fillId="0" borderId="1" xfId="0" applyNumberFormat="1" applyFont="1" applyFill="1" applyBorder="1" applyAlignment="1" applyProtection="1">
      <alignment horizontal="center" vertical="center" wrapText="1"/>
      <protection locked="0"/>
    </xf>
    <xf numFmtId="10" fontId="19" fillId="0" borderId="1" xfId="0" applyNumberFormat="1" applyFont="1" applyFill="1" applyBorder="1" applyAlignment="1" applyProtection="1">
      <alignment horizontal="center" vertical="center" wrapText="1"/>
      <protection locked="0"/>
    </xf>
    <xf numFmtId="4" fontId="26" fillId="0" borderId="0" xfId="0" applyNumberFormat="1" applyFont="1" applyFill="1" applyAlignment="1">
      <alignment horizontal="left" vertical="center" wrapText="1"/>
    </xf>
    <xf numFmtId="4" fontId="19" fillId="2" borderId="1" xfId="0" applyNumberFormat="1" applyFont="1" applyFill="1" applyBorder="1" applyAlignment="1" applyProtection="1">
      <alignment horizontal="center" vertical="center" wrapText="1"/>
      <protection locked="0"/>
    </xf>
    <xf numFmtId="0" fontId="19" fillId="0" borderId="3" xfId="0" applyFont="1" applyFill="1" applyBorder="1" applyAlignment="1" applyProtection="1">
      <alignment horizontal="justify" vertical="top" wrapText="1"/>
      <protection locked="0"/>
    </xf>
    <xf numFmtId="4" fontId="19" fillId="2" borderId="0" xfId="0" applyNumberFormat="1" applyFont="1" applyFill="1" applyAlignment="1">
      <alignment horizontal="left" vertical="top" wrapText="1"/>
    </xf>
    <xf numFmtId="0" fontId="19" fillId="0" borderId="1" xfId="0" applyFont="1" applyFill="1" applyBorder="1" applyAlignment="1" applyProtection="1">
      <alignment horizontal="justify" vertical="top" wrapText="1"/>
      <protection locked="0"/>
    </xf>
    <xf numFmtId="0" fontId="30" fillId="0" borderId="0" xfId="0" applyFont="1" applyFill="1" applyAlignment="1">
      <alignment horizontal="left" vertical="center" wrapText="1"/>
    </xf>
    <xf numFmtId="0" fontId="31" fillId="0" borderId="0" xfId="0" applyFont="1" applyFill="1" applyAlignment="1">
      <alignment horizontal="left" vertical="top" wrapText="1"/>
    </xf>
    <xf numFmtId="4" fontId="32" fillId="2" borderId="0" xfId="0" applyNumberFormat="1" applyFont="1" applyFill="1" applyAlignment="1">
      <alignment horizontal="left" vertical="center" wrapText="1"/>
    </xf>
    <xf numFmtId="0" fontId="30" fillId="2" borderId="0" xfId="0" applyFont="1" applyFill="1" applyAlignment="1">
      <alignment horizontal="left" vertical="center" wrapText="1"/>
    </xf>
    <xf numFmtId="0" fontId="31" fillId="2" borderId="0" xfId="0" applyFont="1" applyFill="1" applyAlignment="1">
      <alignment horizontal="left" vertical="top" wrapText="1"/>
    </xf>
    <xf numFmtId="49" fontId="26" fillId="2" borderId="1" xfId="0" applyNumberFormat="1" applyFont="1" applyFill="1" applyBorder="1" applyAlignment="1" applyProtection="1">
      <alignment horizontal="justify" vertical="top" wrapText="1"/>
      <protection locked="0"/>
    </xf>
    <xf numFmtId="49" fontId="33" fillId="2" borderId="1" xfId="0" applyNumberFormat="1" applyFont="1" applyFill="1" applyBorder="1" applyAlignment="1" applyProtection="1">
      <alignment horizontal="justify" vertical="top" wrapText="1"/>
      <protection locked="0"/>
    </xf>
    <xf numFmtId="4" fontId="26" fillId="0" borderId="1" xfId="0" applyNumberFormat="1" applyFont="1" applyFill="1" applyBorder="1" applyAlignment="1" applyProtection="1">
      <alignment horizontal="center" vertical="center" wrapText="1"/>
      <protection locked="0"/>
    </xf>
    <xf numFmtId="10" fontId="26" fillId="0" borderId="1" xfId="0" applyNumberFormat="1" applyFont="1" applyFill="1" applyBorder="1" applyAlignment="1" applyProtection="1">
      <alignment horizontal="center" vertical="center" wrapText="1"/>
      <protection locked="0"/>
    </xf>
    <xf numFmtId="0" fontId="32" fillId="2" borderId="0" xfId="0" applyFont="1" applyFill="1" applyAlignment="1">
      <alignment horizontal="left" vertical="center" wrapText="1"/>
    </xf>
    <xf numFmtId="0" fontId="30" fillId="3" borderId="0" xfId="0" applyFont="1" applyFill="1" applyAlignment="1">
      <alignment horizontal="left" vertical="center" wrapText="1"/>
    </xf>
    <xf numFmtId="0" fontId="34" fillId="3" borderId="0" xfId="0" applyFont="1" applyFill="1" applyAlignment="1">
      <alignment horizontal="left" vertical="center" wrapText="1"/>
    </xf>
    <xf numFmtId="0" fontId="35" fillId="0" borderId="1" xfId="0" applyFont="1" applyFill="1" applyBorder="1" applyAlignment="1" applyProtection="1">
      <alignment horizontal="justify" vertical="top" wrapText="1"/>
      <protection locked="0"/>
    </xf>
    <xf numFmtId="0" fontId="37" fillId="0" borderId="1" xfId="0" applyFont="1" applyFill="1" applyBorder="1" applyAlignment="1" applyProtection="1">
      <alignment horizontal="justify" vertical="top" wrapText="1"/>
      <protection locked="0"/>
    </xf>
    <xf numFmtId="0" fontId="38" fillId="0" borderId="1" xfId="0" applyFont="1" applyFill="1" applyBorder="1" applyAlignment="1" applyProtection="1">
      <alignment horizontal="justify" vertical="top" wrapText="1"/>
      <protection locked="0"/>
    </xf>
    <xf numFmtId="9" fontId="37" fillId="2" borderId="1" xfId="0" applyNumberFormat="1" applyFont="1" applyFill="1" applyBorder="1" applyAlignment="1" applyProtection="1">
      <alignment horizontal="center" vertical="center" wrapText="1"/>
      <protection locked="0"/>
    </xf>
    <xf numFmtId="4" fontId="37" fillId="0" borderId="0" xfId="0" applyNumberFormat="1" applyFont="1" applyFill="1" applyAlignment="1">
      <alignment horizontal="left" vertical="center" wrapText="1"/>
    </xf>
    <xf numFmtId="4" fontId="37" fillId="0" borderId="0" xfId="0" applyNumberFormat="1" applyFont="1" applyFill="1" applyAlignment="1">
      <alignment horizontal="left" vertical="top" wrapText="1"/>
    </xf>
    <xf numFmtId="0" fontId="37" fillId="0" borderId="0" xfId="0" applyFont="1" applyFill="1" applyAlignment="1">
      <alignment horizontal="left" vertical="center" wrapText="1"/>
    </xf>
    <xf numFmtId="2" fontId="37" fillId="2" borderId="1" xfId="0" applyNumberFormat="1" applyFont="1" applyFill="1" applyBorder="1" applyAlignment="1" applyProtection="1">
      <alignment horizontal="center" vertical="center" wrapText="1"/>
      <protection locked="0"/>
    </xf>
    <xf numFmtId="0" fontId="14" fillId="0" borderId="0" xfId="0" applyFont="1" applyFill="1" applyAlignment="1">
      <alignment wrapText="1"/>
    </xf>
    <xf numFmtId="2" fontId="37" fillId="0" borderId="1" xfId="0" applyNumberFormat="1" applyFont="1" applyFill="1" applyBorder="1" applyAlignment="1" applyProtection="1">
      <alignment horizontal="center" vertical="center" wrapText="1"/>
      <protection locked="0"/>
    </xf>
    <xf numFmtId="9" fontId="37" fillId="0" borderId="1" xfId="0" applyNumberFormat="1" applyFont="1" applyFill="1" applyBorder="1" applyAlignment="1" applyProtection="1">
      <alignment horizontal="center" vertical="center" wrapText="1"/>
      <protection locked="0"/>
    </xf>
    <xf numFmtId="0" fontId="39" fillId="0" borderId="0" xfId="0" applyFont="1" applyFill="1" applyAlignment="1">
      <alignment horizontal="left" vertical="top" wrapText="1"/>
    </xf>
    <xf numFmtId="0" fontId="37" fillId="2" borderId="1" xfId="0" applyFont="1" applyFill="1" applyBorder="1" applyAlignment="1" applyProtection="1">
      <alignment horizontal="justify" vertical="top" wrapText="1"/>
      <protection locked="0"/>
    </xf>
    <xf numFmtId="0" fontId="38" fillId="2" borderId="1" xfId="0" applyFont="1" applyFill="1" applyBorder="1" applyAlignment="1" applyProtection="1">
      <alignment horizontal="justify" vertical="top" wrapText="1"/>
      <protection locked="0"/>
    </xf>
    <xf numFmtId="4" fontId="37" fillId="2" borderId="0" xfId="0" applyNumberFormat="1" applyFont="1" applyFill="1" applyAlignment="1">
      <alignment horizontal="left" vertical="center" wrapText="1"/>
    </xf>
    <xf numFmtId="4" fontId="37" fillId="2" borderId="0" xfId="0" applyNumberFormat="1" applyFont="1" applyFill="1" applyAlignment="1">
      <alignment horizontal="left" vertical="top" wrapText="1"/>
    </xf>
    <xf numFmtId="0" fontId="18" fillId="2" borderId="0" xfId="0" applyFont="1" applyFill="1" applyAlignment="1">
      <alignment horizontal="left" vertical="top" wrapText="1"/>
    </xf>
    <xf numFmtId="0" fontId="37" fillId="2" borderId="1" xfId="0" quotePrefix="1" applyFont="1" applyFill="1" applyBorder="1" applyAlignment="1" applyProtection="1">
      <alignment horizontal="justify" vertical="top" wrapText="1"/>
      <protection locked="0"/>
    </xf>
    <xf numFmtId="0" fontId="35" fillId="2" borderId="1" xfId="0" applyFont="1" applyFill="1" applyBorder="1" applyAlignment="1" applyProtection="1">
      <alignment horizontal="justify" vertical="top" wrapText="1"/>
      <protection locked="0"/>
    </xf>
    <xf numFmtId="4" fontId="14" fillId="2" borderId="1" xfId="0" applyNumberFormat="1" applyFont="1" applyFill="1" applyBorder="1" applyAlignment="1" applyProtection="1">
      <alignment horizontal="center" vertical="center" wrapText="1"/>
      <protection locked="0"/>
    </xf>
    <xf numFmtId="10" fontId="14" fillId="2" borderId="1" xfId="0" applyNumberFormat="1" applyFont="1" applyFill="1" applyBorder="1" applyAlignment="1" applyProtection="1">
      <alignment horizontal="center" vertical="center" wrapText="1"/>
      <protection locked="0"/>
    </xf>
    <xf numFmtId="0" fontId="14" fillId="2" borderId="0" xfId="0" applyFont="1" applyFill="1" applyAlignment="1">
      <alignment horizontal="left" vertical="top" wrapText="1"/>
    </xf>
    <xf numFmtId="10" fontId="14" fillId="0" borderId="1" xfId="0" applyNumberFormat="1" applyFont="1" applyFill="1" applyBorder="1" applyAlignment="1" applyProtection="1">
      <alignment horizontal="center" vertical="center" wrapText="1"/>
      <protection locked="0"/>
    </xf>
    <xf numFmtId="0" fontId="39" fillId="0" borderId="0" xfId="0" applyFont="1" applyFill="1" applyAlignment="1">
      <alignment horizontal="left" vertical="center" wrapText="1"/>
    </xf>
    <xf numFmtId="4" fontId="14" fillId="0" borderId="1" xfId="0" applyNumberFormat="1" applyFont="1" applyFill="1" applyBorder="1" applyAlignment="1" applyProtection="1">
      <alignment horizontal="center" vertical="center" wrapText="1"/>
      <protection locked="0"/>
    </xf>
    <xf numFmtId="0" fontId="41" fillId="0" borderId="1" xfId="0" applyFont="1" applyFill="1" applyBorder="1" applyAlignment="1" applyProtection="1">
      <alignment horizontal="justify" vertical="top" wrapText="1"/>
      <protection locked="0"/>
    </xf>
    <xf numFmtId="4" fontId="40" fillId="0" borderId="1" xfId="0" applyNumberFormat="1" applyFont="1" applyFill="1" applyBorder="1" applyAlignment="1" applyProtection="1">
      <alignment horizontal="center" vertical="center" wrapText="1"/>
      <protection locked="0"/>
    </xf>
    <xf numFmtId="10" fontId="40" fillId="0" borderId="1" xfId="0" applyNumberFormat="1" applyFont="1" applyFill="1" applyBorder="1" applyAlignment="1" applyProtection="1">
      <alignment horizontal="center" vertical="center" wrapText="1"/>
      <protection locked="0"/>
    </xf>
    <xf numFmtId="0" fontId="42" fillId="0" borderId="1" xfId="0" applyFont="1" applyFill="1" applyBorder="1" applyAlignment="1" applyProtection="1">
      <alignment horizontal="justify" vertical="top" wrapText="1"/>
      <protection locked="0"/>
    </xf>
    <xf numFmtId="4" fontId="13" fillId="2" borderId="1" xfId="0" applyNumberFormat="1" applyFont="1" applyFill="1" applyBorder="1" applyAlignment="1" applyProtection="1">
      <alignment horizontal="center" vertical="center" wrapText="1"/>
      <protection locked="0"/>
    </xf>
    <xf numFmtId="10" fontId="13" fillId="2" borderId="1" xfId="0" applyNumberFormat="1" applyFont="1" applyFill="1" applyBorder="1" applyAlignment="1" applyProtection="1">
      <alignment horizontal="center" vertical="center" wrapText="1"/>
      <protection locked="0"/>
    </xf>
    <xf numFmtId="0" fontId="40" fillId="0" borderId="1" xfId="0" applyFont="1" applyFill="1" applyBorder="1" applyAlignment="1" applyProtection="1">
      <alignment horizontal="justify" vertical="top" wrapText="1"/>
      <protection locked="0"/>
    </xf>
    <xf numFmtId="0" fontId="41" fillId="2" borderId="1" xfId="0" applyFont="1" applyFill="1" applyBorder="1" applyAlignment="1" applyProtection="1">
      <alignment horizontal="justify" vertical="top" wrapText="1"/>
      <protection locked="0"/>
    </xf>
    <xf numFmtId="0" fontId="42" fillId="2" borderId="1" xfId="0" applyFont="1" applyFill="1" applyBorder="1" applyAlignment="1" applyProtection="1">
      <alignment horizontal="justify" vertical="top" wrapText="1"/>
      <protection locked="0"/>
    </xf>
    <xf numFmtId="4" fontId="13" fillId="0" borderId="1" xfId="0" applyNumberFormat="1" applyFont="1" applyFill="1" applyBorder="1" applyAlignment="1" applyProtection="1">
      <alignment horizontal="center" vertical="center" wrapText="1"/>
      <protection locked="0"/>
    </xf>
    <xf numFmtId="10" fontId="13" fillId="0" borderId="1" xfId="0" applyNumberFormat="1" applyFont="1" applyFill="1" applyBorder="1" applyAlignment="1" applyProtection="1">
      <alignment horizontal="center" vertical="center" wrapText="1"/>
      <protection locked="0"/>
    </xf>
    <xf numFmtId="0" fontId="40" fillId="2" borderId="1" xfId="0" applyFont="1" applyFill="1" applyBorder="1" applyAlignment="1" applyProtection="1">
      <alignment horizontal="justify" vertical="top" wrapText="1"/>
      <protection locked="0"/>
    </xf>
    <xf numFmtId="49" fontId="18" fillId="0" borderId="1" xfId="0" applyNumberFormat="1" applyFont="1" applyFill="1" applyBorder="1" applyAlignment="1" applyProtection="1">
      <alignment horizontal="justify" vertical="top" wrapText="1"/>
      <protection locked="0"/>
    </xf>
    <xf numFmtId="0" fontId="21" fillId="0" borderId="1" xfId="0" applyFont="1" applyFill="1" applyBorder="1" applyAlignment="1" applyProtection="1">
      <alignment horizontal="justify" vertical="top" wrapText="1"/>
      <protection locked="0"/>
    </xf>
    <xf numFmtId="4" fontId="18" fillId="0" borderId="1" xfId="0" applyNumberFormat="1" applyFont="1" applyFill="1" applyBorder="1" applyAlignment="1" applyProtection="1">
      <alignment horizontal="center" vertical="center" wrapText="1"/>
      <protection locked="0"/>
    </xf>
    <xf numFmtId="10" fontId="18" fillId="0" borderId="1" xfId="0" applyNumberFormat="1" applyFont="1" applyFill="1" applyBorder="1" applyAlignment="1" applyProtection="1">
      <alignment horizontal="center" vertical="center" wrapText="1"/>
      <protection locked="0"/>
    </xf>
    <xf numFmtId="9" fontId="14" fillId="0" borderId="1" xfId="0" applyNumberFormat="1" applyFont="1" applyFill="1" applyBorder="1" applyAlignment="1" applyProtection="1">
      <alignment horizontal="center" vertical="center" wrapText="1"/>
      <protection locked="0"/>
    </xf>
    <xf numFmtId="2" fontId="14" fillId="0" borderId="1" xfId="0" applyNumberFormat="1" applyFont="1" applyFill="1" applyBorder="1" applyAlignment="1" applyProtection="1">
      <alignment horizontal="center" vertical="center" wrapText="1"/>
      <protection locked="0"/>
    </xf>
    <xf numFmtId="0" fontId="43" fillId="3" borderId="0" xfId="0" applyFont="1" applyFill="1" applyAlignment="1">
      <alignment horizontal="left" vertical="center" wrapText="1"/>
    </xf>
    <xf numFmtId="0" fontId="15" fillId="0" borderId="0" xfId="0" applyFont="1" applyFill="1" applyAlignment="1">
      <alignment horizontal="left" vertical="top" wrapText="1"/>
    </xf>
    <xf numFmtId="0" fontId="44" fillId="0" borderId="0" xfId="0" applyFont="1" applyFill="1" applyAlignment="1">
      <alignment horizontal="left" vertical="center" wrapText="1"/>
    </xf>
    <xf numFmtId="0" fontId="35" fillId="0" borderId="1" xfId="0" applyFont="1" applyFill="1" applyBorder="1" applyAlignment="1" applyProtection="1">
      <alignment horizontal="justify" vertical="top" wrapText="1"/>
      <protection locked="0"/>
    </xf>
    <xf numFmtId="0" fontId="37" fillId="0" borderId="4" xfId="0" applyFont="1" applyFill="1" applyBorder="1" applyAlignment="1" applyProtection="1">
      <alignment horizontal="justify" vertical="top" wrapText="1"/>
      <protection locked="0"/>
    </xf>
    <xf numFmtId="0" fontId="38" fillId="0" borderId="1" xfId="0" applyFont="1" applyFill="1" applyBorder="1" applyAlignment="1" applyProtection="1">
      <alignment horizontal="justify" vertical="top" wrapText="1"/>
      <protection locked="0"/>
    </xf>
    <xf numFmtId="0" fontId="14" fillId="0" borderId="4" xfId="0" applyFont="1" applyFill="1" applyBorder="1" applyAlignment="1" applyProtection="1">
      <alignment horizontal="justify" vertical="top" wrapText="1"/>
      <protection locked="0"/>
    </xf>
    <xf numFmtId="0" fontId="35" fillId="0" borderId="1" xfId="0" applyFont="1" applyFill="1" applyBorder="1" applyAlignment="1" applyProtection="1">
      <alignment horizontal="justify" vertical="top" wrapText="1"/>
      <protection locked="0"/>
    </xf>
    <xf numFmtId="0" fontId="38" fillId="0" borderId="1" xfId="0" applyFont="1" applyFill="1" applyBorder="1" applyAlignment="1" applyProtection="1">
      <alignment horizontal="justify" vertical="top" wrapText="1"/>
      <protection locked="0"/>
    </xf>
    <xf numFmtId="0" fontId="37" fillId="0" borderId="1" xfId="0" quotePrefix="1" applyFont="1" applyFill="1" applyBorder="1" applyAlignment="1" applyProtection="1">
      <alignment horizontal="justify" vertical="top" wrapText="1"/>
      <protection locked="0"/>
    </xf>
    <xf numFmtId="0" fontId="35" fillId="0" borderId="1" xfId="0" applyFont="1" applyFill="1" applyBorder="1" applyAlignment="1" applyProtection="1">
      <alignment horizontal="justify" vertical="top" wrapText="1"/>
      <protection locked="0"/>
    </xf>
    <xf numFmtId="0" fontId="37" fillId="0" borderId="4" xfId="0" applyFont="1" applyFill="1" applyBorder="1" applyAlignment="1" applyProtection="1">
      <alignment horizontal="justify" vertical="top" wrapText="1"/>
      <protection locked="0"/>
    </xf>
    <xf numFmtId="0" fontId="38" fillId="0" borderId="1" xfId="0" applyFont="1" applyFill="1" applyBorder="1" applyAlignment="1" applyProtection="1">
      <alignment horizontal="justify" vertical="top" wrapText="1"/>
      <protection locked="0"/>
    </xf>
    <xf numFmtId="0" fontId="35" fillId="0" borderId="1" xfId="0" applyFont="1" applyFill="1" applyBorder="1" applyAlignment="1" applyProtection="1">
      <alignment horizontal="justify" vertical="top" wrapText="1"/>
      <protection locked="0"/>
    </xf>
    <xf numFmtId="0" fontId="38" fillId="0" borderId="1" xfId="0" applyFont="1" applyFill="1" applyBorder="1" applyAlignment="1" applyProtection="1">
      <alignment horizontal="justify" vertical="top" wrapText="1"/>
      <protection locked="0"/>
    </xf>
    <xf numFmtId="4" fontId="18" fillId="2" borderId="1" xfId="0" applyNumberFormat="1" applyFont="1" applyFill="1" applyBorder="1" applyAlignment="1" applyProtection="1">
      <alignment horizontal="center" vertical="center" wrapText="1"/>
      <protection locked="0"/>
    </xf>
    <xf numFmtId="0" fontId="43" fillId="2" borderId="1" xfId="0" applyFont="1" applyFill="1" applyBorder="1" applyAlignment="1" applyProtection="1">
      <alignment horizontal="justify" vertical="center" wrapText="1"/>
      <protection locked="0"/>
    </xf>
    <xf numFmtId="0" fontId="21" fillId="2" borderId="1" xfId="0" applyFont="1" applyFill="1" applyBorder="1" applyAlignment="1" applyProtection="1">
      <alignment horizontal="justify" vertical="center" wrapText="1"/>
      <protection locked="0"/>
    </xf>
    <xf numFmtId="49" fontId="43" fillId="2" borderId="1" xfId="0" applyNumberFormat="1" applyFont="1" applyFill="1" applyBorder="1" applyAlignment="1" applyProtection="1">
      <alignment horizontal="justify" vertical="center" wrapText="1"/>
      <protection locked="0"/>
    </xf>
    <xf numFmtId="49" fontId="21" fillId="2" borderId="1" xfId="0" applyNumberFormat="1" applyFont="1" applyFill="1" applyBorder="1" applyAlignment="1" applyProtection="1">
      <alignment horizontal="justify" vertical="top" wrapText="1"/>
      <protection locked="0"/>
    </xf>
    <xf numFmtId="49" fontId="21" fillId="2" borderId="1" xfId="0" applyNumberFormat="1" applyFont="1" applyFill="1" applyBorder="1" applyAlignment="1" applyProtection="1">
      <alignment horizontal="justify" vertical="center" wrapText="1"/>
      <protection locked="0"/>
    </xf>
    <xf numFmtId="0" fontId="21" fillId="2" borderId="1" xfId="0" applyFont="1" applyFill="1" applyBorder="1" applyAlignment="1" applyProtection="1">
      <alignment horizontal="justify" vertical="top" wrapText="1"/>
      <protection locked="0"/>
    </xf>
    <xf numFmtId="9" fontId="14" fillId="2" borderId="1" xfId="0" applyNumberFormat="1" applyFont="1" applyFill="1" applyBorder="1" applyAlignment="1" applyProtection="1">
      <alignment horizontal="center" vertical="center" wrapText="1"/>
      <protection locked="0"/>
    </xf>
    <xf numFmtId="49" fontId="18" fillId="2" borderId="1" xfId="0" applyNumberFormat="1" applyFont="1" applyFill="1" applyBorder="1" applyAlignment="1" applyProtection="1">
      <alignment horizontal="justify" vertical="top" wrapText="1"/>
      <protection locked="0"/>
    </xf>
    <xf numFmtId="49" fontId="39" fillId="0" borderId="1" xfId="0" applyNumberFormat="1" applyFont="1" applyFill="1" applyBorder="1" applyAlignment="1" applyProtection="1">
      <alignment horizontal="justify" vertical="top" wrapText="1"/>
      <protection locked="0"/>
    </xf>
    <xf numFmtId="0" fontId="45" fillId="0" borderId="1" xfId="0" applyFont="1" applyFill="1" applyBorder="1" applyAlignment="1" applyProtection="1">
      <alignment horizontal="justify" vertical="top" wrapText="1"/>
      <protection locked="0"/>
    </xf>
    <xf numFmtId="4" fontId="39" fillId="0" borderId="1" xfId="0" applyNumberFormat="1" applyFont="1" applyFill="1" applyBorder="1" applyAlignment="1" applyProtection="1">
      <alignment horizontal="center" vertical="center" wrapText="1"/>
      <protection locked="0"/>
    </xf>
    <xf numFmtId="10" fontId="39" fillId="0" borderId="1" xfId="0" applyNumberFormat="1" applyFont="1" applyFill="1" applyBorder="1" applyAlignment="1" applyProtection="1">
      <alignment horizontal="center" vertical="center" wrapText="1"/>
      <protection locked="0"/>
    </xf>
    <xf numFmtId="49" fontId="37" fillId="0" borderId="1" xfId="0" applyNumberFormat="1" applyFont="1" applyFill="1" applyBorder="1" applyAlignment="1" applyProtection="1">
      <alignment horizontal="justify" vertical="top" wrapText="1"/>
      <protection locked="0"/>
    </xf>
    <xf numFmtId="49" fontId="45" fillId="2" borderId="1" xfId="0" applyNumberFormat="1" applyFont="1" applyFill="1" applyBorder="1" applyAlignment="1" applyProtection="1">
      <alignment horizontal="justify" vertical="top" wrapText="1"/>
      <protection locked="0"/>
    </xf>
    <xf numFmtId="0" fontId="45" fillId="2" borderId="1" xfId="0" applyFont="1" applyFill="1" applyBorder="1" applyAlignment="1" applyProtection="1">
      <alignment horizontal="justify" vertical="top" wrapText="1"/>
      <protection locked="0"/>
    </xf>
    <xf numFmtId="4" fontId="39" fillId="2" borderId="1" xfId="0" applyNumberFormat="1" applyFont="1" applyFill="1" applyBorder="1" applyAlignment="1" applyProtection="1">
      <alignment horizontal="center" vertical="center" wrapText="1"/>
      <protection locked="0"/>
    </xf>
    <xf numFmtId="49" fontId="37" fillId="2" borderId="1" xfId="0" applyNumberFormat="1" applyFont="1" applyFill="1" applyBorder="1" applyAlignment="1" applyProtection="1">
      <alignment horizontal="justify" vertical="top" wrapText="1"/>
      <protection locked="0"/>
    </xf>
    <xf numFmtId="49" fontId="45" fillId="2" borderId="1" xfId="0" applyNumberFormat="1" applyFont="1" applyFill="1" applyBorder="1" applyAlignment="1" applyProtection="1">
      <alignment horizontal="justify" vertical="center" wrapText="1"/>
      <protection locked="0"/>
    </xf>
    <xf numFmtId="0" fontId="45" fillId="2" borderId="1" xfId="0" applyFont="1" applyFill="1" applyBorder="1" applyAlignment="1" applyProtection="1">
      <alignment horizontal="justify" vertical="center" wrapText="1"/>
      <protection locked="0"/>
    </xf>
    <xf numFmtId="0" fontId="35" fillId="0" borderId="1" xfId="0" applyFont="1" applyFill="1" applyBorder="1" applyAlignment="1" applyProtection="1">
      <alignment horizontal="justify" vertical="top" wrapText="1"/>
      <protection locked="0"/>
    </xf>
    <xf numFmtId="9" fontId="29" fillId="2" borderId="1" xfId="0" applyNumberFormat="1" applyFont="1" applyFill="1" applyBorder="1" applyAlignment="1" applyProtection="1">
      <alignment horizontal="justify" vertical="top" wrapText="1"/>
      <protection locked="0"/>
    </xf>
    <xf numFmtId="10" fontId="37" fillId="2" borderId="1" xfId="0" applyNumberFormat="1" applyFont="1" applyFill="1" applyBorder="1" applyAlignment="1" applyProtection="1">
      <alignment horizontal="center" vertical="center" wrapText="1"/>
      <protection locked="0"/>
    </xf>
    <xf numFmtId="4" fontId="37" fillId="2" borderId="1" xfId="0" applyNumberFormat="1" applyFont="1" applyFill="1" applyBorder="1" applyAlignment="1" applyProtection="1">
      <alignment horizontal="center" vertical="center" wrapText="1"/>
      <protection locked="0"/>
    </xf>
    <xf numFmtId="10" fontId="37" fillId="0" borderId="1" xfId="0" applyNumberFormat="1" applyFont="1" applyFill="1" applyBorder="1" applyAlignment="1" applyProtection="1">
      <alignment horizontal="center" vertical="center" wrapText="1"/>
      <protection locked="0"/>
    </xf>
    <xf numFmtId="4" fontId="37" fillId="0" borderId="1" xfId="0" applyNumberFormat="1" applyFont="1" applyFill="1" applyBorder="1" applyAlignment="1" applyProtection="1">
      <alignment horizontal="center" vertical="center" wrapText="1"/>
      <protection locked="0"/>
    </xf>
    <xf numFmtId="4" fontId="40" fillId="2" borderId="1" xfId="0" applyNumberFormat="1" applyFont="1" applyFill="1" applyBorder="1" applyAlignment="1" applyProtection="1">
      <alignment horizontal="center" vertical="center" wrapText="1"/>
      <protection locked="0"/>
    </xf>
    <xf numFmtId="0" fontId="40" fillId="0" borderId="1" xfId="0" applyFont="1" applyFill="1" applyBorder="1" applyAlignment="1" applyProtection="1">
      <alignment horizontal="justify" vertical="top" wrapText="1"/>
      <protection locked="0"/>
    </xf>
    <xf numFmtId="10" fontId="40" fillId="2" borderId="1" xfId="0" applyNumberFormat="1" applyFont="1" applyFill="1" applyBorder="1" applyAlignment="1" applyProtection="1">
      <alignment horizontal="center" vertical="center" wrapText="1"/>
      <protection locked="0"/>
    </xf>
    <xf numFmtId="0" fontId="41" fillId="0" borderId="1" xfId="0" applyFont="1" applyFill="1" applyBorder="1" applyAlignment="1" applyProtection="1">
      <alignment horizontal="justify" vertical="top" wrapText="1"/>
      <protection locked="0"/>
    </xf>
    <xf numFmtId="0" fontId="37" fillId="0" borderId="0" xfId="0" applyFont="1" applyFill="1" applyAlignment="1">
      <alignment horizontal="left" vertical="top" wrapText="1"/>
    </xf>
    <xf numFmtId="0" fontId="14" fillId="0" borderId="0" xfId="0" applyFont="1" applyFill="1" applyAlignment="1">
      <alignment horizontal="left" vertical="top" wrapText="1"/>
    </xf>
    <xf numFmtId="0" fontId="33" fillId="2" borderId="1" xfId="0" applyFont="1" applyFill="1" applyBorder="1" applyAlignment="1">
      <alignment horizontal="justify" vertical="top" wrapText="1"/>
    </xf>
    <xf numFmtId="2" fontId="40" fillId="2" borderId="1" xfId="0" applyNumberFormat="1" applyFont="1" applyFill="1" applyBorder="1" applyAlignment="1" applyProtection="1">
      <alignment horizontal="center" vertical="center" wrapText="1"/>
      <protection locked="0"/>
    </xf>
    <xf numFmtId="9" fontId="40" fillId="2" borderId="1" xfId="0" applyNumberFormat="1" applyFont="1" applyFill="1" applyBorder="1" applyAlignment="1" applyProtection="1">
      <alignment horizontal="center" vertical="center" wrapText="1"/>
      <protection locked="0"/>
    </xf>
    <xf numFmtId="4" fontId="47" fillId="0" borderId="0" xfId="0" applyNumberFormat="1" applyFont="1" applyFill="1" applyAlignment="1">
      <alignment horizontal="left" vertical="center" wrapText="1"/>
    </xf>
    <xf numFmtId="4" fontId="40" fillId="0" borderId="0" xfId="0" applyNumberFormat="1" applyFont="1" applyFill="1" applyAlignment="1">
      <alignment horizontal="left" vertical="center" wrapText="1"/>
    </xf>
    <xf numFmtId="4" fontId="40" fillId="0" borderId="0" xfId="0" applyNumberFormat="1" applyFont="1" applyFill="1" applyAlignment="1">
      <alignment horizontal="left" vertical="top" wrapText="1"/>
    </xf>
    <xf numFmtId="0" fontId="35" fillId="0" borderId="1" xfId="0" applyFont="1" applyFill="1" applyBorder="1" applyAlignment="1" applyProtection="1">
      <alignment horizontal="justify" vertical="top" wrapText="1"/>
      <protection locked="0"/>
    </xf>
    <xf numFmtId="0" fontId="41" fillId="0" borderId="1" xfId="0" applyFont="1" applyFill="1" applyBorder="1" applyAlignment="1" applyProtection="1">
      <alignment horizontal="justify" vertical="top" wrapText="1"/>
      <protection locked="0"/>
    </xf>
    <xf numFmtId="4" fontId="40" fillId="2" borderId="1" xfId="0" applyNumberFormat="1" applyFont="1" applyFill="1" applyBorder="1" applyAlignment="1" applyProtection="1">
      <alignment horizontal="center" vertical="center" wrapText="1"/>
      <protection locked="0"/>
    </xf>
    <xf numFmtId="0" fontId="24" fillId="0" borderId="1" xfId="0" applyFont="1" applyFill="1" applyBorder="1" applyAlignment="1" applyProtection="1">
      <alignment horizontal="justify" vertical="top" wrapText="1"/>
      <protection locked="0"/>
    </xf>
    <xf numFmtId="4" fontId="37" fillId="2" borderId="1" xfId="0" applyNumberFormat="1" applyFont="1" applyFill="1" applyBorder="1" applyAlignment="1" applyProtection="1">
      <alignment horizontal="center" vertical="center" wrapText="1"/>
      <protection locked="0"/>
    </xf>
    <xf numFmtId="10" fontId="40" fillId="2" borderId="1" xfId="0" applyNumberFormat="1" applyFont="1" applyFill="1" applyBorder="1" applyAlignment="1" applyProtection="1">
      <alignment horizontal="center" vertical="center" wrapText="1"/>
      <protection locked="0"/>
    </xf>
    <xf numFmtId="0" fontId="38" fillId="0" borderId="4" xfId="0" applyFont="1" applyFill="1" applyBorder="1" applyAlignment="1" applyProtection="1">
      <alignment horizontal="justify" vertical="top" wrapText="1"/>
      <protection locked="0"/>
    </xf>
    <xf numFmtId="0" fontId="38" fillId="0" borderId="2" xfId="0" applyFont="1" applyFill="1" applyBorder="1" applyAlignment="1" applyProtection="1">
      <alignment horizontal="justify" vertical="top" wrapText="1"/>
      <protection locked="0"/>
    </xf>
    <xf numFmtId="0" fontId="38" fillId="0" borderId="3" xfId="0" applyFont="1" applyFill="1" applyBorder="1" applyAlignment="1" applyProtection="1">
      <alignment horizontal="justify" vertical="top" wrapText="1"/>
      <protection locked="0"/>
    </xf>
    <xf numFmtId="4" fontId="37" fillId="0" borderId="4" xfId="0" applyNumberFormat="1" applyFont="1" applyFill="1" applyBorder="1" applyAlignment="1" applyProtection="1">
      <alignment horizontal="center" vertical="center" wrapText="1"/>
      <protection locked="0"/>
    </xf>
    <xf numFmtId="4" fontId="37" fillId="0" borderId="2" xfId="0" applyNumberFormat="1" applyFont="1" applyFill="1" applyBorder="1" applyAlignment="1" applyProtection="1">
      <alignment horizontal="center" vertical="center" wrapText="1"/>
      <protection locked="0"/>
    </xf>
    <xf numFmtId="4" fontId="37" fillId="0" borderId="3" xfId="0" applyNumberFormat="1" applyFont="1" applyFill="1" applyBorder="1" applyAlignment="1" applyProtection="1">
      <alignment horizontal="center" vertical="center" wrapText="1"/>
      <protection locked="0"/>
    </xf>
    <xf numFmtId="0" fontId="35" fillId="0" borderId="4" xfId="0" applyFont="1" applyFill="1" applyBorder="1" applyAlignment="1" applyProtection="1">
      <alignment horizontal="left" vertical="top" wrapText="1"/>
      <protection locked="0"/>
    </xf>
    <xf numFmtId="0" fontId="35" fillId="0" borderId="2" xfId="0" applyFont="1" applyFill="1" applyBorder="1" applyAlignment="1" applyProtection="1">
      <alignment horizontal="left" vertical="top" wrapText="1"/>
      <protection locked="0"/>
    </xf>
    <xf numFmtId="0" fontId="35" fillId="0" borderId="3" xfId="0" applyFont="1" applyFill="1" applyBorder="1" applyAlignment="1" applyProtection="1">
      <alignment horizontal="left" vertical="top" wrapText="1"/>
      <protection locked="0"/>
    </xf>
    <xf numFmtId="0" fontId="40" fillId="0" borderId="1" xfId="0" applyFont="1" applyFill="1" applyBorder="1" applyAlignment="1" applyProtection="1">
      <alignment horizontal="justify" vertical="top" wrapText="1"/>
      <protection locked="0"/>
    </xf>
    <xf numFmtId="4" fontId="37" fillId="0" borderId="1" xfId="0" applyNumberFormat="1" applyFont="1" applyFill="1" applyBorder="1" applyAlignment="1" applyProtection="1">
      <alignment horizontal="center" vertical="center" wrapText="1"/>
      <protection locked="0"/>
    </xf>
    <xf numFmtId="0" fontId="37" fillId="0" borderId="4" xfId="0" applyFont="1" applyFill="1" applyBorder="1" applyAlignment="1" applyProtection="1">
      <alignment horizontal="justify" vertical="top" wrapText="1"/>
      <protection locked="0"/>
    </xf>
    <xf numFmtId="0" fontId="37" fillId="0" borderId="2" xfId="0" applyFont="1" applyFill="1" applyBorder="1" applyAlignment="1" applyProtection="1">
      <alignment horizontal="justify" vertical="top" wrapText="1"/>
      <protection locked="0"/>
    </xf>
    <xf numFmtId="0" fontId="37" fillId="0" borderId="3" xfId="0" applyFont="1" applyFill="1" applyBorder="1" applyAlignment="1" applyProtection="1">
      <alignment horizontal="justify" vertical="top" wrapText="1"/>
      <protection locked="0"/>
    </xf>
    <xf numFmtId="0" fontId="27" fillId="0" borderId="0" xfId="0" quotePrefix="1" applyFont="1" applyFill="1" applyBorder="1" applyAlignment="1" applyProtection="1">
      <alignment horizontal="center" vertical="center" wrapText="1"/>
      <protection locked="0"/>
    </xf>
    <xf numFmtId="165" fontId="12"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justify" vertical="top" wrapText="1"/>
      <protection locked="0"/>
    </xf>
    <xf numFmtId="0" fontId="13" fillId="0" borderId="1" xfId="0" applyFont="1" applyFill="1" applyBorder="1" applyAlignment="1" applyProtection="1">
      <alignment horizontal="center" vertical="center" wrapText="1"/>
      <protection locked="0"/>
    </xf>
    <xf numFmtId="4" fontId="12" fillId="0" borderId="1" xfId="0" applyNumberFormat="1" applyFont="1" applyFill="1" applyBorder="1" applyAlignment="1" applyProtection="1">
      <alignment horizontal="center" vertical="center" wrapText="1"/>
      <protection locked="0"/>
    </xf>
    <xf numFmtId="4" fontId="12" fillId="0" borderId="1" xfId="0" quotePrefix="1"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2" fontId="12" fillId="0"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165" fontId="12" fillId="0" borderId="1" xfId="0" quotePrefix="1" applyNumberFormat="1" applyFont="1" applyFill="1" applyBorder="1" applyAlignment="1" applyProtection="1">
      <alignment horizontal="center" vertical="center" wrapText="1"/>
      <protection locked="0"/>
    </xf>
    <xf numFmtId="4" fontId="38" fillId="0" borderId="1" xfId="0" applyNumberFormat="1" applyFont="1" applyFill="1" applyBorder="1" applyAlignment="1" applyProtection="1">
      <alignment horizontal="justify" vertical="top" wrapText="1"/>
      <protection locked="0"/>
    </xf>
    <xf numFmtId="10" fontId="37" fillId="0" borderId="1" xfId="0" applyNumberFormat="1" applyFont="1" applyFill="1" applyBorder="1" applyAlignment="1" applyProtection="1">
      <alignment horizontal="center" vertical="center" wrapText="1"/>
      <protection locked="0"/>
    </xf>
    <xf numFmtId="9" fontId="35" fillId="2" borderId="4" xfId="0" applyNumberFormat="1" applyFont="1" applyFill="1" applyBorder="1" applyAlignment="1" applyProtection="1">
      <alignment horizontal="justify" vertical="center" wrapText="1"/>
      <protection locked="0"/>
    </xf>
    <xf numFmtId="9" fontId="35" fillId="2" borderId="2" xfId="0" applyNumberFormat="1" applyFont="1" applyFill="1" applyBorder="1" applyAlignment="1" applyProtection="1">
      <alignment horizontal="justify" vertical="center" wrapText="1"/>
      <protection locked="0"/>
    </xf>
    <xf numFmtId="9" fontId="35" fillId="2" borderId="3" xfId="0" applyNumberFormat="1" applyFont="1" applyFill="1" applyBorder="1" applyAlignment="1" applyProtection="1">
      <alignment horizontal="justify" vertical="center" wrapText="1"/>
      <protection locked="0"/>
    </xf>
    <xf numFmtId="9" fontId="35" fillId="0" borderId="4" xfId="0" applyNumberFormat="1" applyFont="1" applyFill="1" applyBorder="1" applyAlignment="1" applyProtection="1">
      <alignment horizontal="justify" vertical="center" wrapText="1"/>
      <protection locked="0"/>
    </xf>
    <xf numFmtId="9" fontId="35" fillId="0" borderId="2" xfId="0" applyNumberFormat="1" applyFont="1" applyFill="1" applyBorder="1" applyAlignment="1" applyProtection="1">
      <alignment horizontal="justify" vertical="center" wrapText="1"/>
      <protection locked="0"/>
    </xf>
    <xf numFmtId="9" fontId="35" fillId="0" borderId="3" xfId="0" applyNumberFormat="1" applyFont="1" applyFill="1" applyBorder="1" applyAlignment="1" applyProtection="1">
      <alignment horizontal="justify" vertical="center" wrapText="1"/>
      <protection locked="0"/>
    </xf>
    <xf numFmtId="10" fontId="37" fillId="0" borderId="4" xfId="0" applyNumberFormat="1" applyFont="1" applyFill="1" applyBorder="1" applyAlignment="1" applyProtection="1">
      <alignment horizontal="center" vertical="center" wrapText="1"/>
      <protection locked="0"/>
    </xf>
    <xf numFmtId="10" fontId="37" fillId="0" borderId="2" xfId="0" applyNumberFormat="1" applyFont="1" applyFill="1" applyBorder="1" applyAlignment="1" applyProtection="1">
      <alignment horizontal="center" vertical="center" wrapText="1"/>
      <protection locked="0"/>
    </xf>
    <xf numFmtId="10" fontId="37" fillId="0" borderId="3" xfId="0" applyNumberFormat="1" applyFont="1" applyFill="1" applyBorder="1" applyAlignment="1" applyProtection="1">
      <alignment horizontal="center" vertical="center" wrapText="1"/>
      <protection locked="0"/>
    </xf>
    <xf numFmtId="10" fontId="37" fillId="2" borderId="1" xfId="0" applyNumberFormat="1" applyFont="1" applyFill="1" applyBorder="1" applyAlignment="1" applyProtection="1">
      <alignment horizontal="center" vertical="center" wrapText="1"/>
      <protection locked="0"/>
    </xf>
    <xf numFmtId="9" fontId="35" fillId="0" borderId="1" xfId="0" applyNumberFormat="1" applyFont="1" applyFill="1" applyBorder="1" applyAlignment="1" applyProtection="1">
      <alignment horizontal="justify" vertical="top" wrapText="1"/>
      <protection locked="0"/>
    </xf>
    <xf numFmtId="0" fontId="40" fillId="0" borderId="4" xfId="0" applyFont="1" applyFill="1" applyBorder="1" applyAlignment="1" applyProtection="1">
      <alignment horizontal="justify" vertical="top" wrapText="1"/>
      <protection locked="0"/>
    </xf>
    <xf numFmtId="0" fontId="40" fillId="0" borderId="2" xfId="0" applyFont="1" applyFill="1" applyBorder="1" applyAlignment="1" applyProtection="1">
      <alignment horizontal="justify" vertical="top" wrapText="1"/>
      <protection locked="0"/>
    </xf>
    <xf numFmtId="0" fontId="40" fillId="0" borderId="3" xfId="0" applyFont="1" applyFill="1" applyBorder="1" applyAlignment="1" applyProtection="1">
      <alignment horizontal="justify" vertical="top" wrapText="1"/>
      <protection locked="0"/>
    </xf>
    <xf numFmtId="9" fontId="29" fillId="0" borderId="1" xfId="0" applyNumberFormat="1" applyFont="1" applyFill="1" applyBorder="1" applyAlignment="1" applyProtection="1">
      <alignment horizontal="justify" vertical="top" wrapText="1"/>
      <protection locked="0"/>
    </xf>
    <xf numFmtId="0" fontId="35" fillId="2" borderId="1" xfId="0" applyFont="1" applyFill="1" applyBorder="1" applyAlignment="1" applyProtection="1">
      <alignment horizontal="justify" vertical="top" wrapText="1"/>
      <protection locked="0"/>
    </xf>
    <xf numFmtId="0" fontId="36" fillId="0" borderId="1" xfId="0" applyFont="1" applyFill="1" applyBorder="1" applyAlignment="1" applyProtection="1">
      <alignment horizontal="justify" vertical="top" wrapText="1"/>
      <protection locked="0"/>
    </xf>
    <xf numFmtId="4" fontId="28" fillId="0" borderId="1" xfId="0" applyNumberFormat="1" applyFont="1" applyFill="1" applyBorder="1" applyAlignment="1" applyProtection="1">
      <alignment horizontal="justify" vertical="top" wrapText="1"/>
      <protection locked="0"/>
    </xf>
    <xf numFmtId="9" fontId="24" fillId="2" borderId="1" xfId="0" applyNumberFormat="1" applyFont="1" applyFill="1" applyBorder="1" applyAlignment="1" applyProtection="1">
      <alignment horizontal="justify" vertical="top" wrapText="1"/>
      <protection locked="0"/>
    </xf>
    <xf numFmtId="9" fontId="29" fillId="2" borderId="1" xfId="0" applyNumberFormat="1" applyFont="1" applyFill="1" applyBorder="1" applyAlignment="1" applyProtection="1">
      <alignment horizontal="justify" vertical="top" wrapText="1"/>
      <protection locked="0"/>
    </xf>
  </cellXfs>
  <cellStyles count="51">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7 2" xfId="39"/>
    <cellStyle name="Обычный 17 2 2" xfId="47"/>
    <cellStyle name="Обычный 17 3" xfId="43"/>
    <cellStyle name="Обычный 2" xfId="9"/>
    <cellStyle name="Обычный 2 2" xfId="10"/>
    <cellStyle name="Обычный 2 2 2" xfId="11"/>
    <cellStyle name="Обычный 2 2 2 2" xfId="40"/>
    <cellStyle name="Обычный 2 2 2 2 2" xfId="48"/>
    <cellStyle name="Обычный 2 2 2 3" xfId="44"/>
    <cellStyle name="Обычный 2 2 3" xfId="12"/>
    <cellStyle name="Обычный 2 3" xfId="13"/>
    <cellStyle name="Обычный 2 3 2" xfId="41"/>
    <cellStyle name="Обычный 2 3 2 2" xfId="49"/>
    <cellStyle name="Обычный 2 3 3" xfId="45"/>
    <cellStyle name="Обычный 3" xfId="14"/>
    <cellStyle name="Обычный 3 2" xfId="15"/>
    <cellStyle name="Обычный 3 3" xfId="16"/>
    <cellStyle name="Обычный 3 4" xfId="17"/>
    <cellStyle name="Обычный 4" xfId="18"/>
    <cellStyle name="Обычный 5" xfId="19"/>
    <cellStyle name="Обычный 6" xfId="20"/>
    <cellStyle name="Обычный 7" xfId="21"/>
    <cellStyle name="Обычный 8" xfId="22"/>
    <cellStyle name="Обычный 8 2" xfId="42"/>
    <cellStyle name="Обычный 8 2 2" xfId="50"/>
    <cellStyle name="Обычный 8 3" xfId="46"/>
    <cellStyle name="Обычный 9" xfId="23"/>
    <cellStyle name="Процентный 2" xfId="24"/>
    <cellStyle name="Стиль 1" xfId="25"/>
    <cellStyle name="Финансовый 10" xfId="26"/>
    <cellStyle name="Финансовый 11" xfId="27"/>
    <cellStyle name="Финансовый 12" xfId="28"/>
    <cellStyle name="Финансовый 2" xfId="29"/>
    <cellStyle name="Финансовый 2 2" xfId="30"/>
    <cellStyle name="Финансовый 3" xfId="31"/>
    <cellStyle name="Финансовый 3 2" xfId="32"/>
    <cellStyle name="Финансовый 4" xfId="33"/>
    <cellStyle name="Финансовый 5" xfId="34"/>
    <cellStyle name="Финансовый 6" xfId="35"/>
    <cellStyle name="Финансовый 7" xfId="36"/>
    <cellStyle name="Финансовый 8" xfId="37"/>
    <cellStyle name="Финансовый 9" xfId="38"/>
  </cellStyles>
  <dxfs count="0"/>
  <tableStyles count="0" defaultTableStyle="TableStyleMedium9" defaultPivotStyle="PivotStyleLight16"/>
  <colors>
    <mruColors>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18" Type="http://schemas.openxmlformats.org/officeDocument/2006/relationships/revisionLog" Target="revisionLog18.xml"/><Relationship Id="rId26" Type="http://schemas.openxmlformats.org/officeDocument/2006/relationships/revisionLog" Target="revisionLog26.xml"/><Relationship Id="rId3" Type="http://schemas.openxmlformats.org/officeDocument/2006/relationships/revisionLog" Target="revisionLog3.xml"/><Relationship Id="rId21" Type="http://schemas.openxmlformats.org/officeDocument/2006/relationships/revisionLog" Target="revisionLog21.xml"/><Relationship Id="rId7" Type="http://schemas.openxmlformats.org/officeDocument/2006/relationships/revisionLog" Target="revisionLog7.xml"/><Relationship Id="rId12" Type="http://schemas.openxmlformats.org/officeDocument/2006/relationships/revisionLog" Target="revisionLog12.xml"/><Relationship Id="rId17" Type="http://schemas.openxmlformats.org/officeDocument/2006/relationships/revisionLog" Target="revisionLog17.xml"/><Relationship Id="rId25" Type="http://schemas.openxmlformats.org/officeDocument/2006/relationships/revisionLog" Target="revisionLog25.xml"/><Relationship Id="rId2" Type="http://schemas.openxmlformats.org/officeDocument/2006/relationships/revisionLog" Target="revisionLog2.xml"/><Relationship Id="rId16" Type="http://schemas.openxmlformats.org/officeDocument/2006/relationships/revisionLog" Target="revisionLog16.xml"/><Relationship Id="rId20" Type="http://schemas.openxmlformats.org/officeDocument/2006/relationships/revisionLog" Target="revisionLog20.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24" Type="http://schemas.openxmlformats.org/officeDocument/2006/relationships/revisionLog" Target="revisionLog24.xml"/><Relationship Id="rId5" Type="http://schemas.openxmlformats.org/officeDocument/2006/relationships/revisionLog" Target="revisionLog5.xml"/><Relationship Id="rId15" Type="http://schemas.openxmlformats.org/officeDocument/2006/relationships/revisionLog" Target="revisionLog15.xml"/><Relationship Id="rId23" Type="http://schemas.openxmlformats.org/officeDocument/2006/relationships/revisionLog" Target="revisionLog23.xml"/><Relationship Id="rId10" Type="http://schemas.openxmlformats.org/officeDocument/2006/relationships/revisionLog" Target="revisionLog10.xml"/><Relationship Id="rId19" Type="http://schemas.openxmlformats.org/officeDocument/2006/relationships/revisionLog" Target="revisionLog19.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 Id="rId22" Type="http://schemas.openxmlformats.org/officeDocument/2006/relationships/revisionLog" Target="revisionLog22.xml"/><Relationship Id="rId27" Type="http://schemas.openxmlformats.org/officeDocument/2006/relationships/revisionLog" Target="revisionLog27.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4F4EF66D-A828-4935-9367-71C07ACBE976}" diskRevisions="1" revisionId="283" version="27">
  <header guid="{D4220BDF-DD40-44B6-8A3C-797B1FD8FA6C}" dateTime="2018-12-10T13:39:22" maxSheetId="2" userName="Рогожина Ольга Сергеевна" r:id="rId1">
    <sheetIdMap count="1">
      <sheetId val="1"/>
    </sheetIdMap>
  </header>
  <header guid="{FB8A33C2-EB26-4D10-B277-8C64C5BC15A7}" dateTime="2018-12-10T13:40:40" maxSheetId="2" userName="Рогожина Ольга Сергеевна" r:id="rId2">
    <sheetIdMap count="1">
      <sheetId val="1"/>
    </sheetIdMap>
  </header>
  <header guid="{9616D53E-42E6-4841-98F1-19392AE1CBA8}" dateTime="2018-12-10T14:15:50" maxSheetId="2" userName="Рогожина Ольга Сергеевна" r:id="rId3" minRId="4">
    <sheetIdMap count="1">
      <sheetId val="1"/>
    </sheetIdMap>
  </header>
  <header guid="{0B647E6A-7933-4CC0-B98F-218632F5E215}" dateTime="2018-12-10T14:56:13" maxSheetId="2" userName="Рогожина Ольга Сергеевна" r:id="rId4">
    <sheetIdMap count="1">
      <sheetId val="1"/>
    </sheetIdMap>
  </header>
  <header guid="{346888F1-25E6-425F-A84F-E665A7A749B4}" dateTime="2018-12-10T15:30:12" maxSheetId="2" userName="Залецкая Ольга Генадьевна" r:id="rId5" minRId="8" maxRId="9">
    <sheetIdMap count="1">
      <sheetId val="1"/>
    </sheetIdMap>
  </header>
  <header guid="{23CCC418-C1A6-4537-AF53-EE92DA6A3757}" dateTime="2018-12-10T15:45:36" maxSheetId="2" userName="Рогожина Ольга Сергеевна" r:id="rId6" minRId="10" maxRId="16">
    <sheetIdMap count="1">
      <sheetId val="1"/>
    </sheetIdMap>
  </header>
  <header guid="{C7534694-A7AF-4D2E-8E3A-04072688E43D}" dateTime="2018-12-11T13:19:11" maxSheetId="2" userName="Минакова Оксана Сергеевна" r:id="rId7">
    <sheetIdMap count="1">
      <sheetId val="1"/>
    </sheetIdMap>
  </header>
  <header guid="{A9CE8F43-50AD-48B8-A9AC-362EA676D3CD}" dateTime="2018-12-11T13:19:30" maxSheetId="2" userName="Минакова Оксана Сергеевна" r:id="rId8">
    <sheetIdMap count="1">
      <sheetId val="1"/>
    </sheetIdMap>
  </header>
  <header guid="{79659B55-F9EB-45D8-B7CD-90A48B673190}" dateTime="2018-12-11T13:19:53" maxSheetId="2" userName="Минакова Оксана Сергеевна" r:id="rId9">
    <sheetIdMap count="1">
      <sheetId val="1"/>
    </sheetIdMap>
  </header>
  <header guid="{38CA4BEE-0B58-48CA-9F53-09FE6DC6D402}" dateTime="2018-12-11T13:20:13" maxSheetId="2" userName="Минакова Оксана Сергеевна" r:id="rId10">
    <sheetIdMap count="1">
      <sheetId val="1"/>
    </sheetIdMap>
  </header>
  <header guid="{8E200DDB-BB76-46A1-840D-25FA6C51E664}" dateTime="2018-12-11T13:42:37" maxSheetId="2" userName="Минакова Оксана Сергеевна" r:id="rId11" minRId="32">
    <sheetIdMap count="1">
      <sheetId val="1"/>
    </sheetIdMap>
  </header>
  <header guid="{C7C87010-E361-4540-A124-3E86F02F5144}" dateTime="2018-12-11T13:42:48" maxSheetId="2" userName="Минакова Оксана Сергеевна" r:id="rId12">
    <sheetIdMap count="1">
      <sheetId val="1"/>
    </sheetIdMap>
  </header>
  <header guid="{8D27A4A9-0453-4A2E-957E-CDEF6F66430F}" dateTime="2018-12-11T13:43:16" maxSheetId="2" userName="Минакова Оксана Сергеевна" r:id="rId13">
    <sheetIdMap count="1">
      <sheetId val="1"/>
    </sheetIdMap>
  </header>
  <header guid="{05F6327A-6A10-4F24-9DD4-8F3271375520}" dateTime="2018-12-11T13:43:56" maxSheetId="2" userName="Минакова Оксана Сергеевна" r:id="rId14" minRId="39">
    <sheetIdMap count="1">
      <sheetId val="1"/>
    </sheetIdMap>
  </header>
  <header guid="{B775C77C-04B0-4211-8027-8303844091FA}" dateTime="2018-12-11T13:45:20" maxSheetId="2" userName="Минакова Оксана Сергеевна" r:id="rId15" minRId="40">
    <sheetIdMap count="1">
      <sheetId val="1"/>
    </sheetIdMap>
  </header>
  <header guid="{EC966370-C2AA-4BB5-B8A2-E643D457A34D}" dateTime="2018-12-11T14:04:29" maxSheetId="2" userName="Минакова Оксана Сергеевна" r:id="rId16">
    <sheetIdMap count="1">
      <sheetId val="1"/>
    </sheetIdMap>
  </header>
  <header guid="{8E19A9ED-5ED2-457A-90C4-6215B28E5BE3}" dateTime="2018-12-11T14:04:50" maxSheetId="2" userName="Минакова Оксана Сергеевна" r:id="rId17">
    <sheetIdMap count="1">
      <sheetId val="1"/>
    </sheetIdMap>
  </header>
  <header guid="{4A1C5CE8-0310-4D74-97DF-C60A04CD0481}" dateTime="2018-12-11T14:12:01" maxSheetId="2" userName="Минакова Оксана Сергеевна" r:id="rId18" minRId="44">
    <sheetIdMap count="1">
      <sheetId val="1"/>
    </sheetIdMap>
  </header>
  <header guid="{78AD6711-42DF-4700-9FA7-089140B5850B}" dateTime="2018-12-11T14:12:57" maxSheetId="2" userName="Минакова Оксана Сергеевна" r:id="rId19" minRId="45">
    <sheetIdMap count="1">
      <sheetId val="1"/>
    </sheetIdMap>
  </header>
  <header guid="{7D8EDF60-4D60-481F-B29A-9A2CAE93A644}" dateTime="2018-12-11T14:25:11" maxSheetId="2" userName="Минакова Оксана Сергеевна" r:id="rId20">
    <sheetIdMap count="1">
      <sheetId val="1"/>
    </sheetIdMap>
  </header>
  <header guid="{15183192-759A-411A-A5D7-D737FA0EAB6B}" dateTime="2018-12-12T11:09:03" maxSheetId="2" userName="Шулепова Ольга Анатольевна" r:id="rId21" minRId="49" maxRId="53">
    <sheetIdMap count="1">
      <sheetId val="1"/>
    </sheetIdMap>
  </header>
  <header guid="{2955B6B5-4833-429A-B617-4E2BEFAC12CD}" dateTime="2018-12-12T11:17:21" maxSheetId="2" userName="Шулепова Ольга Анатольевна" r:id="rId22" minRId="58">
    <sheetIdMap count="1">
      <sheetId val="1"/>
    </sheetIdMap>
  </header>
  <header guid="{0A9B5D33-751B-4ADB-AC80-FCB90D7C5AE1}" dateTime="2018-12-12T13:01:07" maxSheetId="2" userName="Шулепова Ольга Анатольевна" r:id="rId23">
    <sheetIdMap count="1">
      <sheetId val="1"/>
    </sheetIdMap>
  </header>
  <header guid="{D8009933-5E2D-4C6F-AB42-66FC34D6E127}" dateTime="2018-12-12T13:31:57" maxSheetId="2" userName="Шулепова Ольга Анатольевна" r:id="rId24">
    <sheetIdMap count="1">
      <sheetId val="1"/>
    </sheetIdMap>
  </header>
  <header guid="{E1A9802B-9D53-4739-B593-18E4982F7CA0}" dateTime="2018-12-12T16:26:23" maxSheetId="2" userName="Шулепова Ольга Анатольевна" r:id="rId25">
    <sheetIdMap count="1">
      <sheetId val="1"/>
    </sheetIdMap>
  </header>
  <header guid="{C128500A-2064-4F9E-868A-59B23E0213E2}" dateTime="2018-12-12T18:54:00" maxSheetId="2" userName="Шулепова Ольга Анатольевна" r:id="rId26">
    <sheetIdMap count="1">
      <sheetId val="1"/>
    </sheetIdMap>
  </header>
  <header guid="{4F4EF66D-A828-4935-9367-71C07ACBE976}" dateTime="2018-12-14T14:02:00" maxSheetId="2" userName="Вершинина Мария Игоревна" r:id="rId27" minRId="75" maxRId="281">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5DE1976-7F07-4EB4-8A9C-FB72D060BEFA}" action="delete"/>
  <rdn rId="0" localSheetId="1" customView="1" name="Z_45DE1976_7F07_4EB4_8A9C_FB72D060BEFA_.wvu.PrintArea" hidden="1" oldHidden="1">
    <formula>'на 01.12.2018'!$A$1:$J$212</formula>
    <oldFormula>'на 01.12.2018'!$A$1:$J$212</oldFormula>
  </rdn>
  <rdn rId="0" localSheetId="1" customView="1" name="Z_45DE1976_7F07_4EB4_8A9C_FB72D060BEFA_.wvu.PrintTitles" hidden="1" oldHidden="1">
    <formula>'на 01.12.2018'!$5:$8</formula>
    <oldFormula>'на 01.12.2018'!$5:$8</oldFormula>
  </rdn>
  <rdn rId="0" localSheetId="1" customView="1" name="Z_45DE1976_7F07_4EB4_8A9C_FB72D060BEFA_.wvu.FilterData" hidden="1" oldHidden="1">
    <formula>'на 01.12.2018'!$A$7:$J$416</formula>
    <oldFormula>'на 01.12.2018'!$A$7:$J$416</oldFormula>
  </rdn>
  <rcv guid="{45DE1976-7F07-4EB4-8A9C-FB72D060BEFA}"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 sId="1">
    <oc r="J21" t="inlineStr">
      <is>
        <r>
          <rPr>
            <u/>
            <sz val="16"/>
            <rFont val="Times New Roman"/>
            <family val="2"/>
            <charset val="204"/>
          </rPr>
          <t>ДО</t>
        </r>
        <r>
          <rPr>
            <sz val="16"/>
            <rFont val="Times New Roman"/>
            <family val="2"/>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- 30 233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- 1 298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- 48 844 чел.
Численность учащихся частных общеобразовательных организаций на конец года - 443 чел.
Численность учащихся, получающих муниципальную услугу «Реализация дополнительных общеразвивающих программ», на конец года - 8 210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- 798 чел.
Планируемое для приобретения количество путевок для детей в возрасте от 6 до 17 лет  в организации, обеспечивающие отдых и оздоровление детей - 2 972 шт. По состоянию на 01.12.2018 приобретено - 2 915 путевок.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01.12.2018 составило 63 141,4  рублей (при плановом годовом значении 68 463,1 рублей).
</t>
        </r>
        <r>
          <rPr>
            <u/>
            <sz val="16"/>
            <rFont val="Times New Roman"/>
            <family val="2"/>
            <charset val="204"/>
          </rPr>
          <t xml:space="preserve">ДАиГ: </t>
        </r>
        <r>
          <rPr>
            <sz val="16"/>
            <rFont val="Times New Roman"/>
            <family val="2"/>
            <charset val="204"/>
          </rPr>
          <t>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на проектирование строительства объектов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"Средняя общеобразовательная школа в микрорайоне 32 г. Сургута" -   получено положительное заключение гос.экспертизы проектной документации и инженерных изысканий  № 86 -1 -1-3 -0169 -18 от 31.05.2018, положительное заключение о проверке достоверности определения сметной стоимости строительства №86-1-0324-18 от 16.07.2018. Выполнение по контракту в части данной школы составило 100%, всего принято и оплачено работ на сумму 11 490,9 тыс. руб. 
"Средняя общеобразовательная школа в микрорайоне 33 г. Сургута"   - Получено положительное заключение экспертизы проектной документации и результатов инженерных изысканий № 86-1-1-3-0212-18 от 12.09.2018, положительное заключение  о проверке достоверности сметной стоимости строительства от 19.10.2018 № 86-1-0546-18.  Выполнение по контракту составило 100%. Выполненные работы  в размере 5 397,3 тыс. рублей. 
 Заключен договор на тех.присоедениение объекта к электрическим сетям и произведена предоплата в размере 49,3 тыс. рублей.
Остаток средств в размере  594,9 тыс.руб. за счет средств местного бюджета сложился в результате экономии по результатам проведенных конкурентных закупок.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По объекту "Развитие застроенной территории части кварталов 23А"направлено обращение в Департамент образования и молодежной политики ХМАО-югры от 23.11.2018 №01-11-11176/18 о невозможности выкупа объекта в 2018 году в связи с низкой степенью строительной готовности - 60%.                    
АГ(ДК):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Достижение уровня средней заработной платы  на 01.12.2018 года по педагогическим работникам муниципальных организаций дополнительного образования детей составило  75 524,7 рублей. (при плановом годовом значении 77 000,70 рублей).</t>
        </r>
      </is>
    </oc>
    <nc r="J21" t="inlineStr">
      <is>
        <r>
          <rPr>
            <u/>
            <sz val="16"/>
            <rFont val="Times New Roman"/>
            <family val="2"/>
            <charset val="204"/>
          </rPr>
          <t>ДО</t>
        </r>
        <r>
          <rPr>
            <sz val="16"/>
            <rFont val="Times New Roman"/>
            <family val="2"/>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- 30 233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- 1 298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- 48 844 чел.
Численность учащихся частных общеобразовательных организаций на конец года - 443 чел.
Численность учащихся, получающих муниципальную услугу «Реализация дополнительных общеразвивающих программ», на конец года - 8 210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- 798 чел.
Планируемое для приобретения количество путевок для детей в возрасте от 6 до 17 лет  в организации, обеспечивающие отдых и оздоровление детей - 2 972 шт. По состоянию на 01.12.2018 приобретено - 2 915 путевок.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01.12.2018 составило 63 141,4  рублей (при плановом годовом значении 68 463,1 рублей).
</t>
        </r>
        <r>
          <rPr>
            <u/>
            <sz val="16"/>
            <rFont val="Times New Roman"/>
            <family val="2"/>
            <charset val="204"/>
          </rPr>
          <t xml:space="preserve">ДАиГ: </t>
        </r>
        <r>
          <rPr>
            <sz val="16"/>
            <rFont val="Times New Roman"/>
            <family val="2"/>
            <charset val="204"/>
          </rPr>
          <t>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"Средняя общеобразовательная школа в микрорайоне 32 г. Сургута" -   получено положительное заключение гос.экспертизы проектной документации и инженерных изысканий  № 86 -1 -1-3 -0169 -18 от 31.05.2018, положительное заключение о проверке достоверности определения сметной стоимости строительства №86-1-0324-18 от 16.07.2018. Выполнение по контракту в части данной школы составило 100%, всего принято и оплачено работ на сумму 11 490,9 тыс. руб. 
"Средняя общеобразовательная школа в микрорайоне 33 г. Сургута"   - Получено положительное заключение экспертизы проектной документации и результатов инженерных изысканий № 86-1-1-3-0212-18 от 12.09.2018, положительное заключение  о проверке достоверности сметной стоимости строительства от 19.10.2018 № 86-1-0546-18.  Выполнение по контракту составило 100%. Выполненные работы  в размере 5 397,3 тыс. рублей. 
 Заключен договор на тех.присоедениение объекта к электрическим сетям и произведена предоплата в размере 49,3 тыс. рублей.
Остаток средств в размере  594,9 тыс.руб. за счет средств местного бюджета сложился в результате экономии по результатам проведенных конкурентных закупок.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По объекту "Развитие застроенной территории части кварталов 23А"направлено обращение в Департамент образования и молодежной политики ХМАО-югры от 23.11.2018 №01-11-11176/18 о невозможности выкупа объекта в 2018 году в связи с низкой степенью строительной готовности - 60%.                    
АГ(ДК):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Достижение уровня средней заработной платы  на 01.12.2018 года по педагогическим работникам муниципальных организаций дополнительного образования детей составило  75 524,7 рублей. (при плановом годовом значении 77 000,70 рублей).</t>
        </r>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5DE1976-7F07-4EB4-8A9C-FB72D060BEFA}" action="delete"/>
  <rdn rId="0" localSheetId="1" customView="1" name="Z_45DE1976_7F07_4EB4_8A9C_FB72D060BEFA_.wvu.PrintArea" hidden="1" oldHidden="1">
    <formula>'на 01.12.2018'!$A$1:$J$212</formula>
    <oldFormula>'на 01.12.2018'!$A$1:$J$212</oldFormula>
  </rdn>
  <rdn rId="0" localSheetId="1" customView="1" name="Z_45DE1976_7F07_4EB4_8A9C_FB72D060BEFA_.wvu.PrintTitles" hidden="1" oldHidden="1">
    <formula>'на 01.12.2018'!$5:$8</formula>
    <oldFormula>'на 01.12.2018'!$5:$8</oldFormula>
  </rdn>
  <rdn rId="0" localSheetId="1" customView="1" name="Z_45DE1976_7F07_4EB4_8A9C_FB72D060BEFA_.wvu.FilterData" hidden="1" oldHidden="1">
    <formula>'на 01.12.2018'!$A$7:$J$416</formula>
    <oldFormula>'на 01.12.2018'!$A$7:$J$416</oldFormula>
  </rdn>
  <rcv guid="{45DE1976-7F07-4EB4-8A9C-FB72D060BEFA}"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5DE1976-7F07-4EB4-8A9C-FB72D060BEFA}" action="delete"/>
  <rdn rId="0" localSheetId="1" customView="1" name="Z_45DE1976_7F07_4EB4_8A9C_FB72D060BEFA_.wvu.PrintArea" hidden="1" oldHidden="1">
    <formula>'на 01.12.2018'!$A$1:$J$212</formula>
    <oldFormula>'на 01.12.2018'!$A$1:$J$212</oldFormula>
  </rdn>
  <rdn rId="0" localSheetId="1" customView="1" name="Z_45DE1976_7F07_4EB4_8A9C_FB72D060BEFA_.wvu.PrintTitles" hidden="1" oldHidden="1">
    <formula>'на 01.12.2018'!$5:$8</formula>
    <oldFormula>'на 01.12.2018'!$5:$8</oldFormula>
  </rdn>
  <rdn rId="0" localSheetId="1" customView="1" name="Z_45DE1976_7F07_4EB4_8A9C_FB72D060BEFA_.wvu.FilterData" hidden="1" oldHidden="1">
    <formula>'на 01.12.2018'!$A$7:$J$416</formula>
    <oldFormula>'на 01.12.2018'!$A$7:$J$416</oldFormula>
  </rdn>
  <rcv guid="{45DE1976-7F07-4EB4-8A9C-FB72D060BEFA}"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 sId="1">
    <oc r="J15" t="inlineStr">
      <is>
        <r>
          <rPr>
            <u/>
            <sz val="16"/>
            <color theme="1"/>
            <rFont val="Times New Roman"/>
            <family val="2"/>
            <charset val="204"/>
          </rPr>
          <t>УППЭК:</t>
        </r>
        <r>
          <rPr>
            <sz val="16"/>
            <color theme="1"/>
            <rFont val="Times New Roman"/>
            <family val="2"/>
            <charset val="204"/>
          </rPr>
          <t xml:space="preserve"> в рамках реализации государственной программы заключены муниципальные контракты на оказание услуг по санитарно-противоэпидемическим мероприятиям (акарицидная, ларвицидная обработки, барьерная дератизация) в городе Сургут. Заключены гражданско-правовые договоры: № 28 от 16.04.2018, № 35 от 03.05.2018, № 60 от 27.04.2018. В рамках договоров, в период с мая по сентябрь текущего года проведены и оплачены 3 этапа санитарно-противоэпидемических мероприятий. 
Ожидаемое неисполнение в сумме 78,76 тыс.рублей обусловлено экономией, сложившейся:
- 8,83 тыс.руб. - по итогам аукциона на выполнение работ по акарицидной, ларвицидной обработке  и барьерной дератизации;
- 69,93 тыс.руб. - по фактически сложившимся расходам на выполнение работ по акарицидной обработке .</t>
        </r>
        <r>
          <rPr>
            <sz val="16"/>
            <color rgb="FFFF0000"/>
            <rFont val="Times New Roman"/>
            <family val="2"/>
            <charset val="204"/>
          </rPr>
          <t xml:space="preserve">
</t>
        </r>
        <r>
          <rPr>
            <u/>
            <sz val="16"/>
            <rFont val="Times New Roman"/>
            <family val="2"/>
            <charset val="204"/>
          </rPr>
          <t>АГ:</t>
        </r>
        <r>
          <rPr>
            <sz val="16"/>
            <rFont val="Times New Roman"/>
            <family val="2"/>
            <charset val="204"/>
          </rPr>
          <t xml:space="preserve"> Выплата заработной платы и начисления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осуществляется в плановом режиме.</t>
        </r>
        <r>
          <rPr>
            <sz val="16"/>
            <color rgb="FFFF0000"/>
            <rFont val="Times New Roman"/>
            <family val="2"/>
            <charset val="204"/>
          </rPr>
          <t xml:space="preserve">
                                                                                                                            </t>
        </r>
      </is>
    </oc>
    <nc r="J15" t="inlineStr">
      <is>
        <r>
          <rPr>
            <u/>
            <sz val="16"/>
            <color theme="1"/>
            <rFont val="Times New Roman"/>
            <family val="2"/>
            <charset val="204"/>
          </rPr>
          <t>УППЭК:</t>
        </r>
        <r>
          <rPr>
            <sz val="16"/>
            <color theme="1"/>
            <rFont val="Times New Roman"/>
            <family val="2"/>
            <charset val="204"/>
          </rPr>
          <t xml:space="preserve"> в рамках реализации государственной программы заключены муниципальные контракты на оказание услуг по санитарно-противоэпидемическим мероприятиям (акарицидная, ларвицидная обработки, барьерная дератизация), заключены гражданско-правовые договоры. В рамках договоров, в период с мая по сентябрь текущего года проведены и оплачены 3 этапа санитарно-противоэпидемических мероприятий. 
Ожидаемое неисполнение в сумме 78,76 тыс.рублей обусловлено экономией, сложившейся:
- 8,83 тыс.руб. - по итогам аукциона на выполнение работ по акарицидной, ларвицидной обработке  и барьерной дератизации;
- 69,93 тыс.руб. - по фактически сложившимся расходам на выполнение работ по акарицидной обработке .</t>
        </r>
        <r>
          <rPr>
            <sz val="16"/>
            <color rgb="FFFF0000"/>
            <rFont val="Times New Roman"/>
            <family val="2"/>
            <charset val="204"/>
          </rPr>
          <t xml:space="preserve">
</t>
        </r>
        <r>
          <rPr>
            <u/>
            <sz val="16"/>
            <rFont val="Times New Roman"/>
            <family val="2"/>
            <charset val="204"/>
          </rPr>
          <t>АГ:</t>
        </r>
        <r>
          <rPr>
            <sz val="16"/>
            <rFont val="Times New Roman"/>
            <family val="2"/>
            <charset val="204"/>
          </rPr>
          <t xml:space="preserve"> Выплата заработной платы и начисления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осуществляется в плановом режиме.</t>
        </r>
        <r>
          <rPr>
            <sz val="16"/>
            <color rgb="FFFF0000"/>
            <rFont val="Times New Roman"/>
            <family val="2"/>
            <charset val="204"/>
          </rPr>
          <t xml:space="preserve">
                                                                                                                            </t>
        </r>
      </is>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 sId="1">
    <oc r="J29" t="inlineStr">
      <is>
        <r>
          <rPr>
            <u/>
            <sz val="16"/>
            <rFont val="Times New Roman"/>
            <family val="2"/>
            <charset val="204"/>
          </rPr>
          <t>АГ:</t>
        </r>
        <r>
          <rPr>
            <sz val="16"/>
            <rFont val="Times New Roman"/>
            <family val="2"/>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u/>
            <sz val="16"/>
            <rFont val="Times New Roman"/>
            <family val="2"/>
            <charset val="204"/>
          </rPr>
          <t>ДГХ:</t>
        </r>
        <r>
          <rPr>
            <sz val="16"/>
            <rFont val="Times New Roman"/>
            <family val="2"/>
            <charset val="204"/>
          </rPr>
          <t xml:space="preserve"> 
Выполнен ремонт 4 жилых помещений детям-сиротам
По состоянию на 01.12.2018:
1. Заключен муниципальный контракт от 29.05.2018 № 15-ГХ с ООО "Виктум" на сумму 417,32 тыс.руб на ремонт помещений по ул. Мелик-Карамова, 41, кв. 19 (60,4 м2),  ул. Майская, 10, кв. 147 (27,5 м2). Работы по указанным адресам выполнены и оплачены в полном объеме;
2. Заключен муниципальный контракт от 27.06.2018 № 21-ГХ с ООО "Виктум" на сумму 200,08 тыс.руб. на ремонт помещения по ул. 50 лет ВЛКСМ, 11, кв. 54 (40,1 м2). Работы выполнены и оплачены в полном объеме;
3.Заключен муниципальный контракт от 27.06.2018 № 59-ГХ с ООО "МонтажСитиСтрой" на сумму 162,46 тыс.руб. на ремонт помещения по  ул. Мира, 9, кв. 97 (52м2).  Работы выпонены в полном объеме, документы находятся на стадии проверки, будут применены штрафные санкции.
4. Оказаны услуги по проверке смет по первым трем адресам на сумму 21,0 тыс.руб., услуги по проверке локально-сметных расчетов на одну квартиру на сумму 3,0 тыс.руб.
</t>
        </r>
        <r>
          <rPr>
            <u/>
            <sz val="16"/>
            <rFont val="Times New Roman"/>
            <family val="2"/>
            <charset val="204"/>
          </rPr>
          <t xml:space="preserve">ДАиГ: </t>
        </r>
        <r>
          <rPr>
            <sz val="16"/>
            <rFont val="Times New Roman"/>
            <family val="2"/>
            <charset val="204"/>
          </rPr>
          <t xml:space="preserve">По размещенным в сентябре-октябре 2018 года закупкам заключено 33 муниципальных контракта на приобретение жилых помещений (33 кв.м, 43,2 кв.м. на сумму 75 609,55 тыс.руб.). Срок подписания актов-приема передачи жилых помещений - до 5 декабря 2018 года. Оплата будет произведена после подписания актов. Также состоялись аукционы на приобретение 35 жилых помещений, муниципальные контракты в стадии заключения (1 280,9 кв.м на сумму 67 775,98 тыс.руб.). По итогам проведенных закупок образовалась экономия средств, с учетом которых в декабре 2018 года будут размещены закупки на приобретение 3 жилых помещений. Уведомлением ДФ ХМАО-Югры от 06.11.2018 г. №290/11/02/3/290050104/84310 доведены субвенции на предоставление жилых помещений детям-сиротам в размере 14 001,759 тыс.руб. Готовится информация о возврате средств субвенции в связи с невозможностью проведения муниципальных закупок в текущем году.
</t>
        </r>
        <r>
          <rPr>
            <u/>
            <sz val="16"/>
            <rFont val="Times New Roman"/>
            <family val="2"/>
            <charset val="204"/>
          </rPr>
          <t>ДО:</t>
        </r>
        <r>
          <rPr>
            <sz val="16"/>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В рамках реализации мероприятий программы запланировано приобретение 203 путевок для детей-сирот и детей, оставшихся без попечения родителей  в возрасте от 6 до 17 лет (включительно). В соответствии с заключенным контрактом от 07.05.2018 № 40/18 на оказание услуг по организации отдыха и оздоровления детей-сирот и детей, оставшихся без попечения родителей, в организации, обеспечивающей отдых и оздоровление детей, расположенной на территории Черноморского побережья Краснодарского края в период летних каникул  в 2018 году  организован отдых для 181 ребенка.
Планируется приобретение 22 путевок путем заключения контракта на оказание услуг по организации отдыха и оздоровления детей-сирот и детей, оставшихся без попечения родителей в период зимних каникул.
</t>
        </r>
      </is>
    </oc>
    <nc r="J29" t="inlineStr">
      <is>
        <r>
          <rPr>
            <u/>
            <sz val="16"/>
            <rFont val="Times New Roman"/>
            <family val="2"/>
            <charset val="204"/>
          </rPr>
          <t>АГ:</t>
        </r>
        <r>
          <rPr>
            <sz val="16"/>
            <rFont val="Times New Roman"/>
            <family val="2"/>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u/>
            <sz val="16"/>
            <rFont val="Times New Roman"/>
            <family val="2"/>
            <charset val="204"/>
          </rPr>
          <t>ДГХ:</t>
        </r>
        <r>
          <rPr>
            <sz val="16"/>
            <rFont val="Times New Roman"/>
            <family val="2"/>
            <charset val="204"/>
          </rPr>
          <t xml:space="preserve"> 
Выполнен ремонт 4 жилых помещений детям-сиротам
</t>
        </r>
        <r>
          <rPr>
            <u/>
            <sz val="16"/>
            <rFont val="Times New Roman"/>
            <family val="2"/>
            <charset val="204"/>
          </rPr>
          <t xml:space="preserve">ДАиГ: </t>
        </r>
        <r>
          <rPr>
            <sz val="16"/>
            <rFont val="Times New Roman"/>
            <family val="2"/>
            <charset val="204"/>
          </rPr>
          <t xml:space="preserve">По размещенным в сентябре-октябре 2018 года закупкам заключено 33 муниципальных контракта на приобретение жилых помещений (33 кв.м, 43,2 кв.м. на сумму 75 609,55 тыс.руб.). Срок подписания актов-приема передачи жилых помещений - до 5 декабря 2018 года. Оплата будет произведена после подписания актов. Также состоялись аукционы на приобретение 35 жилых помещений, муниципальные контракты в стадии заключения (1 280,9 кв.м на сумму 67 775,98 тыс.руб.). По итогам проведенных закупок образовалась экономия средств, с учетом которых в декабре 2018 года будут размещены закупки на приобретение 3 жилых помещений. Уведомлением ДФ ХМАО-Югры от 06.11.2018 г. №290/11/02/3/290050104/84310 доведены субвенции на предоставление жилых помещений детям-сиротам в размере 14 001,759 тыс.руб. Готовится информация о возврате средств субвенции в связи с невозможностью проведения муниципальных закупок в текущем году.
</t>
        </r>
        <r>
          <rPr>
            <u/>
            <sz val="16"/>
            <rFont val="Times New Roman"/>
            <family val="2"/>
            <charset val="204"/>
          </rPr>
          <t>ДО:</t>
        </r>
        <r>
          <rPr>
            <sz val="16"/>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В рамках реализации мероприятий программы запланировано приобретение 203 путевок для детей-сирот и детей, оставшихся без попечения родителей  в возрасте от 6 до 17 лет (включительно). В соответствии с заключенным контрактом от 07.05.2018 № 40/18 на оказание услуг по организации отдыха и оздоровления детей-сирот и детей, оставшихся без попечения родителей, в организации, обеспечивающей отдых и оздоровление детей, расположенной на территории Черноморского побережья Краснодарского края в период летних каникул  в 2018 году  организован отдых для 181 ребенка.
Планируется приобретение 22 путевок путем заключения контракта на оказание услуг по организации отдыха и оздоровления детей-сирот и детей, оставшихся без попечения родителей в период зимних каникул.
</t>
        </r>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80:J85">
    <dxf>
      <fill>
        <patternFill patternType="solid">
          <bgColor rgb="FFFFFF00"/>
        </patternFill>
      </fill>
    </dxf>
  </rfmt>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5DE1976-7F07-4EB4-8A9C-FB72D060BEFA}" action="delete"/>
  <rdn rId="0" localSheetId="1" customView="1" name="Z_45DE1976_7F07_4EB4_8A9C_FB72D060BEFA_.wvu.PrintArea" hidden="1" oldHidden="1">
    <formula>'на 01.12.2018'!$A$1:$J$212</formula>
    <oldFormula>'на 01.12.2018'!$A$1:$J$212</oldFormula>
  </rdn>
  <rdn rId="0" localSheetId="1" customView="1" name="Z_45DE1976_7F07_4EB4_8A9C_FB72D060BEFA_.wvu.PrintTitles" hidden="1" oldHidden="1">
    <formula>'на 01.12.2018'!$5:$8</formula>
    <oldFormula>'на 01.12.2018'!$5:$8</oldFormula>
  </rdn>
  <rdn rId="0" localSheetId="1" customView="1" name="Z_45DE1976_7F07_4EB4_8A9C_FB72D060BEFA_.wvu.FilterData" hidden="1" oldHidden="1">
    <formula>'на 01.12.2018'!$A$7:$J$416</formula>
    <oldFormula>'на 01.12.2018'!$A$7:$J$416</oldFormula>
  </rdn>
  <rcv guid="{45DE1976-7F07-4EB4-8A9C-FB72D060BEFA}"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 sId="1">
    <oc r="J55" t="inlineStr">
      <is>
        <r>
          <rPr>
            <u/>
            <sz val="16"/>
            <color theme="1"/>
            <rFont val="Times New Roman"/>
            <family val="2"/>
            <charset val="204"/>
          </rPr>
          <t xml:space="preserve">КУИ: </t>
        </r>
        <r>
          <rPr>
            <sz val="16"/>
            <color theme="1"/>
            <rFont val="Times New Roman"/>
            <family val="2"/>
            <charset val="204"/>
          </rPr>
          <t>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в размере 3000,0 тыс. руб.
Выплачена субсидия на поддержку животноводства, переработку и реализацию продукции животноводства на содерж</t>
        </r>
        <r>
          <rPr>
            <sz val="16"/>
            <rFont val="Times New Roman"/>
            <family val="2"/>
            <charset val="204"/>
          </rPr>
          <t xml:space="preserve">ание маточного поголовья за 2018 год в размере 21,4тыс. рублей ЛПХ Коневу В.М. 
Оплачены расходы для осуществления переданного государственного полномочия по проведению мероприятий по поддержке животноводства, переработке и реализации продукции животноводства в размере 5,6 тыс.рублей. Средства использованы в полном объеме.
</t>
        </r>
        <r>
          <rPr>
            <u/>
            <sz val="16"/>
            <rFont val="Times New Roman"/>
            <family val="2"/>
            <charset val="204"/>
          </rPr>
          <t>ДГХ:</t>
        </r>
        <r>
          <rPr>
            <sz val="16"/>
            <rFont val="Times New Roman"/>
            <family val="2"/>
            <charset val="204"/>
          </rPr>
          <t xml:space="preserve"> За счет средств 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 планируется выполнение работ по отлову и содержанию безнадзорных животных  в рамках заключенного муниципального контракта. 
</t>
        </r>
        <r>
          <rPr>
            <u/>
            <sz val="16"/>
            <rFont val="Times New Roman"/>
            <family val="2"/>
            <charset val="204"/>
          </rPr>
          <t>АГ</t>
        </r>
        <r>
          <rPr>
            <sz val="16"/>
            <rFont val="Times New Roman"/>
            <family val="2"/>
            <charset val="204"/>
          </rPr>
          <t xml:space="preserve">: Запланированы расходы на оплату труда и начисления на выплаты по оплате труда для осуществления администрирования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Средства субвенции будут использованы до конца текущего года. </t>
        </r>
      </is>
    </oc>
    <nc r="J55" t="inlineStr">
      <is>
        <r>
          <rPr>
            <u/>
            <sz val="16"/>
            <color theme="1"/>
            <rFont val="Times New Roman"/>
            <family val="2"/>
            <charset val="204"/>
          </rPr>
          <t xml:space="preserve">КУИ: </t>
        </r>
        <r>
          <rPr>
            <sz val="16"/>
            <color theme="1"/>
            <rFont val="Times New Roman"/>
            <family val="2"/>
            <charset val="204"/>
          </rPr>
          <t>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в размере 3000,0 тыс. руб.
Выплачена субсидия на поддержку животноводства, переработку и реализацию продукции животноводства на содерж</t>
        </r>
        <r>
          <rPr>
            <sz val="16"/>
            <rFont val="Times New Roman"/>
            <family val="2"/>
            <charset val="204"/>
          </rPr>
          <t xml:space="preserve">ание маточного поголовья за 2018 год в размере 21,4тыс. рублей ЛПХ Коневу В.М. 
Оплачены расходы для осуществления переданного государственного полномочия по проведению мероприятий по поддержке животноводства, переработке и реализации продукции животноводства в размере 5,6 тыс.рублей. Средства использованы в полном объеме.
</t>
        </r>
        <r>
          <rPr>
            <u/>
            <sz val="16"/>
            <rFont val="Times New Roman"/>
            <family val="2"/>
            <charset val="204"/>
          </rPr>
          <t>ДГХ:</t>
        </r>
        <r>
          <rPr>
            <sz val="16"/>
            <rFont val="Times New Roman"/>
            <family val="2"/>
            <charset val="204"/>
          </rPr>
          <t xml:space="preserve"> За счет средств 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  в рамках заключенного муниципального контракта выполняются рабоыт по отлову и содержанию безнадзорных животных  
</t>
        </r>
        <r>
          <rPr>
            <u/>
            <sz val="16"/>
            <rFont val="Times New Roman"/>
            <family val="2"/>
            <charset val="204"/>
          </rPr>
          <t>АГ</t>
        </r>
        <r>
          <rPr>
            <sz val="16"/>
            <rFont val="Times New Roman"/>
            <family val="2"/>
            <charset val="204"/>
          </rPr>
          <t xml:space="preserve">: Запланированы расходы на оплату труда и начисления на выплаты по оплате труда для осуществления администрирования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Средства субвенции будут использованы до конца текущего года. </t>
        </r>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 sId="1">
    <oc r="J86" t="inlineStr">
      <is>
        <t xml:space="preserve">Произведена выплата субсидий на приобретение жилых помещений для 15 участников программы. Не использованы средства в размере 1 696,86 тыс.руб., предусмотренные на выплату 1 субсидии. Департаментом городского хозяйства ведется работа с участником программы по оформлению необходимых документов для получения субсидии на приобретение жилого помещения. Средства будут использованы в следующем отчетном периоде. </t>
      </is>
    </oc>
    <nc r="J86" t="inlineStr">
      <is>
        <t xml:space="preserve">Произведена выплата субсидий на приобретение жилых помещений для 15 участников программы. Не использованы средства в размере 1 696,86 тыс.руб., предусмотренные на выплату 1 субсидии. Департаментом городского хозяйства ведется работа с участником программы по оформлению необходимых документов для получения субсидии на приобретение жилого помещения. </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9:I214" start="0" length="2147483647">
    <dxf>
      <font>
        <sz val="20"/>
      </font>
    </dxf>
  </rfmt>
  <rfmt sheetId="1" sqref="A213:XFD214" start="0" length="2147483647">
    <dxf>
      <font>
        <color theme="1"/>
      </font>
    </dxf>
  </rfmt>
  <rcv guid="{BEA0FDBA-BB07-4C19-8BBD-5E57EE395C09}" action="delete"/>
  <rdn rId="0" localSheetId="1" customView="1" name="Z_BEA0FDBA_BB07_4C19_8BBD_5E57EE395C09_.wvu.PrintArea" hidden="1" oldHidden="1">
    <formula>'на 01.12.2018'!$A$1:$J$214</formula>
    <oldFormula>'на 01.12.2018'!$A$1:$J$214</oldFormula>
  </rdn>
  <rdn rId="0" localSheetId="1" customView="1" name="Z_BEA0FDBA_BB07_4C19_8BBD_5E57EE395C09_.wvu.PrintTitles" hidden="1" oldHidden="1">
    <formula>'на 01.12.2018'!$5:$8</formula>
    <oldFormula>'на 01.12.2018'!$5:$8</oldFormula>
  </rdn>
  <rdn rId="0" localSheetId="1" customView="1" name="Z_BEA0FDBA_BB07_4C19_8BBD_5E57EE395C09_.wvu.FilterData" hidden="1" oldHidden="1">
    <formula>'на 01.12.2018'!$A$7:$J$416</formula>
    <oldFormula>'на 01.12.2018'!$A$7:$J$416</oldFormula>
  </rdn>
  <rcv guid="{BEA0FDBA-BB07-4C19-8BBD-5E57EE395C09}"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5DE1976-7F07-4EB4-8A9C-FB72D060BEFA}" action="delete"/>
  <rdn rId="0" localSheetId="1" customView="1" name="Z_45DE1976_7F07_4EB4_8A9C_FB72D060BEFA_.wvu.PrintArea" hidden="1" oldHidden="1">
    <formula>'на 01.12.2018'!$A$1:$J$214</formula>
    <oldFormula>'на 01.12.2018'!$A$1:$J$212</oldFormula>
  </rdn>
  <rdn rId="0" localSheetId="1" customView="1" name="Z_45DE1976_7F07_4EB4_8A9C_FB72D060BEFA_.wvu.PrintTitles" hidden="1" oldHidden="1">
    <formula>'на 01.12.2018'!$5:$8</formula>
    <oldFormula>'на 01.12.2018'!$5:$8</oldFormula>
  </rdn>
  <rdn rId="0" localSheetId="1" customView="1" name="Z_45DE1976_7F07_4EB4_8A9C_FB72D060BEFA_.wvu.FilterData" hidden="1" oldHidden="1">
    <formula>'на 01.12.2018'!$A$7:$J$416</formula>
    <oldFormula>'на 01.12.2018'!$A$7:$J$416</oldFormula>
  </rdn>
  <rcv guid="{45DE1976-7F07-4EB4-8A9C-FB72D060BEFA}" action="add"/>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 sId="1">
    <oc r="K79">
      <f>D80-I80</f>
    </oc>
    <nc r="K79">
      <f>D80-I80</f>
    </nc>
  </rcc>
  <rcc rId="50" sId="1" numFmtId="4">
    <oc r="I82">
      <v>1037564.43</v>
    </oc>
    <nc r="I82">
      <v>851954.4</v>
    </nc>
  </rcc>
  <rcc rId="51" sId="1" numFmtId="4">
    <oc r="I83">
      <v>128238.3</v>
    </oc>
    <nc r="I83">
      <v>105297.7</v>
    </nc>
  </rcc>
  <rcc rId="52" sId="1">
    <oc r="J80" t="inlineStr">
      <is>
        <t xml:space="preserve">В апреле, мае, июне, июле, августе, сентябре 2018 года аукционы на приобретение жилых помещений признаны не состоявшимися по причине отсутствия заявок на участие. В октябре-ноябре 2018 года опубликованы все извещения о проведении 79 аукционов на приобретение 510 жилых помещений. Аукционы на приобретение 429 жилых помещений состоялись- стадия заключения муниципальных контрактов. 2 аукциона на приобретение 2-х трехкомнатных квартир не состоялись - не подано ни одной заявки. Подача заявок участниками еще по 2 аукционам (79 квартир) - до 7 декабря 2018 г. Условиями закупок предусмотрено авансирование 100% в 2018 году, срок передачи жилых помещений - 01 апреля 2019 года.  </t>
      </is>
    </oc>
    <nc r="J80" t="inlineStr">
      <is>
        <t>В апреле, мае, июне, июле, августе, сентябре 2018 года аукционы на приобретение жилых помещений признаны не состоявшимися по причине отсутствия заявок на участие. В октябре-ноябре 2018 года опубликованы все извещения о проведении 79 аукционов на приобретение 510 жилых помещений. Аукционы на приобретение 429 жилых помещений состоялись- стадия заключения муниципальных контрактов. 2 аукциона на приобретение 2-х трехкомнатных квартир не состоялись - не подано ни одной заявки. Подача заявок участниками еще по 2 аукционам (79 квартир) - до 7 декабря 2018 г. Условиями закупок предусмотрено авансирование 100% в 2018 году, срок передачи жилых помещений - 01 апреля 2019 года.  
Экономия в размере 196 386,33 тыс. руб.(в том числе средства округа - 174 783,8 тыс. руб., 21 602,5 тыс. руб - средства местного бюджета)  сложилась по результатам формирования НМЦК и проведения конкурсных процедур.</t>
      </is>
    </nc>
  </rcc>
  <rfmt sheetId="1" sqref="J80:J85">
    <dxf>
      <fill>
        <patternFill>
          <bgColor theme="0"/>
        </patternFill>
      </fill>
    </dxf>
  </rfmt>
  <rcc rId="53" sId="1">
    <oc r="K97">
      <f>D98-I98</f>
    </oc>
    <nc r="K97">
      <f>D98-I98</f>
    </nc>
  </rcc>
  <rcv guid="{67ADFAE6-A9AF-44D7-8539-93CD0F6B7849}" action="delete"/>
  <rdn rId="0" localSheetId="1" customView="1" name="Z_67ADFAE6_A9AF_44D7_8539_93CD0F6B7849_.wvu.PrintArea" hidden="1" oldHidden="1">
    <formula>'на 01.12.2018'!$A$1:$J$214</formula>
    <oldFormula>'на 01.12.2018'!$A$1:$J$214</oldFormula>
  </rdn>
  <rdn rId="0" localSheetId="1" customView="1" name="Z_67ADFAE6_A9AF_44D7_8539_93CD0F6B7849_.wvu.PrintTitles" hidden="1" oldHidden="1">
    <formula>'на 01.12.2018'!$5:$8</formula>
    <oldFormula>'на 01.12.2018'!$5:$8</oldFormula>
  </rdn>
  <rdn rId="0" localSheetId="1" customView="1" name="Z_67ADFAE6_A9AF_44D7_8539_93CD0F6B7849_.wvu.Rows" hidden="1" oldHidden="1">
    <formula>'на 01.12.2018'!$152:$157</formula>
    <oldFormula>'на 01.12.2018'!$152:$157</oldFormula>
  </rdn>
  <rdn rId="0" localSheetId="1" customView="1" name="Z_67ADFAE6_A9AF_44D7_8539_93CD0F6B7849_.wvu.FilterData" hidden="1" oldHidden="1">
    <formula>'на 01.12.2018'!$A$7:$J$416</formula>
    <oldFormula>'на 01.12.2018'!$A$7:$J$416</oldFormula>
  </rdn>
  <rcv guid="{67ADFAE6-A9AF-44D7-8539-93CD0F6B7849}"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 sId="1">
    <oc r="J80" t="inlineStr">
      <is>
        <t>В апреле, мае, июне, июле, августе, сентябре 2018 года аукционы на приобретение жилых помещений признаны не состоявшимися по причине отсутствия заявок на участие. В октябре-ноябре 2018 года опубликованы все извещения о проведении 79 аукционов на приобретение 510 жилых помещений. Аукционы на приобретение 429 жилых помещений состоялись- стадия заключения муниципальных контрактов. 2 аукциона на приобретение 2-х трехкомнатных квартир не состоялись - не подано ни одной заявки. Подача заявок участниками еще по 2 аукционам (79 квартир) - до 7 декабря 2018 г. Условиями закупок предусмотрено авансирование 100% в 2018 году, срок передачи жилых помещений - 01 апреля 2019 года.  
Экономия в размере 196 386,33 тыс. руб.(в том числе средства округа - 174 783,8 тыс. руб., 21 602,5 тыс. руб - средства местного бюджета)  сложилась по результатам формирования НМЦК и проведения конкурсных процедур.</t>
      </is>
    </oc>
    <nc r="J80" t="inlineStr">
      <is>
        <t>В апреле, мае, июне, июле, августе, сентябре 2018 года аукционы на приобретение жилых помещений признаны не состоявшимися по причине отсутствия заявок на участие. В октябре-ноябре 2018 года опубликованы все извещения о проведении 79 аукционов на приобретение 510 жилых помещений. Аукционы на приобретение 429 жилых помещений состоялись- стадия заключения муниципальных контрактов. 2 аукциона на приобретение 2-х трехкомнатных квартир не состоялись - не подано ни одной заявки. Подача заявок участниками еще по 2 аукционам (79 квартир) - до 7 декабря 2018 г. Условиями закупок предусмотрено авансирование 100% в 2018 году, срок передачи жилых помещений - 01 апреля 2019 года.  
Экономия в размере 208 550,63 тыс. руб.(в том числе средства округа - 185 610,03 тыс. руб., 22 940,6 тыс. руб - средства местного бюджета)  сложилась по результатам формирования НМЦК и проведения конкурсных процедур.</t>
      </is>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7ADFAE6-A9AF-44D7-8539-93CD0F6B7849}" action="delete"/>
  <rdn rId="0" localSheetId="1" customView="1" name="Z_67ADFAE6_A9AF_44D7_8539_93CD0F6B7849_.wvu.PrintArea" hidden="1" oldHidden="1">
    <formula>'на 01.12.2018'!$A$1:$J$214</formula>
    <oldFormula>'на 01.12.2018'!$A$1:$J$214</oldFormula>
  </rdn>
  <rdn rId="0" localSheetId="1" customView="1" name="Z_67ADFAE6_A9AF_44D7_8539_93CD0F6B7849_.wvu.PrintTitles" hidden="1" oldHidden="1">
    <formula>'на 01.12.2018'!$5:$8</formula>
    <oldFormula>'на 01.12.2018'!$5:$8</oldFormula>
  </rdn>
  <rdn rId="0" localSheetId="1" customView="1" name="Z_67ADFAE6_A9AF_44D7_8539_93CD0F6B7849_.wvu.Rows" hidden="1" oldHidden="1">
    <formula>'на 01.12.2018'!$152:$157</formula>
    <oldFormula>'на 01.12.2018'!$152:$157</oldFormula>
  </rdn>
  <rdn rId="0" localSheetId="1" customView="1" name="Z_67ADFAE6_A9AF_44D7_8539_93CD0F6B7849_.wvu.FilterData" hidden="1" oldHidden="1">
    <formula>'на 01.12.2018'!$A$7:$J$416</formula>
    <oldFormula>'на 01.12.2018'!$A$7:$J$416</oldFormula>
  </rdn>
  <rcv guid="{67ADFAE6-A9AF-44D7-8539-93CD0F6B7849}"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7ADFAE6-A9AF-44D7-8539-93CD0F6B7849}" action="delete"/>
  <rdn rId="0" localSheetId="1" customView="1" name="Z_67ADFAE6_A9AF_44D7_8539_93CD0F6B7849_.wvu.PrintArea" hidden="1" oldHidden="1">
    <formula>'на 01.12.2018'!$A$1:$J$214</formula>
    <oldFormula>'на 01.12.2018'!$A$1:$J$214</oldFormula>
  </rdn>
  <rdn rId="0" localSheetId="1" customView="1" name="Z_67ADFAE6_A9AF_44D7_8539_93CD0F6B7849_.wvu.PrintTitles" hidden="1" oldHidden="1">
    <formula>'на 01.12.2018'!$5:$8</formula>
    <oldFormula>'на 01.12.2018'!$5:$8</oldFormula>
  </rdn>
  <rdn rId="0" localSheetId="1" customView="1" name="Z_67ADFAE6_A9AF_44D7_8539_93CD0F6B7849_.wvu.Rows" hidden="1" oldHidden="1">
    <formula>'на 01.12.2018'!$152:$157</formula>
    <oldFormula>'на 01.12.2018'!$152:$157</oldFormula>
  </rdn>
  <rdn rId="0" localSheetId="1" customView="1" name="Z_67ADFAE6_A9AF_44D7_8539_93CD0F6B7849_.wvu.FilterData" hidden="1" oldHidden="1">
    <formula>'на 01.12.2018'!$A$7:$J$416</formula>
    <oldFormula>'на 01.12.2018'!$A$7:$J$416</oldFormula>
  </rdn>
  <rcv guid="{67ADFAE6-A9AF-44D7-8539-93CD0F6B7849}"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7ADFAE6-A9AF-44D7-8539-93CD0F6B7849}" action="delete"/>
  <rdn rId="0" localSheetId="1" customView="1" name="Z_67ADFAE6_A9AF_44D7_8539_93CD0F6B7849_.wvu.PrintArea" hidden="1" oldHidden="1">
    <formula>'на 01.12.2018'!$A$1:$J$214</formula>
    <oldFormula>'на 01.12.2018'!$A$1:$J$214</oldFormula>
  </rdn>
  <rdn rId="0" localSheetId="1" customView="1" name="Z_67ADFAE6_A9AF_44D7_8539_93CD0F6B7849_.wvu.PrintTitles" hidden="1" oldHidden="1">
    <formula>'на 01.12.2018'!$5:$8</formula>
    <oldFormula>'на 01.12.2018'!$5:$8</oldFormula>
  </rdn>
  <rdn rId="0" localSheetId="1" customView="1" name="Z_67ADFAE6_A9AF_44D7_8539_93CD0F6B7849_.wvu.Rows" hidden="1" oldHidden="1">
    <formula>'на 01.12.2018'!$152:$157</formula>
    <oldFormula>'на 01.12.2018'!$152:$157</oldFormula>
  </rdn>
  <rdn rId="0" localSheetId="1" customView="1" name="Z_67ADFAE6_A9AF_44D7_8539_93CD0F6B7849_.wvu.FilterData" hidden="1" oldHidden="1">
    <formula>'на 01.12.2018'!$A$7:$J$416</formula>
    <oldFormula>'на 01.12.2018'!$A$7:$J$416</oldFormula>
  </rdn>
  <rcv guid="{67ADFAE6-A9AF-44D7-8539-93CD0F6B7849}"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7ADFAE6-A9AF-44D7-8539-93CD0F6B7849}" action="delete"/>
  <rdn rId="0" localSheetId="1" customView="1" name="Z_67ADFAE6_A9AF_44D7_8539_93CD0F6B7849_.wvu.PrintArea" hidden="1" oldHidden="1">
    <formula>'на 01.12.2018'!$A$1:$J$214</formula>
    <oldFormula>'на 01.12.2018'!$A$1:$J$214</oldFormula>
  </rdn>
  <rdn rId="0" localSheetId="1" customView="1" name="Z_67ADFAE6_A9AF_44D7_8539_93CD0F6B7849_.wvu.PrintTitles" hidden="1" oldHidden="1">
    <formula>'на 01.12.2018'!$5:$8</formula>
    <oldFormula>'на 01.12.2018'!$5:$8</oldFormula>
  </rdn>
  <rdn rId="0" localSheetId="1" customView="1" name="Z_67ADFAE6_A9AF_44D7_8539_93CD0F6B7849_.wvu.Rows" hidden="1" oldHidden="1">
    <formula>'на 01.12.2018'!$18:$20,'на 01.12.2018'!$27:$28,'на 01.12.2018'!$152:$157</formula>
    <oldFormula>'на 01.12.2018'!$152:$157</oldFormula>
  </rdn>
  <rdn rId="0" localSheetId="1" customView="1" name="Z_67ADFAE6_A9AF_44D7_8539_93CD0F6B7849_.wvu.FilterData" hidden="1" oldHidden="1">
    <formula>'на 01.12.2018'!$A$7:$J$416</formula>
    <oldFormula>'на 01.12.2018'!$A$7:$J$416</oldFormula>
  </rdn>
  <rcv guid="{67ADFAE6-A9AF-44D7-8539-93CD0F6B7849}" action="add"/>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5" sId="1">
    <oc r="K8">
      <f>D9-I9</f>
    </oc>
    <nc r="K8"/>
  </rcc>
  <rcc rId="76" sId="1">
    <oc r="K9">
      <f>D10-I10</f>
    </oc>
    <nc r="K9"/>
  </rcc>
  <rcc rId="77" sId="1">
    <oc r="K10">
      <f>D11-I11</f>
    </oc>
    <nc r="K10"/>
  </rcc>
  <rcc rId="78" sId="1">
    <oc r="K11">
      <f>D12-I12</f>
    </oc>
    <nc r="K11"/>
  </rcc>
  <rcc rId="79" sId="1">
    <oc r="K12">
      <f>D13-I13</f>
    </oc>
    <nc r="K12"/>
  </rcc>
  <rcc rId="80" sId="1">
    <oc r="K13">
      <f>D14-I14</f>
    </oc>
    <nc r="K13"/>
  </rcc>
  <rcc rId="81" sId="1">
    <oc r="K14">
      <f>D15-I15</f>
    </oc>
    <nc r="K14"/>
  </rcc>
  <rcc rId="82" sId="1">
    <oc r="K15">
      <f>D16-I16</f>
    </oc>
    <nc r="K15"/>
  </rcc>
  <rcc rId="83" sId="1">
    <oc r="K16">
      <f>D17-I17</f>
    </oc>
    <nc r="K16"/>
  </rcc>
  <rcc rId="84" sId="1">
    <oc r="K17">
      <f>D18-I18</f>
    </oc>
    <nc r="K17"/>
  </rcc>
  <rcc rId="85" sId="1">
    <oc r="K18">
      <f>D19-I19</f>
    </oc>
    <nc r="K18"/>
  </rcc>
  <rcc rId="86" sId="1">
    <oc r="K19">
      <f>D20-I20</f>
    </oc>
    <nc r="K19"/>
  </rcc>
  <rcc rId="87" sId="1">
    <oc r="K20">
      <f>D21-I21</f>
    </oc>
    <nc r="K20"/>
  </rcc>
  <rcc rId="88" sId="1">
    <oc r="K21">
      <f>D22-I22</f>
    </oc>
    <nc r="K21"/>
  </rcc>
  <rcc rId="89" sId="1">
    <oc r="K22">
      <f>D23-I23</f>
    </oc>
    <nc r="K22"/>
  </rcc>
  <rcc rId="90" sId="1">
    <oc r="K23">
      <f>D24-I24</f>
    </oc>
    <nc r="K23"/>
  </rcc>
  <rcc rId="91" sId="1">
    <oc r="K24">
      <f>D25-I25</f>
    </oc>
    <nc r="K24"/>
  </rcc>
  <rcc rId="92" sId="1">
    <oc r="K25">
      <f>D26-I26</f>
    </oc>
    <nc r="K25"/>
  </rcc>
  <rcc rId="93" sId="1">
    <oc r="K26">
      <f>D27-I27</f>
    </oc>
    <nc r="K26"/>
  </rcc>
  <rcc rId="94" sId="1">
    <oc r="K27">
      <f>D28-I28</f>
    </oc>
    <nc r="K27"/>
  </rcc>
  <rcc rId="95" sId="1">
    <oc r="K28">
      <f>D29-I29</f>
    </oc>
    <nc r="K28"/>
  </rcc>
  <rcc rId="96" sId="1">
    <oc r="K29">
      <f>D30-I30</f>
    </oc>
    <nc r="K29"/>
  </rcc>
  <rcc rId="97" sId="1">
    <oc r="K30">
      <f>D31-I31</f>
    </oc>
    <nc r="K30"/>
  </rcc>
  <rcc rId="98" sId="1">
    <oc r="K31">
      <f>D32-I32</f>
    </oc>
    <nc r="K31"/>
  </rcc>
  <rcc rId="99" sId="1">
    <oc r="K32">
      <f>D33-I33</f>
    </oc>
    <nc r="K32"/>
  </rcc>
  <rcc rId="100" sId="1">
    <oc r="K33">
      <f>D34-I34</f>
    </oc>
    <nc r="K33"/>
  </rcc>
  <rcc rId="101" sId="1">
    <oc r="K34">
      <f>D35-I35</f>
    </oc>
    <nc r="K34"/>
  </rcc>
  <rcc rId="102" sId="1">
    <oc r="K35">
      <f>D36-I36</f>
    </oc>
    <nc r="K35"/>
  </rcc>
  <rcc rId="103" sId="1">
    <oc r="K36">
      <f>D37-I37</f>
    </oc>
    <nc r="K36"/>
  </rcc>
  <rcc rId="104" sId="1">
    <oc r="K37">
      <f>D38-I38</f>
    </oc>
    <nc r="K37"/>
  </rcc>
  <rcc rId="105" sId="1">
    <oc r="K38">
      <f>D39-I39</f>
    </oc>
    <nc r="K38"/>
  </rcc>
  <rcc rId="106" sId="1">
    <oc r="K39">
      <f>D40-I40</f>
    </oc>
    <nc r="K39"/>
  </rcc>
  <rcc rId="107" sId="1">
    <oc r="K40">
      <f>D41-I41</f>
    </oc>
    <nc r="K40"/>
  </rcc>
  <rcc rId="108" sId="1">
    <oc r="K41">
      <f>D42-I42</f>
    </oc>
    <nc r="K41"/>
  </rcc>
  <rcc rId="109" sId="1">
    <oc r="K42">
      <f>D43-I43</f>
    </oc>
    <nc r="K42"/>
  </rcc>
  <rcc rId="110" sId="1">
    <oc r="K43">
      <f>D44-I44</f>
    </oc>
    <nc r="K43"/>
  </rcc>
  <rcc rId="111" sId="1">
    <oc r="K44">
      <f>D45-I45</f>
    </oc>
    <nc r="K44"/>
  </rcc>
  <rcc rId="112" sId="1">
    <oc r="K45">
      <f>D46-I46</f>
    </oc>
    <nc r="K45"/>
  </rcc>
  <rcc rId="113" sId="1">
    <oc r="K46">
      <f>D47-I47</f>
    </oc>
    <nc r="K46"/>
  </rcc>
  <rcc rId="114" sId="1">
    <oc r="K47">
      <f>D48-I48</f>
    </oc>
    <nc r="K47"/>
  </rcc>
  <rcc rId="115" sId="1">
    <oc r="K48">
      <f>D49-I49</f>
    </oc>
    <nc r="K48"/>
  </rcc>
  <rcc rId="116" sId="1">
    <oc r="K49">
      <f>D50-I50</f>
    </oc>
    <nc r="K49"/>
  </rcc>
  <rcc rId="117" sId="1">
    <oc r="K50">
      <f>D51-I51</f>
    </oc>
    <nc r="K50"/>
  </rcc>
  <rcc rId="118" sId="1">
    <oc r="K51">
      <f>D52-I52</f>
    </oc>
    <nc r="K51"/>
  </rcc>
  <rcc rId="119" sId="1">
    <oc r="K52">
      <f>D53-I53</f>
    </oc>
    <nc r="K52"/>
  </rcc>
  <rcc rId="120" sId="1">
    <oc r="K53">
      <f>D54-I54</f>
    </oc>
    <nc r="K53"/>
  </rcc>
  <rcc rId="121" sId="1">
    <oc r="K54">
      <f>D55-I55</f>
    </oc>
    <nc r="K54"/>
  </rcc>
  <rcc rId="122" sId="1">
    <oc r="K55">
      <f>D56-I56</f>
    </oc>
    <nc r="K55"/>
  </rcc>
  <rcc rId="123" sId="1">
    <oc r="K56">
      <f>D57-I57</f>
    </oc>
    <nc r="K56"/>
  </rcc>
  <rcc rId="124" sId="1">
    <oc r="K57">
      <f>D58-I58</f>
    </oc>
    <nc r="K57"/>
  </rcc>
  <rcc rId="125" sId="1">
    <oc r="K58">
      <f>D59-I59</f>
    </oc>
    <nc r="K58"/>
  </rcc>
  <rcc rId="126" sId="1">
    <oc r="K59">
      <f>D60-I60</f>
    </oc>
    <nc r="K59"/>
  </rcc>
  <rcc rId="127" sId="1">
    <oc r="K60">
      <f>D61-I61</f>
    </oc>
    <nc r="K60"/>
  </rcc>
  <rcc rId="128" sId="1">
    <oc r="K61">
      <f>D62-I62</f>
    </oc>
    <nc r="K61"/>
  </rcc>
  <rcc rId="129" sId="1">
    <oc r="K62">
      <f>D63-I63</f>
    </oc>
    <nc r="K62"/>
  </rcc>
  <rcc rId="130" sId="1">
    <oc r="K63">
      <f>D64-I64</f>
    </oc>
    <nc r="K63"/>
  </rcc>
  <rcc rId="131" sId="1">
    <oc r="K64">
      <f>D65-I65</f>
    </oc>
    <nc r="K64"/>
  </rcc>
  <rcc rId="132" sId="1">
    <oc r="K65">
      <f>D66-I66</f>
    </oc>
    <nc r="K65"/>
  </rcc>
  <rcc rId="133" sId="1">
    <oc r="K66">
      <f>D67-I67</f>
    </oc>
    <nc r="K66"/>
  </rcc>
  <rcc rId="134" sId="1">
    <oc r="K67">
      <f>D68-I68</f>
    </oc>
    <nc r="K67"/>
  </rcc>
  <rcc rId="135" sId="1">
    <oc r="K68">
      <f>D68-I68</f>
    </oc>
    <nc r="K68"/>
  </rcc>
  <rcc rId="136" sId="1">
    <oc r="K69">
      <f>D70-I70</f>
    </oc>
    <nc r="K69"/>
  </rcc>
  <rcc rId="137" sId="1">
    <oc r="K70">
      <f>D71-I71</f>
    </oc>
    <nc r="K70"/>
  </rcc>
  <rcc rId="138" sId="1">
    <oc r="K71">
      <f>D72-I72</f>
    </oc>
    <nc r="K71"/>
  </rcc>
  <rcc rId="139" sId="1">
    <oc r="K72">
      <f>D73-I73</f>
    </oc>
    <nc r="K72"/>
  </rcc>
  <rcc rId="140" sId="1">
    <oc r="K73">
      <f>D74-I74</f>
    </oc>
    <nc r="K73"/>
  </rcc>
  <rcc rId="141" sId="1">
    <oc r="K74">
      <f>D75-I75</f>
    </oc>
    <nc r="K74"/>
  </rcc>
  <rcc rId="142" sId="1">
    <oc r="K75">
      <f>D76-I76</f>
    </oc>
    <nc r="K75"/>
  </rcc>
  <rcc rId="143" sId="1">
    <oc r="K76">
      <f>D77-I77</f>
    </oc>
    <nc r="K76"/>
  </rcc>
  <rcc rId="144" sId="1">
    <oc r="K77">
      <f>D78-I78</f>
    </oc>
    <nc r="K77"/>
  </rcc>
  <rcc rId="145" sId="1">
    <oc r="K78">
      <f>D79-I79</f>
    </oc>
    <nc r="K78"/>
  </rcc>
  <rcc rId="146" sId="1">
    <oc r="K79">
      <f>D80-I80</f>
    </oc>
    <nc r="K79"/>
  </rcc>
  <rcc rId="147" sId="1">
    <oc r="K80">
      <f>D81-I81</f>
    </oc>
    <nc r="K80"/>
  </rcc>
  <rcc rId="148" sId="1">
    <oc r="K81">
      <f>D82-I82</f>
    </oc>
    <nc r="K81"/>
  </rcc>
  <rcc rId="149" sId="1">
    <oc r="K82">
      <f>D83-I83</f>
    </oc>
    <nc r="K82"/>
  </rcc>
  <rcc rId="150" sId="1">
    <oc r="K83">
      <f>D84-I84</f>
    </oc>
    <nc r="K83"/>
  </rcc>
  <rcc rId="151" sId="1">
    <oc r="K84">
      <f>D85-I85</f>
    </oc>
    <nc r="K84"/>
  </rcc>
  <rcc rId="152" sId="1">
    <oc r="K85">
      <f>D86-I86</f>
    </oc>
    <nc r="K85"/>
  </rcc>
  <rcc rId="153" sId="1">
    <oc r="K86">
      <f>D86-G86</f>
    </oc>
    <nc r="K86"/>
  </rcc>
  <rcc rId="154" sId="1">
    <oc r="K87">
      <f>D88-I88</f>
    </oc>
    <nc r="K87"/>
  </rcc>
  <rcc rId="155" sId="1">
    <oc r="K88">
      <f>D89-I89</f>
    </oc>
    <nc r="K88"/>
  </rcc>
  <rcc rId="156" sId="1">
    <oc r="K89">
      <f>D90-I90</f>
    </oc>
    <nc r="K89"/>
  </rcc>
  <rcc rId="157" sId="1">
    <oc r="K90">
      <f>D91-I91</f>
    </oc>
    <nc r="K90"/>
  </rcc>
  <rcc rId="158" sId="1">
    <oc r="K91">
      <f>D92-I92</f>
    </oc>
    <nc r="K91"/>
  </rcc>
  <rcc rId="159" sId="1">
    <oc r="K92">
      <f>D93-I93</f>
    </oc>
    <nc r="K92"/>
  </rcc>
  <rcc rId="160" sId="1">
    <oc r="K93">
      <f>D94-I94</f>
    </oc>
    <nc r="K93"/>
  </rcc>
  <rcc rId="161" sId="1">
    <oc r="K94">
      <f>D95-I95</f>
    </oc>
    <nc r="K94"/>
  </rcc>
  <rcc rId="162" sId="1">
    <oc r="K95">
      <f>D96-I96</f>
    </oc>
    <nc r="K95"/>
  </rcc>
  <rcc rId="163" sId="1">
    <oc r="K96">
      <f>D97-I97</f>
    </oc>
    <nc r="K96"/>
  </rcc>
  <rcc rId="164" sId="1">
    <oc r="K97">
      <f>D98-I98</f>
    </oc>
    <nc r="K97"/>
  </rcc>
  <rcc rId="165" sId="1">
    <oc r="K98">
      <f>D99-I99</f>
    </oc>
    <nc r="K98"/>
  </rcc>
  <rcc rId="166" sId="1">
    <oc r="K99">
      <f>D100-I100</f>
    </oc>
    <nc r="K99"/>
  </rcc>
  <rcc rId="167" sId="1">
    <oc r="K100">
      <f>D101-I101</f>
    </oc>
    <nc r="K100"/>
  </rcc>
  <rcc rId="168" sId="1">
    <oc r="K101">
      <f>D102-I102</f>
    </oc>
    <nc r="K101"/>
  </rcc>
  <rcc rId="169" sId="1">
    <oc r="K102">
      <f>D103-I103</f>
    </oc>
    <nc r="K102"/>
  </rcc>
  <rcc rId="170" sId="1">
    <oc r="K103">
      <f>D104-I104</f>
    </oc>
    <nc r="K103"/>
  </rcc>
  <rcc rId="171" sId="1">
    <oc r="K104">
      <f>D104-I104</f>
    </oc>
    <nc r="K104"/>
  </rcc>
  <rcc rId="172" sId="1">
    <oc r="K105">
      <f>D106-I106</f>
    </oc>
    <nc r="K105"/>
  </rcc>
  <rcc rId="173" sId="1">
    <oc r="K106">
      <f>D107-I107</f>
    </oc>
    <nc r="K106"/>
  </rcc>
  <rcc rId="174" sId="1">
    <oc r="K107">
      <f>D108-I108</f>
    </oc>
    <nc r="K107"/>
  </rcc>
  <rcc rId="175" sId="1">
    <oc r="K108">
      <f>D109-I109</f>
    </oc>
    <nc r="K108"/>
  </rcc>
  <rcc rId="176" sId="1">
    <oc r="K109">
      <f>D110-I110</f>
    </oc>
    <nc r="K109"/>
  </rcc>
  <rcc rId="177" sId="1">
    <oc r="K110">
      <f>D111-I111</f>
    </oc>
    <nc r="K110"/>
  </rcc>
  <rcc rId="178" sId="1">
    <oc r="K111">
      <f>D112-I112</f>
    </oc>
    <nc r="K111"/>
  </rcc>
  <rcc rId="179" sId="1">
    <oc r="K112">
      <f>D113-I113</f>
    </oc>
    <nc r="K112"/>
  </rcc>
  <rcc rId="180" sId="1">
    <oc r="K113">
      <f>D114-I114</f>
    </oc>
    <nc r="K113"/>
  </rcc>
  <rcc rId="181" sId="1">
    <oc r="K114">
      <f>D115-I115</f>
    </oc>
    <nc r="K114"/>
  </rcc>
  <rcc rId="182" sId="1">
    <oc r="K115">
      <f>D116-I116</f>
    </oc>
    <nc r="K115"/>
  </rcc>
  <rcc rId="183" sId="1">
    <oc r="K116">
      <f>D117-I117</f>
    </oc>
    <nc r="K116"/>
  </rcc>
  <rcc rId="184" sId="1">
    <oc r="K117">
      <f>D118-I118</f>
    </oc>
    <nc r="K117"/>
  </rcc>
  <rcc rId="185" sId="1">
    <oc r="K118">
      <f>D119-I119</f>
    </oc>
    <nc r="K118"/>
  </rcc>
  <rcc rId="186" sId="1">
    <oc r="K119">
      <f>D120-I120</f>
    </oc>
    <nc r="K119"/>
  </rcc>
  <rcc rId="187" sId="1">
    <oc r="K120">
      <f>D121-I121</f>
    </oc>
    <nc r="K120"/>
  </rcc>
  <rcc rId="188" sId="1">
    <oc r="K121">
      <f>D122-I122</f>
    </oc>
    <nc r="K121"/>
  </rcc>
  <rcc rId="189" sId="1">
    <oc r="K122">
      <f>D123-I123</f>
    </oc>
    <nc r="K122"/>
  </rcc>
  <rcc rId="190" sId="1">
    <oc r="K123">
      <f>D124-I124</f>
    </oc>
    <nc r="K123"/>
  </rcc>
  <rcc rId="191" sId="1">
    <oc r="K124">
      <f>D125-I125</f>
    </oc>
    <nc r="K124"/>
  </rcc>
  <rcc rId="192" sId="1">
    <oc r="K125">
      <f>D126-I126</f>
    </oc>
    <nc r="K125"/>
  </rcc>
  <rcc rId="193" sId="1">
    <oc r="K126">
      <f>D127-I127</f>
    </oc>
    <nc r="K126"/>
  </rcc>
  <rcc rId="194" sId="1">
    <oc r="K127">
      <f>D128-I128</f>
    </oc>
    <nc r="K127"/>
  </rcc>
  <rcc rId="195" sId="1">
    <oc r="K128">
      <f>D128-I128</f>
    </oc>
    <nc r="K128"/>
  </rcc>
  <rcc rId="196" sId="1">
    <oc r="K129">
      <f>D130-I130</f>
    </oc>
    <nc r="K129"/>
  </rcc>
  <rcc rId="197" sId="1">
    <oc r="K130">
      <f>D131-I131</f>
    </oc>
    <nc r="K130"/>
  </rcc>
  <rcc rId="198" sId="1">
    <oc r="K131">
      <f>D132-I132</f>
    </oc>
    <nc r="K131"/>
  </rcc>
  <rcc rId="199" sId="1">
    <oc r="K132">
      <f>D133-I133</f>
    </oc>
    <nc r="K132"/>
  </rcc>
  <rcc rId="200" sId="1">
    <oc r="K133">
      <f>D134-I134</f>
    </oc>
    <nc r="K133"/>
  </rcc>
  <rcc rId="201" sId="1">
    <oc r="K134">
      <f>D135-I135</f>
    </oc>
    <nc r="K134"/>
  </rcc>
  <rcc rId="202" sId="1">
    <oc r="K135">
      <f>D136-I136</f>
    </oc>
    <nc r="K135"/>
  </rcc>
  <rcc rId="203" sId="1">
    <oc r="K136">
      <f>D137-I137</f>
    </oc>
    <nc r="K136"/>
  </rcc>
  <rcc rId="204" sId="1">
    <oc r="K137">
      <f>D138-I138</f>
    </oc>
    <nc r="K137"/>
  </rcc>
  <rcc rId="205" sId="1">
    <oc r="K138">
      <f>D139-I139</f>
    </oc>
    <nc r="K138"/>
  </rcc>
  <rcc rId="206" sId="1">
    <oc r="K139">
      <f>D140-I140</f>
    </oc>
    <nc r="K139"/>
  </rcc>
  <rcc rId="207" sId="1">
    <oc r="K140">
      <f>D141-I141</f>
    </oc>
    <nc r="K140"/>
  </rcc>
  <rcc rId="208" sId="1">
    <oc r="K141">
      <f>D142-I142</f>
    </oc>
    <nc r="K141"/>
  </rcc>
  <rcc rId="209" sId="1">
    <oc r="K142">
      <f>D143-I143</f>
    </oc>
    <nc r="K142"/>
  </rcc>
  <rcc rId="210" sId="1">
    <oc r="K143">
      <f>D144-I144</f>
    </oc>
    <nc r="K143"/>
  </rcc>
  <rcc rId="211" sId="1">
    <oc r="K144">
      <f>D145-I145</f>
    </oc>
    <nc r="K144"/>
  </rcc>
  <rcc rId="212" sId="1">
    <oc r="K145">
      <f>D146-I146</f>
    </oc>
    <nc r="K145"/>
  </rcc>
  <rcc rId="213" sId="1">
    <oc r="K146">
      <f>D147-I147</f>
    </oc>
    <nc r="K146"/>
  </rcc>
  <rcc rId="214" sId="1">
    <oc r="K147">
      <f>D148-I148</f>
    </oc>
    <nc r="K147"/>
  </rcc>
  <rcc rId="215" sId="1">
    <oc r="K148">
      <f>D149-I149</f>
    </oc>
    <nc r="K148"/>
  </rcc>
  <rcc rId="216" sId="1">
    <oc r="K149">
      <f>D150-I150</f>
    </oc>
    <nc r="K149"/>
  </rcc>
  <rcc rId="217" sId="1">
    <oc r="K150">
      <f>D151-I151</f>
    </oc>
    <nc r="K150"/>
  </rcc>
  <rcc rId="218" sId="1">
    <oc r="K151">
      <f>D152-I152</f>
    </oc>
    <nc r="K151"/>
  </rcc>
  <rcc rId="219" sId="1">
    <oc r="K152">
      <f>D153-I153</f>
    </oc>
    <nc r="K152"/>
  </rcc>
  <rcc rId="220" sId="1">
    <oc r="K153">
      <f>D154-I154</f>
    </oc>
    <nc r="K153"/>
  </rcc>
  <rcc rId="221" sId="1">
    <oc r="K154">
      <f>D155-I155</f>
    </oc>
    <nc r="K154"/>
  </rcc>
  <rcc rId="222" sId="1">
    <oc r="K155">
      <f>D156-I156</f>
    </oc>
    <nc r="K155"/>
  </rcc>
  <rcc rId="223" sId="1">
    <oc r="K156">
      <f>D157-I157</f>
    </oc>
    <nc r="K156"/>
  </rcc>
  <rcc rId="224" sId="1">
    <oc r="K157">
      <f>D158-I158</f>
    </oc>
    <nc r="K157"/>
  </rcc>
  <rcc rId="225" sId="1">
    <oc r="K158">
      <f>D159-I159</f>
    </oc>
    <nc r="K158"/>
  </rcc>
  <rcc rId="226" sId="1">
    <oc r="K159">
      <f>D160-I160</f>
    </oc>
    <nc r="K159"/>
  </rcc>
  <rcc rId="227" sId="1">
    <oc r="K160">
      <f>D161-I161</f>
    </oc>
    <nc r="K160"/>
  </rcc>
  <rcc rId="228" sId="1">
    <oc r="K161">
      <f>D162-I162</f>
    </oc>
    <nc r="K161"/>
  </rcc>
  <rcc rId="229" sId="1">
    <oc r="K162">
      <f>D163-I163</f>
    </oc>
    <nc r="K162"/>
  </rcc>
  <rcc rId="230" sId="1">
    <oc r="K163">
      <f>D164-I164</f>
    </oc>
    <nc r="K163"/>
  </rcc>
  <rcc rId="231" sId="1">
    <oc r="K164">
      <f>D165-I165</f>
    </oc>
    <nc r="K164"/>
  </rcc>
  <rcc rId="232" sId="1">
    <oc r="K165">
      <f>D166-I166</f>
    </oc>
    <nc r="K165"/>
  </rcc>
  <rcc rId="233" sId="1">
    <oc r="K166">
      <f>D168-I168</f>
    </oc>
    <nc r="K166"/>
  </rcc>
  <rcc rId="234" sId="1">
    <oc r="K167">
      <f>D169-I169</f>
    </oc>
    <nc r="K167"/>
  </rcc>
  <rcc rId="235" sId="1">
    <oc r="K168">
      <f>D170-I170</f>
    </oc>
    <nc r="K168"/>
  </rcc>
  <rcc rId="236" sId="1">
    <oc r="K169">
      <f>D171-I171</f>
    </oc>
    <nc r="K169"/>
  </rcc>
  <rcc rId="237" sId="1">
    <oc r="K170">
      <f>D172-I172</f>
    </oc>
    <nc r="K170"/>
  </rcc>
  <rcc rId="238" sId="1">
    <oc r="K171">
      <f>D173-I173</f>
    </oc>
    <nc r="K171"/>
  </rcc>
  <rcc rId="239" sId="1">
    <oc r="K172">
      <f>D174-I174</f>
    </oc>
    <nc r="K172"/>
  </rcc>
  <rcc rId="240" sId="1">
    <oc r="K173">
      <f>D174-I174</f>
    </oc>
    <nc r="K173"/>
  </rcc>
  <rcc rId="241" sId="1">
    <oc r="K174">
      <f>D175-I175</f>
    </oc>
    <nc r="K174"/>
  </rcc>
  <rcc rId="242" sId="1">
    <oc r="K175">
      <f>D176-I176</f>
    </oc>
    <nc r="K175"/>
  </rcc>
  <rcc rId="243" sId="1">
    <oc r="K176">
      <f>D177-I177</f>
    </oc>
    <nc r="K176"/>
  </rcc>
  <rcc rId="244" sId="1">
    <oc r="K177">
      <f>D178-I178</f>
    </oc>
    <nc r="K177"/>
  </rcc>
  <rcc rId="245" sId="1">
    <oc r="K178">
      <f>D179-I179</f>
    </oc>
    <nc r="K178"/>
  </rcc>
  <rcc rId="246" sId="1">
    <oc r="K179">
      <f>D180-I180</f>
    </oc>
    <nc r="K179"/>
  </rcc>
  <rcc rId="247" sId="1">
    <oc r="K180">
      <f>D181-I181</f>
    </oc>
    <nc r="K180"/>
  </rcc>
  <rcc rId="248" sId="1">
    <oc r="K181">
      <f>D182-I182</f>
    </oc>
    <nc r="K181"/>
  </rcc>
  <rcc rId="249" sId="1">
    <oc r="K182">
      <f>D183-I183</f>
    </oc>
    <nc r="K182"/>
  </rcc>
  <rcc rId="250" sId="1">
    <oc r="K183">
      <f>D184-I184</f>
    </oc>
    <nc r="K183"/>
  </rcc>
  <rcc rId="251" sId="1">
    <oc r="K184">
      <f>D185-I185</f>
    </oc>
    <nc r="K184"/>
  </rcc>
  <rcc rId="252" sId="1">
    <oc r="K185">
      <f>D186-I186</f>
    </oc>
    <nc r="K185"/>
  </rcc>
  <rcc rId="253" sId="1">
    <oc r="K186">
      <f>D187-I187</f>
    </oc>
    <nc r="K186"/>
  </rcc>
  <rcc rId="254" sId="1">
    <oc r="K187">
      <f>D188-I188</f>
    </oc>
    <nc r="K187"/>
  </rcc>
  <rcc rId="255" sId="1">
    <oc r="K188">
      <f>D189-I189</f>
    </oc>
    <nc r="K188"/>
  </rcc>
  <rcc rId="256" sId="1">
    <oc r="K189">
      <f>D190-I190</f>
    </oc>
    <nc r="K189"/>
  </rcc>
  <rcc rId="257" sId="1">
    <oc r="K190">
      <f>D191-I191</f>
    </oc>
    <nc r="K190"/>
  </rcc>
  <rcc rId="258" sId="1">
    <oc r="K191">
      <f>D192-I192</f>
    </oc>
    <nc r="K191"/>
  </rcc>
  <rcc rId="259" sId="1">
    <oc r="K192">
      <f>D193-I193</f>
    </oc>
    <nc r="K192"/>
  </rcc>
  <rcc rId="260" sId="1">
    <oc r="K193">
      <f>D194-I194</f>
    </oc>
    <nc r="K193"/>
  </rcc>
  <rcc rId="261" sId="1">
    <oc r="K194">
      <f>D195-I195</f>
    </oc>
    <nc r="K194"/>
  </rcc>
  <rcc rId="262" sId="1">
    <oc r="K195">
      <f>D196-I196</f>
    </oc>
    <nc r="K195"/>
  </rcc>
  <rcc rId="263" sId="1">
    <oc r="K196">
      <f>D197-I197</f>
    </oc>
    <nc r="K196"/>
  </rcc>
  <rcc rId="264" sId="1">
    <oc r="K197">
      <f>D198-I198</f>
    </oc>
    <nc r="K197"/>
  </rcc>
  <rcc rId="265" sId="1">
    <oc r="K198">
      <f>D199-I199</f>
    </oc>
    <nc r="K198"/>
  </rcc>
  <rcc rId="266" sId="1">
    <oc r="K199">
      <f>D200-I200</f>
    </oc>
    <nc r="K199"/>
  </rcc>
  <rcc rId="267" sId="1">
    <oc r="K200">
      <f>D201-I201</f>
    </oc>
    <nc r="K200"/>
  </rcc>
  <rcc rId="268" sId="1">
    <oc r="K201">
      <f>D202-I202</f>
    </oc>
    <nc r="K201"/>
  </rcc>
  <rcc rId="269" sId="1">
    <oc r="K202">
      <f>D203-I203</f>
    </oc>
    <nc r="K202"/>
  </rcc>
  <rcc rId="270" sId="1">
    <oc r="K203">
      <f>D204-I204</f>
    </oc>
    <nc r="K203"/>
  </rcc>
  <rcc rId="271" sId="1">
    <oc r="K204">
      <f>D205-I205</f>
    </oc>
    <nc r="K204"/>
  </rcc>
  <rcc rId="272" sId="1">
    <oc r="K205">
      <f>D206-I206</f>
    </oc>
    <nc r="K205"/>
  </rcc>
  <rcc rId="273" sId="1">
    <oc r="K206">
      <f>D207-I207</f>
    </oc>
    <nc r="K206"/>
  </rcc>
  <rcc rId="274" sId="1">
    <oc r="K207">
      <f>D208-I208</f>
    </oc>
    <nc r="K207"/>
  </rcc>
  <rcc rId="275" sId="1">
    <oc r="K208">
      <f>D209-I209</f>
    </oc>
    <nc r="K208"/>
  </rcc>
  <rcc rId="276" sId="1">
    <oc r="K209">
      <f>D210-I210</f>
    </oc>
    <nc r="K209"/>
  </rcc>
  <rcc rId="277" sId="1">
    <oc r="K210">
      <f>D211-I211</f>
    </oc>
    <nc r="K210"/>
  </rcc>
  <rcc rId="278" sId="1">
    <oc r="K211">
      <f>D212-I212</f>
    </oc>
    <nc r="K211"/>
  </rcc>
  <rcc rId="279" sId="1">
    <oc r="K212">
      <f>D213-I213</f>
    </oc>
    <nc r="K212"/>
  </rcc>
  <rcc rId="280" sId="1">
    <oc r="K213">
      <f>D214-I214</f>
    </oc>
    <nc r="K213"/>
  </rcc>
  <rcc rId="281" sId="1">
    <oc r="K214">
      <f>D215-I215</f>
    </oc>
    <nc r="K214"/>
  </rcc>
  <rcv guid="{A0A3CD9B-2436-40D7-91DB-589A95FBBF00}" action="delete"/>
  <rdn rId="0" localSheetId="1" customView="1" name="Z_A0A3CD9B_2436_40D7_91DB_589A95FBBF00_.wvu.PrintArea" hidden="1" oldHidden="1">
    <formula>'на 01.12.2018'!$A$1:$J$214</formula>
    <oldFormula>'на 01.12.2018'!$A$1:$J$214</oldFormula>
  </rdn>
  <rdn rId="0" localSheetId="1" customView="1" name="Z_A0A3CD9B_2436_40D7_91DB_589A95FBBF00_.wvu.FilterData" hidden="1" oldHidden="1">
    <formula>'на 01.12.2018'!$A$7:$J$416</formula>
    <oldFormula>'на 01.12.2018'!$A$7:$J$416</oldFormula>
  </rdn>
  <rcv guid="{A0A3CD9B-2436-40D7-91DB-589A95FBBF00}"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 sId="1">
    <oc r="J49" t="inlineStr">
      <is>
        <r>
          <rPr>
            <u/>
            <sz val="16"/>
            <rFont val="Times New Roman"/>
            <family val="2"/>
            <charset val="204"/>
          </rPr>
          <t xml:space="preserve">АГ: </t>
        </r>
        <r>
          <rPr>
            <sz val="16"/>
            <rFont val="Times New Roman"/>
            <family val="2"/>
            <charset val="204"/>
          </rPr>
          <t>В рамках реализации государственной программы осуществляется деятельность  в рамках переданных полномочий в сфере трудовых отношений государственного управления охраной труда.</t>
        </r>
        <r>
          <rPr>
            <sz val="16"/>
            <color rgb="FFFF0000"/>
            <rFont val="Times New Roman"/>
            <family val="2"/>
            <charset val="204"/>
          </rPr>
          <t xml:space="preserve">
</t>
        </r>
        <r>
          <rPr>
            <u/>
            <sz val="16"/>
            <rFont val="Times New Roman"/>
            <family val="2"/>
            <charset val="204"/>
          </rPr>
          <t>ДО</t>
        </r>
        <r>
          <rPr>
            <sz val="16"/>
            <rFont val="Times New Roman"/>
            <family val="2"/>
            <charset val="204"/>
          </rPr>
          <t xml:space="preserve">: В соответствии с письмом КУ ХМАО-Югры "Сургутский центр занятости населения" в реализации государственной программы принимают участие 6 образовательных учреждений в части основного мероприятия:
- содействие улучшению положения на рынке труда не занятых трудовой деятельностью и безработных граждан. </t>
        </r>
        <r>
          <rPr>
            <sz val="16"/>
            <color rgb="FFFF0000"/>
            <rFont val="Times New Roman"/>
            <family val="2"/>
            <charset val="204"/>
          </rPr>
          <t xml:space="preserve">
</t>
        </r>
        <r>
          <rPr>
            <sz val="16"/>
            <rFont val="Times New Roman"/>
            <family val="2"/>
            <charset val="204"/>
          </rPr>
          <t>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t>
        </r>
        <r>
          <rPr>
            <sz val="16"/>
            <color rgb="FFFF0000"/>
            <rFont val="Times New Roman"/>
            <family val="2"/>
            <charset val="204"/>
          </rPr>
          <t xml:space="preserve">
</t>
        </r>
        <r>
          <rPr>
            <sz val="16"/>
            <rFont val="Times New Roman"/>
            <family val="2"/>
            <charset val="204"/>
          </rPr>
          <t xml:space="preserve">АГ (ДК): В рамках подпрограммы "Содействие трудоустройству граждан" государственной программы трудоустроен 1 человек в разрезе мероприятия "Содействие улучшению положения на рынке труда не занятых трудовой деятельностью и безработных граждан". Средства освоены в полном объеме. 
</t>
        </r>
        <r>
          <rPr>
            <u/>
            <sz val="16"/>
            <color rgb="FFFF0000"/>
            <rFont val="Times New Roman"/>
            <family val="2"/>
            <charset val="204"/>
          </rPr>
          <t/>
        </r>
      </is>
    </oc>
    <nc r="J49" t="inlineStr">
      <is>
        <r>
          <rPr>
            <u/>
            <sz val="16"/>
            <rFont val="Times New Roman"/>
            <family val="2"/>
            <charset val="204"/>
          </rPr>
          <t xml:space="preserve">АГ: </t>
        </r>
        <r>
          <rPr>
            <sz val="16"/>
            <rFont val="Times New Roman"/>
            <family val="2"/>
            <charset val="204"/>
          </rPr>
          <t>В рамках реализации государственной программы осуществляется деятельность  в рамках переданных полномочий в сфере трудовых отношений государственного управления охраной труда.</t>
        </r>
        <r>
          <rPr>
            <sz val="16"/>
            <color rgb="FFFF0000"/>
            <rFont val="Times New Roman"/>
            <family val="2"/>
            <charset val="204"/>
          </rPr>
          <t xml:space="preserve">
</t>
        </r>
        <r>
          <rPr>
            <u/>
            <sz val="16"/>
            <rFont val="Times New Roman"/>
            <family val="2"/>
            <charset val="204"/>
          </rPr>
          <t>ДО</t>
        </r>
        <r>
          <rPr>
            <sz val="16"/>
            <rFont val="Times New Roman"/>
            <family val="2"/>
            <charset val="204"/>
          </rPr>
          <t xml:space="preserve">: В соответствии с письмом КУ ХМАО-Югры "Сургутский центр занятости населения" в реализации государственной программы принимают участие 6 образовательных учреждений в рамках основного мероприятия"Содействие улучшению положения на рынке труда не занятых трудовой деятельностью и безработных граждан". </t>
        </r>
        <r>
          <rPr>
            <sz val="16"/>
            <color rgb="FFFF0000"/>
            <rFont val="Times New Roman"/>
            <family val="2"/>
            <charset val="204"/>
          </rPr>
          <t xml:space="preserve">
</t>
        </r>
        <r>
          <rPr>
            <sz val="16"/>
            <rFont val="Times New Roman"/>
            <family val="2"/>
            <charset val="204"/>
          </rPr>
          <t>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t>
        </r>
        <r>
          <rPr>
            <sz val="16"/>
            <color rgb="FFFF0000"/>
            <rFont val="Times New Roman"/>
            <family val="2"/>
            <charset val="204"/>
          </rPr>
          <t xml:space="preserve">
</t>
        </r>
        <r>
          <rPr>
            <sz val="16"/>
            <rFont val="Times New Roman"/>
            <family val="2"/>
            <charset val="204"/>
          </rPr>
          <t xml:space="preserve">АГ (ДК): В рамках мероприятия "Содействие улучшению положения на рынке труда не занятых трудовой деятельностью и безработных граждан" подпрограммы "Содействие трудоустройству граждан" государственной программы трудоустроен 1 человек. Средства освоены в полном объеме. 
</t>
        </r>
        <r>
          <rPr>
            <u/>
            <sz val="16"/>
            <color rgb="FFFF0000"/>
            <rFont val="Times New Roman"/>
            <family val="2"/>
            <charset val="204"/>
          </rPr>
          <t/>
        </r>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EA0FDBA-BB07-4C19-8BBD-5E57EE395C09}" action="delete"/>
  <rdn rId="0" localSheetId="1" customView="1" name="Z_BEA0FDBA_BB07_4C19_8BBD_5E57EE395C09_.wvu.PrintArea" hidden="1" oldHidden="1">
    <formula>'на 01.12.2018'!$A$1:$J$214</formula>
    <oldFormula>'на 01.12.2018'!$A$1:$J$214</oldFormula>
  </rdn>
  <rdn rId="0" localSheetId="1" customView="1" name="Z_BEA0FDBA_BB07_4C19_8BBD_5E57EE395C09_.wvu.PrintTitles" hidden="1" oldHidden="1">
    <formula>'на 01.12.2018'!$5:$8</formula>
    <oldFormula>'на 01.12.2018'!$5:$8</oldFormula>
  </rdn>
  <rdn rId="0" localSheetId="1" customView="1" name="Z_BEA0FDBA_BB07_4C19_8BBD_5E57EE395C09_.wvu.FilterData" hidden="1" oldHidden="1">
    <formula>'на 01.12.2018'!$A$7:$J$416</formula>
    <oldFormula>'на 01.12.2018'!$A$7:$J$416</oldFormula>
  </rdn>
  <rcv guid="{BEA0FDBA-BB07-4C19-8BBD-5E57EE395C09}"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 sId="1" numFmtId="4">
    <oc r="I168">
      <v>446.3</v>
    </oc>
    <nc r="I168">
      <v>47.32</v>
    </nc>
  </rcc>
  <rcc rId="9" sId="1">
    <oc r="J165" t="inlineStr">
      <is>
        <r>
          <rPr>
            <u/>
            <sz val="16"/>
            <rFont val="Times New Roman"/>
            <family val="2"/>
            <charset val="204"/>
          </rPr>
          <t>АГ:</t>
        </r>
        <r>
          <rPr>
            <sz val="16"/>
            <rFont val="Times New Roman"/>
            <family val="2"/>
            <charset val="204"/>
          </rPr>
          <t xml:space="preserve"> 1. В рамках переданных государственных полномочий осуществляется деятельность административных комиссий. По состоянию на 01.12.2018 произведена выплата заработной платы за январь-октябрь и первую половину ноября 2018 года,  оплата услуг по содержанию имущества и поставке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текущего года.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бумаги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t>
        </r>
        <r>
          <rPr>
            <sz val="16"/>
            <rFont val="Times New Roman"/>
            <family val="2"/>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услуги по личному страхованию жизни и здоровья народных дружинников, рассылку постановлений, приобретение бумаги, удостоверений народных дружинников и вкладышей к ним, приобретение ПО "Ангел", поставку и ввод в эксплуатацию цифровых видеокамер на объектах АПК "Безопасный город".
     Произведена выплата материального стимулирования 103 гражданам, являющимся членами народных дружин. Заключен договор  № 42 от 20.06.2018 о предоставлении иного межбюджетного трансферта из бюджета автономного округа победителям конкурсов муниципальных образований Ханты - Мансийского автономного округа - Югры в области создания условий для деятельности народных дружин. Средства будут направлены на материальное стимулирование граждан, являющихся членами народных дружин.</t>
        </r>
        <r>
          <rPr>
            <sz val="16"/>
            <color rgb="FFFF0000"/>
            <rFont val="Times New Roman"/>
            <family val="2"/>
            <charset val="204"/>
          </rPr>
          <t xml:space="preserve">
</t>
        </r>
        <r>
          <rPr>
            <sz val="16"/>
            <rFont val="Times New Roman"/>
            <family val="2"/>
            <charset val="204"/>
          </rPr>
          <t xml:space="preserve">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Реализован городской молодежный проект "Среда Обитания" (Проведение игры КВН на Кубок Главы города запланировано на ноябрь 2018 года), Проведение VI слета активистов в сфере первичной профилактики запланировано на декабрь 2018 года.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городского молодежного проекта "PROфилактика" молодежный форум "Революция тела". Бюджетные ассигнования будут использованы до конца 2018 года.                                                   
</t>
        </r>
      </is>
    </oc>
    <nc r="J165" t="inlineStr">
      <is>
        <r>
          <rPr>
            <u/>
            <sz val="16"/>
            <rFont val="Times New Roman"/>
            <family val="2"/>
            <charset val="204"/>
          </rPr>
          <t>АГ:</t>
        </r>
        <r>
          <rPr>
            <sz val="16"/>
            <rFont val="Times New Roman"/>
            <family val="2"/>
            <charset val="204"/>
          </rPr>
          <t xml:space="preserve"> 1. В рамках переданных государственных полномочий осуществляется деятельность административных комиссий. По состоянию на 01.12.2018 произведена выплата заработной платы за январь-октябрь и первую половину ноября 2018 года,  оплата услуг по содержанию имущества и поставке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текущего года.
     </t>
        </r>
        <r>
          <rPr>
            <sz val="16"/>
            <color rgb="FFFF0000"/>
            <rFont val="Times New Roman"/>
            <family val="1"/>
            <charset val="204"/>
          </rPr>
          <t>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оплата услуг почтовой связи, поставка конвертов, бумаги и услуги СМИ по печати производилась по факту оказания услуг, поставки товара в соответствии с условиями заключенных договоров, муниципальных контрактов в течение отчетного года. 
      Ожидаемое неисполнение в размере 398,98 тыс.рублей обусловлено экономией по факту сложившихся расходов исходя из количества присяжных заседателей, указанных в списках, поступавших согласно постановлению высшего испольнительного органа государственной власти субъекта Российской Федерации. В 2018 году не поступало постановление о составлени общего и запасного списков кандидатов в присяжные заседатели (составляется 1 раз в 4 года).</t>
        </r>
        <r>
          <rPr>
            <sz val="16"/>
            <color rgb="FFFF0000"/>
            <rFont val="Times New Roman"/>
            <family val="2"/>
            <charset val="204"/>
          </rPr>
          <t xml:space="preserve">
     </t>
        </r>
        <r>
          <rPr>
            <sz val="16"/>
            <rFont val="Times New Roman"/>
            <family val="2"/>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услуги по личному страхованию жизни и здоровья народных дружинников, рассылку постановлений, приобретение бумаги, удостоверений народных дружинников и вкладышей к ним, приобретение ПО "Ангел", поставку и ввод в эксплуатацию цифровых видеокамер на объектах АПК "Безопасный город".
     Произведена выплата материального стимулирования 103 гражданам, являющимся членами народных дружин. Заключен договор  № 42 от 20.06.2018 о предоставлении иного межбюджетного трансферта из бюджета автономного округа победителям конкурсов муниципальных образований Ханты - Мансийского автономного округа - Югры в области создания условий для деятельности народных дружин. Средства будут направлены на материальное стимулирование граждан, являющихся членами народных дружин.</t>
        </r>
        <r>
          <rPr>
            <sz val="16"/>
            <color rgb="FFFF0000"/>
            <rFont val="Times New Roman"/>
            <family val="2"/>
            <charset val="204"/>
          </rPr>
          <t xml:space="preserve">
</t>
        </r>
        <r>
          <rPr>
            <sz val="16"/>
            <rFont val="Times New Roman"/>
            <family val="2"/>
            <charset val="204"/>
          </rPr>
          <t xml:space="preserve">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Реализован городской молодежный проект "Среда Обитания" (Проведение игры КВН на Кубок Главы города запланировано на ноябрь 2018 года), Проведение VI слета активистов в сфере первичной профилактики запланировано на декабрь 2018 года.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городского молодежного проекта "PROфилактика" молодежный форум "Революция тела". Бюджетные ассигнования будут использованы до конца 2018 года.                                                   
</t>
        </r>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 sId="1">
    <nc r="K167">
      <f>D169-I169</f>
    </nc>
  </rcc>
  <rcc rId="11" sId="1">
    <oc r="K168">
      <f>D169-I169</f>
    </oc>
    <nc r="K168">
      <f>D170-I170</f>
    </nc>
  </rcc>
  <rcc rId="12" sId="1">
    <oc r="K169">
      <f>D170-I170</f>
    </oc>
    <nc r="K169">
      <f>D171-I171</f>
    </nc>
  </rcc>
  <rcc rId="13" sId="1">
    <oc r="K170">
      <f>D171-I171</f>
    </oc>
    <nc r="K170">
      <f>D172-I172</f>
    </nc>
  </rcc>
  <rcc rId="14" sId="1">
    <oc r="K171">
      <f>D172-I172</f>
    </oc>
    <nc r="K171">
      <f>D173-I173</f>
    </nc>
  </rcc>
  <rcc rId="15" sId="1">
    <oc r="K172">
      <f>D173-I173</f>
    </oc>
    <nc r="K172">
      <f>D174-I174</f>
    </nc>
  </rcc>
  <rcc rId="16" sId="1">
    <oc r="J165" t="inlineStr">
      <is>
        <r>
          <rPr>
            <u/>
            <sz val="16"/>
            <rFont val="Times New Roman"/>
            <family val="2"/>
            <charset val="204"/>
          </rPr>
          <t>АГ:</t>
        </r>
        <r>
          <rPr>
            <sz val="16"/>
            <rFont val="Times New Roman"/>
            <family val="2"/>
            <charset val="204"/>
          </rPr>
          <t xml:space="preserve"> 1. В рамках переданных государственных полномочий осуществляется деятельность административных комиссий. По состоянию на 01.12.2018 произведена выплата заработной платы за январь-октябрь и первую половину ноября 2018 года,  оплата услуг по содержанию имущества и поставке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текущего года.
     </t>
        </r>
        <r>
          <rPr>
            <sz val="16"/>
            <color rgb="FFFF0000"/>
            <rFont val="Times New Roman"/>
            <family val="1"/>
            <charset val="204"/>
          </rPr>
          <t>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оплата услуг почтовой связи, поставка конвертов, бумаги и услуги СМИ по печати производилась по факту оказания услуг, поставки товара в соответствии с условиями заключенных договоров, муниципальных контрактов в течение отчетного года. 
      Ожидаемое неисполнение в размере 398,98 тыс.рублей обусловлено экономией по факту сложившихся расходов исходя из количества присяжных заседателей, указанных в списках, поступавших согласно постановлению высшего испольнительного органа государственной власти субъекта Российской Федерации. В 2018 году не поступало постановление о составлени общего и запасного списков кандидатов в присяжные заседатели (составляется 1 раз в 4 года).</t>
        </r>
        <r>
          <rPr>
            <sz val="16"/>
            <color rgb="FFFF0000"/>
            <rFont val="Times New Roman"/>
            <family val="2"/>
            <charset val="204"/>
          </rPr>
          <t xml:space="preserve">
     </t>
        </r>
        <r>
          <rPr>
            <sz val="16"/>
            <rFont val="Times New Roman"/>
            <family val="2"/>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услуги по личному страхованию жизни и здоровья народных дружинников, рассылку постановлений, приобретение бумаги, удостоверений народных дружинников и вкладышей к ним, приобретение ПО "Ангел", поставку и ввод в эксплуатацию цифровых видеокамер на объектах АПК "Безопасный город".
     Произведена выплата материального стимулирования 103 гражданам, являющимся членами народных дружин. Заключен договор  № 42 от 20.06.2018 о предоставлении иного межбюджетного трансферта из бюджета автономного округа победителям конкурсов муниципальных образований Ханты - Мансийского автономного округа - Югры в области создания условий для деятельности народных дружин. Средства будут направлены на материальное стимулирование граждан, являющихся членами народных дружин.</t>
        </r>
        <r>
          <rPr>
            <sz val="16"/>
            <color rgb="FFFF0000"/>
            <rFont val="Times New Roman"/>
            <family val="2"/>
            <charset val="204"/>
          </rPr>
          <t xml:space="preserve">
</t>
        </r>
        <r>
          <rPr>
            <sz val="16"/>
            <rFont val="Times New Roman"/>
            <family val="2"/>
            <charset val="204"/>
          </rPr>
          <t xml:space="preserve">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Реализован городской молодежный проект "Среда Обитания" (Проведение игры КВН на Кубок Главы города запланировано на ноябрь 2018 года), Проведение VI слета активистов в сфере первичной профилактики запланировано на декабрь 2018 года.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городского молодежного проекта "PROфилактика" молодежный форум "Революция тела". Бюджетные ассигнования будут использованы до конца 2018 года.                                                   
</t>
        </r>
      </is>
    </oc>
    <nc r="J165" t="inlineStr">
      <is>
        <r>
          <rPr>
            <u/>
            <sz val="16"/>
            <rFont val="Times New Roman"/>
            <family val="2"/>
            <charset val="204"/>
          </rPr>
          <t>АГ:</t>
        </r>
        <r>
          <rPr>
            <sz val="16"/>
            <rFont val="Times New Roman"/>
            <family val="2"/>
            <charset val="204"/>
          </rPr>
          <t xml:space="preserve"> 1. В рамках переданных государственных полномочий осуществляется деятельность административных комиссий. По состоянию на 01.12.2018 произведена выплата заработной платы за январь-октябрь и первую половину ноября 2018 года,  оплата услуг по содержанию имущества и поставке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текущего года.
</t>
        </r>
        <r>
          <rPr>
            <sz val="16"/>
            <color theme="1"/>
            <rFont val="Times New Roman"/>
            <family val="1"/>
            <charset val="204"/>
          </rPr>
          <t xml:space="preserve">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оплата услуг почтовой связи, поставка конвертов, бумаги и услуги СМИ по печати производилась по факту оказания услуг, поставки товара в соответствии с условиями заключенных договоров, муниципальных контрактов в течение отчетного года. 
      Ожидаемое неисполнение в размере 398,98 тыс.рублей обусловлено экономией, сложившейся по "факту" на основании актов выполненных работ по печати списков присяжных заседателей.</t>
        </r>
        <r>
          <rPr>
            <sz val="16"/>
            <color rgb="FFFF0000"/>
            <rFont val="Times New Roman"/>
            <family val="2"/>
            <charset val="204"/>
          </rPr>
          <t xml:space="preserve">
     </t>
        </r>
        <r>
          <rPr>
            <sz val="16"/>
            <rFont val="Times New Roman"/>
            <family val="2"/>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услуги по личному страхованию жизни и здоровья народных дружинников, рассылку постановлений, приобретение бумаги, удостоверений народных дружинников и вкладышей к ним, приобретение ПО "Ангел", поставку и ввод в эксплуатацию цифровых видеокамер на объектах АПК "Безопасный город".
     Произведена выплата материального стимулирования 103 гражданам, являющимся членами народных дружин. Заключен договор  № 42 от 20.06.2018 о предоставлении иного межбюджетного трансферта из бюджета автономного округа победителям конкурсов муниципальных образований Ханты - Мансийского автономного округа - Югры в области создания условий для деятельности народных дружин. Средства будут направлены на материальное стимулирование граждан, являющихся членами народных дружин.</t>
        </r>
        <r>
          <rPr>
            <sz val="16"/>
            <color rgb="FFFF0000"/>
            <rFont val="Times New Roman"/>
            <family val="2"/>
            <charset val="204"/>
          </rPr>
          <t xml:space="preserve">
</t>
        </r>
        <r>
          <rPr>
            <sz val="16"/>
            <rFont val="Times New Roman"/>
            <family val="2"/>
            <charset val="204"/>
          </rPr>
          <t xml:space="preserve">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Реализован городской молодежный проект "Среда Обитания" (Проведение игры КВН на Кубок Главы города запланировано на ноябрь 2018 года), Проведение VI слета активистов в сфере первичной профилактики запланировано на декабрь 2018 года.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городского молодежного проекта "PROфилактика" молодежный форум "Революция тела". Бюджетные ассигнования будут использованы до конца 2018 года.                                                   
</t>
        </r>
      </is>
    </nc>
  </rcc>
  <rcv guid="{BEA0FDBA-BB07-4C19-8BBD-5E57EE395C09}" action="delete"/>
  <rdn rId="0" localSheetId="1" customView="1" name="Z_BEA0FDBA_BB07_4C19_8BBD_5E57EE395C09_.wvu.PrintArea" hidden="1" oldHidden="1">
    <formula>'на 01.12.2018'!$A$1:$J$214</formula>
    <oldFormula>'на 01.12.2018'!$A$1:$J$214</oldFormula>
  </rdn>
  <rdn rId="0" localSheetId="1" customView="1" name="Z_BEA0FDBA_BB07_4C19_8BBD_5E57EE395C09_.wvu.PrintTitles" hidden="1" oldHidden="1">
    <formula>'на 01.12.2018'!$5:$8</formula>
    <oldFormula>'на 01.12.2018'!$5:$8</oldFormula>
  </rdn>
  <rdn rId="0" localSheetId="1" customView="1" name="Z_BEA0FDBA_BB07_4C19_8BBD_5E57EE395C09_.wvu.FilterData" hidden="1" oldHidden="1">
    <formula>'на 01.12.2018'!$A$7:$J$416</formula>
    <oldFormula>'на 01.12.2018'!$A$7:$J$416</oldFormula>
  </rdn>
  <rcv guid="{BEA0FDBA-BB07-4C19-8BBD-5E57EE395C09}"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5DE1976-7F07-4EB4-8A9C-FB72D060BEFA}" action="delete"/>
  <rdn rId="0" localSheetId="1" customView="1" name="Z_45DE1976_7F07_4EB4_8A9C_FB72D060BEFA_.wvu.PrintArea" hidden="1" oldHidden="1">
    <formula>'на 01.12.2018'!$A$1:$J$212</formula>
    <oldFormula>'на 01.12.2018'!$A$1:$J$212</oldFormula>
  </rdn>
  <rdn rId="0" localSheetId="1" customView="1" name="Z_45DE1976_7F07_4EB4_8A9C_FB72D060BEFA_.wvu.PrintTitles" hidden="1" oldHidden="1">
    <formula>'на 01.12.2018'!$5:$8</formula>
    <oldFormula>'на 01.12.2018'!$5:$8</oldFormula>
  </rdn>
  <rdn rId="0" localSheetId="1" customView="1" name="Z_45DE1976_7F07_4EB4_8A9C_FB72D060BEFA_.wvu.FilterData" hidden="1" oldHidden="1">
    <formula>'на 01.12.2018'!$A$7:$J$416</formula>
    <oldFormula>'на 01.12.2018'!$A$7:$J$416</oldFormula>
  </rdn>
  <rcv guid="{45DE1976-7F07-4EB4-8A9C-FB72D060BEFA}"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5DE1976-7F07-4EB4-8A9C-FB72D060BEFA}" action="delete"/>
  <rdn rId="0" localSheetId="1" customView="1" name="Z_45DE1976_7F07_4EB4_8A9C_FB72D060BEFA_.wvu.PrintArea" hidden="1" oldHidden="1">
    <formula>'на 01.12.2018'!$A$1:$J$212</formula>
    <oldFormula>'на 01.12.2018'!$A$1:$J$212</oldFormula>
  </rdn>
  <rdn rId="0" localSheetId="1" customView="1" name="Z_45DE1976_7F07_4EB4_8A9C_FB72D060BEFA_.wvu.PrintTitles" hidden="1" oldHidden="1">
    <formula>'на 01.12.2018'!$5:$8</formula>
    <oldFormula>'на 01.12.2018'!$5:$8</oldFormula>
  </rdn>
  <rdn rId="0" localSheetId="1" customView="1" name="Z_45DE1976_7F07_4EB4_8A9C_FB72D060BEFA_.wvu.FilterData" hidden="1" oldHidden="1">
    <formula>'на 01.12.2018'!$A$7:$J$416</formula>
    <oldFormula>'на 01.12.2018'!$A$7:$J$416</oldFormula>
  </rdn>
  <rcv guid="{45DE1976-7F07-4EB4-8A9C-FB72D060BEFA}"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5DE1976-7F07-4EB4-8A9C-FB72D060BEFA}" action="delete"/>
  <rdn rId="0" localSheetId="1" customView="1" name="Z_45DE1976_7F07_4EB4_8A9C_FB72D060BEFA_.wvu.PrintArea" hidden="1" oldHidden="1">
    <formula>'на 01.12.2018'!$A$1:$J$212</formula>
    <oldFormula>'на 01.12.2018'!$A$1:$J$212</oldFormula>
  </rdn>
  <rdn rId="0" localSheetId="1" customView="1" name="Z_45DE1976_7F07_4EB4_8A9C_FB72D060BEFA_.wvu.PrintTitles" hidden="1" oldHidden="1">
    <formula>'на 01.12.2018'!$5:$8</formula>
    <oldFormula>'на 01.12.2018'!$5:$8</oldFormula>
  </rdn>
  <rdn rId="0" localSheetId="1" customView="1" name="Z_45DE1976_7F07_4EB4_8A9C_FB72D060BEFA_.wvu.FilterData" hidden="1" oldHidden="1">
    <formula>'на 01.12.2018'!$A$7:$J$416</formula>
    <oldFormula>'на 01.12.2018'!$A$7:$J$416</oldFormula>
  </rdn>
  <rcv guid="{45DE1976-7F07-4EB4-8A9C-FB72D060BEFA}"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7D8EDF60-4D60-481F-B29A-9A2CAE93A644}" name="Минакова Оксана Сергеевна" id="-286075737" dateTime="2018-12-11T13:18:43"/>
</user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34" Type="http://schemas.openxmlformats.org/officeDocument/2006/relationships/printerSettings" Target="../printerSettings/printerSettings34.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outlinePr showOutlineSymbols="0"/>
    <pageSetUpPr fitToPage="1"/>
  </sheetPr>
  <dimension ref="A1:M431"/>
  <sheetViews>
    <sheetView showZeros="0" tabSelected="1" showOutlineSymbols="0" view="pageBreakPreview" zoomScale="25" zoomScaleNormal="50" zoomScaleSheetLayoutView="25" zoomScalePageLayoutView="75" workbookViewId="0">
      <pane xSplit="2" ySplit="8" topLeftCell="E150" activePane="bottomRight" state="frozen"/>
      <selection pane="topRight" activeCell="C1" sqref="C1"/>
      <selection pane="bottomLeft" activeCell="A9" sqref="A9"/>
      <selection pane="bottomRight" activeCell="P159" sqref="P159"/>
    </sheetView>
  </sheetViews>
  <sheetFormatPr defaultRowHeight="26.25" outlineLevelRow="1" outlineLevelCol="2" x14ac:dyDescent="0.4"/>
  <cols>
    <col min="1" max="1" width="13" style="7" customWidth="1"/>
    <col min="2" max="2" width="108" style="12" customWidth="1"/>
    <col min="3" max="3" width="21.125" style="8" customWidth="1"/>
    <col min="4" max="4" width="22.875" style="8" customWidth="1"/>
    <col min="5" max="5" width="20.375" style="9" customWidth="1" outlineLevel="2"/>
    <col min="6" max="6" width="18.625" style="10" customWidth="1" outlineLevel="2"/>
    <col min="7" max="7" width="21.25" style="22" customWidth="1" outlineLevel="2"/>
    <col min="8" max="8" width="19.375" style="10" customWidth="1" outlineLevel="2"/>
    <col min="9" max="9" width="21.625" style="10" customWidth="1" outlineLevel="2"/>
    <col min="10" max="10" width="191.375" style="24" customWidth="1"/>
    <col min="11" max="12" width="21.5" style="16" customWidth="1"/>
    <col min="13" max="13" width="22.75" style="6" customWidth="1"/>
    <col min="14" max="66" width="9" style="6" customWidth="1"/>
    <col min="67" max="16384" width="9" style="6"/>
  </cols>
  <sheetData>
    <row r="1" spans="1:13" ht="30.75" x14ac:dyDescent="0.45">
      <c r="A1" s="1"/>
      <c r="B1" s="15"/>
      <c r="C1" s="3"/>
      <c r="D1" s="3"/>
      <c r="E1" s="4"/>
      <c r="F1" s="5"/>
      <c r="G1" s="20"/>
      <c r="H1" s="5"/>
      <c r="I1" s="5"/>
      <c r="J1" s="23"/>
    </row>
    <row r="2" spans="1:13" ht="30.75" x14ac:dyDescent="0.45">
      <c r="A2" s="1"/>
      <c r="B2" s="15"/>
      <c r="C2" s="3"/>
      <c r="D2" s="3"/>
      <c r="E2" s="4"/>
      <c r="F2" s="5"/>
      <c r="G2" s="20"/>
      <c r="H2" s="5"/>
      <c r="I2" s="5"/>
      <c r="J2" s="23"/>
    </row>
    <row r="3" spans="1:13" ht="69.75" customHeight="1" x14ac:dyDescent="0.4">
      <c r="A3" s="198" t="s">
        <v>98</v>
      </c>
      <c r="B3" s="198"/>
      <c r="C3" s="198"/>
      <c r="D3" s="198"/>
      <c r="E3" s="198"/>
      <c r="F3" s="198"/>
      <c r="G3" s="198"/>
      <c r="H3" s="198"/>
      <c r="I3" s="198"/>
      <c r="J3" s="198"/>
    </row>
    <row r="4" spans="1:13" s="2" customFormat="1" x14ac:dyDescent="0.4">
      <c r="A4" s="50"/>
      <c r="B4" s="51"/>
      <c r="C4" s="56"/>
      <c r="D4" s="56"/>
      <c r="E4" s="56"/>
      <c r="F4" s="56"/>
      <c r="G4" s="57"/>
      <c r="H4" s="52"/>
      <c r="I4" s="53"/>
      <c r="J4" s="25" t="s">
        <v>32</v>
      </c>
      <c r="K4" s="17"/>
      <c r="L4" s="17"/>
    </row>
    <row r="5" spans="1:13" s="11" customFormat="1" ht="60" customHeight="1" x14ac:dyDescent="0.25">
      <c r="A5" s="201" t="s">
        <v>3</v>
      </c>
      <c r="B5" s="204" t="s">
        <v>8</v>
      </c>
      <c r="C5" s="202" t="s">
        <v>61</v>
      </c>
      <c r="D5" s="202"/>
      <c r="E5" s="207" t="s">
        <v>97</v>
      </c>
      <c r="F5" s="207"/>
      <c r="G5" s="207"/>
      <c r="H5" s="207"/>
      <c r="I5" s="205" t="s">
        <v>64</v>
      </c>
      <c r="J5" s="206" t="s">
        <v>50</v>
      </c>
      <c r="K5" s="16"/>
      <c r="L5" s="16"/>
    </row>
    <row r="6" spans="1:13" s="11" customFormat="1" ht="52.5" customHeight="1" x14ac:dyDescent="0.25">
      <c r="A6" s="201"/>
      <c r="B6" s="204"/>
      <c r="C6" s="203" t="s">
        <v>62</v>
      </c>
      <c r="D6" s="202" t="s">
        <v>63</v>
      </c>
      <c r="E6" s="199" t="s">
        <v>7</v>
      </c>
      <c r="F6" s="199"/>
      <c r="G6" s="199" t="s">
        <v>6</v>
      </c>
      <c r="H6" s="199"/>
      <c r="I6" s="205"/>
      <c r="J6" s="206"/>
      <c r="K6" s="16"/>
      <c r="L6" s="16"/>
    </row>
    <row r="7" spans="1:13" s="11" customFormat="1" ht="116.25" x14ac:dyDescent="0.25">
      <c r="A7" s="201"/>
      <c r="B7" s="204"/>
      <c r="C7" s="203"/>
      <c r="D7" s="202"/>
      <c r="E7" s="13" t="s">
        <v>0</v>
      </c>
      <c r="F7" s="14" t="s">
        <v>12</v>
      </c>
      <c r="G7" s="21" t="s">
        <v>9</v>
      </c>
      <c r="H7" s="14" t="s">
        <v>2</v>
      </c>
      <c r="I7" s="205"/>
      <c r="J7" s="206"/>
      <c r="K7" s="16"/>
      <c r="L7" s="16"/>
    </row>
    <row r="8" spans="1:13" s="32" customFormat="1" ht="36.75" customHeight="1" x14ac:dyDescent="0.25">
      <c r="A8" s="26">
        <v>1</v>
      </c>
      <c r="B8" s="27">
        <v>2</v>
      </c>
      <c r="C8" s="28">
        <v>3</v>
      </c>
      <c r="D8" s="28">
        <v>4</v>
      </c>
      <c r="E8" s="29">
        <v>5</v>
      </c>
      <c r="F8" s="28">
        <v>6</v>
      </c>
      <c r="G8" s="30">
        <v>7</v>
      </c>
      <c r="H8" s="30">
        <v>8</v>
      </c>
      <c r="I8" s="30">
        <v>9</v>
      </c>
      <c r="J8" s="28">
        <v>10</v>
      </c>
      <c r="K8" s="60"/>
      <c r="L8" s="31"/>
    </row>
    <row r="9" spans="1:13" s="170" customFormat="1" ht="40.5" x14ac:dyDescent="0.25">
      <c r="A9" s="200"/>
      <c r="B9" s="139" t="s">
        <v>31</v>
      </c>
      <c r="C9" s="165">
        <f>SUM(C10:C14)</f>
        <v>13632278.15</v>
      </c>
      <c r="D9" s="165">
        <f>SUM(D10:D14)</f>
        <v>14625552.07</v>
      </c>
      <c r="E9" s="165">
        <f>SUM(E10:E14)</f>
        <v>9900535.2799999993</v>
      </c>
      <c r="F9" s="164">
        <f>E9/D9</f>
        <v>0.67689999999999995</v>
      </c>
      <c r="G9" s="165">
        <f t="shared" ref="G9" si="0">SUM(G10:G14)</f>
        <v>9578870.6600000001</v>
      </c>
      <c r="H9" s="164">
        <f>G9/D9</f>
        <v>0.65490000000000004</v>
      </c>
      <c r="I9" s="163">
        <f>SUM(I10:I14)</f>
        <v>14317427.710000001</v>
      </c>
      <c r="J9" s="208"/>
      <c r="K9" s="60"/>
      <c r="L9" s="86"/>
      <c r="M9" s="87"/>
    </row>
    <row r="10" spans="1:13" s="171" customFormat="1" x14ac:dyDescent="0.25">
      <c r="A10" s="200"/>
      <c r="B10" s="138" t="s">
        <v>4</v>
      </c>
      <c r="C10" s="165">
        <f t="shared" ref="C10:E12" si="1">C16+C24+C31+C38+C44+C50+C56+C63+C160+C168+C186+C193+C200+C180+C209</f>
        <v>130203.57</v>
      </c>
      <c r="D10" s="165">
        <f t="shared" si="1"/>
        <v>139060.75</v>
      </c>
      <c r="E10" s="165">
        <f t="shared" si="1"/>
        <v>44593.7</v>
      </c>
      <c r="F10" s="164">
        <f t="shared" ref="F10:F14" si="2">E10/D10</f>
        <v>0.32069999999999999</v>
      </c>
      <c r="G10" s="165">
        <f>G16+G24+G31+G38+G44+G50+G56+G63+G160+G168+G186+G193+G200+G180+G209</f>
        <v>44593.7</v>
      </c>
      <c r="H10" s="164">
        <f t="shared" ref="H10:H15" si="3">G10/D10</f>
        <v>0.32069999999999999</v>
      </c>
      <c r="I10" s="163">
        <f>I16+I24+I31+I38+I44+I50+I56+I63+I160+I168+I186+I193+I200+I180+I209</f>
        <v>138436.87</v>
      </c>
      <c r="J10" s="208"/>
      <c r="K10" s="60"/>
      <c r="L10" s="86"/>
      <c r="M10" s="87"/>
    </row>
    <row r="11" spans="1:13" s="171" customFormat="1" x14ac:dyDescent="0.25">
      <c r="A11" s="200"/>
      <c r="B11" s="138" t="s">
        <v>16</v>
      </c>
      <c r="C11" s="165">
        <f t="shared" si="1"/>
        <v>12826913.16</v>
      </c>
      <c r="D11" s="165">
        <f t="shared" si="1"/>
        <v>13752401.060000001</v>
      </c>
      <c r="E11" s="165">
        <f t="shared" si="1"/>
        <v>9386405.3300000001</v>
      </c>
      <c r="F11" s="164">
        <f t="shared" si="2"/>
        <v>0.6825</v>
      </c>
      <c r="G11" s="165">
        <f>G17+G25+G32+G39+G45+G51+G57+G64+G161+G169+G187+G194+G201+G181+G210</f>
        <v>9064740.7100000009</v>
      </c>
      <c r="H11" s="164">
        <f t="shared" si="3"/>
        <v>0.65910000000000002</v>
      </c>
      <c r="I11" s="165">
        <f>I17+I25+I32+I39+I45+I51+I57+I64+I161+I169+I187+I194+I201+I181+I210</f>
        <v>13473965.68</v>
      </c>
      <c r="J11" s="208"/>
      <c r="K11" s="60"/>
      <c r="L11" s="86"/>
      <c r="M11" s="87"/>
    </row>
    <row r="12" spans="1:13" s="171" customFormat="1" x14ac:dyDescent="0.25">
      <c r="A12" s="200"/>
      <c r="B12" s="138" t="s">
        <v>11</v>
      </c>
      <c r="C12" s="165">
        <f t="shared" si="1"/>
        <v>466089.97</v>
      </c>
      <c r="D12" s="165">
        <f t="shared" si="1"/>
        <v>542146.93000000005</v>
      </c>
      <c r="E12" s="165">
        <f t="shared" si="1"/>
        <v>325867.07</v>
      </c>
      <c r="F12" s="164">
        <f t="shared" si="2"/>
        <v>0.60109999999999997</v>
      </c>
      <c r="G12" s="165">
        <f>G18+G26+G33+G40+G46+G52+G58+G65+G162+G170+G188+G195+G202+G182+G211</f>
        <v>325867.07</v>
      </c>
      <c r="H12" s="164">
        <f t="shared" si="3"/>
        <v>0.60109999999999997</v>
      </c>
      <c r="I12" s="165">
        <f>I18+I26+I33+I40+I46+I52+I58+I65+I162+I170+I188+I195+I202+I182+I211</f>
        <v>513081.83</v>
      </c>
      <c r="J12" s="208"/>
      <c r="K12" s="60"/>
      <c r="L12" s="86"/>
      <c r="M12" s="87"/>
    </row>
    <row r="13" spans="1:13" s="171" customFormat="1" x14ac:dyDescent="0.25">
      <c r="A13" s="200"/>
      <c r="B13" s="138" t="s">
        <v>13</v>
      </c>
      <c r="C13" s="165">
        <f t="shared" ref="C13:E14" si="4">C19+C27+C34+C41+C47+C53+C59+C66+C163+C171+C189+C196+C203</f>
        <v>18625.43</v>
      </c>
      <c r="D13" s="165">
        <f t="shared" si="4"/>
        <v>19475.34</v>
      </c>
      <c r="E13" s="165">
        <f t="shared" si="4"/>
        <v>11836.43</v>
      </c>
      <c r="F13" s="164">
        <f t="shared" si="2"/>
        <v>0.60780000000000001</v>
      </c>
      <c r="G13" s="165">
        <f>G19+G27+G34+G41+G47+G53+G59+G66+G163+G171+G189+G196+G203+G183</f>
        <v>11836.43</v>
      </c>
      <c r="H13" s="164">
        <f t="shared" si="3"/>
        <v>0.60780000000000001</v>
      </c>
      <c r="I13" s="163">
        <f>I19+I27+I34+I41+I47+I53+I59+I66+I163+I171+I189+I196+I203</f>
        <v>19475.34</v>
      </c>
      <c r="J13" s="208"/>
      <c r="K13" s="60"/>
      <c r="L13" s="86"/>
      <c r="M13" s="87"/>
    </row>
    <row r="14" spans="1:13" s="171" customFormat="1" x14ac:dyDescent="0.25">
      <c r="A14" s="200"/>
      <c r="B14" s="138" t="s">
        <v>5</v>
      </c>
      <c r="C14" s="165">
        <f t="shared" si="4"/>
        <v>190446.02</v>
      </c>
      <c r="D14" s="165">
        <f t="shared" si="4"/>
        <v>172467.99</v>
      </c>
      <c r="E14" s="165">
        <f t="shared" si="4"/>
        <v>131832.75</v>
      </c>
      <c r="F14" s="164">
        <f t="shared" si="2"/>
        <v>0.76439999999999997</v>
      </c>
      <c r="G14" s="165">
        <f>G20+G28+G35+G42+G48+G54+G60+G67+G164+G172+G190+G197+G204</f>
        <v>131832.75</v>
      </c>
      <c r="H14" s="164">
        <f t="shared" si="3"/>
        <v>0.76439999999999997</v>
      </c>
      <c r="I14" s="163">
        <f>I20+I28+I35+I42+I48+I54+I60+I67+I164+I172+I190+I197+I204</f>
        <v>172467.99</v>
      </c>
      <c r="J14" s="208"/>
      <c r="K14" s="60"/>
      <c r="L14" s="86"/>
      <c r="M14" s="87"/>
    </row>
    <row r="15" spans="1:13" s="35" customFormat="1" ht="124.5" customHeight="1" x14ac:dyDescent="0.25">
      <c r="A15" s="221" t="s">
        <v>33</v>
      </c>
      <c r="B15" s="107" t="s">
        <v>104</v>
      </c>
      <c r="C15" s="108">
        <f>C16+C17+C18+C19+C20</f>
        <v>3197.6</v>
      </c>
      <c r="D15" s="108">
        <f t="shared" ref="D15:G15" si="5">D16+D17+D18+D19+D20</f>
        <v>3197.6</v>
      </c>
      <c r="E15" s="108">
        <f t="shared" si="5"/>
        <v>3118.83</v>
      </c>
      <c r="F15" s="109">
        <f>E15/D15</f>
        <v>0.97540000000000004</v>
      </c>
      <c r="G15" s="108">
        <f t="shared" si="5"/>
        <v>3118.83</v>
      </c>
      <c r="H15" s="109">
        <f t="shared" si="3"/>
        <v>0.97540000000000004</v>
      </c>
      <c r="I15" s="163">
        <f t="shared" ref="I15" si="6">I16+I17+I18+I19+I20</f>
        <v>3118.84</v>
      </c>
      <c r="J15" s="181" t="s">
        <v>129</v>
      </c>
      <c r="K15" s="65"/>
      <c r="L15" s="33"/>
      <c r="M15" s="34"/>
    </row>
    <row r="16" spans="1:13" s="35" customFormat="1" x14ac:dyDescent="0.25">
      <c r="A16" s="222"/>
      <c r="B16" s="110" t="s">
        <v>4</v>
      </c>
      <c r="C16" s="111"/>
      <c r="D16" s="111"/>
      <c r="E16" s="111"/>
      <c r="F16" s="112"/>
      <c r="G16" s="111"/>
      <c r="H16" s="112"/>
      <c r="I16" s="101"/>
      <c r="J16" s="181"/>
      <c r="K16" s="65"/>
      <c r="L16" s="33"/>
      <c r="M16" s="34"/>
    </row>
    <row r="17" spans="1:13" s="35" customFormat="1" x14ac:dyDescent="0.25">
      <c r="A17" s="222"/>
      <c r="B17" s="110" t="s">
        <v>16</v>
      </c>
      <c r="C17" s="111">
        <v>3197.6</v>
      </c>
      <c r="D17" s="111">
        <v>3197.6</v>
      </c>
      <c r="E17" s="111">
        <v>3118.83</v>
      </c>
      <c r="F17" s="112">
        <f>E17/D17</f>
        <v>0.97540000000000004</v>
      </c>
      <c r="G17" s="111">
        <v>3118.83</v>
      </c>
      <c r="H17" s="112">
        <f>G17/D17</f>
        <v>0.97540000000000004</v>
      </c>
      <c r="I17" s="106">
        <f>3079.19+39.65</f>
        <v>3118.84</v>
      </c>
      <c r="J17" s="181"/>
      <c r="K17" s="65"/>
      <c r="L17" s="33"/>
      <c r="M17" s="34"/>
    </row>
    <row r="18" spans="1:13" s="35" customFormat="1" x14ac:dyDescent="0.25">
      <c r="A18" s="222"/>
      <c r="B18" s="110" t="s">
        <v>11</v>
      </c>
      <c r="C18" s="111"/>
      <c r="D18" s="111"/>
      <c r="E18" s="111"/>
      <c r="F18" s="112"/>
      <c r="G18" s="111"/>
      <c r="H18" s="112"/>
      <c r="I18" s="101"/>
      <c r="J18" s="181"/>
      <c r="K18" s="65"/>
      <c r="L18" s="33"/>
      <c r="M18" s="34"/>
    </row>
    <row r="19" spans="1:13" s="35" customFormat="1" x14ac:dyDescent="0.25">
      <c r="A19" s="222"/>
      <c r="B19" s="110" t="s">
        <v>13</v>
      </c>
      <c r="C19" s="111">
        <v>0</v>
      </c>
      <c r="D19" s="111">
        <v>0</v>
      </c>
      <c r="E19" s="111">
        <v>0</v>
      </c>
      <c r="F19" s="112"/>
      <c r="G19" s="111">
        <v>0</v>
      </c>
      <c r="H19" s="112"/>
      <c r="I19" s="101">
        <v>0</v>
      </c>
      <c r="J19" s="181"/>
      <c r="K19" s="65"/>
      <c r="L19" s="33"/>
      <c r="M19" s="34"/>
    </row>
    <row r="20" spans="1:13" s="36" customFormat="1" ht="38.25" customHeight="1" x14ac:dyDescent="0.25">
      <c r="A20" s="223"/>
      <c r="B20" s="110" t="s">
        <v>5</v>
      </c>
      <c r="C20" s="111"/>
      <c r="D20" s="111"/>
      <c r="E20" s="111"/>
      <c r="F20" s="112"/>
      <c r="G20" s="111"/>
      <c r="H20" s="112"/>
      <c r="I20" s="19"/>
      <c r="J20" s="181"/>
      <c r="K20" s="65"/>
      <c r="L20" s="33"/>
      <c r="M20" s="34"/>
    </row>
    <row r="21" spans="1:13" s="37" customFormat="1" ht="262.5" customHeight="1" x14ac:dyDescent="0.4">
      <c r="A21" s="195" t="s">
        <v>14</v>
      </c>
      <c r="B21" s="184" t="s">
        <v>113</v>
      </c>
      <c r="C21" s="182">
        <f>C24+C25+C26+C27</f>
        <v>10752961.779999999</v>
      </c>
      <c r="D21" s="182">
        <f>D24+D25+D26+D27</f>
        <v>11036250.880000001</v>
      </c>
      <c r="E21" s="194">
        <f>E24+E25+E26+E27</f>
        <v>8144998.25</v>
      </c>
      <c r="F21" s="219">
        <f>(E21/D21)</f>
        <v>0.73799999999999999</v>
      </c>
      <c r="G21" s="182">
        <f>G24+G25+G26+G27</f>
        <v>7965713.6299999999</v>
      </c>
      <c r="H21" s="219">
        <f>G21/D21</f>
        <v>0.7218</v>
      </c>
      <c r="I21" s="182">
        <f>SUM(I24:I28)</f>
        <v>10971566.789999999</v>
      </c>
      <c r="J21" s="190" t="s">
        <v>128</v>
      </c>
      <c r="K21" s="65"/>
      <c r="L21" s="33"/>
      <c r="M21" s="34"/>
    </row>
    <row r="22" spans="1:13" s="37" customFormat="1" ht="348" customHeight="1" x14ac:dyDescent="0.4">
      <c r="A22" s="196"/>
      <c r="B22" s="185"/>
      <c r="C22" s="182"/>
      <c r="D22" s="182"/>
      <c r="E22" s="194"/>
      <c r="F22" s="219"/>
      <c r="G22" s="182"/>
      <c r="H22" s="219"/>
      <c r="I22" s="182"/>
      <c r="J22" s="191"/>
      <c r="K22" s="65"/>
      <c r="L22" s="33"/>
      <c r="M22" s="34"/>
    </row>
    <row r="23" spans="1:13" s="37" customFormat="1" ht="409.5" customHeight="1" x14ac:dyDescent="0.4">
      <c r="A23" s="67"/>
      <c r="B23" s="186"/>
      <c r="C23" s="182"/>
      <c r="D23" s="182"/>
      <c r="E23" s="194"/>
      <c r="F23" s="219"/>
      <c r="G23" s="182"/>
      <c r="H23" s="219"/>
      <c r="I23" s="182"/>
      <c r="J23" s="191"/>
      <c r="K23" s="65"/>
      <c r="L23" s="33"/>
      <c r="M23" s="34"/>
    </row>
    <row r="24" spans="1:13" s="37" customFormat="1" x14ac:dyDescent="0.4">
      <c r="A24" s="59"/>
      <c r="B24" s="128" t="s">
        <v>4</v>
      </c>
      <c r="C24" s="101">
        <v>68683.8</v>
      </c>
      <c r="D24" s="101">
        <v>68683.8</v>
      </c>
      <c r="E24" s="19"/>
      <c r="F24" s="55"/>
      <c r="G24" s="66"/>
      <c r="H24" s="55"/>
      <c r="I24" s="101">
        <v>68683.8</v>
      </c>
      <c r="J24" s="191"/>
      <c r="K24" s="65"/>
      <c r="L24" s="33"/>
      <c r="M24" s="34"/>
    </row>
    <row r="25" spans="1:13" s="37" customFormat="1" x14ac:dyDescent="0.4">
      <c r="A25" s="59"/>
      <c r="B25" s="128" t="s">
        <v>16</v>
      </c>
      <c r="C25" s="101">
        <v>10570927.1</v>
      </c>
      <c r="D25" s="101">
        <v>10852173.6</v>
      </c>
      <c r="E25" s="101">
        <v>8070978.1699999999</v>
      </c>
      <c r="F25" s="102">
        <f>E25/D25</f>
        <v>0.74370000000000003</v>
      </c>
      <c r="G25" s="101">
        <v>7891693.5499999998</v>
      </c>
      <c r="H25" s="102">
        <f>G25/D25</f>
        <v>0.72719999999999996</v>
      </c>
      <c r="I25" s="101">
        <f>10281131.11+36733.99+473423.78</f>
        <v>10791288.880000001</v>
      </c>
      <c r="J25" s="191"/>
      <c r="K25" s="65"/>
      <c r="L25" s="33"/>
      <c r="M25" s="34"/>
    </row>
    <row r="26" spans="1:13" s="39" customFormat="1" x14ac:dyDescent="0.4">
      <c r="A26" s="59" t="s">
        <v>51</v>
      </c>
      <c r="B26" s="128" t="s">
        <v>11</v>
      </c>
      <c r="C26" s="101">
        <v>113350.88</v>
      </c>
      <c r="D26" s="101">
        <v>115393.48</v>
      </c>
      <c r="E26" s="101">
        <f>G26</f>
        <v>74020.08</v>
      </c>
      <c r="F26" s="102">
        <f>E26/D26</f>
        <v>0.64149999999999996</v>
      </c>
      <c r="G26" s="101">
        <v>74020.08</v>
      </c>
      <c r="H26" s="102">
        <f t="shared" ref="H26" si="7">G26/D26</f>
        <v>0.64149999999999996</v>
      </c>
      <c r="I26" s="101">
        <f>45819.72+36733.99+965.99+28074.41</f>
        <v>111594.11</v>
      </c>
      <c r="J26" s="191"/>
      <c r="K26" s="65"/>
      <c r="L26" s="38"/>
      <c r="M26" s="68"/>
    </row>
    <row r="27" spans="1:13" s="37" customFormat="1" x14ac:dyDescent="0.4">
      <c r="A27" s="59"/>
      <c r="B27" s="128" t="s">
        <v>13</v>
      </c>
      <c r="C27" s="19"/>
      <c r="D27" s="19"/>
      <c r="E27" s="19"/>
      <c r="F27" s="55"/>
      <c r="G27" s="19"/>
      <c r="H27" s="55"/>
      <c r="I27" s="19"/>
      <c r="J27" s="191"/>
      <c r="K27" s="65"/>
      <c r="L27" s="33"/>
      <c r="M27" s="34"/>
    </row>
    <row r="28" spans="1:13" s="37" customFormat="1" x14ac:dyDescent="0.4">
      <c r="A28" s="59"/>
      <c r="B28" s="128" t="s">
        <v>5</v>
      </c>
      <c r="C28" s="19"/>
      <c r="D28" s="19"/>
      <c r="E28" s="19"/>
      <c r="F28" s="55"/>
      <c r="G28" s="19"/>
      <c r="H28" s="55"/>
      <c r="I28" s="19"/>
      <c r="J28" s="192"/>
      <c r="K28" s="65"/>
      <c r="L28" s="33"/>
      <c r="M28" s="34"/>
    </row>
    <row r="29" spans="1:13" s="37" customFormat="1" x14ac:dyDescent="0.4">
      <c r="A29" s="195" t="s">
        <v>15</v>
      </c>
      <c r="B29" s="184" t="s">
        <v>103</v>
      </c>
      <c r="C29" s="194">
        <f>C31+C32+C33+C34+C35</f>
        <v>348548.7</v>
      </c>
      <c r="D29" s="194">
        <f t="shared" ref="D29" si="8">D31+D32+D33+D34+D35</f>
        <v>369634.96</v>
      </c>
      <c r="E29" s="194">
        <f>E31+E32+E33+E34+E35</f>
        <v>330793.51</v>
      </c>
      <c r="F29" s="209">
        <f>E29/D29</f>
        <v>0.89490000000000003</v>
      </c>
      <c r="G29" s="182">
        <f>G31+G32+G33+G34+G35</f>
        <v>193214.78</v>
      </c>
      <c r="H29" s="209">
        <f>G29/D29</f>
        <v>0.52270000000000005</v>
      </c>
      <c r="I29" s="194">
        <f>I31+I32+I33+I34+I35</f>
        <v>355633.2</v>
      </c>
      <c r="J29" s="178" t="s">
        <v>130</v>
      </c>
      <c r="K29" s="65"/>
      <c r="L29" s="33"/>
      <c r="M29" s="34"/>
    </row>
    <row r="30" spans="1:13" s="37" customFormat="1" ht="409.5" customHeight="1" x14ac:dyDescent="0.4">
      <c r="A30" s="197"/>
      <c r="B30" s="186"/>
      <c r="C30" s="194"/>
      <c r="D30" s="194"/>
      <c r="E30" s="194"/>
      <c r="F30" s="209"/>
      <c r="G30" s="182"/>
      <c r="H30" s="209"/>
      <c r="I30" s="194"/>
      <c r="J30" s="178"/>
      <c r="K30" s="65"/>
      <c r="L30" s="33"/>
      <c r="M30" s="34"/>
    </row>
    <row r="31" spans="1:13" s="37" customFormat="1" ht="174" customHeight="1" x14ac:dyDescent="0.4">
      <c r="A31" s="83"/>
      <c r="B31" s="82" t="s">
        <v>4</v>
      </c>
      <c r="C31" s="106"/>
      <c r="D31" s="106"/>
      <c r="E31" s="106"/>
      <c r="F31" s="104"/>
      <c r="G31" s="101"/>
      <c r="H31" s="104"/>
      <c r="I31" s="106"/>
      <c r="J31" s="178"/>
      <c r="K31" s="65"/>
      <c r="L31" s="33"/>
      <c r="M31" s="34"/>
    </row>
    <row r="32" spans="1:13" s="37" customFormat="1" ht="174" customHeight="1" x14ac:dyDescent="0.4">
      <c r="A32" s="83"/>
      <c r="B32" s="82" t="s">
        <v>53</v>
      </c>
      <c r="C32" s="106">
        <v>348548.7</v>
      </c>
      <c r="D32" s="106">
        <v>369634.96</v>
      </c>
      <c r="E32" s="106">
        <v>330793.51</v>
      </c>
      <c r="F32" s="104">
        <f t="shared" ref="F32" si="9">E32/D32</f>
        <v>0.89490000000000003</v>
      </c>
      <c r="G32" s="106">
        <v>193214.78</v>
      </c>
      <c r="H32" s="104">
        <f>G32/D32</f>
        <v>0.52270000000000005</v>
      </c>
      <c r="I32" s="106">
        <f>803.86+124265.7+216563.64+14000</f>
        <v>355633.2</v>
      </c>
      <c r="J32" s="178"/>
      <c r="K32" s="65"/>
      <c r="L32" s="33"/>
      <c r="M32" s="34"/>
    </row>
    <row r="33" spans="1:13" s="37" customFormat="1" ht="31.5" customHeight="1" x14ac:dyDescent="0.4">
      <c r="A33" s="83"/>
      <c r="B33" s="82" t="s">
        <v>11</v>
      </c>
      <c r="C33" s="106"/>
      <c r="D33" s="106"/>
      <c r="E33" s="106">
        <f>G33</f>
        <v>0</v>
      </c>
      <c r="F33" s="104"/>
      <c r="G33" s="101"/>
      <c r="H33" s="104"/>
      <c r="I33" s="106"/>
      <c r="J33" s="178"/>
      <c r="K33" s="65"/>
      <c r="L33" s="33"/>
      <c r="M33" s="34"/>
    </row>
    <row r="34" spans="1:13" s="37" customFormat="1" ht="34.5" customHeight="1" x14ac:dyDescent="0.4">
      <c r="A34" s="83"/>
      <c r="B34" s="82" t="s">
        <v>13</v>
      </c>
      <c r="C34" s="106"/>
      <c r="D34" s="106"/>
      <c r="E34" s="106">
        <f>G34</f>
        <v>0</v>
      </c>
      <c r="F34" s="104"/>
      <c r="G34" s="101"/>
      <c r="H34" s="104"/>
      <c r="I34" s="106"/>
      <c r="J34" s="178"/>
      <c r="K34" s="65"/>
      <c r="L34" s="33"/>
      <c r="M34" s="34"/>
    </row>
    <row r="35" spans="1:13" s="37" customFormat="1" ht="36" customHeight="1" x14ac:dyDescent="0.4">
      <c r="A35" s="83"/>
      <c r="B35" s="82" t="s">
        <v>5</v>
      </c>
      <c r="C35" s="106"/>
      <c r="D35" s="106"/>
      <c r="E35" s="106"/>
      <c r="F35" s="104"/>
      <c r="G35" s="101"/>
      <c r="H35" s="104"/>
      <c r="I35" s="106"/>
      <c r="J35" s="178"/>
      <c r="K35" s="65"/>
      <c r="L35" s="33"/>
      <c r="M35" s="34"/>
    </row>
    <row r="36" spans="1:13" s="88" customFormat="1" ht="78" customHeight="1" x14ac:dyDescent="0.25">
      <c r="A36" s="83" t="s">
        <v>34</v>
      </c>
      <c r="B36" s="84" t="s">
        <v>58</v>
      </c>
      <c r="C36" s="165"/>
      <c r="D36" s="165"/>
      <c r="E36" s="91"/>
      <c r="F36" s="164"/>
      <c r="G36" s="163"/>
      <c r="H36" s="164"/>
      <c r="I36" s="92"/>
      <c r="J36" s="160" t="s">
        <v>36</v>
      </c>
      <c r="K36" s="60"/>
      <c r="L36" s="86"/>
      <c r="M36" s="87"/>
    </row>
    <row r="37" spans="1:13" s="37" customFormat="1" ht="323.25" customHeight="1" x14ac:dyDescent="0.4">
      <c r="A37" s="129" t="s">
        <v>1</v>
      </c>
      <c r="B37" s="130" t="s">
        <v>115</v>
      </c>
      <c r="C37" s="163">
        <f>C39+C40+C38</f>
        <v>321407.13</v>
      </c>
      <c r="D37" s="165">
        <f>D39+D40+D38</f>
        <v>330868.53000000003</v>
      </c>
      <c r="E37" s="165">
        <f>E39+E40+E38</f>
        <v>304940.78999999998</v>
      </c>
      <c r="F37" s="164">
        <f t="shared" ref="F37" si="10">E37/D37</f>
        <v>0.92159999999999997</v>
      </c>
      <c r="G37" s="163">
        <f>G39+G40+G38</f>
        <v>304909.68</v>
      </c>
      <c r="H37" s="164">
        <f t="shared" ref="H37" si="11">G37/D37</f>
        <v>0.92149999999999999</v>
      </c>
      <c r="I37" s="165">
        <f>I39+I40+I38</f>
        <v>330868.53000000003</v>
      </c>
      <c r="J37" s="181" t="s">
        <v>120</v>
      </c>
      <c r="K37" s="65"/>
      <c r="L37" s="33"/>
      <c r="M37" s="34"/>
    </row>
    <row r="38" spans="1:13" s="37" customFormat="1" x14ac:dyDescent="0.4">
      <c r="A38" s="131"/>
      <c r="B38" s="128" t="s">
        <v>4</v>
      </c>
      <c r="C38" s="106">
        <v>486.14</v>
      </c>
      <c r="D38" s="106">
        <v>486.14</v>
      </c>
      <c r="E38" s="106">
        <v>486.14</v>
      </c>
      <c r="F38" s="104">
        <f>E38/D38</f>
        <v>1</v>
      </c>
      <c r="G38" s="101">
        <v>486.14</v>
      </c>
      <c r="H38" s="104">
        <f>G38/D38</f>
        <v>1</v>
      </c>
      <c r="I38" s="106">
        <f>D38</f>
        <v>486.14</v>
      </c>
      <c r="J38" s="181"/>
      <c r="K38" s="65"/>
      <c r="L38" s="41"/>
      <c r="M38" s="42"/>
    </row>
    <row r="39" spans="1:13" s="37" customFormat="1" x14ac:dyDescent="0.4">
      <c r="A39" s="83"/>
      <c r="B39" s="128" t="s">
        <v>53</v>
      </c>
      <c r="C39" s="106">
        <v>161667.51999999999</v>
      </c>
      <c r="D39" s="106">
        <v>166398.22</v>
      </c>
      <c r="E39" s="106">
        <v>154287.48000000001</v>
      </c>
      <c r="F39" s="104">
        <f t="shared" ref="F39" si="12">E39/D39</f>
        <v>0.92720000000000002</v>
      </c>
      <c r="G39" s="106">
        <v>154256.37</v>
      </c>
      <c r="H39" s="104">
        <f t="shared" ref="H39" si="13">G39/D39</f>
        <v>0.92700000000000005</v>
      </c>
      <c r="I39" s="106">
        <f>166219.72+178.5</f>
        <v>166398.22</v>
      </c>
      <c r="J39" s="181"/>
      <c r="K39" s="65"/>
      <c r="L39" s="33"/>
      <c r="M39" s="34"/>
    </row>
    <row r="40" spans="1:13" s="37" customFormat="1" x14ac:dyDescent="0.4">
      <c r="A40" s="83"/>
      <c r="B40" s="128" t="s">
        <v>11</v>
      </c>
      <c r="C40" s="106">
        <v>159253.47</v>
      </c>
      <c r="D40" s="106">
        <v>163984.17000000001</v>
      </c>
      <c r="E40" s="106">
        <f>G40</f>
        <v>150167.17000000001</v>
      </c>
      <c r="F40" s="104">
        <f>E40/D40</f>
        <v>0.91569999999999996</v>
      </c>
      <c r="G40" s="101">
        <v>150167.17000000001</v>
      </c>
      <c r="H40" s="104">
        <f>G40/D40</f>
        <v>0.91569999999999996</v>
      </c>
      <c r="I40" s="106">
        <v>163984.17000000001</v>
      </c>
      <c r="J40" s="181"/>
      <c r="K40" s="65"/>
      <c r="L40" s="33"/>
      <c r="M40" s="34"/>
    </row>
    <row r="41" spans="1:13" s="37" customFormat="1" x14ac:dyDescent="0.4">
      <c r="A41" s="69"/>
      <c r="B41" s="128" t="s">
        <v>13</v>
      </c>
      <c r="C41" s="18"/>
      <c r="D41" s="18"/>
      <c r="E41" s="18"/>
      <c r="F41" s="54"/>
      <c r="G41" s="19"/>
      <c r="H41" s="54"/>
      <c r="I41" s="18"/>
      <c r="J41" s="181"/>
      <c r="K41" s="65"/>
      <c r="L41" s="33"/>
      <c r="M41" s="34"/>
    </row>
    <row r="42" spans="1:13" s="37" customFormat="1" x14ac:dyDescent="0.4">
      <c r="A42" s="69"/>
      <c r="B42" s="128" t="s">
        <v>5</v>
      </c>
      <c r="C42" s="18"/>
      <c r="D42" s="18"/>
      <c r="E42" s="18"/>
      <c r="F42" s="54"/>
      <c r="G42" s="19"/>
      <c r="H42" s="54"/>
      <c r="I42" s="18"/>
      <c r="J42" s="181"/>
      <c r="K42" s="65"/>
      <c r="L42" s="33"/>
      <c r="M42" s="34"/>
    </row>
    <row r="43" spans="1:13" s="40" customFormat="1" ht="162" x14ac:dyDescent="0.25">
      <c r="A43" s="83" t="s">
        <v>10</v>
      </c>
      <c r="B43" s="133" t="s">
        <v>116</v>
      </c>
      <c r="C43" s="165">
        <f>C44+C45+C46+C47</f>
        <v>7574.19</v>
      </c>
      <c r="D43" s="165">
        <f>D44+D45+D46+D47</f>
        <v>8369.19</v>
      </c>
      <c r="E43" s="165">
        <f>E44+E45+E46+E47+E48</f>
        <v>6443.99</v>
      </c>
      <c r="F43" s="164">
        <f>E43/D43</f>
        <v>0.77</v>
      </c>
      <c r="G43" s="163">
        <f>SUM(G44:G48)</f>
        <v>5648.99</v>
      </c>
      <c r="H43" s="164">
        <f>G43/D43</f>
        <v>0.67500000000000004</v>
      </c>
      <c r="I43" s="165">
        <f>I44+I45+I46+I47</f>
        <v>8369.19</v>
      </c>
      <c r="J43" s="226" t="s">
        <v>121</v>
      </c>
      <c r="K43" s="65"/>
      <c r="L43" s="33"/>
      <c r="M43" s="34"/>
    </row>
    <row r="44" spans="1:13" s="36" customFormat="1" x14ac:dyDescent="0.25">
      <c r="A44" s="134"/>
      <c r="B44" s="132" t="s">
        <v>4</v>
      </c>
      <c r="C44" s="106"/>
      <c r="D44" s="106"/>
      <c r="E44" s="18"/>
      <c r="F44" s="54"/>
      <c r="G44" s="19"/>
      <c r="H44" s="64"/>
      <c r="I44" s="18"/>
      <c r="J44" s="181"/>
      <c r="K44" s="65"/>
      <c r="L44" s="33"/>
      <c r="M44" s="34"/>
    </row>
    <row r="45" spans="1:13" s="36" customFormat="1" x14ac:dyDescent="0.25">
      <c r="A45" s="134"/>
      <c r="B45" s="132" t="s">
        <v>53</v>
      </c>
      <c r="C45" s="106">
        <v>6701</v>
      </c>
      <c r="D45" s="106">
        <v>7496</v>
      </c>
      <c r="E45" s="106">
        <v>5956.55</v>
      </c>
      <c r="F45" s="104">
        <f>E45/D45</f>
        <v>0.79459999999999997</v>
      </c>
      <c r="G45" s="101">
        <v>5161.55</v>
      </c>
      <c r="H45" s="104">
        <f t="shared" ref="H45:H46" si="14">G45/D45</f>
        <v>0.68859999999999999</v>
      </c>
      <c r="I45" s="106">
        <v>7496</v>
      </c>
      <c r="J45" s="181"/>
      <c r="K45" s="65"/>
      <c r="L45" s="33"/>
      <c r="M45" s="34"/>
    </row>
    <row r="46" spans="1:13" s="36" customFormat="1" x14ac:dyDescent="0.25">
      <c r="A46" s="134"/>
      <c r="B46" s="132" t="s">
        <v>11</v>
      </c>
      <c r="C46" s="106">
        <v>873.19</v>
      </c>
      <c r="D46" s="106">
        <v>873.19</v>
      </c>
      <c r="E46" s="106">
        <f>G46</f>
        <v>487.44</v>
      </c>
      <c r="F46" s="104">
        <f>E46/D46</f>
        <v>0.55820000000000003</v>
      </c>
      <c r="G46" s="101">
        <v>487.44</v>
      </c>
      <c r="H46" s="104">
        <f t="shared" si="14"/>
        <v>0.55820000000000003</v>
      </c>
      <c r="I46" s="106">
        <v>873.19</v>
      </c>
      <c r="J46" s="181"/>
      <c r="K46" s="65"/>
      <c r="L46" s="33"/>
      <c r="M46" s="34"/>
    </row>
    <row r="47" spans="1:13" s="36" customFormat="1" x14ac:dyDescent="0.25">
      <c r="A47" s="134"/>
      <c r="B47" s="132" t="s">
        <v>13</v>
      </c>
      <c r="C47" s="18">
        <v>0</v>
      </c>
      <c r="D47" s="106">
        <v>0</v>
      </c>
      <c r="E47" s="18"/>
      <c r="F47" s="54">
        <v>0</v>
      </c>
      <c r="G47" s="43"/>
      <c r="H47" s="54"/>
      <c r="I47" s="18">
        <v>0</v>
      </c>
      <c r="J47" s="181"/>
      <c r="K47" s="65"/>
      <c r="L47" s="33"/>
      <c r="M47" s="34"/>
    </row>
    <row r="48" spans="1:13" s="36" customFormat="1" ht="172.5" customHeight="1" x14ac:dyDescent="0.25">
      <c r="A48" s="134"/>
      <c r="B48" s="132" t="s">
        <v>5</v>
      </c>
      <c r="C48" s="18"/>
      <c r="D48" s="18"/>
      <c r="E48" s="18"/>
      <c r="F48" s="54"/>
      <c r="G48" s="19"/>
      <c r="H48" s="54"/>
      <c r="I48" s="18"/>
      <c r="J48" s="181"/>
      <c r="K48" s="65"/>
      <c r="L48" s="33"/>
      <c r="M48" s="34"/>
    </row>
    <row r="49" spans="1:13" s="36" customFormat="1" ht="175.5" customHeight="1" x14ac:dyDescent="0.25">
      <c r="A49" s="83" t="s">
        <v>35</v>
      </c>
      <c r="B49" s="130" t="s">
        <v>114</v>
      </c>
      <c r="C49" s="163">
        <f>C50+C51+C52+C53</f>
        <v>9497.1</v>
      </c>
      <c r="D49" s="163">
        <f t="shared" ref="D49:E49" si="15">D50+D51+D52+D53</f>
        <v>9424.4</v>
      </c>
      <c r="E49" s="163">
        <f t="shared" si="15"/>
        <v>7774.4</v>
      </c>
      <c r="F49" s="162">
        <f t="shared" ref="F49:F51" si="16">E49/D49</f>
        <v>0.82489999999999997</v>
      </c>
      <c r="G49" s="163">
        <f>G50+G51+G52+G53</f>
        <v>7547</v>
      </c>
      <c r="H49" s="162">
        <f t="shared" ref="H49:H51" si="17">G49/D49</f>
        <v>0.80079999999999996</v>
      </c>
      <c r="I49" s="163">
        <f>I50+I51+I52+I53</f>
        <v>9424.4</v>
      </c>
      <c r="J49" s="181" t="s">
        <v>126</v>
      </c>
      <c r="K49" s="65"/>
      <c r="L49" s="33"/>
      <c r="M49" s="34"/>
    </row>
    <row r="50" spans="1:13" s="36" customFormat="1" x14ac:dyDescent="0.25">
      <c r="A50" s="83"/>
      <c r="B50" s="128" t="s">
        <v>4</v>
      </c>
      <c r="C50" s="66"/>
      <c r="D50" s="66"/>
      <c r="E50" s="66"/>
      <c r="F50" s="58"/>
      <c r="G50" s="66"/>
      <c r="H50" s="162"/>
      <c r="I50" s="66"/>
      <c r="J50" s="181"/>
      <c r="K50" s="65"/>
      <c r="L50" s="33"/>
      <c r="M50" s="34"/>
    </row>
    <row r="51" spans="1:13" s="36" customFormat="1" x14ac:dyDescent="0.25">
      <c r="A51" s="83"/>
      <c r="B51" s="128" t="s">
        <v>16</v>
      </c>
      <c r="C51" s="101">
        <v>9497.1</v>
      </c>
      <c r="D51" s="101">
        <v>9424.4</v>
      </c>
      <c r="E51" s="101">
        <v>7774.4</v>
      </c>
      <c r="F51" s="102">
        <f t="shared" si="16"/>
        <v>0.82489999999999997</v>
      </c>
      <c r="G51" s="101">
        <v>7547</v>
      </c>
      <c r="H51" s="102">
        <f t="shared" si="17"/>
        <v>0.80079999999999996</v>
      </c>
      <c r="I51" s="101">
        <f>8749.2+599.5+75.7</f>
        <v>9424.4</v>
      </c>
      <c r="J51" s="181"/>
      <c r="K51" s="65"/>
      <c r="L51" s="33"/>
      <c r="M51" s="34"/>
    </row>
    <row r="52" spans="1:13" s="36" customFormat="1" x14ac:dyDescent="0.25">
      <c r="A52" s="83"/>
      <c r="B52" s="128" t="s">
        <v>11</v>
      </c>
      <c r="C52" s="66"/>
      <c r="D52" s="66"/>
      <c r="E52" s="66"/>
      <c r="F52" s="58"/>
      <c r="G52" s="66"/>
      <c r="H52" s="162"/>
      <c r="I52" s="66"/>
      <c r="J52" s="181"/>
      <c r="K52" s="65"/>
      <c r="L52" s="33"/>
      <c r="M52" s="34"/>
    </row>
    <row r="53" spans="1:13" s="36" customFormat="1" x14ac:dyDescent="0.25">
      <c r="A53" s="83"/>
      <c r="B53" s="128" t="s">
        <v>13</v>
      </c>
      <c r="C53" s="66"/>
      <c r="D53" s="66"/>
      <c r="E53" s="66"/>
      <c r="F53" s="58"/>
      <c r="G53" s="66"/>
      <c r="H53" s="58"/>
      <c r="I53" s="66"/>
      <c r="J53" s="181"/>
      <c r="K53" s="65"/>
      <c r="L53" s="33"/>
      <c r="M53" s="34"/>
    </row>
    <row r="54" spans="1:13" s="36" customFormat="1" x14ac:dyDescent="0.25">
      <c r="A54" s="83"/>
      <c r="B54" s="128" t="s">
        <v>5</v>
      </c>
      <c r="C54" s="19"/>
      <c r="D54" s="19"/>
      <c r="E54" s="19"/>
      <c r="F54" s="55"/>
      <c r="G54" s="19"/>
      <c r="H54" s="55"/>
      <c r="I54" s="19"/>
      <c r="J54" s="181"/>
      <c r="K54" s="65"/>
      <c r="L54" s="33"/>
      <c r="M54" s="34"/>
    </row>
    <row r="55" spans="1:13" s="44" customFormat="1" ht="212.25" customHeight="1" x14ac:dyDescent="0.25">
      <c r="A55" s="113" t="s">
        <v>17</v>
      </c>
      <c r="B55" s="114" t="s">
        <v>105</v>
      </c>
      <c r="C55" s="166">
        <f>C56+C57+C58+C59+C60</f>
        <v>1797</v>
      </c>
      <c r="D55" s="166">
        <f>D56+D57+D58+D59+D60</f>
        <v>4107.8</v>
      </c>
      <c r="E55" s="166">
        <f t="shared" ref="E55" si="18">E56+E57+E58+E59+E60</f>
        <v>4099.5200000000004</v>
      </c>
      <c r="F55" s="168">
        <f>E55/D55</f>
        <v>0.998</v>
      </c>
      <c r="G55" s="166">
        <f>G56+G57+G58+G59+G60</f>
        <v>3587.57</v>
      </c>
      <c r="H55" s="168">
        <f>G55/D55</f>
        <v>0.87339999999999995</v>
      </c>
      <c r="I55" s="163">
        <f>I56+I57+I58+I59+I60</f>
        <v>4107.8</v>
      </c>
      <c r="J55" s="181" t="s">
        <v>131</v>
      </c>
      <c r="K55" s="65"/>
      <c r="L55" s="33"/>
      <c r="M55" s="34"/>
    </row>
    <row r="56" spans="1:13" s="36" customFormat="1" x14ac:dyDescent="0.25">
      <c r="A56" s="113"/>
      <c r="B56" s="115" t="s">
        <v>4</v>
      </c>
      <c r="C56" s="111">
        <v>0</v>
      </c>
      <c r="D56" s="111">
        <v>0</v>
      </c>
      <c r="E56" s="19">
        <v>0</v>
      </c>
      <c r="F56" s="55"/>
      <c r="G56" s="19">
        <v>0</v>
      </c>
      <c r="H56" s="55"/>
      <c r="I56" s="101">
        <v>0</v>
      </c>
      <c r="J56" s="181"/>
      <c r="K56" s="65"/>
      <c r="L56" s="33"/>
      <c r="M56" s="34"/>
    </row>
    <row r="57" spans="1:13" s="36" customFormat="1" x14ac:dyDescent="0.25">
      <c r="A57" s="113"/>
      <c r="B57" s="115" t="s">
        <v>53</v>
      </c>
      <c r="C57" s="111">
        <v>1797</v>
      </c>
      <c r="D57" s="111">
        <v>4107.8</v>
      </c>
      <c r="E57" s="111">
        <f>1072.52+3000+27</f>
        <v>4099.5200000000004</v>
      </c>
      <c r="F57" s="112">
        <f t="shared" ref="F57" si="19">E57/D57</f>
        <v>0.998</v>
      </c>
      <c r="G57" s="111">
        <v>3587.57</v>
      </c>
      <c r="H57" s="112">
        <f t="shared" ref="H57" si="20">G57/D57</f>
        <v>0.87339999999999995</v>
      </c>
      <c r="I57" s="101">
        <f>1080.8+3027</f>
        <v>4107.8</v>
      </c>
      <c r="J57" s="181"/>
      <c r="K57" s="65"/>
      <c r="L57" s="33"/>
      <c r="M57" s="34"/>
    </row>
    <row r="58" spans="1:13" s="36" customFormat="1" x14ac:dyDescent="0.25">
      <c r="A58" s="113"/>
      <c r="B58" s="115" t="s">
        <v>11</v>
      </c>
      <c r="C58" s="111">
        <v>0</v>
      </c>
      <c r="D58" s="111">
        <v>0</v>
      </c>
      <c r="E58" s="19">
        <f>G58</f>
        <v>0</v>
      </c>
      <c r="F58" s="55"/>
      <c r="G58" s="19">
        <v>0</v>
      </c>
      <c r="H58" s="55"/>
      <c r="I58" s="19">
        <v>0</v>
      </c>
      <c r="J58" s="181"/>
      <c r="K58" s="65"/>
      <c r="L58" s="33"/>
      <c r="M58" s="34"/>
    </row>
    <row r="59" spans="1:13" s="36" customFormat="1" x14ac:dyDescent="0.25">
      <c r="A59" s="113"/>
      <c r="B59" s="115" t="s">
        <v>13</v>
      </c>
      <c r="C59" s="111"/>
      <c r="D59" s="111"/>
      <c r="E59" s="19"/>
      <c r="F59" s="55"/>
      <c r="G59" s="19"/>
      <c r="H59" s="55"/>
      <c r="I59" s="19"/>
      <c r="J59" s="181"/>
      <c r="K59" s="65"/>
      <c r="L59" s="33"/>
      <c r="M59" s="34"/>
    </row>
    <row r="60" spans="1:13" s="36" customFormat="1" ht="47.25" customHeight="1" x14ac:dyDescent="0.25">
      <c r="A60" s="113"/>
      <c r="B60" s="110" t="s">
        <v>5</v>
      </c>
      <c r="C60" s="19"/>
      <c r="D60" s="19"/>
      <c r="E60" s="19"/>
      <c r="F60" s="55"/>
      <c r="G60" s="19"/>
      <c r="H60" s="55"/>
      <c r="I60" s="19"/>
      <c r="J60" s="181"/>
      <c r="K60" s="65"/>
      <c r="L60" s="33"/>
      <c r="M60" s="34"/>
    </row>
    <row r="61" spans="1:13" s="105" customFormat="1" ht="61.5" customHeight="1" x14ac:dyDescent="0.25">
      <c r="A61" s="83" t="s">
        <v>18</v>
      </c>
      <c r="B61" s="84" t="s">
        <v>66</v>
      </c>
      <c r="C61" s="163"/>
      <c r="D61" s="163"/>
      <c r="E61" s="89"/>
      <c r="F61" s="162"/>
      <c r="G61" s="163"/>
      <c r="H61" s="162"/>
      <c r="I61" s="85"/>
      <c r="J61" s="160" t="s">
        <v>36</v>
      </c>
      <c r="K61" s="60"/>
      <c r="L61" s="86"/>
      <c r="M61" s="87"/>
    </row>
    <row r="62" spans="1:13" s="70" customFormat="1" ht="103.5" customHeight="1" x14ac:dyDescent="0.25">
      <c r="A62" s="136" t="s">
        <v>19</v>
      </c>
      <c r="B62" s="137" t="s">
        <v>119</v>
      </c>
      <c r="C62" s="163">
        <f>SUM(C63:C66)</f>
        <v>877941.32</v>
      </c>
      <c r="D62" s="165">
        <f>SUM(D63:D66)</f>
        <v>1457501.38</v>
      </c>
      <c r="E62" s="165">
        <f>SUM(E63:E66)</f>
        <v>240757.7</v>
      </c>
      <c r="F62" s="164">
        <f>E62/D62</f>
        <v>0.16520000000000001</v>
      </c>
      <c r="G62" s="165">
        <f t="shared" ref="G62" si="21">SUM(G63:G67)</f>
        <v>240757.55</v>
      </c>
      <c r="H62" s="164">
        <f>G62/D62</f>
        <v>0.16520000000000001</v>
      </c>
      <c r="I62" s="163">
        <f>SUM(I63:I66)</f>
        <v>1247219.53</v>
      </c>
      <c r="J62" s="227"/>
      <c r="K62" s="65"/>
      <c r="L62" s="33"/>
      <c r="M62" s="34"/>
    </row>
    <row r="63" spans="1:13" s="71" customFormat="1" x14ac:dyDescent="0.25">
      <c r="A63" s="83"/>
      <c r="B63" s="135" t="s">
        <v>4</v>
      </c>
      <c r="C63" s="101">
        <f t="shared" ref="C63:E67" si="22">C69+C123</f>
        <v>11670.93</v>
      </c>
      <c r="D63" s="106">
        <f t="shared" si="22"/>
        <v>19471.009999999998</v>
      </c>
      <c r="E63" s="106">
        <f t="shared" si="22"/>
        <v>7817.35</v>
      </c>
      <c r="F63" s="104">
        <f t="shared" ref="F63:F65" si="23">E63/D63</f>
        <v>0.40150000000000002</v>
      </c>
      <c r="G63" s="106">
        <f>G69+G123</f>
        <v>7817.35</v>
      </c>
      <c r="H63" s="104">
        <f t="shared" ref="H63:H65" si="24">G63/D63</f>
        <v>0.40150000000000002</v>
      </c>
      <c r="I63" s="101">
        <f>I69+I123</f>
        <v>19471.009999999998</v>
      </c>
      <c r="J63" s="227"/>
      <c r="K63" s="65"/>
      <c r="L63" s="33"/>
      <c r="M63" s="34"/>
    </row>
    <row r="64" spans="1:13" s="71" customFormat="1" x14ac:dyDescent="0.25">
      <c r="A64" s="83"/>
      <c r="B64" s="135" t="s">
        <v>37</v>
      </c>
      <c r="C64" s="101">
        <f t="shared" si="22"/>
        <v>739275.84</v>
      </c>
      <c r="D64" s="106">
        <f t="shared" si="22"/>
        <v>1247475.8799999999</v>
      </c>
      <c r="E64" s="106">
        <f t="shared" si="22"/>
        <v>179388.59</v>
      </c>
      <c r="F64" s="104">
        <f t="shared" si="23"/>
        <v>0.14380000000000001</v>
      </c>
      <c r="G64" s="106">
        <f>G70+G124</f>
        <v>179388.44</v>
      </c>
      <c r="H64" s="104">
        <f t="shared" si="24"/>
        <v>0.14380000000000001</v>
      </c>
      <c r="I64" s="101">
        <f>I70+I124</f>
        <v>1061314.28</v>
      </c>
      <c r="J64" s="227"/>
      <c r="K64" s="65"/>
      <c r="L64" s="33"/>
      <c r="M64" s="34"/>
    </row>
    <row r="65" spans="1:13" s="71" customFormat="1" x14ac:dyDescent="0.25">
      <c r="A65" s="83"/>
      <c r="B65" s="135" t="s">
        <v>11</v>
      </c>
      <c r="C65" s="101">
        <f t="shared" si="22"/>
        <v>126994.55</v>
      </c>
      <c r="D65" s="106">
        <f t="shared" si="22"/>
        <v>190554.49</v>
      </c>
      <c r="E65" s="106">
        <f t="shared" si="22"/>
        <v>53551.76</v>
      </c>
      <c r="F65" s="104">
        <f t="shared" si="23"/>
        <v>0.28100000000000003</v>
      </c>
      <c r="G65" s="106">
        <f>G71+G125</f>
        <v>53551.76</v>
      </c>
      <c r="H65" s="104">
        <f t="shared" si="24"/>
        <v>0.28100000000000003</v>
      </c>
      <c r="I65" s="101">
        <f>I71+I125</f>
        <v>166434.23999999999</v>
      </c>
      <c r="J65" s="227"/>
      <c r="K65" s="65"/>
      <c r="L65" s="33"/>
      <c r="M65" s="34"/>
    </row>
    <row r="66" spans="1:13" s="71" customFormat="1" x14ac:dyDescent="0.25">
      <c r="A66" s="83"/>
      <c r="B66" s="135" t="s">
        <v>13</v>
      </c>
      <c r="C66" s="101">
        <f t="shared" si="22"/>
        <v>0</v>
      </c>
      <c r="D66" s="106">
        <f t="shared" si="22"/>
        <v>0</v>
      </c>
      <c r="E66" s="106">
        <f t="shared" si="22"/>
        <v>0</v>
      </c>
      <c r="F66" s="104">
        <v>0</v>
      </c>
      <c r="G66" s="106"/>
      <c r="H66" s="104">
        <v>0</v>
      </c>
      <c r="I66" s="101">
        <f>I72+I126</f>
        <v>0</v>
      </c>
      <c r="J66" s="227"/>
      <c r="K66" s="65"/>
      <c r="L66" s="33"/>
      <c r="M66" s="34"/>
    </row>
    <row r="67" spans="1:13" s="71" customFormat="1" collapsed="1" x14ac:dyDescent="0.25">
      <c r="A67" s="83"/>
      <c r="B67" s="135" t="s">
        <v>5</v>
      </c>
      <c r="C67" s="101">
        <f t="shared" si="22"/>
        <v>0</v>
      </c>
      <c r="D67" s="106">
        <f t="shared" si="22"/>
        <v>0</v>
      </c>
      <c r="E67" s="106">
        <f t="shared" si="22"/>
        <v>0</v>
      </c>
      <c r="F67" s="104"/>
      <c r="G67" s="106"/>
      <c r="H67" s="104"/>
      <c r="I67" s="101">
        <f>I73+I127</f>
        <v>0</v>
      </c>
      <c r="J67" s="227"/>
      <c r="K67" s="65"/>
      <c r="L67" s="33"/>
      <c r="M67" s="34"/>
    </row>
    <row r="68" spans="1:13" s="73" customFormat="1" x14ac:dyDescent="0.25">
      <c r="A68" s="154" t="s">
        <v>42</v>
      </c>
      <c r="B68" s="155" t="s">
        <v>77</v>
      </c>
      <c r="C68" s="156">
        <f>SUM(C69:C73)</f>
        <v>861370.7</v>
      </c>
      <c r="D68" s="151">
        <f>SUM(D69:D73)</f>
        <v>1433881.33</v>
      </c>
      <c r="E68" s="151">
        <f>SUM(E69:E73)</f>
        <v>229516.26</v>
      </c>
      <c r="F68" s="152">
        <f>E68/D68</f>
        <v>0.16009999999999999</v>
      </c>
      <c r="G68" s="151">
        <f>SUM(G69:G73)</f>
        <v>229516.26</v>
      </c>
      <c r="H68" s="152">
        <f>G68/D68</f>
        <v>0.16009999999999999</v>
      </c>
      <c r="I68" s="156">
        <f>SUM(I69:I73)</f>
        <v>1223599.48</v>
      </c>
      <c r="J68" s="229"/>
      <c r="K68" s="65"/>
      <c r="L68" s="72"/>
      <c r="M68" s="68"/>
    </row>
    <row r="69" spans="1:13" s="74" customFormat="1" x14ac:dyDescent="0.25">
      <c r="A69" s="157"/>
      <c r="B69" s="100" t="s">
        <v>4</v>
      </c>
      <c r="C69" s="101">
        <f t="shared" ref="C69:I71" si="25">C111+C75</f>
        <v>0</v>
      </c>
      <c r="D69" s="106">
        <f t="shared" si="25"/>
        <v>0</v>
      </c>
      <c r="E69" s="106">
        <f t="shared" si="25"/>
        <v>0</v>
      </c>
      <c r="F69" s="104">
        <f t="shared" si="25"/>
        <v>0</v>
      </c>
      <c r="G69" s="106">
        <f t="shared" si="25"/>
        <v>0</v>
      </c>
      <c r="H69" s="104">
        <f t="shared" si="25"/>
        <v>0</v>
      </c>
      <c r="I69" s="101">
        <f t="shared" si="25"/>
        <v>0</v>
      </c>
      <c r="J69" s="229"/>
      <c r="K69" s="65"/>
      <c r="L69" s="38"/>
      <c r="M69" s="68"/>
    </row>
    <row r="70" spans="1:13" s="74" customFormat="1" x14ac:dyDescent="0.25">
      <c r="A70" s="157"/>
      <c r="B70" s="100" t="s">
        <v>52</v>
      </c>
      <c r="C70" s="101">
        <f t="shared" si="25"/>
        <v>734649.4</v>
      </c>
      <c r="D70" s="106">
        <f>D112+D76</f>
        <v>1243548.8</v>
      </c>
      <c r="E70" s="106">
        <f t="shared" si="25"/>
        <v>176144.84</v>
      </c>
      <c r="F70" s="104">
        <f t="shared" si="25"/>
        <v>1.8474999999999999</v>
      </c>
      <c r="G70" s="106">
        <f t="shared" si="25"/>
        <v>176144.84</v>
      </c>
      <c r="H70" s="104">
        <f t="shared" si="25"/>
        <v>1.8474999999999999</v>
      </c>
      <c r="I70" s="101">
        <f t="shared" si="25"/>
        <v>1057387.2</v>
      </c>
      <c r="J70" s="229"/>
      <c r="K70" s="65"/>
      <c r="L70" s="38"/>
      <c r="M70" s="68"/>
    </row>
    <row r="71" spans="1:13" s="74" customFormat="1" x14ac:dyDescent="0.25">
      <c r="A71" s="157"/>
      <c r="B71" s="100" t="s">
        <v>11</v>
      </c>
      <c r="C71" s="101">
        <f t="shared" si="25"/>
        <v>126721.3</v>
      </c>
      <c r="D71" s="106">
        <f t="shared" si="25"/>
        <v>190332.53</v>
      </c>
      <c r="E71" s="106">
        <f t="shared" si="25"/>
        <v>53371.42</v>
      </c>
      <c r="F71" s="104">
        <f t="shared" si="25"/>
        <v>1.8474999999999999</v>
      </c>
      <c r="G71" s="106">
        <f t="shared" si="25"/>
        <v>53371.42</v>
      </c>
      <c r="H71" s="104">
        <f t="shared" si="25"/>
        <v>1.8474999999999999</v>
      </c>
      <c r="I71" s="101">
        <f t="shared" si="25"/>
        <v>166212.28</v>
      </c>
      <c r="J71" s="229"/>
      <c r="K71" s="65"/>
      <c r="L71" s="38"/>
      <c r="M71" s="68"/>
    </row>
    <row r="72" spans="1:13" s="74" customFormat="1" x14ac:dyDescent="0.25">
      <c r="A72" s="157"/>
      <c r="B72" s="100" t="s">
        <v>13</v>
      </c>
      <c r="C72" s="101"/>
      <c r="D72" s="106"/>
      <c r="E72" s="106"/>
      <c r="F72" s="104">
        <v>0</v>
      </c>
      <c r="G72" s="106"/>
      <c r="H72" s="104">
        <v>0</v>
      </c>
      <c r="I72" s="101"/>
      <c r="J72" s="229"/>
      <c r="K72" s="65"/>
      <c r="L72" s="38"/>
      <c r="M72" s="68"/>
    </row>
    <row r="73" spans="1:13" s="74" customFormat="1" x14ac:dyDescent="0.25">
      <c r="A73" s="157"/>
      <c r="B73" s="100" t="s">
        <v>5</v>
      </c>
      <c r="C73" s="101">
        <f t="shared" ref="C73:I73" si="26">C79+C115</f>
        <v>0</v>
      </c>
      <c r="D73" s="106">
        <f t="shared" si="26"/>
        <v>0</v>
      </c>
      <c r="E73" s="106">
        <f t="shared" si="26"/>
        <v>0</v>
      </c>
      <c r="F73" s="104">
        <f t="shared" si="26"/>
        <v>0</v>
      </c>
      <c r="G73" s="106">
        <f t="shared" si="26"/>
        <v>0</v>
      </c>
      <c r="H73" s="104">
        <f t="shared" si="26"/>
        <v>0</v>
      </c>
      <c r="I73" s="101">
        <f t="shared" si="26"/>
        <v>0</v>
      </c>
      <c r="J73" s="229"/>
      <c r="K73" s="65"/>
      <c r="L73" s="38"/>
      <c r="M73" s="68"/>
    </row>
    <row r="74" spans="1:13" s="73" customFormat="1" ht="81" x14ac:dyDescent="0.25">
      <c r="A74" s="158" t="s">
        <v>43</v>
      </c>
      <c r="B74" s="159" t="s">
        <v>82</v>
      </c>
      <c r="C74" s="156">
        <f>SUM(C75:C79)</f>
        <v>648901.68000000005</v>
      </c>
      <c r="D74" s="151">
        <f>SUM(D75:D79)</f>
        <v>1212512.8999999999</v>
      </c>
      <c r="E74" s="151">
        <f>SUM(E75:E79)</f>
        <v>28627.82</v>
      </c>
      <c r="F74" s="152">
        <f>E74/D74</f>
        <v>2.3599999999999999E-2</v>
      </c>
      <c r="G74" s="151">
        <f>SUM(G75:G79)</f>
        <v>28627.82</v>
      </c>
      <c r="H74" s="152">
        <f>G74/D74</f>
        <v>2.3599999999999999E-2</v>
      </c>
      <c r="I74" s="156">
        <f>SUM(I75:I79)</f>
        <v>1002231.06</v>
      </c>
      <c r="J74" s="172"/>
      <c r="K74" s="65"/>
      <c r="L74" s="72"/>
      <c r="M74" s="72"/>
    </row>
    <row r="75" spans="1:13" s="74" customFormat="1" x14ac:dyDescent="0.25">
      <c r="A75" s="148"/>
      <c r="B75" s="100" t="s">
        <v>4</v>
      </c>
      <c r="C75" s="101"/>
      <c r="D75" s="165"/>
      <c r="E75" s="106"/>
      <c r="F75" s="104"/>
      <c r="G75" s="106"/>
      <c r="H75" s="104"/>
      <c r="I75" s="101"/>
      <c r="J75" s="161"/>
      <c r="K75" s="65"/>
      <c r="L75" s="38"/>
      <c r="M75" s="68"/>
    </row>
    <row r="76" spans="1:13" s="74" customFormat="1" x14ac:dyDescent="0.25">
      <c r="A76" s="148"/>
      <c r="B76" s="100" t="s">
        <v>52</v>
      </c>
      <c r="C76" s="101">
        <f t="shared" ref="C76:H77" si="27">C88+C94+C100+C82</f>
        <v>577522.5</v>
      </c>
      <c r="D76" s="106">
        <f>D88+D94+D100+D82+D106</f>
        <v>1077522.5</v>
      </c>
      <c r="E76" s="106">
        <f t="shared" si="27"/>
        <v>25478.51</v>
      </c>
      <c r="F76" s="106">
        <f t="shared" si="27"/>
        <v>0.94</v>
      </c>
      <c r="G76" s="106">
        <f t="shared" si="27"/>
        <v>25478.51</v>
      </c>
      <c r="H76" s="106">
        <f t="shared" si="27"/>
        <v>0.94</v>
      </c>
      <c r="I76" s="101">
        <f>I88+I94+I100+I82+I106</f>
        <v>891360.9</v>
      </c>
      <c r="J76" s="161"/>
      <c r="K76" s="65"/>
      <c r="L76" s="38"/>
      <c r="M76" s="68"/>
    </row>
    <row r="77" spans="1:13" s="74" customFormat="1" x14ac:dyDescent="0.25">
      <c r="A77" s="148"/>
      <c r="B77" s="100" t="s">
        <v>38</v>
      </c>
      <c r="C77" s="101">
        <f t="shared" si="27"/>
        <v>71379.179999999993</v>
      </c>
      <c r="D77" s="106">
        <f>D89+D95+D101+D83+D107</f>
        <v>134990.39999999999</v>
      </c>
      <c r="E77" s="106">
        <f t="shared" si="27"/>
        <v>3149.31</v>
      </c>
      <c r="F77" s="106">
        <f t="shared" si="27"/>
        <v>0.94</v>
      </c>
      <c r="G77" s="106">
        <f t="shared" si="27"/>
        <v>3149.31</v>
      </c>
      <c r="H77" s="106">
        <f t="shared" si="27"/>
        <v>0.94</v>
      </c>
      <c r="I77" s="101">
        <f>I89+I95+I101+I83+I107</f>
        <v>110870.16</v>
      </c>
      <c r="J77" s="161"/>
      <c r="K77" s="65"/>
      <c r="L77" s="38"/>
      <c r="M77" s="68"/>
    </row>
    <row r="78" spans="1:13" s="74" customFormat="1" x14ac:dyDescent="0.25">
      <c r="A78" s="148"/>
      <c r="B78" s="100" t="s">
        <v>13</v>
      </c>
      <c r="C78" s="101"/>
      <c r="D78" s="106"/>
      <c r="E78" s="106"/>
      <c r="F78" s="104"/>
      <c r="G78" s="106"/>
      <c r="H78" s="104"/>
      <c r="I78" s="101"/>
      <c r="J78" s="161"/>
      <c r="K78" s="65"/>
      <c r="L78" s="38"/>
      <c r="M78" s="68"/>
    </row>
    <row r="79" spans="1:13" s="74" customFormat="1" x14ac:dyDescent="0.25">
      <c r="A79" s="148"/>
      <c r="B79" s="100" t="s">
        <v>5</v>
      </c>
      <c r="C79" s="101"/>
      <c r="D79" s="165"/>
      <c r="E79" s="106"/>
      <c r="F79" s="104"/>
      <c r="G79" s="106"/>
      <c r="H79" s="104"/>
      <c r="I79" s="101"/>
      <c r="J79" s="161"/>
      <c r="K79" s="65"/>
      <c r="L79" s="38"/>
      <c r="M79" s="68"/>
    </row>
    <row r="80" spans="1:13" s="73" customFormat="1" ht="50.25" customHeight="1" x14ac:dyDescent="0.25">
      <c r="A80" s="143" t="s">
        <v>83</v>
      </c>
      <c r="B80" s="141" t="s">
        <v>78</v>
      </c>
      <c r="C80" s="140">
        <f>SUM(C81:C85)</f>
        <v>604004.98</v>
      </c>
      <c r="D80" s="121">
        <f>SUM(D81:D85)</f>
        <v>1165802.73</v>
      </c>
      <c r="E80" s="121">
        <f>SUM(E81:E85)</f>
        <v>0</v>
      </c>
      <c r="F80" s="122">
        <f>E80/D80</f>
        <v>0</v>
      </c>
      <c r="G80" s="121">
        <f>SUM(G81:G85)</f>
        <v>0</v>
      </c>
      <c r="H80" s="122">
        <f>G80/D80</f>
        <v>0</v>
      </c>
      <c r="I80" s="140">
        <f>SUM(I81:I85)</f>
        <v>957252.1</v>
      </c>
      <c r="J80" s="210" t="s">
        <v>133</v>
      </c>
      <c r="K80" s="65"/>
      <c r="L80" s="72"/>
      <c r="M80" s="72"/>
    </row>
    <row r="81" spans="1:13" s="74" customFormat="1" x14ac:dyDescent="0.25">
      <c r="A81" s="76"/>
      <c r="B81" s="100" t="s">
        <v>4</v>
      </c>
      <c r="C81" s="19"/>
      <c r="D81" s="63"/>
      <c r="E81" s="18"/>
      <c r="F81" s="54"/>
      <c r="G81" s="18"/>
      <c r="H81" s="54"/>
      <c r="I81" s="19"/>
      <c r="J81" s="211"/>
      <c r="K81" s="65"/>
      <c r="L81" s="38"/>
      <c r="M81" s="68"/>
    </row>
    <row r="82" spans="1:13" s="74" customFormat="1" x14ac:dyDescent="0.25">
      <c r="A82" s="76"/>
      <c r="B82" s="100" t="s">
        <v>52</v>
      </c>
      <c r="C82" s="101">
        <v>537564.43000000005</v>
      </c>
      <c r="D82" s="106">
        <v>1037564.43</v>
      </c>
      <c r="E82" s="18">
        <v>0</v>
      </c>
      <c r="F82" s="54">
        <f>E82/D82</f>
        <v>0</v>
      </c>
      <c r="G82" s="18">
        <v>0</v>
      </c>
      <c r="H82" s="54">
        <f>G82/D82</f>
        <v>0</v>
      </c>
      <c r="I82" s="101">
        <v>851954.4</v>
      </c>
      <c r="J82" s="211"/>
      <c r="K82" s="65"/>
      <c r="L82" s="38"/>
      <c r="M82" s="68"/>
    </row>
    <row r="83" spans="1:13" s="74" customFormat="1" x14ac:dyDescent="0.25">
      <c r="A83" s="76"/>
      <c r="B83" s="100" t="s">
        <v>38</v>
      </c>
      <c r="C83" s="101">
        <v>66440.55</v>
      </c>
      <c r="D83" s="106">
        <v>128238.3</v>
      </c>
      <c r="E83" s="18">
        <v>0</v>
      </c>
      <c r="F83" s="54">
        <f>E83/D83</f>
        <v>0</v>
      </c>
      <c r="G83" s="18">
        <v>0</v>
      </c>
      <c r="H83" s="54">
        <f>G83/D83</f>
        <v>0</v>
      </c>
      <c r="I83" s="101">
        <v>105297.7</v>
      </c>
      <c r="J83" s="211"/>
      <c r="K83" s="65"/>
      <c r="L83" s="38"/>
      <c r="M83" s="68"/>
    </row>
    <row r="84" spans="1:13" s="74" customFormat="1" x14ac:dyDescent="0.25">
      <c r="A84" s="76"/>
      <c r="B84" s="100" t="s">
        <v>13</v>
      </c>
      <c r="C84" s="19"/>
      <c r="D84" s="18"/>
      <c r="E84" s="18"/>
      <c r="F84" s="54"/>
      <c r="G84" s="18"/>
      <c r="H84" s="54"/>
      <c r="I84" s="19"/>
      <c r="J84" s="211"/>
      <c r="K84" s="65"/>
      <c r="L84" s="38"/>
      <c r="M84" s="68"/>
    </row>
    <row r="85" spans="1:13" s="74" customFormat="1" x14ac:dyDescent="0.25">
      <c r="A85" s="76"/>
      <c r="B85" s="100" t="s">
        <v>5</v>
      </c>
      <c r="C85" s="19"/>
      <c r="D85" s="63"/>
      <c r="E85" s="18"/>
      <c r="F85" s="54"/>
      <c r="G85" s="18"/>
      <c r="H85" s="54"/>
      <c r="I85" s="19"/>
      <c r="J85" s="212"/>
      <c r="K85" s="65"/>
      <c r="L85" s="38"/>
      <c r="M85" s="68"/>
    </row>
    <row r="86" spans="1:13" s="73" customFormat="1" ht="60.75" customHeight="1" x14ac:dyDescent="0.25">
      <c r="A86" s="145" t="s">
        <v>84</v>
      </c>
      <c r="B86" s="142" t="s">
        <v>89</v>
      </c>
      <c r="C86" s="140">
        <f>SUM(C87:C91)</f>
        <v>30324.68</v>
      </c>
      <c r="D86" s="121">
        <f>SUM(D87:D91)</f>
        <v>30324.68</v>
      </c>
      <c r="E86" s="121">
        <f>SUM(E87:E91)</f>
        <v>28627.82</v>
      </c>
      <c r="F86" s="122">
        <f>E86/D86</f>
        <v>0.94399999999999995</v>
      </c>
      <c r="G86" s="121">
        <f>SUM(G87:G91)</f>
        <v>28627.82</v>
      </c>
      <c r="H86" s="122">
        <f>G86/D86</f>
        <v>0.94399999999999995</v>
      </c>
      <c r="I86" s="140">
        <f>SUM(I87:I91)</f>
        <v>30324.68</v>
      </c>
      <c r="J86" s="213" t="s">
        <v>132</v>
      </c>
      <c r="K86" s="65"/>
      <c r="L86" s="72"/>
      <c r="M86" s="72"/>
    </row>
    <row r="87" spans="1:13" s="74" customFormat="1" x14ac:dyDescent="0.25">
      <c r="A87" s="76"/>
      <c r="B87" s="100" t="s">
        <v>4</v>
      </c>
      <c r="C87" s="19"/>
      <c r="D87" s="63"/>
      <c r="E87" s="18"/>
      <c r="F87" s="54"/>
      <c r="G87" s="18"/>
      <c r="H87" s="54"/>
      <c r="I87" s="19"/>
      <c r="J87" s="214"/>
      <c r="K87" s="65"/>
      <c r="L87" s="38"/>
      <c r="M87" s="68"/>
    </row>
    <row r="88" spans="1:13" s="74" customFormat="1" x14ac:dyDescent="0.25">
      <c r="A88" s="76"/>
      <c r="B88" s="100" t="s">
        <v>52</v>
      </c>
      <c r="C88" s="101">
        <v>26988.97</v>
      </c>
      <c r="D88" s="106">
        <v>26988.97</v>
      </c>
      <c r="E88" s="106">
        <v>25478.51</v>
      </c>
      <c r="F88" s="104">
        <f>E88/D88</f>
        <v>0.94399999999999995</v>
      </c>
      <c r="G88" s="106">
        <v>25478.51</v>
      </c>
      <c r="H88" s="104">
        <f>G88/D88</f>
        <v>0.94399999999999995</v>
      </c>
      <c r="I88" s="101">
        <v>26988.97</v>
      </c>
      <c r="J88" s="214"/>
      <c r="K88" s="65"/>
      <c r="L88" s="38"/>
      <c r="M88" s="68"/>
    </row>
    <row r="89" spans="1:13" s="74" customFormat="1" x14ac:dyDescent="0.25">
      <c r="A89" s="76"/>
      <c r="B89" s="100" t="s">
        <v>38</v>
      </c>
      <c r="C89" s="101">
        <v>3335.71</v>
      </c>
      <c r="D89" s="106">
        <v>3335.71</v>
      </c>
      <c r="E89" s="106">
        <v>3149.31</v>
      </c>
      <c r="F89" s="104">
        <f>E89/D89</f>
        <v>0.94410000000000005</v>
      </c>
      <c r="G89" s="106">
        <v>3149.31</v>
      </c>
      <c r="H89" s="104">
        <f>G89/D89</f>
        <v>0.94410000000000005</v>
      </c>
      <c r="I89" s="101">
        <v>3335.71</v>
      </c>
      <c r="J89" s="214"/>
      <c r="K89" s="65"/>
      <c r="L89" s="38"/>
      <c r="M89" s="68"/>
    </row>
    <row r="90" spans="1:13" s="74" customFormat="1" x14ac:dyDescent="0.25">
      <c r="A90" s="76"/>
      <c r="B90" s="100" t="s">
        <v>13</v>
      </c>
      <c r="C90" s="19"/>
      <c r="D90" s="18"/>
      <c r="E90" s="18"/>
      <c r="F90" s="54"/>
      <c r="G90" s="18"/>
      <c r="H90" s="54"/>
      <c r="I90" s="19"/>
      <c r="J90" s="214"/>
      <c r="K90" s="65"/>
      <c r="L90" s="38"/>
      <c r="M90" s="68"/>
    </row>
    <row r="91" spans="1:13" s="74" customFormat="1" x14ac:dyDescent="0.25">
      <c r="A91" s="76"/>
      <c r="B91" s="100" t="s">
        <v>5</v>
      </c>
      <c r="C91" s="19"/>
      <c r="D91" s="63"/>
      <c r="E91" s="18"/>
      <c r="F91" s="54"/>
      <c r="G91" s="18"/>
      <c r="H91" s="54"/>
      <c r="I91" s="19"/>
      <c r="J91" s="215"/>
      <c r="K91" s="65"/>
      <c r="L91" s="38"/>
      <c r="M91" s="68"/>
    </row>
    <row r="92" spans="1:13" s="73" customFormat="1" ht="60.75" customHeight="1" x14ac:dyDescent="0.25">
      <c r="A92" s="143" t="s">
        <v>86</v>
      </c>
      <c r="B92" s="142" t="s">
        <v>87</v>
      </c>
      <c r="C92" s="140">
        <v>0</v>
      </c>
      <c r="D92" s="121">
        <f>SUM(D93:D97)</f>
        <v>12139.1</v>
      </c>
      <c r="E92" s="121">
        <f>SUM(E93:E97)</f>
        <v>0</v>
      </c>
      <c r="F92" s="122">
        <f>E92/D92</f>
        <v>0</v>
      </c>
      <c r="G92" s="121">
        <f>SUM(G93:G97)</f>
        <v>0</v>
      </c>
      <c r="H92" s="104">
        <f t="shared" ref="H92" si="28">G92/D92</f>
        <v>0</v>
      </c>
      <c r="I92" s="140">
        <f>SUM(I93:I97)</f>
        <v>12139.1</v>
      </c>
      <c r="J92" s="213" t="s">
        <v>92</v>
      </c>
      <c r="K92" s="65"/>
      <c r="L92" s="72"/>
      <c r="M92" s="72"/>
    </row>
    <row r="93" spans="1:13" s="74" customFormat="1" x14ac:dyDescent="0.25">
      <c r="A93" s="144"/>
      <c r="B93" s="100" t="s">
        <v>4</v>
      </c>
      <c r="C93" s="101"/>
      <c r="D93" s="165"/>
      <c r="E93" s="106"/>
      <c r="F93" s="104"/>
      <c r="G93" s="106"/>
      <c r="H93" s="104"/>
      <c r="I93" s="101"/>
      <c r="J93" s="214"/>
      <c r="K93" s="65"/>
      <c r="L93" s="38"/>
      <c r="M93" s="68"/>
    </row>
    <row r="94" spans="1:13" s="74" customFormat="1" x14ac:dyDescent="0.25">
      <c r="A94" s="144"/>
      <c r="B94" s="100" t="s">
        <v>52</v>
      </c>
      <c r="C94" s="101">
        <v>10803.8</v>
      </c>
      <c r="D94" s="106">
        <v>10803.8</v>
      </c>
      <c r="E94" s="106">
        <v>0</v>
      </c>
      <c r="F94" s="104">
        <f>E94/D94</f>
        <v>0</v>
      </c>
      <c r="G94" s="106">
        <v>0</v>
      </c>
      <c r="H94" s="104"/>
      <c r="I94" s="101">
        <v>10803.8</v>
      </c>
      <c r="J94" s="214"/>
      <c r="K94" s="65"/>
      <c r="L94" s="38"/>
      <c r="M94" s="68"/>
    </row>
    <row r="95" spans="1:13" s="74" customFormat="1" x14ac:dyDescent="0.25">
      <c r="A95" s="144"/>
      <c r="B95" s="100" t="s">
        <v>38</v>
      </c>
      <c r="C95" s="101">
        <v>1335.3</v>
      </c>
      <c r="D95" s="106">
        <v>1335.3</v>
      </c>
      <c r="E95" s="106">
        <v>0</v>
      </c>
      <c r="F95" s="104">
        <v>0</v>
      </c>
      <c r="G95" s="106">
        <v>0</v>
      </c>
      <c r="H95" s="104"/>
      <c r="I95" s="101">
        <v>1335.3</v>
      </c>
      <c r="J95" s="214"/>
      <c r="K95" s="65"/>
      <c r="L95" s="38"/>
      <c r="M95" s="68"/>
    </row>
    <row r="96" spans="1:13" s="74" customFormat="1" x14ac:dyDescent="0.25">
      <c r="A96" s="144"/>
      <c r="B96" s="100" t="s">
        <v>13</v>
      </c>
      <c r="C96" s="101"/>
      <c r="D96" s="106"/>
      <c r="E96" s="106"/>
      <c r="F96" s="104"/>
      <c r="G96" s="106"/>
      <c r="H96" s="104"/>
      <c r="I96" s="101">
        <v>0</v>
      </c>
      <c r="J96" s="214"/>
      <c r="K96" s="65"/>
      <c r="L96" s="38"/>
      <c r="M96" s="68"/>
    </row>
    <row r="97" spans="1:13" s="74" customFormat="1" x14ac:dyDescent="0.25">
      <c r="A97" s="144"/>
      <c r="B97" s="100" t="s">
        <v>5</v>
      </c>
      <c r="C97" s="101"/>
      <c r="D97" s="165"/>
      <c r="E97" s="106"/>
      <c r="F97" s="104"/>
      <c r="G97" s="106"/>
      <c r="H97" s="104"/>
      <c r="I97" s="101"/>
      <c r="J97" s="215"/>
      <c r="K97" s="65"/>
      <c r="L97" s="38"/>
      <c r="M97" s="68"/>
    </row>
    <row r="98" spans="1:13" s="73" customFormat="1" ht="82.5" customHeight="1" x14ac:dyDescent="0.25">
      <c r="A98" s="145" t="s">
        <v>88</v>
      </c>
      <c r="B98" s="142" t="s">
        <v>85</v>
      </c>
      <c r="C98" s="140">
        <f>SUM(C99:C103)</f>
        <v>2432.92</v>
      </c>
      <c r="D98" s="121">
        <f>SUM(D99:D103)</f>
        <v>1813.47</v>
      </c>
      <c r="E98" s="77">
        <f>SUM(E99:E103)</f>
        <v>0</v>
      </c>
      <c r="F98" s="78">
        <f>E98/D98</f>
        <v>0</v>
      </c>
      <c r="G98" s="77">
        <f>SUM(G99:G103)</f>
        <v>0</v>
      </c>
      <c r="H98" s="54"/>
      <c r="I98" s="140">
        <f>SUM(I99:I103)</f>
        <v>702</v>
      </c>
      <c r="J98" s="213" t="s">
        <v>93</v>
      </c>
      <c r="K98" s="65"/>
      <c r="L98" s="72"/>
      <c r="M98" s="72"/>
    </row>
    <row r="99" spans="1:13" s="74" customFormat="1" x14ac:dyDescent="0.25">
      <c r="A99" s="144"/>
      <c r="B99" s="100" t="s">
        <v>4</v>
      </c>
      <c r="C99" s="19"/>
      <c r="D99" s="63"/>
      <c r="E99" s="18"/>
      <c r="F99" s="54"/>
      <c r="G99" s="18"/>
      <c r="H99" s="54"/>
      <c r="I99" s="101"/>
      <c r="J99" s="214"/>
      <c r="K99" s="65"/>
      <c r="L99" s="38"/>
      <c r="M99" s="68"/>
    </row>
    <row r="100" spans="1:13" s="74" customFormat="1" x14ac:dyDescent="0.25">
      <c r="A100" s="144"/>
      <c r="B100" s="100" t="s">
        <v>52</v>
      </c>
      <c r="C100" s="101">
        <v>2165.3000000000002</v>
      </c>
      <c r="D100" s="18">
        <v>0</v>
      </c>
      <c r="E100" s="18">
        <v>0</v>
      </c>
      <c r="F100" s="54"/>
      <c r="G100" s="18">
        <v>0</v>
      </c>
      <c r="H100" s="54"/>
      <c r="I100" s="101">
        <v>0</v>
      </c>
      <c r="J100" s="214"/>
      <c r="K100" s="65"/>
      <c r="L100" s="38"/>
      <c r="M100" s="68"/>
    </row>
    <row r="101" spans="1:13" s="74" customFormat="1" x14ac:dyDescent="0.25">
      <c r="A101" s="144"/>
      <c r="B101" s="100" t="s">
        <v>38</v>
      </c>
      <c r="C101" s="101">
        <v>267.62</v>
      </c>
      <c r="D101" s="106">
        <v>1813.47</v>
      </c>
      <c r="E101" s="18">
        <v>0</v>
      </c>
      <c r="F101" s="54">
        <v>0</v>
      </c>
      <c r="G101" s="18">
        <v>0</v>
      </c>
      <c r="H101" s="54"/>
      <c r="I101" s="101">
        <v>702</v>
      </c>
      <c r="J101" s="214"/>
      <c r="K101" s="65"/>
      <c r="L101" s="38"/>
      <c r="M101" s="68"/>
    </row>
    <row r="102" spans="1:13" s="74" customFormat="1" x14ac:dyDescent="0.25">
      <c r="A102" s="144"/>
      <c r="B102" s="100" t="s">
        <v>13</v>
      </c>
      <c r="C102" s="19"/>
      <c r="D102" s="18"/>
      <c r="E102" s="18"/>
      <c r="F102" s="54"/>
      <c r="G102" s="18"/>
      <c r="H102" s="54"/>
      <c r="I102" s="19"/>
      <c r="J102" s="214"/>
      <c r="K102" s="65"/>
      <c r="L102" s="38"/>
      <c r="M102" s="68"/>
    </row>
    <row r="103" spans="1:13" s="74" customFormat="1" x14ac:dyDescent="0.25">
      <c r="A103" s="144"/>
      <c r="B103" s="100" t="s">
        <v>5</v>
      </c>
      <c r="C103" s="19"/>
      <c r="D103" s="63"/>
      <c r="E103" s="18"/>
      <c r="F103" s="54"/>
      <c r="G103" s="18"/>
      <c r="H103" s="54"/>
      <c r="I103" s="19"/>
      <c r="J103" s="215"/>
      <c r="K103" s="65"/>
      <c r="L103" s="38"/>
      <c r="M103" s="68"/>
    </row>
    <row r="104" spans="1:13" s="73" customFormat="1" ht="81" x14ac:dyDescent="0.25">
      <c r="A104" s="145" t="s">
        <v>90</v>
      </c>
      <c r="B104" s="142" t="s">
        <v>91</v>
      </c>
      <c r="C104" s="140">
        <f>SUM(C105:C109)</f>
        <v>0</v>
      </c>
      <c r="D104" s="121">
        <f>SUM(D105:D109)</f>
        <v>2432.92</v>
      </c>
      <c r="E104" s="77">
        <f>SUM(E105:E109)</f>
        <v>0</v>
      </c>
      <c r="F104" s="78">
        <f>E104/D104</f>
        <v>0</v>
      </c>
      <c r="G104" s="77">
        <f>SUM(G105:G109)</f>
        <v>0</v>
      </c>
      <c r="H104" s="54"/>
      <c r="I104" s="140">
        <f>SUM(I105:I109)</f>
        <v>1813.18</v>
      </c>
      <c r="J104" s="213" t="s">
        <v>94</v>
      </c>
      <c r="K104" s="65"/>
      <c r="L104" s="72"/>
      <c r="M104" s="72"/>
    </row>
    <row r="105" spans="1:13" s="74" customFormat="1" x14ac:dyDescent="0.25">
      <c r="A105" s="76"/>
      <c r="B105" s="100" t="s">
        <v>4</v>
      </c>
      <c r="C105" s="101"/>
      <c r="D105" s="165"/>
      <c r="E105" s="18"/>
      <c r="F105" s="54"/>
      <c r="G105" s="18"/>
      <c r="H105" s="54"/>
      <c r="I105" s="101"/>
      <c r="J105" s="214"/>
      <c r="K105" s="65"/>
      <c r="L105" s="38"/>
      <c r="M105" s="68"/>
    </row>
    <row r="106" spans="1:13" s="74" customFormat="1" x14ac:dyDescent="0.25">
      <c r="A106" s="76"/>
      <c r="B106" s="100" t="s">
        <v>52</v>
      </c>
      <c r="C106" s="101">
        <v>0</v>
      </c>
      <c r="D106" s="106">
        <v>2165.3000000000002</v>
      </c>
      <c r="E106" s="18">
        <v>0</v>
      </c>
      <c r="F106" s="54">
        <f>E106/D106</f>
        <v>0</v>
      </c>
      <c r="G106" s="18">
        <v>0</v>
      </c>
      <c r="H106" s="54">
        <f>G106/D106</f>
        <v>0</v>
      </c>
      <c r="I106" s="101">
        <v>1613.73</v>
      </c>
      <c r="J106" s="214"/>
      <c r="K106" s="65"/>
      <c r="L106" s="38"/>
      <c r="M106" s="68"/>
    </row>
    <row r="107" spans="1:13" s="74" customFormat="1" x14ac:dyDescent="0.25">
      <c r="A107" s="76"/>
      <c r="B107" s="100" t="s">
        <v>38</v>
      </c>
      <c r="C107" s="101">
        <v>0</v>
      </c>
      <c r="D107" s="106">
        <v>267.62</v>
      </c>
      <c r="E107" s="18">
        <v>0</v>
      </c>
      <c r="F107" s="54">
        <v>0</v>
      </c>
      <c r="G107" s="18">
        <v>0</v>
      </c>
      <c r="H107" s="54"/>
      <c r="I107" s="101">
        <v>199.45</v>
      </c>
      <c r="J107" s="214"/>
      <c r="K107" s="65"/>
      <c r="L107" s="38"/>
      <c r="M107" s="68"/>
    </row>
    <row r="108" spans="1:13" s="74" customFormat="1" x14ac:dyDescent="0.25">
      <c r="A108" s="76"/>
      <c r="B108" s="100" t="s">
        <v>13</v>
      </c>
      <c r="C108" s="101"/>
      <c r="D108" s="106"/>
      <c r="E108" s="18"/>
      <c r="F108" s="54"/>
      <c r="G108" s="18"/>
      <c r="H108" s="54"/>
      <c r="I108" s="19"/>
      <c r="J108" s="214"/>
      <c r="K108" s="65"/>
      <c r="L108" s="38"/>
      <c r="M108" s="68"/>
    </row>
    <row r="109" spans="1:13" s="74" customFormat="1" x14ac:dyDescent="0.25">
      <c r="A109" s="76"/>
      <c r="B109" s="100" t="s">
        <v>5</v>
      </c>
      <c r="C109" s="101"/>
      <c r="D109" s="165"/>
      <c r="E109" s="18"/>
      <c r="F109" s="54"/>
      <c r="G109" s="18"/>
      <c r="H109" s="54"/>
      <c r="I109" s="19"/>
      <c r="J109" s="215"/>
      <c r="K109" s="65"/>
      <c r="L109" s="38"/>
      <c r="M109" s="68"/>
    </row>
    <row r="110" spans="1:13" s="73" customFormat="1" ht="81" x14ac:dyDescent="0.25">
      <c r="A110" s="154" t="s">
        <v>60</v>
      </c>
      <c r="B110" s="155" t="s">
        <v>79</v>
      </c>
      <c r="C110" s="156">
        <f>SUM(C111:C115)</f>
        <v>212469.02</v>
      </c>
      <c r="D110" s="151">
        <f>SUM(D111:D115)</f>
        <v>221368.43</v>
      </c>
      <c r="E110" s="151">
        <f>SUM(E111:E115)</f>
        <v>200888.44</v>
      </c>
      <c r="F110" s="152">
        <f>E110/D110</f>
        <v>0.90749999999999997</v>
      </c>
      <c r="G110" s="151">
        <f>SUM(G111:G115)</f>
        <v>200888.44</v>
      </c>
      <c r="H110" s="152">
        <f>G110/D110</f>
        <v>0.90749999999999997</v>
      </c>
      <c r="I110" s="156">
        <f>SUM(I111:I115)</f>
        <v>221368.42</v>
      </c>
      <c r="J110" s="228"/>
      <c r="K110" s="65"/>
      <c r="L110" s="72"/>
      <c r="M110" s="68"/>
    </row>
    <row r="111" spans="1:13" s="74" customFormat="1" x14ac:dyDescent="0.25">
      <c r="A111" s="144"/>
      <c r="B111" s="100" t="s">
        <v>4</v>
      </c>
      <c r="C111" s="101">
        <f>C117</f>
        <v>0</v>
      </c>
      <c r="D111" s="106">
        <f>D117</f>
        <v>0</v>
      </c>
      <c r="E111" s="106">
        <f>E117</f>
        <v>0</v>
      </c>
      <c r="F111" s="104"/>
      <c r="G111" s="106"/>
      <c r="H111" s="104"/>
      <c r="I111" s="101"/>
      <c r="J111" s="228"/>
      <c r="K111" s="65"/>
      <c r="L111" s="38"/>
      <c r="M111" s="68"/>
    </row>
    <row r="112" spans="1:13" s="74" customFormat="1" x14ac:dyDescent="0.25">
      <c r="A112" s="144"/>
      <c r="B112" s="100" t="s">
        <v>52</v>
      </c>
      <c r="C112" s="101">
        <f t="shared" ref="C112:I115" si="29">C118</f>
        <v>157126.9</v>
      </c>
      <c r="D112" s="106">
        <f t="shared" si="29"/>
        <v>166026.29999999999</v>
      </c>
      <c r="E112" s="106">
        <f t="shared" si="29"/>
        <v>150666.32999999999</v>
      </c>
      <c r="F112" s="104">
        <f>E112/D112</f>
        <v>0.90749999999999997</v>
      </c>
      <c r="G112" s="106">
        <f t="shared" si="29"/>
        <v>150666.32999999999</v>
      </c>
      <c r="H112" s="104">
        <f>G112/D112</f>
        <v>0.90749999999999997</v>
      </c>
      <c r="I112" s="101">
        <f t="shared" si="29"/>
        <v>166026.29999999999</v>
      </c>
      <c r="J112" s="228"/>
      <c r="K112" s="65"/>
      <c r="L112" s="38"/>
      <c r="M112" s="68"/>
    </row>
    <row r="113" spans="1:13" s="74" customFormat="1" x14ac:dyDescent="0.25">
      <c r="A113" s="144"/>
      <c r="B113" s="100" t="s">
        <v>38</v>
      </c>
      <c r="C113" s="101">
        <f t="shared" si="29"/>
        <v>55342.12</v>
      </c>
      <c r="D113" s="106">
        <f>D119</f>
        <v>55342.13</v>
      </c>
      <c r="E113" s="106">
        <f t="shared" si="29"/>
        <v>50222.11</v>
      </c>
      <c r="F113" s="104">
        <f>E113/D113</f>
        <v>0.90749999999999997</v>
      </c>
      <c r="G113" s="106">
        <f t="shared" si="29"/>
        <v>50222.11</v>
      </c>
      <c r="H113" s="104">
        <f>G113/D113</f>
        <v>0.90749999999999997</v>
      </c>
      <c r="I113" s="101">
        <f t="shared" si="29"/>
        <v>55342.12</v>
      </c>
      <c r="J113" s="228"/>
      <c r="K113" s="65"/>
      <c r="L113" s="38"/>
      <c r="M113" s="68"/>
    </row>
    <row r="114" spans="1:13" s="74" customFormat="1" x14ac:dyDescent="0.25">
      <c r="A114" s="144"/>
      <c r="B114" s="100" t="s">
        <v>13</v>
      </c>
      <c r="C114" s="101">
        <f t="shared" si="29"/>
        <v>0</v>
      </c>
      <c r="D114" s="106">
        <f t="shared" si="29"/>
        <v>0</v>
      </c>
      <c r="E114" s="106">
        <f>E120</f>
        <v>0</v>
      </c>
      <c r="F114" s="104"/>
      <c r="G114" s="106">
        <f>G120</f>
        <v>0</v>
      </c>
      <c r="H114" s="104"/>
      <c r="I114" s="101">
        <f t="shared" ref="I114" si="30">I120</f>
        <v>0</v>
      </c>
      <c r="J114" s="228"/>
      <c r="K114" s="65"/>
      <c r="L114" s="38"/>
      <c r="M114" s="68"/>
    </row>
    <row r="115" spans="1:13" s="74" customFormat="1" x14ac:dyDescent="0.25">
      <c r="A115" s="144"/>
      <c r="B115" s="100" t="s">
        <v>5</v>
      </c>
      <c r="C115" s="101">
        <f t="shared" si="29"/>
        <v>0</v>
      </c>
      <c r="D115" s="106">
        <f t="shared" si="29"/>
        <v>0</v>
      </c>
      <c r="E115" s="106">
        <f>E121</f>
        <v>0</v>
      </c>
      <c r="F115" s="104"/>
      <c r="G115" s="106"/>
      <c r="H115" s="104"/>
      <c r="I115" s="101"/>
      <c r="J115" s="228"/>
      <c r="K115" s="65"/>
      <c r="L115" s="38"/>
      <c r="M115" s="68"/>
    </row>
    <row r="116" spans="1:13" s="79" customFormat="1" ht="45.75" customHeight="1" x14ac:dyDescent="0.25">
      <c r="A116" s="144" t="s">
        <v>65</v>
      </c>
      <c r="B116" s="146" t="s">
        <v>56</v>
      </c>
      <c r="C116" s="140">
        <f>SUM(C117:C121)</f>
        <v>212469.02</v>
      </c>
      <c r="D116" s="121">
        <f>SUM(D117:D121)</f>
        <v>221368.43</v>
      </c>
      <c r="E116" s="121">
        <f>SUM(E117:E121)</f>
        <v>200888.44</v>
      </c>
      <c r="F116" s="122">
        <f>E116/D116</f>
        <v>0.90749999999999997</v>
      </c>
      <c r="G116" s="121">
        <f>SUM(G117:G121)</f>
        <v>200888.44</v>
      </c>
      <c r="H116" s="122">
        <f>G116/D116</f>
        <v>0.90749999999999997</v>
      </c>
      <c r="I116" s="140">
        <f>SUM(I117:I121)</f>
        <v>221368.42</v>
      </c>
      <c r="J116" s="220" t="s">
        <v>117</v>
      </c>
      <c r="K116" s="65"/>
      <c r="L116" s="72"/>
      <c r="M116" s="68"/>
    </row>
    <row r="117" spans="1:13" s="74" customFormat="1" x14ac:dyDescent="0.25">
      <c r="A117" s="76"/>
      <c r="B117" s="100" t="s">
        <v>4</v>
      </c>
      <c r="C117" s="101"/>
      <c r="D117" s="165"/>
      <c r="E117" s="106"/>
      <c r="F117" s="104"/>
      <c r="G117" s="106"/>
      <c r="H117" s="104"/>
      <c r="I117" s="101"/>
      <c r="J117" s="220"/>
      <c r="K117" s="65"/>
      <c r="L117" s="38"/>
      <c r="M117" s="68"/>
    </row>
    <row r="118" spans="1:13" s="74" customFormat="1" x14ac:dyDescent="0.25">
      <c r="A118" s="76"/>
      <c r="B118" s="100" t="s">
        <v>52</v>
      </c>
      <c r="C118" s="101">
        <v>157126.9</v>
      </c>
      <c r="D118" s="106">
        <v>166026.29999999999</v>
      </c>
      <c r="E118" s="106">
        <v>150666.32999999999</v>
      </c>
      <c r="F118" s="104">
        <f>E118/D118</f>
        <v>0.90749999999999997</v>
      </c>
      <c r="G118" s="106">
        <v>150666.32999999999</v>
      </c>
      <c r="H118" s="104">
        <f>G118/D118</f>
        <v>0.90749999999999997</v>
      </c>
      <c r="I118" s="101">
        <v>166026.29999999999</v>
      </c>
      <c r="J118" s="220"/>
      <c r="K118" s="65"/>
      <c r="L118" s="38"/>
      <c r="M118" s="68"/>
    </row>
    <row r="119" spans="1:13" s="74" customFormat="1" x14ac:dyDescent="0.25">
      <c r="A119" s="76"/>
      <c r="B119" s="100" t="s">
        <v>38</v>
      </c>
      <c r="C119" s="101">
        <v>55342.12</v>
      </c>
      <c r="D119" s="106">
        <v>55342.13</v>
      </c>
      <c r="E119" s="106">
        <v>50222.11</v>
      </c>
      <c r="F119" s="104">
        <f>E119/D119</f>
        <v>0.90749999999999997</v>
      </c>
      <c r="G119" s="106">
        <v>50222.11</v>
      </c>
      <c r="H119" s="104">
        <f>G119/D119</f>
        <v>0.90749999999999997</v>
      </c>
      <c r="I119" s="101">
        <v>55342.12</v>
      </c>
      <c r="J119" s="220"/>
      <c r="K119" s="65"/>
      <c r="L119" s="38"/>
      <c r="M119" s="68"/>
    </row>
    <row r="120" spans="1:13" s="74" customFormat="1" x14ac:dyDescent="0.25">
      <c r="A120" s="76"/>
      <c r="B120" s="100" t="s">
        <v>13</v>
      </c>
      <c r="C120" s="19">
        <v>0</v>
      </c>
      <c r="D120" s="18">
        <v>0</v>
      </c>
      <c r="E120" s="18"/>
      <c r="F120" s="54"/>
      <c r="G120" s="18"/>
      <c r="H120" s="54">
        <v>0</v>
      </c>
      <c r="I120" s="19"/>
      <c r="J120" s="220"/>
      <c r="K120" s="65"/>
      <c r="L120" s="38"/>
      <c r="M120" s="68"/>
    </row>
    <row r="121" spans="1:13" s="74" customFormat="1" x14ac:dyDescent="0.25">
      <c r="A121" s="75"/>
      <c r="B121" s="100" t="s">
        <v>5</v>
      </c>
      <c r="C121" s="19"/>
      <c r="D121" s="63"/>
      <c r="E121" s="18"/>
      <c r="F121" s="54"/>
      <c r="G121" s="18"/>
      <c r="H121" s="54"/>
      <c r="I121" s="61"/>
      <c r="J121" s="220"/>
      <c r="K121" s="65"/>
      <c r="L121" s="38"/>
      <c r="M121" s="68"/>
    </row>
    <row r="122" spans="1:13" s="70" customFormat="1" ht="60.75" x14ac:dyDescent="0.25">
      <c r="A122" s="149" t="s">
        <v>44</v>
      </c>
      <c r="B122" s="150" t="s">
        <v>80</v>
      </c>
      <c r="C122" s="151">
        <f>SUM(C123:C127)</f>
        <v>16570.62</v>
      </c>
      <c r="D122" s="151">
        <f t="shared" ref="D122" si="31">SUM(D123:D127)</f>
        <v>23620.05</v>
      </c>
      <c r="E122" s="151">
        <f>SUM(E123:E127)</f>
        <v>11241.44</v>
      </c>
      <c r="F122" s="152">
        <f t="shared" ref="F122:F131" si="32">E122/D122</f>
        <v>0.47589999999999999</v>
      </c>
      <c r="G122" s="151">
        <f>SUM(G123:G127)</f>
        <v>11241.29</v>
      </c>
      <c r="H122" s="152">
        <f t="shared" ref="H122:H131" si="33">G122/D122</f>
        <v>0.47589999999999999</v>
      </c>
      <c r="I122" s="151">
        <f>SUM(I123:I127)</f>
        <v>23620.05</v>
      </c>
      <c r="J122" s="224"/>
      <c r="K122" s="65"/>
      <c r="L122" s="33"/>
      <c r="M122" s="34"/>
    </row>
    <row r="123" spans="1:13" s="71" customFormat="1" x14ac:dyDescent="0.25">
      <c r="A123" s="153"/>
      <c r="B123" s="135" t="s">
        <v>4</v>
      </c>
      <c r="C123" s="106">
        <f>C147+C129+C135+C141+C153</f>
        <v>11670.93</v>
      </c>
      <c r="D123" s="106">
        <f t="shared" ref="D123" si="34">D147+D129+D135+D141+D153</f>
        <v>19471.009999999998</v>
      </c>
      <c r="E123" s="106">
        <f>E129+E135+E141+E147+E153</f>
        <v>7817.35</v>
      </c>
      <c r="F123" s="104">
        <f t="shared" si="32"/>
        <v>0.40150000000000002</v>
      </c>
      <c r="G123" s="106">
        <f>G147+G129+G135+G141+G153</f>
        <v>7817.35</v>
      </c>
      <c r="H123" s="104">
        <f t="shared" si="33"/>
        <v>0.40150000000000002</v>
      </c>
      <c r="I123" s="106">
        <f>I129+I135+I141+I147+I153</f>
        <v>19471.009999999998</v>
      </c>
      <c r="J123" s="224"/>
      <c r="K123" s="65"/>
      <c r="L123" s="33"/>
      <c r="M123" s="34"/>
    </row>
    <row r="124" spans="1:13" s="71" customFormat="1" x14ac:dyDescent="0.25">
      <c r="A124" s="153"/>
      <c r="B124" s="135" t="s">
        <v>37</v>
      </c>
      <c r="C124" s="106">
        <f>C148+C130+C136+C142+C154</f>
        <v>4626.4399999999996</v>
      </c>
      <c r="D124" s="106">
        <f t="shared" ref="C124:E127" si="35">D148+D130+D136+D142+D154</f>
        <v>3927.08</v>
      </c>
      <c r="E124" s="106">
        <f>E130++E136+E142+E148+E154</f>
        <v>3243.75</v>
      </c>
      <c r="F124" s="104">
        <f t="shared" si="32"/>
        <v>0.82599999999999996</v>
      </c>
      <c r="G124" s="106">
        <f>G148+G130+G136+G142+G154</f>
        <v>3243.6</v>
      </c>
      <c r="H124" s="104">
        <f t="shared" si="33"/>
        <v>0.82599999999999996</v>
      </c>
      <c r="I124" s="106">
        <f>I130+I136+I142+I148+I154</f>
        <v>3927.08</v>
      </c>
      <c r="J124" s="224"/>
      <c r="K124" s="65"/>
      <c r="L124" s="33"/>
      <c r="M124" s="34"/>
    </row>
    <row r="125" spans="1:13" s="71" customFormat="1" x14ac:dyDescent="0.25">
      <c r="A125" s="153"/>
      <c r="B125" s="135" t="s">
        <v>38</v>
      </c>
      <c r="C125" s="106">
        <f t="shared" si="35"/>
        <v>273.25</v>
      </c>
      <c r="D125" s="106">
        <f t="shared" si="35"/>
        <v>221.96</v>
      </c>
      <c r="E125" s="106">
        <f>E149+E131+E137+E143+E155</f>
        <v>180.34</v>
      </c>
      <c r="F125" s="104">
        <f t="shared" si="32"/>
        <v>0.8125</v>
      </c>
      <c r="G125" s="106">
        <f>G149+G131+G137+G143+G155</f>
        <v>180.34</v>
      </c>
      <c r="H125" s="104">
        <f t="shared" si="33"/>
        <v>0.8125</v>
      </c>
      <c r="I125" s="106">
        <f>I131+I137+I143+I149+I155</f>
        <v>221.96</v>
      </c>
      <c r="J125" s="224"/>
      <c r="K125" s="65"/>
      <c r="L125" s="33"/>
      <c r="M125" s="34"/>
    </row>
    <row r="126" spans="1:13" s="71" customFormat="1" x14ac:dyDescent="0.25">
      <c r="A126" s="153"/>
      <c r="B126" s="135" t="s">
        <v>13</v>
      </c>
      <c r="C126" s="106">
        <f t="shared" si="35"/>
        <v>0</v>
      </c>
      <c r="D126" s="106">
        <f t="shared" si="35"/>
        <v>0</v>
      </c>
      <c r="E126" s="106">
        <f t="shared" si="35"/>
        <v>0</v>
      </c>
      <c r="F126" s="104"/>
      <c r="G126" s="106"/>
      <c r="H126" s="104"/>
      <c r="I126" s="106"/>
      <c r="J126" s="224"/>
      <c r="K126" s="65"/>
      <c r="L126" s="33"/>
      <c r="M126" s="34"/>
    </row>
    <row r="127" spans="1:13" s="71" customFormat="1" collapsed="1" x14ac:dyDescent="0.25">
      <c r="A127" s="153"/>
      <c r="B127" s="135" t="s">
        <v>5</v>
      </c>
      <c r="C127" s="106">
        <f t="shared" si="35"/>
        <v>0</v>
      </c>
      <c r="D127" s="106">
        <f t="shared" si="35"/>
        <v>0</v>
      </c>
      <c r="E127" s="106">
        <f t="shared" si="35"/>
        <v>0</v>
      </c>
      <c r="F127" s="104"/>
      <c r="G127" s="106"/>
      <c r="H127" s="104"/>
      <c r="I127" s="106"/>
      <c r="J127" s="224"/>
      <c r="K127" s="65"/>
      <c r="L127" s="33"/>
      <c r="M127" s="34"/>
    </row>
    <row r="128" spans="1:13" s="80" customFormat="1" ht="40.5" x14ac:dyDescent="0.25">
      <c r="A128" s="119" t="s">
        <v>45</v>
      </c>
      <c r="B128" s="120" t="s">
        <v>39</v>
      </c>
      <c r="C128" s="121">
        <f t="shared" ref="C128:E128" si="36">SUM(C129:C133)</f>
        <v>4490.5200000000004</v>
      </c>
      <c r="D128" s="121">
        <f t="shared" si="36"/>
        <v>4439.22</v>
      </c>
      <c r="E128" s="121">
        <f t="shared" si="36"/>
        <v>3606.87</v>
      </c>
      <c r="F128" s="122">
        <f>E128/D128</f>
        <v>0.8125</v>
      </c>
      <c r="G128" s="121">
        <f>SUM(G129:G133)</f>
        <v>3606.87</v>
      </c>
      <c r="H128" s="122">
        <f t="shared" si="33"/>
        <v>0.8125</v>
      </c>
      <c r="I128" s="121">
        <f>I129+I130+I131</f>
        <v>4439.22</v>
      </c>
      <c r="J128" s="178" t="s">
        <v>112</v>
      </c>
      <c r="K128" s="65"/>
      <c r="L128" s="33"/>
      <c r="M128" s="34"/>
    </row>
    <row r="129" spans="1:13" s="71" customFormat="1" x14ac:dyDescent="0.25">
      <c r="A129" s="119"/>
      <c r="B129" s="82" t="s">
        <v>54</v>
      </c>
      <c r="C129" s="106">
        <v>572.83000000000004</v>
      </c>
      <c r="D129" s="106">
        <v>572.83000000000004</v>
      </c>
      <c r="E129" s="106">
        <v>465.43</v>
      </c>
      <c r="F129" s="122">
        <f>E129/D129</f>
        <v>0.8125</v>
      </c>
      <c r="G129" s="106">
        <v>465.43</v>
      </c>
      <c r="H129" s="122">
        <f>G129/D129</f>
        <v>0.8125</v>
      </c>
      <c r="I129" s="106">
        <v>572.83000000000004</v>
      </c>
      <c r="J129" s="178"/>
      <c r="K129" s="65"/>
      <c r="L129" s="33"/>
      <c r="M129" s="34"/>
    </row>
    <row r="130" spans="1:13" s="71" customFormat="1" x14ac:dyDescent="0.25">
      <c r="A130" s="119"/>
      <c r="B130" s="82" t="s">
        <v>52</v>
      </c>
      <c r="C130" s="106">
        <v>3644.44</v>
      </c>
      <c r="D130" s="106">
        <v>3644.43</v>
      </c>
      <c r="E130" s="106">
        <v>2961.1</v>
      </c>
      <c r="F130" s="122">
        <f>E130/D130</f>
        <v>0.8125</v>
      </c>
      <c r="G130" s="106">
        <v>2961.1</v>
      </c>
      <c r="H130" s="122">
        <f>G130/D130</f>
        <v>0.8125</v>
      </c>
      <c r="I130" s="106">
        <v>3644.43</v>
      </c>
      <c r="J130" s="178"/>
      <c r="K130" s="65"/>
      <c r="L130" s="33"/>
      <c r="M130" s="34"/>
    </row>
    <row r="131" spans="1:13" s="71" customFormat="1" x14ac:dyDescent="0.25">
      <c r="A131" s="119"/>
      <c r="B131" s="82" t="s">
        <v>38</v>
      </c>
      <c r="C131" s="106">
        <v>273.25</v>
      </c>
      <c r="D131" s="106">
        <v>221.96</v>
      </c>
      <c r="E131" s="106">
        <v>180.34</v>
      </c>
      <c r="F131" s="104">
        <f t="shared" si="32"/>
        <v>0.8125</v>
      </c>
      <c r="G131" s="106">
        <v>180.34</v>
      </c>
      <c r="H131" s="122">
        <f t="shared" si="33"/>
        <v>0.8125</v>
      </c>
      <c r="I131" s="106">
        <v>221.96</v>
      </c>
      <c r="J131" s="178"/>
      <c r="K131" s="65"/>
      <c r="L131" s="33"/>
      <c r="M131" s="34"/>
    </row>
    <row r="132" spans="1:13" s="71" customFormat="1" x14ac:dyDescent="0.25">
      <c r="A132" s="119"/>
      <c r="B132" s="82" t="s">
        <v>13</v>
      </c>
      <c r="C132" s="106"/>
      <c r="D132" s="165"/>
      <c r="E132" s="106"/>
      <c r="F132" s="104"/>
      <c r="G132" s="106"/>
      <c r="H132" s="104"/>
      <c r="I132" s="123"/>
      <c r="J132" s="178"/>
      <c r="K132" s="65"/>
      <c r="L132" s="33"/>
      <c r="M132" s="34"/>
    </row>
    <row r="133" spans="1:13" s="71" customFormat="1" ht="35.25" customHeight="1" collapsed="1" x14ac:dyDescent="0.25">
      <c r="A133" s="119"/>
      <c r="B133" s="82" t="s">
        <v>5</v>
      </c>
      <c r="C133" s="106"/>
      <c r="D133" s="165"/>
      <c r="E133" s="106"/>
      <c r="F133" s="104"/>
      <c r="G133" s="106"/>
      <c r="H133" s="104"/>
      <c r="I133" s="123"/>
      <c r="J133" s="178"/>
      <c r="K133" s="65"/>
      <c r="L133" s="33"/>
      <c r="M133" s="34"/>
    </row>
    <row r="134" spans="1:13" s="125" customFormat="1" ht="220.5" customHeight="1" x14ac:dyDescent="0.25">
      <c r="A134" s="119" t="s">
        <v>46</v>
      </c>
      <c r="B134" s="120" t="s">
        <v>40</v>
      </c>
      <c r="C134" s="121">
        <f t="shared" ref="C134:E134" si="37">SUM(C135:C139)</f>
        <v>13.1</v>
      </c>
      <c r="D134" s="121">
        <f t="shared" si="37"/>
        <v>13.1</v>
      </c>
      <c r="E134" s="121">
        <f t="shared" si="37"/>
        <v>13.1</v>
      </c>
      <c r="F134" s="122">
        <f t="shared" ref="F134:F158" si="38">E134/D134</f>
        <v>1</v>
      </c>
      <c r="G134" s="121">
        <f>G135+G136+G137+G138+G139</f>
        <v>12.95</v>
      </c>
      <c r="H134" s="122">
        <f t="shared" ref="H134:H158" si="39">G134/D134</f>
        <v>0.98850000000000005</v>
      </c>
      <c r="I134" s="124">
        <f>I136</f>
        <v>13.1</v>
      </c>
      <c r="J134" s="160" t="s">
        <v>95</v>
      </c>
      <c r="K134" s="60"/>
      <c r="L134" s="86"/>
      <c r="M134" s="87"/>
    </row>
    <row r="135" spans="1:13" s="126" customFormat="1" x14ac:dyDescent="0.25">
      <c r="A135" s="119"/>
      <c r="B135" s="82" t="s">
        <v>4</v>
      </c>
      <c r="C135" s="106"/>
      <c r="D135" s="106"/>
      <c r="E135" s="106"/>
      <c r="F135" s="104"/>
      <c r="G135" s="106"/>
      <c r="H135" s="104"/>
      <c r="I135" s="123"/>
      <c r="J135" s="160"/>
      <c r="K135" s="60"/>
      <c r="L135" s="86"/>
      <c r="M135" s="87"/>
    </row>
    <row r="136" spans="1:13" s="126" customFormat="1" x14ac:dyDescent="0.25">
      <c r="A136" s="119"/>
      <c r="B136" s="82" t="s">
        <v>37</v>
      </c>
      <c r="C136" s="106">
        <v>13.1</v>
      </c>
      <c r="D136" s="106">
        <v>13.1</v>
      </c>
      <c r="E136" s="106">
        <v>13.1</v>
      </c>
      <c r="F136" s="104">
        <f>E136/D136</f>
        <v>1</v>
      </c>
      <c r="G136" s="106">
        <v>12.95</v>
      </c>
      <c r="H136" s="104">
        <f t="shared" si="39"/>
        <v>0.98850000000000005</v>
      </c>
      <c r="I136" s="124">
        <v>13.1</v>
      </c>
      <c r="J136" s="160"/>
      <c r="K136" s="60"/>
      <c r="L136" s="86"/>
      <c r="M136" s="87"/>
    </row>
    <row r="137" spans="1:13" s="126" customFormat="1" x14ac:dyDescent="0.25">
      <c r="A137" s="119"/>
      <c r="B137" s="82" t="s">
        <v>38</v>
      </c>
      <c r="C137" s="106"/>
      <c r="D137" s="106"/>
      <c r="E137" s="106"/>
      <c r="F137" s="104"/>
      <c r="G137" s="106"/>
      <c r="H137" s="104"/>
      <c r="I137" s="123"/>
      <c r="J137" s="160"/>
      <c r="K137" s="60"/>
      <c r="L137" s="86"/>
      <c r="M137" s="87"/>
    </row>
    <row r="138" spans="1:13" s="126" customFormat="1" x14ac:dyDescent="0.25">
      <c r="A138" s="119"/>
      <c r="B138" s="82" t="s">
        <v>13</v>
      </c>
      <c r="C138" s="106"/>
      <c r="D138" s="106"/>
      <c r="E138" s="106"/>
      <c r="F138" s="104"/>
      <c r="G138" s="106"/>
      <c r="H138" s="104"/>
      <c r="I138" s="123"/>
      <c r="J138" s="160"/>
      <c r="K138" s="60"/>
      <c r="L138" s="86"/>
      <c r="M138" s="87"/>
    </row>
    <row r="139" spans="1:13" s="126" customFormat="1" collapsed="1" x14ac:dyDescent="0.25">
      <c r="A139" s="119"/>
      <c r="B139" s="82" t="s">
        <v>5</v>
      </c>
      <c r="C139" s="106"/>
      <c r="D139" s="106"/>
      <c r="E139" s="106"/>
      <c r="F139" s="104"/>
      <c r="G139" s="106"/>
      <c r="H139" s="104"/>
      <c r="I139" s="123"/>
      <c r="J139" s="160"/>
      <c r="K139" s="60"/>
      <c r="L139" s="86"/>
      <c r="M139" s="87"/>
    </row>
    <row r="140" spans="1:13" s="81" customFormat="1" ht="118.5" customHeight="1" outlineLevel="1" x14ac:dyDescent="0.25">
      <c r="A140" s="119" t="s">
        <v>47</v>
      </c>
      <c r="B140" s="120" t="s">
        <v>81</v>
      </c>
      <c r="C140" s="121">
        <f>SUM(C141:C145)</f>
        <v>7927.2</v>
      </c>
      <c r="D140" s="121">
        <f t="shared" ref="D140:E140" si="40">SUM(D141:D145)</f>
        <v>15747.64</v>
      </c>
      <c r="E140" s="121">
        <f t="shared" si="40"/>
        <v>4201.38</v>
      </c>
      <c r="F140" s="122">
        <f t="shared" si="38"/>
        <v>0.26679999999999998</v>
      </c>
      <c r="G140" s="121">
        <f>SUM(G141:G145)</f>
        <v>4201.38</v>
      </c>
      <c r="H140" s="122">
        <f t="shared" si="39"/>
        <v>0.26679999999999998</v>
      </c>
      <c r="I140" s="106">
        <f>I141</f>
        <v>15747.64</v>
      </c>
      <c r="J140" s="178" t="s">
        <v>101</v>
      </c>
      <c r="K140" s="65"/>
      <c r="L140" s="33"/>
      <c r="M140" s="34"/>
    </row>
    <row r="141" spans="1:13" s="71" customFormat="1" outlineLevel="1" x14ac:dyDescent="0.25">
      <c r="A141" s="119"/>
      <c r="B141" s="82" t="s">
        <v>4</v>
      </c>
      <c r="C141" s="106">
        <f>7134.5+792.7</f>
        <v>7927.2</v>
      </c>
      <c r="D141" s="106">
        <f>2664.52+13083.12</f>
        <v>15747.64</v>
      </c>
      <c r="E141" s="106">
        <v>4201.38</v>
      </c>
      <c r="F141" s="104">
        <f t="shared" si="38"/>
        <v>0.26679999999999998</v>
      </c>
      <c r="G141" s="106">
        <v>4201.38</v>
      </c>
      <c r="H141" s="104">
        <f t="shared" si="39"/>
        <v>0.26679999999999998</v>
      </c>
      <c r="I141" s="106">
        <f>D141</f>
        <v>15747.64</v>
      </c>
      <c r="J141" s="178"/>
      <c r="K141" s="65"/>
      <c r="L141" s="33"/>
      <c r="M141" s="34"/>
    </row>
    <row r="142" spans="1:13" s="71" customFormat="1" ht="47.25" customHeight="1" outlineLevel="1" x14ac:dyDescent="0.25">
      <c r="A142" s="119"/>
      <c r="B142" s="82" t="s">
        <v>37</v>
      </c>
      <c r="C142" s="106"/>
      <c r="D142" s="106"/>
      <c r="E142" s="106"/>
      <c r="F142" s="104"/>
      <c r="G142" s="106"/>
      <c r="H142" s="104"/>
      <c r="I142" s="123"/>
      <c r="J142" s="178"/>
      <c r="K142" s="65"/>
      <c r="L142" s="33"/>
      <c r="M142" s="34"/>
    </row>
    <row r="143" spans="1:13" s="71" customFormat="1" outlineLevel="1" x14ac:dyDescent="0.25">
      <c r="A143" s="119"/>
      <c r="B143" s="82" t="s">
        <v>38</v>
      </c>
      <c r="C143" s="106"/>
      <c r="D143" s="106"/>
      <c r="E143" s="106"/>
      <c r="F143" s="104"/>
      <c r="G143" s="106"/>
      <c r="H143" s="104"/>
      <c r="I143" s="123"/>
      <c r="J143" s="178"/>
      <c r="K143" s="65"/>
      <c r="L143" s="33"/>
      <c r="M143" s="34"/>
    </row>
    <row r="144" spans="1:13" s="71" customFormat="1" outlineLevel="1" x14ac:dyDescent="0.25">
      <c r="A144" s="119"/>
      <c r="B144" s="82" t="s">
        <v>13</v>
      </c>
      <c r="C144" s="106"/>
      <c r="D144" s="165"/>
      <c r="E144" s="106"/>
      <c r="F144" s="104"/>
      <c r="G144" s="106"/>
      <c r="H144" s="104"/>
      <c r="I144" s="123"/>
      <c r="J144" s="178"/>
      <c r="K144" s="65"/>
      <c r="L144" s="33"/>
      <c r="M144" s="34"/>
    </row>
    <row r="145" spans="1:13" s="71" customFormat="1" outlineLevel="1" collapsed="1" x14ac:dyDescent="0.25">
      <c r="A145" s="119"/>
      <c r="B145" s="82" t="s">
        <v>5</v>
      </c>
      <c r="C145" s="106"/>
      <c r="D145" s="165"/>
      <c r="E145" s="106"/>
      <c r="F145" s="104"/>
      <c r="G145" s="106"/>
      <c r="H145" s="104"/>
      <c r="I145" s="123"/>
      <c r="J145" s="178"/>
      <c r="K145" s="65"/>
      <c r="L145" s="33"/>
      <c r="M145" s="34"/>
    </row>
    <row r="146" spans="1:13" s="79" customFormat="1" ht="68.25" customHeight="1" x14ac:dyDescent="0.25">
      <c r="A146" s="148" t="s">
        <v>48</v>
      </c>
      <c r="B146" s="146" t="s">
        <v>41</v>
      </c>
      <c r="C146" s="140">
        <f t="shared" ref="C146:D146" si="41">SUM(C147:C151)</f>
        <v>4139.8</v>
      </c>
      <c r="D146" s="121">
        <f t="shared" si="41"/>
        <v>3420.09</v>
      </c>
      <c r="E146" s="121">
        <f>SUM(E147:E151)</f>
        <v>3420.09</v>
      </c>
      <c r="F146" s="122">
        <f t="shared" si="38"/>
        <v>1</v>
      </c>
      <c r="G146" s="121">
        <f>SUM(G147:G151)</f>
        <v>3420.09</v>
      </c>
      <c r="H146" s="122">
        <f t="shared" si="39"/>
        <v>1</v>
      </c>
      <c r="I146" s="140">
        <f>SUM(I147:I151)</f>
        <v>3420.09</v>
      </c>
      <c r="J146" s="225" t="s">
        <v>118</v>
      </c>
      <c r="K146" s="65"/>
      <c r="L146" s="38"/>
      <c r="M146" s="68"/>
    </row>
    <row r="147" spans="1:13" s="74" customFormat="1" x14ac:dyDescent="0.25">
      <c r="A147" s="75"/>
      <c r="B147" s="100" t="s">
        <v>4</v>
      </c>
      <c r="C147" s="101">
        <v>3170.9</v>
      </c>
      <c r="D147" s="106">
        <v>3150.54</v>
      </c>
      <c r="E147" s="106">
        <v>3150.54</v>
      </c>
      <c r="F147" s="122">
        <f>E147/D147</f>
        <v>1</v>
      </c>
      <c r="G147" s="106">
        <v>3150.54</v>
      </c>
      <c r="H147" s="104">
        <f t="shared" si="39"/>
        <v>1</v>
      </c>
      <c r="I147" s="101">
        <v>3150.54</v>
      </c>
      <c r="J147" s="225"/>
      <c r="K147" s="65"/>
      <c r="L147" s="38"/>
      <c r="M147" s="68"/>
    </row>
    <row r="148" spans="1:13" s="74" customFormat="1" x14ac:dyDescent="0.25">
      <c r="A148" s="75"/>
      <c r="B148" s="100" t="s">
        <v>37</v>
      </c>
      <c r="C148" s="101">
        <v>968.9</v>
      </c>
      <c r="D148" s="106">
        <v>269.55</v>
      </c>
      <c r="E148" s="106">
        <v>269.55</v>
      </c>
      <c r="F148" s="122">
        <f>E148/D148</f>
        <v>1</v>
      </c>
      <c r="G148" s="106">
        <v>269.55</v>
      </c>
      <c r="H148" s="104">
        <f t="shared" si="39"/>
        <v>1</v>
      </c>
      <c r="I148" s="101">
        <v>269.55</v>
      </c>
      <c r="J148" s="225"/>
      <c r="K148" s="65"/>
      <c r="L148" s="38"/>
      <c r="M148" s="68"/>
    </row>
    <row r="149" spans="1:13" s="74" customFormat="1" x14ac:dyDescent="0.25">
      <c r="A149" s="75"/>
      <c r="B149" s="100" t="s">
        <v>38</v>
      </c>
      <c r="C149" s="101"/>
      <c r="D149" s="106"/>
      <c r="E149" s="106"/>
      <c r="F149" s="104"/>
      <c r="G149" s="106"/>
      <c r="H149" s="104"/>
      <c r="I149" s="147"/>
      <c r="J149" s="225"/>
      <c r="K149" s="65"/>
      <c r="L149" s="38"/>
      <c r="M149" s="68"/>
    </row>
    <row r="150" spans="1:13" s="74" customFormat="1" x14ac:dyDescent="0.25">
      <c r="A150" s="75"/>
      <c r="B150" s="100" t="s">
        <v>13</v>
      </c>
      <c r="C150" s="101"/>
      <c r="D150" s="165"/>
      <c r="E150" s="106"/>
      <c r="F150" s="104"/>
      <c r="G150" s="106"/>
      <c r="H150" s="104"/>
      <c r="I150" s="147"/>
      <c r="J150" s="225"/>
      <c r="K150" s="65"/>
      <c r="L150" s="38"/>
      <c r="M150" s="68"/>
    </row>
    <row r="151" spans="1:13" s="74" customFormat="1" x14ac:dyDescent="0.25">
      <c r="A151" s="75"/>
      <c r="B151" s="100" t="s">
        <v>5</v>
      </c>
      <c r="C151" s="101"/>
      <c r="D151" s="165"/>
      <c r="E151" s="106"/>
      <c r="F151" s="104"/>
      <c r="G151" s="106"/>
      <c r="H151" s="104"/>
      <c r="I151" s="147"/>
      <c r="J151" s="225"/>
      <c r="K151" s="65"/>
      <c r="L151" s="38"/>
      <c r="M151" s="68"/>
    </row>
    <row r="152" spans="1:13" s="127" customFormat="1" ht="48" customHeight="1" x14ac:dyDescent="0.25">
      <c r="A152" s="119" t="s">
        <v>49</v>
      </c>
      <c r="B152" s="120" t="s">
        <v>55</v>
      </c>
      <c r="C152" s="121">
        <f t="shared" ref="C152:E152" si="42">SUM(C153:C157)</f>
        <v>0</v>
      </c>
      <c r="D152" s="121">
        <f t="shared" si="42"/>
        <v>0</v>
      </c>
      <c r="E152" s="121">
        <f t="shared" si="42"/>
        <v>0</v>
      </c>
      <c r="F152" s="104"/>
      <c r="G152" s="121">
        <f>SUM(G153:G157)</f>
        <v>0</v>
      </c>
      <c r="H152" s="122"/>
      <c r="I152" s="106">
        <f>I153</f>
        <v>0</v>
      </c>
      <c r="J152" s="220" t="s">
        <v>125</v>
      </c>
      <c r="K152" s="60"/>
      <c r="L152" s="86"/>
      <c r="M152" s="87"/>
    </row>
    <row r="153" spans="1:13" s="126" customFormat="1" ht="27.75" customHeight="1" x14ac:dyDescent="0.25">
      <c r="A153" s="119"/>
      <c r="B153" s="82" t="s">
        <v>4</v>
      </c>
      <c r="C153" s="106"/>
      <c r="D153" s="106"/>
      <c r="E153" s="106"/>
      <c r="F153" s="104"/>
      <c r="G153" s="106"/>
      <c r="H153" s="104"/>
      <c r="I153" s="106"/>
      <c r="J153" s="220"/>
      <c r="K153" s="60"/>
      <c r="L153" s="86"/>
      <c r="M153" s="87"/>
    </row>
    <row r="154" spans="1:13" s="126" customFormat="1" ht="27.75" customHeight="1" x14ac:dyDescent="0.25">
      <c r="A154" s="119"/>
      <c r="B154" s="82" t="s">
        <v>37</v>
      </c>
      <c r="C154" s="106"/>
      <c r="D154" s="106"/>
      <c r="E154" s="106"/>
      <c r="F154" s="104"/>
      <c r="G154" s="106"/>
      <c r="H154" s="104"/>
      <c r="I154" s="123"/>
      <c r="J154" s="220"/>
      <c r="K154" s="60"/>
      <c r="L154" s="86"/>
      <c r="M154" s="87"/>
    </row>
    <row r="155" spans="1:13" s="126" customFormat="1" ht="27.75" customHeight="1" x14ac:dyDescent="0.25">
      <c r="A155" s="119"/>
      <c r="B155" s="82" t="s">
        <v>38</v>
      </c>
      <c r="C155" s="106"/>
      <c r="D155" s="106"/>
      <c r="E155" s="106"/>
      <c r="F155" s="104"/>
      <c r="G155" s="106"/>
      <c r="H155" s="104"/>
      <c r="I155" s="123"/>
      <c r="J155" s="220"/>
      <c r="K155" s="60"/>
      <c r="L155" s="86"/>
      <c r="M155" s="87"/>
    </row>
    <row r="156" spans="1:13" s="126" customFormat="1" ht="27.75" customHeight="1" x14ac:dyDescent="0.25">
      <c r="A156" s="119"/>
      <c r="B156" s="82" t="s">
        <v>13</v>
      </c>
      <c r="C156" s="106"/>
      <c r="D156" s="165"/>
      <c r="E156" s="106"/>
      <c r="F156" s="104"/>
      <c r="G156" s="106"/>
      <c r="H156" s="104"/>
      <c r="I156" s="123"/>
      <c r="J156" s="220"/>
      <c r="K156" s="60"/>
      <c r="L156" s="86"/>
      <c r="M156" s="87"/>
    </row>
    <row r="157" spans="1:13" s="126" customFormat="1" ht="27.75" customHeight="1" x14ac:dyDescent="0.25">
      <c r="A157" s="119"/>
      <c r="B157" s="82" t="s">
        <v>5</v>
      </c>
      <c r="C157" s="106"/>
      <c r="D157" s="165"/>
      <c r="E157" s="106"/>
      <c r="F157" s="104"/>
      <c r="G157" s="106"/>
      <c r="H157" s="104"/>
      <c r="I157" s="123"/>
      <c r="J157" s="220"/>
      <c r="K157" s="60"/>
      <c r="L157" s="86"/>
      <c r="M157" s="87"/>
    </row>
    <row r="158" spans="1:13" s="44" customFormat="1" x14ac:dyDescent="0.25">
      <c r="A158" s="193" t="s">
        <v>20</v>
      </c>
      <c r="B158" s="179" t="s">
        <v>106</v>
      </c>
      <c r="C158" s="180">
        <f>SUM(C160:C164)</f>
        <v>304025.59999999998</v>
      </c>
      <c r="D158" s="180">
        <f>SUM(D160:D164)</f>
        <v>286373.03000000003</v>
      </c>
      <c r="E158" s="180">
        <f>SUM(E160:E164)</f>
        <v>169601.28</v>
      </c>
      <c r="F158" s="183">
        <f t="shared" si="38"/>
        <v>0.59219999999999995</v>
      </c>
      <c r="G158" s="180">
        <f t="shared" ref="G158" si="43">SUM(G160:G164)</f>
        <v>167857.76</v>
      </c>
      <c r="H158" s="183">
        <f t="shared" si="39"/>
        <v>0.58620000000000005</v>
      </c>
      <c r="I158" s="182">
        <f>I160+I161+I162+I163+I164</f>
        <v>285361.26</v>
      </c>
      <c r="J158" s="181" t="s">
        <v>122</v>
      </c>
      <c r="K158" s="65"/>
      <c r="L158" s="33"/>
      <c r="M158" s="34"/>
    </row>
    <row r="159" spans="1:13" s="44" customFormat="1" ht="408.75" customHeight="1" x14ac:dyDescent="0.25">
      <c r="A159" s="193"/>
      <c r="B159" s="179"/>
      <c r="C159" s="180"/>
      <c r="D159" s="180"/>
      <c r="E159" s="180"/>
      <c r="F159" s="183"/>
      <c r="G159" s="180"/>
      <c r="H159" s="183"/>
      <c r="I159" s="182"/>
      <c r="J159" s="181"/>
      <c r="K159" s="65"/>
      <c r="L159" s="33"/>
      <c r="M159" s="34"/>
    </row>
    <row r="160" spans="1:13" s="36" customFormat="1" ht="119.25" customHeight="1" x14ac:dyDescent="0.25">
      <c r="A160" s="193"/>
      <c r="B160" s="110" t="s">
        <v>4</v>
      </c>
      <c r="C160" s="111">
        <v>18110.400000000001</v>
      </c>
      <c r="D160" s="111">
        <v>18110.400000000001</v>
      </c>
      <c r="E160" s="111">
        <v>8052.83</v>
      </c>
      <c r="F160" s="112">
        <f>E160/D160</f>
        <v>0.44469999999999998</v>
      </c>
      <c r="G160" s="111">
        <v>8052.83</v>
      </c>
      <c r="H160" s="112">
        <f>G160/D160</f>
        <v>0.44469999999999998</v>
      </c>
      <c r="I160" s="101">
        <v>17885.5</v>
      </c>
      <c r="J160" s="181"/>
      <c r="K160" s="65"/>
      <c r="L160" s="33"/>
      <c r="M160" s="34"/>
    </row>
    <row r="161" spans="1:13" s="46" customFormat="1" ht="144.75" customHeight="1" x14ac:dyDescent="0.25">
      <c r="A161" s="193"/>
      <c r="B161" s="115" t="s">
        <v>16</v>
      </c>
      <c r="C161" s="111">
        <v>79892.100000000006</v>
      </c>
      <c r="D161" s="111">
        <v>79882.3</v>
      </c>
      <c r="E161" s="111">
        <v>24878.53</v>
      </c>
      <c r="F161" s="112">
        <f>E161/D161</f>
        <v>0.31140000000000001</v>
      </c>
      <c r="G161" s="111">
        <v>23135.01</v>
      </c>
      <c r="H161" s="112">
        <f>G161/D161</f>
        <v>0.28960000000000002</v>
      </c>
      <c r="I161" s="101">
        <v>79357.55</v>
      </c>
      <c r="J161" s="181"/>
      <c r="K161" s="65"/>
      <c r="L161" s="38"/>
      <c r="M161" s="34"/>
    </row>
    <row r="162" spans="1:13" s="36" customFormat="1" ht="272.25" customHeight="1" x14ac:dyDescent="0.25">
      <c r="A162" s="193"/>
      <c r="B162" s="110" t="s">
        <v>11</v>
      </c>
      <c r="C162" s="116">
        <v>15577.08</v>
      </c>
      <c r="D162" s="116">
        <v>15912.34</v>
      </c>
      <c r="E162" s="116">
        <f>G162</f>
        <v>4837.17</v>
      </c>
      <c r="F162" s="117">
        <f>E162/D162</f>
        <v>0.30399999999999999</v>
      </c>
      <c r="G162" s="116">
        <v>4837.17</v>
      </c>
      <c r="H162" s="117">
        <f>G162/D162</f>
        <v>0.30399999999999999</v>
      </c>
      <c r="I162" s="106">
        <v>15650.22</v>
      </c>
      <c r="J162" s="181"/>
      <c r="K162" s="65"/>
      <c r="L162" s="33"/>
      <c r="M162" s="34"/>
    </row>
    <row r="163" spans="1:13" s="36" customFormat="1" ht="213.75" customHeight="1" x14ac:dyDescent="0.25">
      <c r="A163" s="193"/>
      <c r="B163" s="110" t="s">
        <v>13</v>
      </c>
      <c r="C163" s="19"/>
      <c r="D163" s="19"/>
      <c r="E163" s="62"/>
      <c r="F163" s="55"/>
      <c r="G163" s="62"/>
      <c r="H163" s="55"/>
      <c r="I163" s="19"/>
      <c r="J163" s="181"/>
      <c r="K163" s="65"/>
      <c r="L163" s="33"/>
      <c r="M163" s="34"/>
    </row>
    <row r="164" spans="1:13" s="36" customFormat="1" ht="33.75" customHeight="1" x14ac:dyDescent="0.25">
      <c r="A164" s="193"/>
      <c r="B164" s="110" t="s">
        <v>5</v>
      </c>
      <c r="C164" s="101">
        <v>190446.02</v>
      </c>
      <c r="D164" s="101">
        <v>172467.99</v>
      </c>
      <c r="E164" s="101">
        <f>G164</f>
        <v>131832.75</v>
      </c>
      <c r="F164" s="102">
        <f t="shared" ref="F164:F181" si="44">E164/D164</f>
        <v>0.76439999999999997</v>
      </c>
      <c r="G164" s="101">
        <v>131832.75</v>
      </c>
      <c r="H164" s="102">
        <f t="shared" ref="H164:H171" si="45">G164/D164</f>
        <v>0.76439999999999997</v>
      </c>
      <c r="I164" s="101">
        <v>172467.99</v>
      </c>
      <c r="J164" s="181"/>
      <c r="K164" s="65"/>
      <c r="L164" s="33"/>
      <c r="M164" s="34"/>
    </row>
    <row r="165" spans="1:13" s="44" customFormat="1" ht="26.25" customHeight="1" x14ac:dyDescent="0.25">
      <c r="A165" s="184" t="s">
        <v>21</v>
      </c>
      <c r="B165" s="184" t="s">
        <v>109</v>
      </c>
      <c r="C165" s="187">
        <f>C168+C169+C170+C171+C172</f>
        <v>36453.160000000003</v>
      </c>
      <c r="D165" s="187">
        <f>D168+D169+D170+D171+D172</f>
        <v>37826.75</v>
      </c>
      <c r="E165" s="187">
        <f>E168+E169+E170+E171+E172</f>
        <v>26496.98</v>
      </c>
      <c r="F165" s="216">
        <f t="shared" si="44"/>
        <v>0.70050000000000001</v>
      </c>
      <c r="G165" s="187">
        <f>G168+G169+G170+G171+G172</f>
        <v>25874.880000000001</v>
      </c>
      <c r="H165" s="216">
        <f t="shared" si="45"/>
        <v>0.68400000000000005</v>
      </c>
      <c r="I165" s="187">
        <f>I168+I169+I170+I171+I172</f>
        <v>37427.769999999997</v>
      </c>
      <c r="J165" s="181" t="s">
        <v>127</v>
      </c>
      <c r="K165" s="65"/>
      <c r="L165" s="33"/>
      <c r="M165" s="34"/>
    </row>
    <row r="166" spans="1:13" s="44" customFormat="1" ht="408.75" customHeight="1" x14ac:dyDescent="0.25">
      <c r="A166" s="185"/>
      <c r="B166" s="185"/>
      <c r="C166" s="188"/>
      <c r="D166" s="188"/>
      <c r="E166" s="188"/>
      <c r="F166" s="217"/>
      <c r="G166" s="188"/>
      <c r="H166" s="217"/>
      <c r="I166" s="188"/>
      <c r="J166" s="181"/>
      <c r="K166" s="65"/>
      <c r="L166" s="33"/>
      <c r="M166" s="34"/>
    </row>
    <row r="167" spans="1:13" s="44" customFormat="1" ht="167.25" customHeight="1" x14ac:dyDescent="0.25">
      <c r="A167" s="186"/>
      <c r="B167" s="186"/>
      <c r="C167" s="189"/>
      <c r="D167" s="189"/>
      <c r="E167" s="189"/>
      <c r="F167" s="218"/>
      <c r="G167" s="189"/>
      <c r="H167" s="218"/>
      <c r="I167" s="189"/>
      <c r="J167" s="181"/>
      <c r="K167" s="65"/>
      <c r="L167" s="33"/>
      <c r="M167" s="34"/>
    </row>
    <row r="168" spans="1:13" s="36" customFormat="1" x14ac:dyDescent="0.25">
      <c r="A168" s="83"/>
      <c r="B168" s="82" t="s">
        <v>4</v>
      </c>
      <c r="C168" s="106">
        <v>446.3</v>
      </c>
      <c r="D168" s="106">
        <v>446.3</v>
      </c>
      <c r="E168" s="106">
        <v>47.32</v>
      </c>
      <c r="F168" s="104">
        <f>E168/D168</f>
        <v>0.106</v>
      </c>
      <c r="G168" s="106">
        <v>47.32</v>
      </c>
      <c r="H168" s="104">
        <f>G168/D168</f>
        <v>0.106</v>
      </c>
      <c r="I168" s="106">
        <v>47.32</v>
      </c>
      <c r="J168" s="181"/>
      <c r="K168" s="65"/>
      <c r="L168" s="33"/>
      <c r="M168" s="34"/>
    </row>
    <row r="169" spans="1:13" s="36" customFormat="1" x14ac:dyDescent="0.25">
      <c r="A169" s="83"/>
      <c r="B169" s="82" t="s">
        <v>16</v>
      </c>
      <c r="C169" s="106">
        <v>21304.9</v>
      </c>
      <c r="D169" s="106">
        <v>22113.9</v>
      </c>
      <c r="E169" s="106">
        <v>14745.49</v>
      </c>
      <c r="F169" s="104">
        <f t="shared" si="44"/>
        <v>0.66679999999999995</v>
      </c>
      <c r="G169" s="106">
        <v>14123.39</v>
      </c>
      <c r="H169" s="104">
        <f t="shared" si="45"/>
        <v>0.63870000000000005</v>
      </c>
      <c r="I169" s="106">
        <f>D169</f>
        <v>22113.9</v>
      </c>
      <c r="J169" s="181"/>
      <c r="K169" s="65"/>
      <c r="L169" s="33"/>
      <c r="M169" s="34"/>
    </row>
    <row r="170" spans="1:13" s="36" customFormat="1" x14ac:dyDescent="0.25">
      <c r="A170" s="83"/>
      <c r="B170" s="82" t="s">
        <v>11</v>
      </c>
      <c r="C170" s="106">
        <v>3295.91</v>
      </c>
      <c r="D170" s="106">
        <v>3018.41</v>
      </c>
      <c r="E170" s="106">
        <f>G170</f>
        <v>1429.75</v>
      </c>
      <c r="F170" s="104">
        <f t="shared" si="44"/>
        <v>0.47370000000000001</v>
      </c>
      <c r="G170" s="106">
        <v>1429.75</v>
      </c>
      <c r="H170" s="104">
        <f t="shared" si="45"/>
        <v>0.47370000000000001</v>
      </c>
      <c r="I170" s="106">
        <f>D170</f>
        <v>3018.41</v>
      </c>
      <c r="J170" s="181"/>
      <c r="K170" s="65"/>
      <c r="L170" s="33"/>
      <c r="M170" s="34"/>
    </row>
    <row r="171" spans="1:13" s="36" customFormat="1" x14ac:dyDescent="0.25">
      <c r="A171" s="83"/>
      <c r="B171" s="82" t="s">
        <v>13</v>
      </c>
      <c r="C171" s="106">
        <v>11406.05</v>
      </c>
      <c r="D171" s="106">
        <v>12248.14</v>
      </c>
      <c r="E171" s="106">
        <f>G171</f>
        <v>10274.42</v>
      </c>
      <c r="F171" s="104">
        <f t="shared" si="44"/>
        <v>0.83889999999999998</v>
      </c>
      <c r="G171" s="106">
        <v>10274.42</v>
      </c>
      <c r="H171" s="104">
        <f t="shared" si="45"/>
        <v>0.83889999999999998</v>
      </c>
      <c r="I171" s="106">
        <f>D171</f>
        <v>12248.14</v>
      </c>
      <c r="J171" s="181"/>
      <c r="K171" s="65"/>
      <c r="L171" s="33"/>
      <c r="M171" s="34"/>
    </row>
    <row r="172" spans="1:13" s="36" customFormat="1" ht="35.25" customHeight="1" x14ac:dyDescent="0.25">
      <c r="A172" s="83"/>
      <c r="B172" s="82" t="s">
        <v>5</v>
      </c>
      <c r="C172" s="106"/>
      <c r="D172" s="106"/>
      <c r="E172" s="106"/>
      <c r="F172" s="104"/>
      <c r="G172" s="106"/>
      <c r="H172" s="104"/>
      <c r="I172" s="106"/>
      <c r="J172" s="181"/>
      <c r="K172" s="65"/>
      <c r="L172" s="33"/>
      <c r="M172" s="34"/>
    </row>
    <row r="173" spans="1:13" s="31" customFormat="1" ht="116.25" customHeight="1" x14ac:dyDescent="0.25">
      <c r="A173" s="83" t="s">
        <v>22</v>
      </c>
      <c r="B173" s="84" t="s">
        <v>67</v>
      </c>
      <c r="C173" s="165"/>
      <c r="D173" s="165"/>
      <c r="E173" s="165"/>
      <c r="F173" s="104"/>
      <c r="G173" s="163"/>
      <c r="H173" s="164"/>
      <c r="I173" s="92"/>
      <c r="J173" s="178" t="s">
        <v>36</v>
      </c>
      <c r="K173" s="60"/>
      <c r="L173" s="86"/>
      <c r="M173" s="87"/>
    </row>
    <row r="174" spans="1:13" s="31" customFormat="1" x14ac:dyDescent="0.25">
      <c r="A174" s="83"/>
      <c r="B174" s="82" t="s">
        <v>4</v>
      </c>
      <c r="C174" s="165"/>
      <c r="D174" s="165"/>
      <c r="E174" s="165"/>
      <c r="F174" s="104"/>
      <c r="G174" s="163"/>
      <c r="H174" s="164"/>
      <c r="I174" s="92"/>
      <c r="J174" s="178"/>
      <c r="K174" s="60"/>
      <c r="L174" s="86"/>
      <c r="M174" s="87"/>
    </row>
    <row r="175" spans="1:13" s="31" customFormat="1" x14ac:dyDescent="0.25">
      <c r="A175" s="83"/>
      <c r="B175" s="82" t="s">
        <v>16</v>
      </c>
      <c r="C175" s="165"/>
      <c r="D175" s="165"/>
      <c r="E175" s="165"/>
      <c r="F175" s="104"/>
      <c r="G175" s="163"/>
      <c r="H175" s="164"/>
      <c r="I175" s="92"/>
      <c r="J175" s="178"/>
      <c r="K175" s="60"/>
      <c r="L175" s="86"/>
      <c r="M175" s="87"/>
    </row>
    <row r="176" spans="1:13" s="31" customFormat="1" x14ac:dyDescent="0.25">
      <c r="A176" s="83"/>
      <c r="B176" s="82" t="s">
        <v>11</v>
      </c>
      <c r="C176" s="165"/>
      <c r="D176" s="165"/>
      <c r="E176" s="165"/>
      <c r="F176" s="104"/>
      <c r="G176" s="163"/>
      <c r="H176" s="164"/>
      <c r="I176" s="92"/>
      <c r="J176" s="178"/>
      <c r="K176" s="60"/>
      <c r="L176" s="86"/>
      <c r="M176" s="87"/>
    </row>
    <row r="177" spans="1:13" s="31" customFormat="1" x14ac:dyDescent="0.25">
      <c r="A177" s="83"/>
      <c r="B177" s="82" t="s">
        <v>13</v>
      </c>
      <c r="C177" s="165"/>
      <c r="D177" s="165"/>
      <c r="E177" s="165"/>
      <c r="F177" s="104"/>
      <c r="G177" s="163"/>
      <c r="H177" s="164"/>
      <c r="I177" s="92"/>
      <c r="J177" s="178"/>
      <c r="K177" s="60"/>
      <c r="L177" s="86"/>
      <c r="M177" s="87"/>
    </row>
    <row r="178" spans="1:13" s="31" customFormat="1" x14ac:dyDescent="0.25">
      <c r="A178" s="83"/>
      <c r="B178" s="82" t="s">
        <v>5</v>
      </c>
      <c r="C178" s="165"/>
      <c r="D178" s="165"/>
      <c r="E178" s="165"/>
      <c r="F178" s="104"/>
      <c r="G178" s="163"/>
      <c r="H178" s="164"/>
      <c r="I178" s="92"/>
      <c r="J178" s="178"/>
      <c r="K178" s="60"/>
      <c r="L178" s="86"/>
      <c r="M178" s="87"/>
    </row>
    <row r="179" spans="1:13" s="45" customFormat="1" ht="108" customHeight="1" x14ac:dyDescent="0.25">
      <c r="A179" s="113" t="s">
        <v>23</v>
      </c>
      <c r="B179" s="114" t="s">
        <v>107</v>
      </c>
      <c r="C179" s="166">
        <f>SUM(C180:C184)</f>
        <v>252.2</v>
      </c>
      <c r="D179" s="166">
        <f t="shared" ref="D179:I179" si="46">SUM(D180:D184)</f>
        <v>261.8</v>
      </c>
      <c r="E179" s="166">
        <f t="shared" si="46"/>
        <v>261.8</v>
      </c>
      <c r="F179" s="117">
        <f t="shared" si="44"/>
        <v>1</v>
      </c>
      <c r="G179" s="166">
        <f t="shared" si="46"/>
        <v>261.8</v>
      </c>
      <c r="H179" s="109">
        <f t="shared" ref="H179" si="47">G179/D179</f>
        <v>1</v>
      </c>
      <c r="I179" s="166">
        <f t="shared" si="46"/>
        <v>261.8</v>
      </c>
      <c r="J179" s="178" t="s">
        <v>99</v>
      </c>
      <c r="K179" s="65"/>
      <c r="L179" s="33"/>
      <c r="M179" s="34"/>
    </row>
    <row r="180" spans="1:13" s="45" customFormat="1" x14ac:dyDescent="0.25">
      <c r="A180" s="113"/>
      <c r="B180" s="115" t="s">
        <v>4</v>
      </c>
      <c r="C180" s="111"/>
      <c r="D180" s="111"/>
      <c r="E180" s="111"/>
      <c r="F180" s="117"/>
      <c r="G180" s="111"/>
      <c r="H180" s="117"/>
      <c r="I180" s="111"/>
      <c r="J180" s="178"/>
      <c r="K180" s="65"/>
      <c r="L180" s="33"/>
      <c r="M180" s="34"/>
    </row>
    <row r="181" spans="1:13" s="45" customFormat="1" x14ac:dyDescent="0.25">
      <c r="A181" s="113"/>
      <c r="B181" s="115" t="s">
        <v>16</v>
      </c>
      <c r="C181" s="111">
        <v>252.2</v>
      </c>
      <c r="D181" s="111">
        <v>261.8</v>
      </c>
      <c r="E181" s="111">
        <v>261.8</v>
      </c>
      <c r="F181" s="117">
        <f t="shared" si="44"/>
        <v>1</v>
      </c>
      <c r="G181" s="111">
        <v>261.8</v>
      </c>
      <c r="H181" s="117">
        <f>G181/D181</f>
        <v>1</v>
      </c>
      <c r="I181" s="111">
        <v>261.8</v>
      </c>
      <c r="J181" s="178"/>
      <c r="K181" s="65"/>
      <c r="L181" s="33"/>
      <c r="M181" s="34"/>
    </row>
    <row r="182" spans="1:13" s="45" customFormat="1" x14ac:dyDescent="0.25">
      <c r="A182" s="113"/>
      <c r="B182" s="115" t="s">
        <v>11</v>
      </c>
      <c r="C182" s="111"/>
      <c r="D182" s="111"/>
      <c r="E182" s="111"/>
      <c r="F182" s="112"/>
      <c r="G182" s="111"/>
      <c r="H182" s="117"/>
      <c r="I182" s="19"/>
      <c r="J182" s="178"/>
      <c r="K182" s="65"/>
      <c r="L182" s="33"/>
      <c r="M182" s="34"/>
    </row>
    <row r="183" spans="1:13" s="45" customFormat="1" x14ac:dyDescent="0.25">
      <c r="A183" s="113"/>
      <c r="B183" s="115" t="s">
        <v>13</v>
      </c>
      <c r="C183" s="111"/>
      <c r="D183" s="111"/>
      <c r="E183" s="19"/>
      <c r="F183" s="55"/>
      <c r="G183" s="19"/>
      <c r="H183" s="55"/>
      <c r="I183" s="19"/>
      <c r="J183" s="178"/>
      <c r="K183" s="65"/>
      <c r="L183" s="33"/>
      <c r="M183" s="34"/>
    </row>
    <row r="184" spans="1:13" s="45" customFormat="1" x14ac:dyDescent="0.25">
      <c r="A184" s="113"/>
      <c r="B184" s="115" t="s">
        <v>5</v>
      </c>
      <c r="C184" s="111"/>
      <c r="D184" s="111"/>
      <c r="E184" s="19"/>
      <c r="F184" s="55"/>
      <c r="G184" s="19"/>
      <c r="H184" s="55"/>
      <c r="I184" s="19"/>
      <c r="J184" s="178"/>
      <c r="K184" s="65"/>
      <c r="L184" s="33"/>
      <c r="M184" s="34"/>
    </row>
    <row r="185" spans="1:13" s="47" customFormat="1" ht="291.75" customHeight="1" x14ac:dyDescent="0.25">
      <c r="A185" s="83" t="s">
        <v>24</v>
      </c>
      <c r="B185" s="95" t="s">
        <v>110</v>
      </c>
      <c r="C185" s="165">
        <f>C187+C186+C188+C189+C190</f>
        <v>243955.92</v>
      </c>
      <c r="D185" s="165">
        <f>D187+D186+D188+D189+D190</f>
        <v>282794.83</v>
      </c>
      <c r="E185" s="165">
        <f t="shared" ref="E185" si="48">E187+E186+E188+E189+E190</f>
        <v>205624.14</v>
      </c>
      <c r="F185" s="164">
        <f>E185/D185</f>
        <v>0.72709999999999997</v>
      </c>
      <c r="G185" s="163">
        <f>G187+G186+G188+G189+G190</f>
        <v>205624.14</v>
      </c>
      <c r="H185" s="164">
        <f t="shared" ref="H185" si="49">G185/D185</f>
        <v>0.72709999999999997</v>
      </c>
      <c r="I185" s="165">
        <f>I187+I186+I188+I189+I190</f>
        <v>282794.83</v>
      </c>
      <c r="J185" s="178" t="s">
        <v>123</v>
      </c>
      <c r="K185" s="65"/>
      <c r="L185" s="33"/>
      <c r="M185" s="34"/>
    </row>
    <row r="186" spans="1:13" s="36" customFormat="1" ht="96.75" customHeight="1" x14ac:dyDescent="0.25">
      <c r="A186" s="83"/>
      <c r="B186" s="82" t="s">
        <v>4</v>
      </c>
      <c r="C186" s="106"/>
      <c r="D186" s="106"/>
      <c r="E186" s="106"/>
      <c r="F186" s="104"/>
      <c r="G186" s="101"/>
      <c r="H186" s="104"/>
      <c r="I186" s="106"/>
      <c r="J186" s="178"/>
      <c r="K186" s="65"/>
      <c r="L186" s="33"/>
      <c r="M186" s="34"/>
    </row>
    <row r="187" spans="1:13" s="36" customFormat="1" ht="96.75" customHeight="1" x14ac:dyDescent="0.25">
      <c r="A187" s="83"/>
      <c r="B187" s="82" t="s">
        <v>16</v>
      </c>
      <c r="C187" s="106">
        <v>224499.20000000001</v>
      </c>
      <c r="D187" s="106">
        <v>261388.7</v>
      </c>
      <c r="E187" s="106">
        <v>191940.8</v>
      </c>
      <c r="F187" s="104">
        <f>E187/D187</f>
        <v>0.73429999999999995</v>
      </c>
      <c r="G187" s="101">
        <v>191940.8</v>
      </c>
      <c r="H187" s="104">
        <f>G187/D187</f>
        <v>0.73429999999999995</v>
      </c>
      <c r="I187" s="106">
        <v>261388.7</v>
      </c>
      <c r="J187" s="178"/>
      <c r="K187" s="65"/>
      <c r="L187" s="33"/>
      <c r="M187" s="34"/>
    </row>
    <row r="188" spans="1:13" s="36" customFormat="1" ht="35.25" customHeight="1" x14ac:dyDescent="0.25">
      <c r="A188" s="83"/>
      <c r="B188" s="82" t="s">
        <v>11</v>
      </c>
      <c r="C188" s="106">
        <v>12237.34</v>
      </c>
      <c r="D188" s="106">
        <v>14178.93</v>
      </c>
      <c r="E188" s="106">
        <f>G188</f>
        <v>12121.33</v>
      </c>
      <c r="F188" s="104">
        <f>E188/D188</f>
        <v>0.85489999999999999</v>
      </c>
      <c r="G188" s="106">
        <v>12121.33</v>
      </c>
      <c r="H188" s="104">
        <f>G188/D188</f>
        <v>0.85489999999999999</v>
      </c>
      <c r="I188" s="106">
        <v>14178.93</v>
      </c>
      <c r="J188" s="178"/>
      <c r="K188" s="65"/>
      <c r="L188" s="33"/>
      <c r="M188" s="34"/>
    </row>
    <row r="189" spans="1:13" s="36" customFormat="1" ht="35.25" customHeight="1" x14ac:dyDescent="0.25">
      <c r="A189" s="83"/>
      <c r="B189" s="82" t="s">
        <v>13</v>
      </c>
      <c r="C189" s="106">
        <v>7219.38</v>
      </c>
      <c r="D189" s="106">
        <v>7227.2</v>
      </c>
      <c r="E189" s="106">
        <f>G189</f>
        <v>1562.01</v>
      </c>
      <c r="F189" s="104">
        <f>E189/D189</f>
        <v>0.21609999999999999</v>
      </c>
      <c r="G189" s="106">
        <v>1562.01</v>
      </c>
      <c r="H189" s="104">
        <f>G189/D189</f>
        <v>0.21609999999999999</v>
      </c>
      <c r="I189" s="106">
        <f>D189</f>
        <v>7227.2</v>
      </c>
      <c r="J189" s="178"/>
      <c r="K189" s="65"/>
      <c r="L189" s="33"/>
      <c r="M189" s="34"/>
    </row>
    <row r="190" spans="1:13" s="36" customFormat="1" ht="35.25" customHeight="1" x14ac:dyDescent="0.25">
      <c r="A190" s="83"/>
      <c r="B190" s="82" t="s">
        <v>5</v>
      </c>
      <c r="C190" s="106"/>
      <c r="D190" s="106"/>
      <c r="E190" s="106"/>
      <c r="F190" s="104"/>
      <c r="G190" s="101"/>
      <c r="H190" s="104"/>
      <c r="I190" s="106"/>
      <c r="J190" s="178"/>
      <c r="K190" s="65"/>
      <c r="L190" s="33"/>
      <c r="M190" s="34"/>
    </row>
    <row r="191" spans="1:13" s="32" customFormat="1" ht="83.25" customHeight="1" x14ac:dyDescent="0.25">
      <c r="A191" s="83" t="s">
        <v>25</v>
      </c>
      <c r="B191" s="84" t="s">
        <v>68</v>
      </c>
      <c r="C191" s="165"/>
      <c r="D191" s="165"/>
      <c r="E191" s="91"/>
      <c r="F191" s="164"/>
      <c r="G191" s="163"/>
      <c r="H191" s="164"/>
      <c r="I191" s="92"/>
      <c r="J191" s="160" t="s">
        <v>36</v>
      </c>
      <c r="K191" s="60"/>
      <c r="L191" s="86"/>
      <c r="M191" s="87"/>
    </row>
    <row r="192" spans="1:13" s="37" customFormat="1" ht="108" customHeight="1" x14ac:dyDescent="0.4">
      <c r="A192" s="113" t="s">
        <v>26</v>
      </c>
      <c r="B192" s="107" t="s">
        <v>108</v>
      </c>
      <c r="C192" s="166">
        <f>SUM(C193:C197)</f>
        <v>690117.95</v>
      </c>
      <c r="D192" s="166">
        <f t="shared" ref="D192:G192" si="50">SUM(D193:D197)</f>
        <v>763266.74</v>
      </c>
      <c r="E192" s="166">
        <f t="shared" si="50"/>
        <v>424265.45</v>
      </c>
      <c r="F192" s="168">
        <f>E192/D192</f>
        <v>0.55589999999999995</v>
      </c>
      <c r="G192" s="166">
        <f t="shared" si="50"/>
        <v>424265.45</v>
      </c>
      <c r="H192" s="168">
        <f>G192/D192</f>
        <v>0.55589999999999995</v>
      </c>
      <c r="I192" s="163">
        <f>SUM(I193:I197)</f>
        <v>745599.59</v>
      </c>
      <c r="J192" s="181" t="s">
        <v>124</v>
      </c>
      <c r="K192" s="65"/>
      <c r="L192" s="33"/>
      <c r="M192" s="34"/>
    </row>
    <row r="193" spans="1:13" s="37" customFormat="1" ht="62.25" customHeight="1" x14ac:dyDescent="0.4">
      <c r="A193" s="113"/>
      <c r="B193" s="110" t="s">
        <v>4</v>
      </c>
      <c r="C193" s="19"/>
      <c r="D193" s="111"/>
      <c r="E193" s="111"/>
      <c r="F193" s="112"/>
      <c r="G193" s="111"/>
      <c r="H193" s="112"/>
      <c r="I193" s="101"/>
      <c r="J193" s="181"/>
      <c r="K193" s="65"/>
      <c r="L193" s="33"/>
      <c r="M193" s="34"/>
    </row>
    <row r="194" spans="1:13" s="39" customFormat="1" ht="62.25" customHeight="1" x14ac:dyDescent="0.4">
      <c r="A194" s="118"/>
      <c r="B194" s="115" t="s">
        <v>16</v>
      </c>
      <c r="C194" s="111">
        <v>655610.4</v>
      </c>
      <c r="D194" s="111">
        <v>725103.4</v>
      </c>
      <c r="E194" s="111">
        <v>395081.66</v>
      </c>
      <c r="F194" s="112">
        <f>E194/D194</f>
        <v>0.54490000000000005</v>
      </c>
      <c r="G194" s="111">
        <v>395081.66</v>
      </c>
      <c r="H194" s="112">
        <f>G194/D194</f>
        <v>0.54490000000000005</v>
      </c>
      <c r="I194" s="101">
        <f>437860.5+270459.11</f>
        <v>708319.61</v>
      </c>
      <c r="J194" s="181"/>
      <c r="K194" s="65"/>
      <c r="L194" s="38"/>
      <c r="M194" s="34"/>
    </row>
    <row r="195" spans="1:13" s="39" customFormat="1" ht="62.25" customHeight="1" x14ac:dyDescent="0.4">
      <c r="A195" s="118"/>
      <c r="B195" s="115" t="s">
        <v>11</v>
      </c>
      <c r="C195" s="111">
        <v>34507.550000000003</v>
      </c>
      <c r="D195" s="111">
        <v>38163.339999999997</v>
      </c>
      <c r="E195" s="111">
        <f>G195</f>
        <v>29183.79</v>
      </c>
      <c r="F195" s="112">
        <f>E195/D195</f>
        <v>0.76470000000000005</v>
      </c>
      <c r="G195" s="111">
        <v>29183.79</v>
      </c>
      <c r="H195" s="112">
        <f>G195/D195</f>
        <v>0.76470000000000005</v>
      </c>
      <c r="I195" s="101">
        <f>23045.29+14234.69</f>
        <v>37279.980000000003</v>
      </c>
      <c r="J195" s="181"/>
      <c r="K195" s="65"/>
      <c r="L195" s="38"/>
      <c r="M195" s="34"/>
    </row>
    <row r="196" spans="1:13" s="37" customFormat="1" ht="62.25" customHeight="1" x14ac:dyDescent="0.4">
      <c r="A196" s="113"/>
      <c r="B196" s="110" t="s">
        <v>13</v>
      </c>
      <c r="C196" s="19">
        <v>0</v>
      </c>
      <c r="D196" s="19">
        <v>0</v>
      </c>
      <c r="E196" s="19">
        <v>0</v>
      </c>
      <c r="F196" s="55"/>
      <c r="G196" s="19"/>
      <c r="H196" s="55"/>
      <c r="I196" s="19">
        <v>0</v>
      </c>
      <c r="J196" s="181"/>
      <c r="K196" s="65"/>
      <c r="L196" s="33"/>
      <c r="M196" s="34"/>
    </row>
    <row r="197" spans="1:13" s="37" customFormat="1" ht="62.25" customHeight="1" x14ac:dyDescent="0.4">
      <c r="A197" s="113"/>
      <c r="B197" s="110" t="s">
        <v>5</v>
      </c>
      <c r="C197" s="18"/>
      <c r="D197" s="18"/>
      <c r="E197" s="18"/>
      <c r="F197" s="54"/>
      <c r="G197" s="19"/>
      <c r="H197" s="54"/>
      <c r="I197" s="18"/>
      <c r="J197" s="181"/>
      <c r="K197" s="65"/>
      <c r="L197" s="33"/>
      <c r="M197" s="34"/>
    </row>
    <row r="198" spans="1:13" s="93" customFormat="1" ht="60.75" x14ac:dyDescent="0.25">
      <c r="A198" s="83" t="s">
        <v>27</v>
      </c>
      <c r="B198" s="84" t="s">
        <v>69</v>
      </c>
      <c r="C198" s="165"/>
      <c r="D198" s="165"/>
      <c r="E198" s="91"/>
      <c r="F198" s="164"/>
      <c r="G198" s="163"/>
      <c r="H198" s="164"/>
      <c r="I198" s="92"/>
      <c r="J198" s="160" t="s">
        <v>36</v>
      </c>
      <c r="K198" s="60"/>
      <c r="L198" s="86"/>
      <c r="M198" s="87"/>
    </row>
    <row r="199" spans="1:13" s="98" customFormat="1" ht="101.25" x14ac:dyDescent="0.25">
      <c r="A199" s="94" t="s">
        <v>30</v>
      </c>
      <c r="B199" s="95" t="s">
        <v>102</v>
      </c>
      <c r="C199" s="163">
        <f>C200+C201+C202</f>
        <v>0</v>
      </c>
      <c r="D199" s="163">
        <f t="shared" ref="D199:E199" si="51">D200+D201+D202</f>
        <v>0</v>
      </c>
      <c r="E199" s="163">
        <f t="shared" si="51"/>
        <v>0</v>
      </c>
      <c r="F199" s="162"/>
      <c r="G199" s="163">
        <f>G200+G201+G202</f>
        <v>0</v>
      </c>
      <c r="H199" s="162"/>
      <c r="I199" s="163">
        <f>I200+I201+I202</f>
        <v>0</v>
      </c>
      <c r="J199" s="178" t="s">
        <v>36</v>
      </c>
      <c r="K199" s="60"/>
      <c r="L199" s="96"/>
      <c r="M199" s="97"/>
    </row>
    <row r="200" spans="1:13" s="103" customFormat="1" x14ac:dyDescent="0.25">
      <c r="A200" s="99"/>
      <c r="B200" s="100" t="s">
        <v>4</v>
      </c>
      <c r="C200" s="101"/>
      <c r="D200" s="101"/>
      <c r="E200" s="101"/>
      <c r="F200" s="102"/>
      <c r="G200" s="101"/>
      <c r="H200" s="102"/>
      <c r="I200" s="101"/>
      <c r="J200" s="178"/>
      <c r="K200" s="60"/>
      <c r="L200" s="96"/>
      <c r="M200" s="97"/>
    </row>
    <row r="201" spans="1:13" s="103" customFormat="1" x14ac:dyDescent="0.25">
      <c r="A201" s="99"/>
      <c r="B201" s="100" t="s">
        <v>16</v>
      </c>
      <c r="C201" s="101"/>
      <c r="D201" s="101"/>
      <c r="E201" s="101"/>
      <c r="F201" s="102"/>
      <c r="G201" s="101"/>
      <c r="H201" s="102"/>
      <c r="I201" s="101"/>
      <c r="J201" s="178"/>
      <c r="K201" s="60"/>
      <c r="L201" s="96"/>
      <c r="M201" s="97"/>
    </row>
    <row r="202" spans="1:13" s="103" customFormat="1" x14ac:dyDescent="0.25">
      <c r="A202" s="99"/>
      <c r="B202" s="100" t="s">
        <v>11</v>
      </c>
      <c r="C202" s="101"/>
      <c r="D202" s="101"/>
      <c r="E202" s="101"/>
      <c r="F202" s="102"/>
      <c r="G202" s="101"/>
      <c r="H202" s="102"/>
      <c r="I202" s="101"/>
      <c r="J202" s="178"/>
      <c r="K202" s="60"/>
      <c r="L202" s="96"/>
      <c r="M202" s="97"/>
    </row>
    <row r="203" spans="1:13" s="103" customFormat="1" x14ac:dyDescent="0.25">
      <c r="A203" s="99"/>
      <c r="B203" s="100" t="s">
        <v>13</v>
      </c>
      <c r="C203" s="101"/>
      <c r="D203" s="101"/>
      <c r="E203" s="101"/>
      <c r="F203" s="102"/>
      <c r="G203" s="101"/>
      <c r="H203" s="102"/>
      <c r="I203" s="101"/>
      <c r="J203" s="178"/>
      <c r="K203" s="60"/>
      <c r="L203" s="96"/>
      <c r="M203" s="97"/>
    </row>
    <row r="204" spans="1:13" s="103" customFormat="1" x14ac:dyDescent="0.25">
      <c r="A204" s="99"/>
      <c r="B204" s="100" t="s">
        <v>5</v>
      </c>
      <c r="C204" s="101"/>
      <c r="D204" s="101"/>
      <c r="E204" s="101"/>
      <c r="F204" s="102"/>
      <c r="G204" s="101"/>
      <c r="H204" s="102"/>
      <c r="I204" s="101"/>
      <c r="J204" s="178"/>
      <c r="K204" s="60"/>
      <c r="L204" s="96"/>
      <c r="M204" s="97"/>
    </row>
    <row r="205" spans="1:13" s="88" customFormat="1" ht="97.5" customHeight="1" x14ac:dyDescent="0.25">
      <c r="A205" s="83" t="s">
        <v>29</v>
      </c>
      <c r="B205" s="84" t="s">
        <v>70</v>
      </c>
      <c r="C205" s="163"/>
      <c r="D205" s="163"/>
      <c r="E205" s="163"/>
      <c r="F205" s="162"/>
      <c r="G205" s="163"/>
      <c r="H205" s="162"/>
      <c r="I205" s="85"/>
      <c r="J205" s="160" t="s">
        <v>36</v>
      </c>
      <c r="K205" s="60"/>
      <c r="L205" s="86"/>
      <c r="M205" s="87"/>
    </row>
    <row r="206" spans="1:13" s="88" customFormat="1" ht="97.5" customHeight="1" x14ac:dyDescent="0.25">
      <c r="A206" s="83" t="s">
        <v>28</v>
      </c>
      <c r="B206" s="84" t="s">
        <v>71</v>
      </c>
      <c r="C206" s="163"/>
      <c r="D206" s="163"/>
      <c r="E206" s="163"/>
      <c r="F206" s="162"/>
      <c r="G206" s="163"/>
      <c r="H206" s="162"/>
      <c r="I206" s="85"/>
      <c r="J206" s="160" t="s">
        <v>36</v>
      </c>
      <c r="K206" s="60"/>
      <c r="L206" s="86"/>
      <c r="M206" s="87"/>
    </row>
    <row r="207" spans="1:13" s="90" customFormat="1" ht="81" customHeight="1" x14ac:dyDescent="0.4">
      <c r="A207" s="83" t="s">
        <v>72</v>
      </c>
      <c r="B207" s="84" t="s">
        <v>59</v>
      </c>
      <c r="C207" s="163"/>
      <c r="D207" s="163"/>
      <c r="E207" s="89"/>
      <c r="F207" s="162"/>
      <c r="G207" s="163"/>
      <c r="H207" s="162"/>
      <c r="I207" s="85"/>
      <c r="J207" s="160" t="s">
        <v>36</v>
      </c>
      <c r="K207" s="60"/>
      <c r="L207" s="86"/>
      <c r="M207" s="87"/>
    </row>
    <row r="208" spans="1:13" s="37" customFormat="1" ht="165" customHeight="1" x14ac:dyDescent="0.4">
      <c r="A208" s="83" t="s">
        <v>57</v>
      </c>
      <c r="B208" s="84" t="s">
        <v>111</v>
      </c>
      <c r="C208" s="165">
        <f>SUM(C209:C212)</f>
        <v>34548.5</v>
      </c>
      <c r="D208" s="165">
        <f>SUM(D209:D212)</f>
        <v>35674.18</v>
      </c>
      <c r="E208" s="165">
        <f>SUM(E209:E212)</f>
        <v>31358.639999999999</v>
      </c>
      <c r="F208" s="164">
        <f>E208/D208</f>
        <v>0.879</v>
      </c>
      <c r="G208" s="163">
        <f>SUM(G209:G212)</f>
        <v>30488.6</v>
      </c>
      <c r="H208" s="164">
        <f>G208/D208</f>
        <v>0.85460000000000003</v>
      </c>
      <c r="I208" s="165">
        <f>SUM(I209:I212)</f>
        <v>35674.18</v>
      </c>
      <c r="J208" s="178" t="s">
        <v>100</v>
      </c>
      <c r="K208" s="65"/>
      <c r="L208" s="33"/>
      <c r="M208" s="34"/>
    </row>
    <row r="209" spans="1:13" s="49" customFormat="1" x14ac:dyDescent="0.4">
      <c r="A209" s="83"/>
      <c r="B209" s="82" t="s">
        <v>4</v>
      </c>
      <c r="C209" s="106">
        <v>30806</v>
      </c>
      <c r="D209" s="106">
        <v>31863.1</v>
      </c>
      <c r="E209" s="106">
        <v>28190.06</v>
      </c>
      <c r="F209" s="104">
        <f>E209/D209</f>
        <v>0.88470000000000004</v>
      </c>
      <c r="G209" s="101">
        <v>28190.06</v>
      </c>
      <c r="H209" s="104">
        <f t="shared" ref="H209:H211" si="52">G209/D209</f>
        <v>0.88470000000000004</v>
      </c>
      <c r="I209" s="106">
        <v>31863.1</v>
      </c>
      <c r="J209" s="178"/>
      <c r="K209" s="65"/>
      <c r="L209" s="33"/>
      <c r="M209" s="48"/>
    </row>
    <row r="210" spans="1:13" s="49" customFormat="1" x14ac:dyDescent="0.4">
      <c r="A210" s="83"/>
      <c r="B210" s="82" t="s">
        <v>16</v>
      </c>
      <c r="C210" s="106">
        <v>3742.5</v>
      </c>
      <c r="D210" s="106">
        <v>3742.5</v>
      </c>
      <c r="E210" s="106">
        <v>3100</v>
      </c>
      <c r="F210" s="104">
        <f>E210/D210</f>
        <v>0.82830000000000004</v>
      </c>
      <c r="G210" s="101">
        <v>2229.96</v>
      </c>
      <c r="H210" s="104">
        <f t="shared" si="52"/>
        <v>0.5958</v>
      </c>
      <c r="I210" s="106">
        <v>3742.5</v>
      </c>
      <c r="J210" s="178"/>
      <c r="K210" s="65"/>
      <c r="L210" s="33"/>
      <c r="M210" s="48"/>
    </row>
    <row r="211" spans="1:13" s="49" customFormat="1" x14ac:dyDescent="0.4">
      <c r="A211" s="83"/>
      <c r="B211" s="82" t="s">
        <v>11</v>
      </c>
      <c r="C211" s="106"/>
      <c r="D211" s="106">
        <v>68.58</v>
      </c>
      <c r="E211" s="106">
        <f>G211</f>
        <v>68.58</v>
      </c>
      <c r="F211" s="104">
        <f>E211/D211</f>
        <v>1</v>
      </c>
      <c r="G211" s="101">
        <v>68.58</v>
      </c>
      <c r="H211" s="104">
        <f t="shared" si="52"/>
        <v>1</v>
      </c>
      <c r="I211" s="106">
        <v>68.58</v>
      </c>
      <c r="J211" s="178"/>
      <c r="K211" s="65"/>
      <c r="L211" s="33"/>
      <c r="M211" s="48"/>
    </row>
    <row r="212" spans="1:13" s="49" customFormat="1" x14ac:dyDescent="0.4">
      <c r="A212" s="83"/>
      <c r="B212" s="82" t="s">
        <v>13</v>
      </c>
      <c r="C212" s="106"/>
      <c r="D212" s="106"/>
      <c r="E212" s="106"/>
      <c r="F212" s="104"/>
      <c r="G212" s="101"/>
      <c r="H212" s="104"/>
      <c r="I212" s="106"/>
      <c r="J212" s="178"/>
      <c r="K212" s="65"/>
      <c r="L212" s="33"/>
      <c r="M212" s="48"/>
    </row>
    <row r="213" spans="1:13" ht="81" x14ac:dyDescent="0.4">
      <c r="A213" s="167" t="s">
        <v>74</v>
      </c>
      <c r="B213" s="169" t="s">
        <v>73</v>
      </c>
      <c r="C213" s="166"/>
      <c r="D213" s="166"/>
      <c r="E213" s="173"/>
      <c r="F213" s="168"/>
      <c r="G213" s="166"/>
      <c r="H213" s="168"/>
      <c r="I213" s="174"/>
      <c r="J213" s="110" t="s">
        <v>36</v>
      </c>
      <c r="K213" s="175"/>
      <c r="L213" s="176"/>
      <c r="M213" s="177"/>
    </row>
    <row r="214" spans="1:13" ht="60.75" x14ac:dyDescent="0.4">
      <c r="A214" s="167" t="s">
        <v>76</v>
      </c>
      <c r="B214" s="169" t="s">
        <v>75</v>
      </c>
      <c r="C214" s="166"/>
      <c r="D214" s="166"/>
      <c r="E214" s="173"/>
      <c r="F214" s="168"/>
      <c r="G214" s="166"/>
      <c r="H214" s="168"/>
      <c r="I214" s="174"/>
      <c r="J214" s="110" t="s">
        <v>36</v>
      </c>
      <c r="K214" s="175"/>
      <c r="L214" s="176"/>
      <c r="M214" s="177"/>
    </row>
    <row r="224" spans="1:13" x14ac:dyDescent="0.4">
      <c r="B224" s="12" t="s">
        <v>96</v>
      </c>
    </row>
    <row r="429" spans="9:9" x14ac:dyDescent="0.4">
      <c r="I429" s="6"/>
    </row>
    <row r="430" spans="9:9" x14ac:dyDescent="0.4">
      <c r="I430" s="6"/>
    </row>
    <row r="431" spans="9:9" x14ac:dyDescent="0.4">
      <c r="I431" s="6"/>
    </row>
  </sheetData>
  <autoFilter ref="A7:J416"/>
  <customSheetViews>
    <customSheetView guid="{A0A3CD9B-2436-40D7-91DB-589A95FBBF00}" scale="25" showPageBreaks="1" outlineSymbols="0" zeroValues="0" fitToPage="1" printArea="1" showAutoFilter="1" view="pageBreakPreview">
      <pane xSplit="2" ySplit="8" topLeftCell="E150" activePane="bottomRight" state="frozen"/>
      <selection pane="bottomRight" activeCell="P159" sqref="P159"/>
      <rowBreaks count="28" manualBreakCount="28">
        <brk id="27" max="9"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9055118110236221" bottom="0" header="0" footer="0"/>
      <printOptions horizontalCentered="1"/>
      <pageSetup paperSize="8" scale="42" fitToHeight="0" orientation="landscape" r:id="rId1"/>
      <autoFilter ref="A7:J416"/>
    </customSheetView>
    <customSheetView guid="{BEA0FDBA-BB07-4C19-8BBD-5E57EE395C09}" scale="50" showPageBreaks="1" outlineSymbols="0" zeroValues="0" fitToPage="1" printArea="1" showAutoFilter="1" view="pageBreakPreview" topLeftCell="F165">
      <selection activeCell="I165" sqref="I165:I167"/>
      <rowBreaks count="33" manualBreakCount="33">
        <brk id="23" max="9" man="1"/>
        <brk id="59" max="9" man="1"/>
        <brk id="103" max="9" man="1"/>
        <brk id="143" max="9" man="1"/>
        <brk id="164" max="9" man="1"/>
        <brk id="184" max="9" man="1"/>
        <brk id="1021" max="18" man="1"/>
        <brk id="1071" max="18" man="1"/>
        <brk id="1128" max="18" man="1"/>
        <brk id="1199" max="18" man="1"/>
        <brk id="1254" max="14" man="1"/>
        <brk id="1269" max="10" man="1"/>
        <brk id="1305" max="10" man="1"/>
        <brk id="1345" max="10" man="1"/>
        <brk id="1384" max="10" man="1"/>
        <brk id="1422" max="10" man="1"/>
        <brk id="1458" max="10" man="1"/>
        <brk id="1495" max="10" man="1"/>
        <brk id="1533" max="10" man="1"/>
        <brk id="1568" max="10" man="1"/>
        <brk id="1604" max="10" man="1"/>
        <brk id="1644" max="10" man="1"/>
        <brk id="1683" max="10" man="1"/>
        <brk id="1722" max="10" man="1"/>
        <brk id="1762" max="10" man="1"/>
        <brk id="1800" max="10" man="1"/>
        <brk id="1835" max="10" man="1"/>
        <brk id="1865" max="10" man="1"/>
        <brk id="1902" max="10" man="1"/>
        <brk id="1939" max="10" man="1"/>
        <brk id="1974" max="10" man="1"/>
        <brk id="2016" max="10" man="1"/>
        <brk id="2070" max="10" man="1"/>
      </rowBreaks>
      <colBreaks count="1" manualBreakCount="1">
        <brk id="12" max="183" man="1"/>
      </colBreaks>
      <pageMargins left="0" right="0" top="0.9055118110236221" bottom="0.19685039370078741" header="0" footer="0"/>
      <printOptions horizontalCentered="1"/>
      <pageSetup paperSize="8" scale="39" fitToHeight="0" orientation="landscape" r:id="rId2"/>
      <autoFilter ref="A7:J416"/>
    </customSheetView>
    <customSheetView guid="{6068C3FF-17AA-48A5-A88B-2523CBAC39AE}" scale="50" showPageBreaks="1" outlineSymbols="0" zeroValues="0" fitToPage="1" printArea="1" showAutoFilter="1" view="pageBreakPreview" topLeftCell="A4">
      <pane xSplit="4" ySplit="7" topLeftCell="G188" activePane="bottomRight" state="frozen"/>
      <selection pane="bottomRight" activeCell="I191" sqref="I191:I194"/>
      <rowBreaks count="32" manualBreakCount="32">
        <brk id="23" max="9" man="1"/>
        <brk id="35" max="9" man="1"/>
        <brk id="54" max="9" man="1"/>
        <brk id="157" max="9" man="1"/>
        <brk id="190" max="9" man="1"/>
        <brk id="1030" max="18" man="1"/>
        <brk id="1080" max="18" man="1"/>
        <brk id="1137" max="18" man="1"/>
        <brk id="1208" max="18" man="1"/>
        <brk id="1263" max="14" man="1"/>
        <brk id="1278" max="10" man="1"/>
        <brk id="1314" max="10" man="1"/>
        <brk id="1354" max="10" man="1"/>
        <brk id="1393" max="10" man="1"/>
        <brk id="1431" max="10" man="1"/>
        <brk id="1467" max="10" man="1"/>
        <brk id="1504" max="10" man="1"/>
        <brk id="1542" max="10" man="1"/>
        <brk id="1577" max="10" man="1"/>
        <brk id="1613" max="10" man="1"/>
        <brk id="1653" max="10" man="1"/>
        <brk id="1692" max="10" man="1"/>
        <brk id="1731" max="10" man="1"/>
        <brk id="1771" max="10" man="1"/>
        <brk id="1809" max="10" man="1"/>
        <brk id="1844" max="10" man="1"/>
        <brk id="1874" max="10" man="1"/>
        <brk id="1911" max="10" man="1"/>
        <brk id="1948" max="10" man="1"/>
        <brk id="1983" max="10" man="1"/>
        <brk id="2025" max="10" man="1"/>
        <brk id="2079" max="10" man="1"/>
      </rowBreaks>
      <pageMargins left="0" right="0" top="0.9055118110236221" bottom="0" header="0" footer="0"/>
      <printOptions horizontalCentered="1"/>
      <pageSetup paperSize="8" scale="34" fitToHeight="0" orientation="landscape" r:id="rId3"/>
      <autoFilter ref="A7:J415"/>
    </customSheetView>
    <customSheetView guid="{CCF533A2-322B-40E2-88B2-065E6D1D35B4}" scale="40" showPageBreaks="1" outlineSymbols="0" zeroValues="0" fitToPage="1" printArea="1" showAutoFilter="1" view="pageBreakPreview" topLeftCell="A4">
      <pane xSplit="2" ySplit="4" topLeftCell="J158" activePane="bottomRight" state="frozen"/>
      <selection pane="bottomRight" activeCell="L162" sqref="L162"/>
      <rowBreaks count="31" manualBreakCount="31">
        <brk id="23" max="9" man="1"/>
        <brk id="35" max="9" man="1"/>
        <brk id="62" max="9" man="1"/>
        <brk id="217" max="18" man="1"/>
        <brk id="1028" max="18" man="1"/>
        <brk id="1078" max="18" man="1"/>
        <brk id="1135" max="18" man="1"/>
        <brk id="1206" max="18" man="1"/>
        <brk id="1261" max="14" man="1"/>
        <brk id="1276" max="10" man="1"/>
        <brk id="1312" max="10" man="1"/>
        <brk id="1352" max="10" man="1"/>
        <brk id="1391" max="10" man="1"/>
        <brk id="1429" max="10" man="1"/>
        <brk id="1465" max="10" man="1"/>
        <brk id="1502" max="10" man="1"/>
        <brk id="1540" max="10" man="1"/>
        <brk id="1575" max="10" man="1"/>
        <brk id="1611" max="10" man="1"/>
        <brk id="1651" max="10" man="1"/>
        <brk id="1690" max="10" man="1"/>
        <brk id="1729" max="10" man="1"/>
        <brk id="1769" max="10" man="1"/>
        <brk id="1807" max="10" man="1"/>
        <brk id="1842" max="10" man="1"/>
        <brk id="1872" max="10" man="1"/>
        <brk id="1909" max="10" man="1"/>
        <brk id="1946" max="10" man="1"/>
        <brk id="1981" max="10" man="1"/>
        <brk id="2023" max="10" man="1"/>
        <brk id="2077" max="10" man="1"/>
      </rowBreaks>
      <pageMargins left="0" right="0" top="0.9055118110236221" bottom="0" header="0" footer="0"/>
      <printOptions horizontalCentered="1"/>
      <pageSetup paperSize="8" scale="35" fitToHeight="0" orientation="landscape" r:id="rId4"/>
      <autoFilter ref="A7:J415"/>
    </customSheetView>
    <customSheetView guid="{13BE7114-35DF-4699-8779-61985C68F6C3}" scale="50" showPageBreaks="1" outlineSymbols="0" zeroValues="0" fitToPage="1" printArea="1" showAutoFilter="1" view="pageBreakPreview" topLeftCell="A5">
      <pane xSplit="4" ySplit="10" topLeftCell="J40" activePane="bottomRight" state="frozen"/>
      <selection pane="bottomRight" activeCell="J37" sqref="J37:J42"/>
      <rowBreaks count="33" manualBreakCount="33">
        <brk id="28" max="15" man="1"/>
        <brk id="35" max="11" man="1"/>
        <brk id="48" max="9" man="1"/>
        <brk id="109" max="11" man="1"/>
        <brk id="148" max="11"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6692913385826772" bottom="0" header="0" footer="0"/>
      <printOptions horizontalCentered="1"/>
      <pageSetup paperSize="8" scale="48" fitToHeight="0" orientation="landscape" horizontalDpi="4294967293" r:id="rId5"/>
      <autoFilter ref="A7:J415"/>
    </customSheetView>
    <customSheetView guid="{99950613-28E7-4EC2-B918-559A2757B0A9}" scale="50" showPageBreaks="1" outlineSymbols="0" zeroValues="0" fitToPage="1" printArea="1" showAutoFilter="1" view="pageBreakPreview" topLeftCell="A5">
      <pane xSplit="2" ySplit="10" topLeftCell="C189" activePane="bottomRight" state="frozen"/>
      <selection pane="bottomRight" activeCell="J191" sqref="J191:J196"/>
      <rowBreaks count="32" manualBreakCount="32">
        <brk id="28" max="11" man="1"/>
        <brk id="115" max="11" man="1"/>
        <brk id="152" max="11" man="1"/>
        <brk id="184" max="11" man="1"/>
        <brk id="217" max="18" man="1"/>
        <brk id="1028" max="18" man="1"/>
        <brk id="1078" max="18" man="1"/>
        <brk id="1135" max="18" man="1"/>
        <brk id="1206" max="18" man="1"/>
        <brk id="1261" max="14" man="1"/>
        <brk id="1276" max="10" man="1"/>
        <brk id="1312" max="10" man="1"/>
        <brk id="1352" max="10" man="1"/>
        <brk id="1391" max="10" man="1"/>
        <brk id="1429" max="10" man="1"/>
        <brk id="1465" max="10" man="1"/>
        <brk id="1502" max="10" man="1"/>
        <brk id="1540" max="10" man="1"/>
        <brk id="1575" max="10" man="1"/>
        <brk id="1611" max="10" man="1"/>
        <brk id="1651" max="10" man="1"/>
        <brk id="1690" max="10" man="1"/>
        <brk id="1729" max="10" man="1"/>
        <brk id="1769" max="10" man="1"/>
        <brk id="1807" max="10" man="1"/>
        <brk id="1842" max="10" man="1"/>
        <brk id="1872" max="10" man="1"/>
        <brk id="1909" max="10" man="1"/>
        <brk id="1946" max="10" man="1"/>
        <brk id="1981" max="10" man="1"/>
        <brk id="2023" max="10" man="1"/>
        <brk id="2077" max="10" man="1"/>
      </rowBreaks>
      <pageMargins left="0" right="0" top="0.9055118110236221" bottom="0" header="0" footer="0"/>
      <printOptions horizontalCentered="1"/>
      <pageSetup paperSize="8" scale="47" fitToHeight="0" orientation="landscape" r:id="rId6"/>
      <autoFilter ref="A7:J415"/>
    </customSheetView>
    <customSheetView guid="{D95852A1-B0FC-4AC5-B62B-5CCBE05B0D15}" scale="50" showPageBreaks="1" outlineSymbols="0" zeroValues="0" fitToPage="1" showAutoFilter="1" view="pageBreakPreview" topLeftCell="A5">
      <pane xSplit="4" ySplit="4" topLeftCell="E162" activePane="bottomRight" state="frozen"/>
      <selection pane="bottomRight" activeCell="I169" sqref="I169"/>
      <rowBreaks count="29" manualBreakCount="29">
        <brk id="24" max="11" man="1"/>
        <brk id="33" max="11" man="1"/>
        <brk id="215" max="18" man="1"/>
        <brk id="265" max="18" man="1"/>
        <brk id="322" max="18" man="1"/>
        <brk id="393" max="18" man="1"/>
        <brk id="448" max="14" man="1"/>
        <brk id="463" max="10" man="1"/>
        <brk id="499" max="10" man="1"/>
        <brk id="539" max="10" man="1"/>
        <brk id="578" max="10" man="1"/>
        <brk id="616" max="10" man="1"/>
        <brk id="652" max="10" man="1"/>
        <brk id="689" max="10" man="1"/>
        <brk id="727" max="10" man="1"/>
        <brk id="762" max="10" man="1"/>
        <brk id="798" max="10" man="1"/>
        <brk id="838" max="10" man="1"/>
        <brk id="877" max="10" man="1"/>
        <brk id="916" max="10" man="1"/>
        <brk id="956" max="10" man="1"/>
        <brk id="994" max="10" man="1"/>
        <brk id="1029" max="10" man="1"/>
        <brk id="1059" max="10" man="1"/>
        <brk id="1096" max="10" man="1"/>
        <brk id="1133" max="10" man="1"/>
        <brk id="1168" max="10" man="1"/>
        <brk id="1210" max="10" man="1"/>
        <brk id="1264" max="10" man="1"/>
      </rowBreaks>
      <pageMargins left="0" right="0" top="0.9055118110236221" bottom="0" header="0" footer="0"/>
      <printOptions horizontalCentered="1"/>
      <pageSetup paperSize="9" scale="28" fitToHeight="0" orientation="landscape" r:id="rId7"/>
      <autoFilter ref="A7:J397"/>
    </customSheetView>
    <customSheetView guid="{72C0943B-A5D5-4B80-AD54-166C5CDC74DE}" scale="40" showPageBreaks="1" outlineSymbols="0" zeroValues="0" fitToPage="1" printArea="1" showAutoFilter="1" view="pageBreakPreview" topLeftCell="A5">
      <pane xSplit="4" ySplit="10" topLeftCell="E135" activePane="bottomRight" state="frozen"/>
      <selection pane="bottomRight" activeCell="G33" sqref="G33"/>
      <rowBreaks count="30" manualBreakCount="30">
        <brk id="7" max="11"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41" fitToHeight="0" orientation="landscape" r:id="rId8"/>
      <autoFilter ref="A3:M184">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649E5CE3-4976-49D9-83DA-4E57FFC714BF}" scale="50" showPageBreaks="1" outlineSymbols="0" zeroValues="0" fitToPage="1" printArea="1" showAutoFilter="1" hiddenColumns="1" view="pageBreakPreview" topLeftCell="A6">
      <pane xSplit="2" ySplit="2" topLeftCell="C155" activePane="bottomRight" state="frozen"/>
      <selection pane="bottomRight" activeCell="E164" sqref="E164"/>
      <rowBreaks count="35" manualBreakCount="35">
        <brk id="28" max="11" man="1"/>
        <brk id="38" max="11" man="1"/>
        <brk id="54" max="11" man="1"/>
        <brk id="86" max="11" man="1"/>
        <brk id="116" max="11" man="1"/>
        <brk id="134" max="11" man="1"/>
        <brk id="148" max="11" man="1"/>
        <brk id="198" max="18" man="1"/>
        <brk id="1015" max="18" man="1"/>
        <brk id="1065" max="18" man="1"/>
        <brk id="1122" max="18" man="1"/>
        <brk id="1193" max="18" man="1"/>
        <brk id="1248" max="14" man="1"/>
        <brk id="1263" max="10" man="1"/>
        <brk id="1299" max="10" man="1"/>
        <brk id="1339" max="10" man="1"/>
        <brk id="1378" max="10" man="1"/>
        <brk id="1416" max="10" man="1"/>
        <brk id="1452" max="10" man="1"/>
        <brk id="1489" max="10" man="1"/>
        <brk id="1527" max="10" man="1"/>
        <brk id="1562" max="10" man="1"/>
        <brk id="1598" max="10" man="1"/>
        <brk id="1638" max="10" man="1"/>
        <brk id="1677" max="10" man="1"/>
        <brk id="1716" max="10" man="1"/>
        <brk id="1756" max="10" man="1"/>
        <brk id="1794" max="10" man="1"/>
        <brk id="1829" max="10" man="1"/>
        <brk id="1859" max="10" man="1"/>
        <brk id="1896" max="10" man="1"/>
        <brk id="1933" max="10" man="1"/>
        <brk id="1968" max="10" man="1"/>
        <brk id="2010" max="10" man="1"/>
        <brk id="2064" max="10" man="1"/>
      </rowBreaks>
      <colBreaks count="1" manualBreakCount="1">
        <brk id="12" max="183" man="1"/>
      </colBreaks>
      <pageMargins left="0" right="0" top="0.9055118110236221" bottom="0" header="0" footer="0"/>
      <printOptions horizontalCentered="1"/>
      <pageSetup paperSize="8" scale="43" fitToHeight="0" orientation="landscape" r:id="rId9"/>
      <autoFilter ref="A7:L386"/>
    </customSheetView>
    <customSheetView guid="{5EB1B5BB-79BE-4318-9140-3FA31802D519}" scale="40" showPageBreaks="1" outlineSymbols="0" zeroValues="0" fitToPage="1" printArea="1" showAutoFilter="1" view="pageBreakPreview" topLeftCell="A4">
      <pane xSplit="4" ySplit="7" topLeftCell="K166" activePane="bottomRight" state="frozen"/>
      <selection pane="bottomRight" activeCell="K170" sqref="K170:K175"/>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9" fitToHeight="0" orientation="landscape" r:id="rId10"/>
      <autoFilter ref="A7:K386"/>
    </customSheetView>
    <customSheetView guid="{5FB953A5-71FF-4056-AF98-C9D06FF0EDF3}" scale="35" showPageBreaks="1" outlineSymbols="0" zeroValues="0" fitToPage="1" printArea="1" showAutoFilter="1" hiddenColumns="1" view="pageBreakPreview" topLeftCell="A5">
      <pane xSplit="4" ySplit="4" topLeftCell="F9" activePane="bottomRight" state="frozen"/>
      <selection pane="bottomRight" activeCell="F9" sqref="F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39" fitToHeight="0" orientation="landscape" r:id="rId11"/>
      <autoFilter ref="A7:P398"/>
    </customSheetView>
    <customSheetView guid="{9FA29541-62F4-4CED-BF33-19F6BA57578F}" scale="40" showPageBreaks="1" outlineSymbols="0" zeroValues="0" printArea="1" showAutoFilter="1" hiddenColumns="1" view="pageBreakPreview" topLeftCell="A4">
      <pane xSplit="4" ySplit="4" topLeftCell="K167" activePane="bottomRight" state="frozen"/>
      <selection pane="bottomRight" activeCell="P172" sqref="P172:P175"/>
      <rowBreaks count="2" manualBreakCount="2">
        <brk id="77" max="15" man="1"/>
        <brk id="171" max="15" man="1"/>
      </rowBreaks>
      <pageMargins left="0" right="0" top="0.9055118110236221" bottom="0" header="0" footer="0"/>
      <printOptions horizontalCentered="1"/>
      <pageSetup paperSize="8" scale="45" fitToHeight="9" orientation="landscape" r:id="rId12"/>
      <autoFilter ref="A7:P401"/>
    </customSheetView>
    <customSheetView guid="{998B8119-4FF3-4A16-838D-539C6AE34D55}" scale="40" showPageBreaks="1" outlineSymbols="0" zeroValues="0" fitToPage="1" printArea="1" showAutoFilter="1" hiddenRows="1" hiddenColumns="1" view="pageBreakPreview" topLeftCell="A4">
      <pane xSplit="4" ySplit="7" topLeftCell="F163" activePane="bottomRight" state="frozen"/>
      <selection pane="bottomRight" activeCell="F144" sqref="F144:G14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27" fitToHeight="0" orientation="landscape" r:id="rId13"/>
      <autoFilter ref="A7:P401"/>
    </customSheetView>
    <customSheetView guid="{539CB3DF-9B66-4BE7-9074-8CE0405EB8A6}" scale="40" showPageBreaks="1" outlineSymbols="0" zeroValues="0" fitToPage="1" printArea="1" showAutoFilter="1" hiddenColumns="1" view="pageBreakPreview" topLeftCell="A4">
      <pane xSplit="4" ySplit="7" topLeftCell="J170" activePane="bottomRight" state="frozen"/>
      <selection pane="bottomRight" activeCell="P182" sqref="P182"/>
      <rowBreaks count="29" manualBreakCount="29">
        <brk id="174" max="18" man="1"/>
        <brk id="208" max="18" man="1"/>
        <brk id="1036" max="18" man="1"/>
        <brk id="1086" max="18" man="1"/>
        <brk id="1143" max="18" man="1"/>
        <brk id="1214" max="18" man="1"/>
        <brk id="1269" max="14" man="1"/>
        <brk id="1284" max="10" man="1"/>
        <brk id="1320" max="10" man="1"/>
        <brk id="1360" max="10" man="1"/>
        <brk id="1399" max="10" man="1"/>
        <brk id="1437" max="10" man="1"/>
        <brk id="1473" max="10" man="1"/>
        <brk id="1510" max="10" man="1"/>
        <brk id="1548" max="10" man="1"/>
        <brk id="1583" max="10" man="1"/>
        <brk id="1619" max="10" man="1"/>
        <brk id="1659" max="10" man="1"/>
        <brk id="1698" max="10" man="1"/>
        <brk id="1737" max="10" man="1"/>
        <brk id="1777" max="10" man="1"/>
        <brk id="1815" max="10" man="1"/>
        <brk id="1850" max="10" man="1"/>
        <brk id="1880" max="10" man="1"/>
        <brk id="1917" max="10" man="1"/>
        <brk id="1954" max="10" man="1"/>
        <brk id="1989" max="10" man="1"/>
        <brk id="2031" max="10" man="1"/>
        <brk id="2085" max="10" man="1"/>
      </rowBreaks>
      <pageMargins left="0" right="0" top="0.9055118110236221" bottom="0" header="0" footer="0"/>
      <printOptions horizontalCentered="1"/>
      <pageSetup paperSize="8" scale="43" fitToHeight="0" orientation="landscape" r:id="rId14"/>
      <autoFilter ref="A7:P393"/>
    </customSheetView>
    <customSheetView guid="{D20DFCFE-63F9-4265-B37B-4F36C46DF159}" scale="40" showPageBreaks="1" outlineSymbols="0" zeroValues="0" fitToPage="1" printArea="1" showAutoFilter="1" hiddenRows="1" hiddenColumns="1" view="pageBreakPreview" topLeftCell="A4">
      <pane xSplit="2" ySplit="7" topLeftCell="C963" activePane="bottomRight" state="frozen"/>
      <selection pane="bottomRight" activeCell="A782" sqref="A778:XFD782"/>
      <rowBreaks count="29" manualBreakCount="29">
        <brk id="174" max="18" man="1"/>
        <brk id="208" max="18"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pageMargins left="0" right="0" top="0.9055118110236221" bottom="0" header="0" footer="0"/>
      <printOptions horizontalCentered="1"/>
      <pageSetup paperSize="8" scale="42" fitToHeight="0" orientation="landscape" r:id="rId15"/>
      <autoFilter ref="A9:S1185"/>
    </customSheetView>
    <customSheetView guid="{A6B98527-7CBF-4E4D-BDEA-9334A3EB779F}" scale="57" showPageBreaks="1" outlineSymbols="0" zeroValues="0" fitToPage="1" printArea="1" showAutoFilter="1" hiddenColumns="1" view="pageBreakPreview" topLeftCell="A4">
      <pane xSplit="2" ySplit="7" topLeftCell="C11" activePane="bottomRight" state="frozen"/>
      <selection pane="bottomRight" activeCell="G15" sqref="G15"/>
      <pageMargins left="0" right="0" top="0.9055118110236221" bottom="0.47" header="0" footer="0"/>
      <printOptions horizontalCentered="1"/>
      <pageSetup paperSize="8" scale="42" fitToHeight="0" orientation="landscape" r:id="rId16"/>
      <autoFilter ref="A9:S1185"/>
    </customSheetView>
    <customSheetView guid="{D7BC8E82-4392-4806-9DAE-D94253790B9C}" scale="48" showPageBreaks="1" outlineSymbols="0" zeroValues="0" fitToPage="1" printArea="1" showAutoFilter="1" hiddenColumns="1" view="pageBreakPreview" topLeftCell="A4">
      <pane xSplit="2" ySplit="7" topLeftCell="L909" activePane="bottomRight" state="frozen"/>
      <selection pane="bottomRight" activeCell="S925" sqref="S925:S930"/>
      <rowBreaks count="4" manualBreakCount="4">
        <brk id="70" max="85" man="1"/>
        <brk id="88" max="85" man="1"/>
        <brk id="260" max="85" man="1"/>
        <brk id="320" max="85" man="1"/>
      </rowBreaks>
      <pageMargins left="0" right="0" top="0.9055118110236221" bottom="0.47" header="0" footer="0"/>
      <printOptions horizontalCentered="1"/>
      <pageSetup paperSize="8" scale="42" fitToHeight="0" orientation="landscape" r:id="rId17"/>
      <autoFilter ref="A9:T1161"/>
    </customSheetView>
    <customSheetView guid="{F2110B0B-AAE7-42F0-B553-C360E9249AD4}" scale="48" showPageBreaks="1" outlineSymbols="0" zeroValues="0" fitToPage="1" printArea="1" showAutoFilter="1" hiddenColumns="1" view="pageBreakPreview" topLeftCell="A4">
      <pane xSplit="2" ySplit="7" topLeftCell="L726" activePane="bottomRight" state="frozen"/>
      <selection pane="bottomRight" activeCell="S728" sqref="S728:S733"/>
      <pageMargins left="0" right="0" top="0.9055118110236221" bottom="0.47" header="0" footer="0"/>
      <printOptions horizontalCentered="1"/>
      <pageSetup paperSize="8" scale="42" fitToHeight="0" orientation="landscape" r:id="rId18"/>
      <autoFilter ref="A9:T1142"/>
    </customSheetView>
    <customSheetView guid="{9E943B7D-D4C7-443F-BC4C-8AB90546D8A5}" scale="40" showPageBreaks="1" zeroValues="0" fitToPage="1" showAutoFilter="1" hiddenRows="1" hiddenColumns="1" view="pageBreakPreview" topLeftCell="A4">
      <pane xSplit="2" ySplit="7" topLeftCell="D714" activePane="bottomRight" state="frozen"/>
      <selection pane="bottomRight"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83" bottom="0" header="0" footer="0"/>
      <printOptions horizontalCentered="1"/>
      <pageSetup paperSize="8" scale="39" fitToHeight="0" orientation="landscape" r:id="rId19"/>
      <autoFilter ref="B1:T1"/>
    </customSheetView>
    <customSheetView guid="{2DF88C31-E5A0-4DFE-877D-5A31D3992603}" scale="40" showPageBreaks="1" fitToPage="1" printArea="1" hiddenRows="1" view="pageBreakPreview" topLeftCell="A4">
      <pane xSplit="2" ySplit="7" topLeftCell="H664" activePane="bottomRight" state="frozen"/>
      <selection pane="bottomRight"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21" bottom="0" header="0" footer="0"/>
      <printOptions horizontalCentered="1"/>
      <pageSetup paperSize="8" scale="38" fitToHeight="0" orientation="landscape" r:id="rId20"/>
    </customSheetView>
    <customSheetView guid="{24E5C1BC-322C-4FEF-B964-F0DCC04482C1}" scale="25" showPageBreaks="1" fitToPage="1" hiddenRows="1" hiddenColumns="1" view="pageBreakPreview">
      <pane xSplit="1" ySplit="10" topLeftCell="J501" activePane="bottomRight" state="frozen"/>
      <selection pane="bottomRight"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472" bottom="0.19685039370078741" header="0" footer="0"/>
      <printOptions horizontalCentered="1"/>
      <pageSetup paperSize="8" scale="30" fitToHeight="0" orientation="landscape" horizontalDpi="4294967293" r:id="rId21"/>
    </customSheetView>
    <customSheetView guid="{37F8CE32-8CE8-4D95-9C0E-63112E6EFFE9}" scale="30" showPageBreaks="1" printArea="1" hiddenRows="1" hiddenColumns="1" view="pageBreakPreview" showRuler="0" topLeftCell="A4">
      <pane xSplit="2" ySplit="7" topLeftCell="L11" activePane="bottomRight" state="frozen"/>
      <selection pane="bottomRight"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29" fitToHeight="0" orientation="landscape" r:id="rId22"/>
      <headerFooter alignWithMargins="0"/>
    </customSheetView>
    <customSheetView guid="{CBF9D894-3FD2-4B68-BAC8-643DB23851C0}" scale="30" showPageBreaks="1" hiddenRows="1" view="pageBreakPreview" topLeftCell="A4">
      <pane xSplit="2" ySplit="7" topLeftCell="C757" activePane="bottomRight" state="frozen"/>
      <selection pane="bottomRight"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29" fitToHeight="0" orientation="landscape" r:id="rId23"/>
    </customSheetView>
    <customSheetView guid="{C8C7D91A-0101-429D-A7C4-25C2A366909A}" scale="46" showPageBreaks="1" outlineSymbols="0" zeroValues="0" fitToPage="1" showAutoFilter="1" hiddenRows="1" hiddenColumns="1" view="pageBreakPreview" topLeftCell="A4">
      <pane xSplit="2" ySplit="7" topLeftCell="C863" activePane="bottomRight" state="frozen"/>
      <selection pane="bottomRight"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34" fitToHeight="0" orientation="landscape" r:id="rId24"/>
      <autoFilter ref="A9:V1172"/>
    </customSheetView>
    <customSheetView guid="{CB1A56DC-A135-41E6-8A02-AE4E518C879F}" scale="50" showPageBreaks="1" fitToPage="1" view="pageBreakPreview" topLeftCell="A4">
      <pane xSplit="2" ySplit="7" topLeftCell="C408" activePane="bottomRight" state="frozen"/>
      <selection pane="bottomRight" activeCell="G421" sqref="G421"/>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6" max="20" man="1"/>
        <brk id="918" max="20" man="1"/>
        <brk id="1049" max="20" man="1"/>
        <brk id="1110" max="20" man="1"/>
        <brk id="1164" max="20" man="1"/>
        <brk id="1236" max="10" man="1"/>
        <brk id="1276" max="10" man="1"/>
        <brk id="1315" max="10" man="1"/>
        <brk id="1353" max="10" man="1"/>
        <brk id="1389" max="10" man="1"/>
        <brk id="1426" max="10" man="1"/>
        <brk id="1464" max="10" man="1"/>
        <brk id="1499" max="10" man="1"/>
        <brk id="1535" max="10" man="1"/>
        <brk id="1575" max="10" man="1"/>
        <brk id="1614" max="10" man="1"/>
        <brk id="1653" max="10" man="1"/>
        <brk id="1693" max="10" man="1"/>
        <brk id="1731" max="10" man="1"/>
        <brk id="1766" max="10" man="1"/>
        <brk id="1796" max="10" man="1"/>
        <brk id="1833" max="10" man="1"/>
        <brk id="1870" max="10" man="1"/>
        <brk id="1905" max="10" man="1"/>
        <brk id="1947" max="10" man="1"/>
        <brk id="2001" max="10" man="1"/>
      </rowBreaks>
      <pageMargins left="0" right="0" top="0.9055118110236221" bottom="0" header="0" footer="0"/>
      <printOptions horizontalCentered="1"/>
      <pageSetup paperSize="8" scale="16" fitToHeight="0" orientation="landscape" r:id="rId25"/>
    </customSheetView>
    <customSheetView guid="{2F7AC811-CA37-46E3-866E-6E10DF43054A}" scale="60" showPageBreaks="1" outlineSymbols="0" zeroValues="0" fitToPage="1" showAutoFilter="1" view="pageBreakPreview" topLeftCell="A4">
      <pane xSplit="2" ySplit="7" topLeftCell="C776" activePane="bottomRight" state="frozen"/>
      <selection pane="bottomRight" activeCell="N792" sqref="N792"/>
      <rowBreaks count="47" manualBreakCount="47">
        <brk id="67" max="24" man="1"/>
        <brk id="97" max="15" man="1"/>
        <brk id="129" max="15" man="1"/>
        <brk id="171" max="15" man="1"/>
        <brk id="227" max="15" man="1"/>
        <brk id="267" max="15" man="1"/>
        <brk id="321" max="15" man="1"/>
        <brk id="385" max="24" man="1"/>
        <brk id="390" max="15" man="1"/>
        <brk id="432" max="15" man="1"/>
        <brk id="467" max="15" man="1"/>
        <brk id="514" max="15" man="1"/>
        <brk id="577" max="15" man="1"/>
        <brk id="656" max="24" man="1"/>
        <brk id="665" max="15" man="1"/>
        <brk id="723" max="15" man="1"/>
        <brk id="784" max="15" man="1"/>
        <brk id="858" max="24" man="1"/>
        <brk id="943" max="15" man="1"/>
        <brk id="993" max="15" man="1"/>
        <brk id="1048" max="24" man="1"/>
        <brk id="1050" max="15" man="1"/>
        <brk id="1118" max="24" man="1"/>
        <brk id="1121" max="14" man="1"/>
        <brk id="1176" max="14" man="1"/>
        <brk id="1191" max="10" man="1"/>
        <brk id="1227" max="10" man="1"/>
        <brk id="1267" max="10" man="1"/>
        <brk id="1306" max="10" man="1"/>
        <brk id="1344" max="10" man="1"/>
        <brk id="1380" max="10" man="1"/>
        <brk id="1417" max="10" man="1"/>
        <brk id="1455" max="10" man="1"/>
        <brk id="1490" max="10" man="1"/>
        <brk id="1526" max="10" man="1"/>
        <brk id="1566" max="10" man="1"/>
        <brk id="1605" max="10" man="1"/>
        <brk id="1644" max="10" man="1"/>
        <brk id="1684" max="10" man="1"/>
        <brk id="1722" max="10" man="1"/>
        <brk id="1757" max="10" man="1"/>
        <brk id="1787" max="10" man="1"/>
        <brk id="1824" max="10" man="1"/>
        <brk id="1861" max="10" man="1"/>
        <brk id="1896" max="10" man="1"/>
        <brk id="1938" max="10" man="1"/>
        <brk id="1992" max="10" man="1"/>
      </rowBreaks>
      <pageMargins left="0" right="0" top="0.9055118110236221" bottom="0" header="0" footer="0"/>
      <printOptions horizontalCentered="1"/>
      <pageSetup paperSize="8" scale="16" fitToHeight="0" orientation="landscape" r:id="rId26"/>
      <autoFilter ref="A9:S1185"/>
    </customSheetView>
    <customSheetView guid="{7B245AB0-C2AF-4822-BFC4-2399F85856C1}" scale="40" showPageBreaks="1" outlineSymbols="0" zeroValues="0" fitToPage="1" printArea="1" showAutoFilter="1" hiddenColumns="1" view="pageBreakPreview" topLeftCell="A4">
      <pane xSplit="4" ySplit="7" topLeftCell="F182" activePane="bottomRight" state="frozen"/>
      <selection pane="bottomRight" activeCell="F190" sqref="F190"/>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8" fitToHeight="0" orientation="landscape" r:id="rId27"/>
      <autoFilter ref="A7:P404"/>
    </customSheetView>
    <customSheetView guid="{0CCCFAED-79CE-4449-BC23-D60C794B65C2}" scale="50" showPageBreaks="1" outlineSymbols="0" zeroValues="0" fitToPage="1" printArea="1" showAutoFilter="1" view="pageBreakPreview" topLeftCell="A5">
      <pane xSplit="2" ySplit="4" topLeftCell="H162" activePane="bottomRight" state="frozen"/>
      <selection pane="bottomRight" activeCell="J166" sqref="J166:J171"/>
      <rowBreaks count="32" manualBreakCount="32">
        <brk id="68" max="11" man="1"/>
        <brk id="122" max="11" man="1"/>
        <brk id="146" max="11" man="1"/>
        <brk id="168" max="11"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46" fitToHeight="0" orientation="landscape" horizontalDpi="4294967293" r:id="rId28"/>
      <autoFilter ref="A7:J397"/>
    </customSheetView>
    <customSheetView guid="{CA384592-0CFD-4322-A4EB-34EC04693944}" scale="50" showPageBreaks="1" outlineSymbols="0" zeroValues="0" fitToPage="1" printArea="1" showAutoFilter="1" view="pageBreakPreview" topLeftCell="D25">
      <selection activeCell="J29" sqref="J29:J35"/>
      <rowBreaks count="31" manualBreakCount="31">
        <brk id="28" max="9" man="1"/>
        <brk id="147" max="9" man="1"/>
        <brk id="171" max="9"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41" fitToHeight="0" orientation="landscape" r:id="rId29"/>
      <autoFilter ref="A7:J415"/>
    </customSheetView>
    <customSheetView guid="{6E4A7295-8CE0-4D28-ABEF-D38EBAE7C204}" scale="50" showPageBreaks="1" outlineSymbols="0" zeroValues="0" fitToPage="1" printArea="1" showAutoFilter="1" view="pageBreakPreview" topLeftCell="A4">
      <pane xSplit="2" ySplit="5" topLeftCell="C204" activePane="bottomRight" state="frozen"/>
      <selection pane="bottomRight" activeCell="A207" sqref="A207:I211"/>
      <rowBreaks count="31" manualBreakCount="31">
        <brk id="28" max="9" man="1"/>
        <brk id="61" max="9" man="1"/>
        <brk id="127" max="9" man="1"/>
        <brk id="204" max="9" man="1"/>
        <brk id="1021" max="18" man="1"/>
        <brk id="1071" max="18" man="1"/>
        <brk id="1128" max="18" man="1"/>
        <brk id="1199" max="18" man="1"/>
        <brk id="1254" max="14" man="1"/>
        <brk id="1269" max="10" man="1"/>
        <brk id="1305" max="10" man="1"/>
        <brk id="1345" max="10" man="1"/>
        <brk id="1384" max="10" man="1"/>
        <brk id="1422" max="10" man="1"/>
        <brk id="1458" max="10" man="1"/>
        <brk id="1495" max="10" man="1"/>
        <brk id="1533" max="10" man="1"/>
        <brk id="1568" max="10" man="1"/>
        <brk id="1604" max="10" man="1"/>
        <brk id="1644" max="10" man="1"/>
        <brk id="1683" max="10" man="1"/>
        <brk id="1722" max="10" man="1"/>
        <brk id="1762" max="10" man="1"/>
        <brk id="1800" max="10" man="1"/>
        <brk id="1835" max="10" man="1"/>
        <brk id="1865" max="10" man="1"/>
        <brk id="1902" max="10" man="1"/>
        <brk id="1939" max="10" man="1"/>
        <brk id="1974" max="10" man="1"/>
        <brk id="2016" max="10" man="1"/>
        <brk id="2070" max="10" man="1"/>
      </rowBreaks>
      <colBreaks count="1" manualBreakCount="1">
        <brk id="12" max="183" man="1"/>
      </colBreaks>
      <pageMargins left="0" right="0" top="0.9055118110236221" bottom="0" header="0" footer="0"/>
      <printOptions horizontalCentered="1"/>
      <pageSetup paperSize="8" scale="44" fitToHeight="0" orientation="landscape" horizontalDpi="4294967293" r:id="rId30"/>
      <autoFilter ref="A7:J415"/>
    </customSheetView>
    <customSheetView guid="{3EEA7E1A-5F2B-4408-A34C-1F0223B5B245}" scale="40" showPageBreaks="1" outlineSymbols="0" zeroValues="0" fitToPage="1" showAutoFilter="1" view="pageBreakPreview" topLeftCell="A5">
      <pane xSplit="4" ySplit="10" topLeftCell="J36" activePane="bottomRight" state="frozen"/>
      <selection pane="bottomRight" activeCell="J37" sqref="J37:J42"/>
      <rowBreaks count="30" manualBreakCount="30">
        <brk id="28" max="15"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31" fitToHeight="0" orientation="landscape" horizontalDpi="4294967293" r:id="rId31"/>
      <autoFilter ref="A7:J415"/>
    </customSheetView>
    <customSheetView guid="{45DE1976-7F07-4EB4-8A9C-FB72D060BEFA}" scale="50" showPageBreaks="1" outlineSymbols="0" zeroValues="0" fitToPage="1" printArea="1" showAutoFilter="1" view="pageBreakPreview" topLeftCell="A210">
      <selection activeCell="J158" sqref="J158:J164"/>
      <rowBreaks count="35" manualBreakCount="35">
        <brk id="23" max="9" man="1"/>
        <brk id="30" max="9" man="1"/>
        <brk id="48" max="9" man="1"/>
        <brk id="85" max="9" man="1"/>
        <brk id="127" max="9" man="1"/>
        <brk id="145" max="9" man="1"/>
        <brk id="171" max="9" man="1"/>
        <brk id="206" max="9" man="1"/>
        <brk id="1017" max="18" man="1"/>
        <brk id="1067" max="18" man="1"/>
        <brk id="1124" max="18" man="1"/>
        <brk id="1195" max="18" man="1"/>
        <brk id="1250" max="14" man="1"/>
        <brk id="1265" max="10" man="1"/>
        <brk id="1301" max="10" man="1"/>
        <brk id="1341" max="10" man="1"/>
        <brk id="1380" max="10" man="1"/>
        <brk id="1418" max="10" man="1"/>
        <brk id="1454" max="10" man="1"/>
        <brk id="1491" max="10" man="1"/>
        <brk id="1529" max="10" man="1"/>
        <brk id="1564" max="10" man="1"/>
        <brk id="1600" max="10" man="1"/>
        <brk id="1640" max="10" man="1"/>
        <brk id="1679" max="10" man="1"/>
        <brk id="1718" max="10" man="1"/>
        <brk id="1758" max="10" man="1"/>
        <brk id="1796" max="10" man="1"/>
        <brk id="1831" max="10" man="1"/>
        <brk id="1861" max="10" man="1"/>
        <brk id="1898" max="10" man="1"/>
        <brk id="1935" max="10" man="1"/>
        <brk id="1970" max="10" man="1"/>
        <brk id="2012" max="10" man="1"/>
        <brk id="2066" max="10" man="1"/>
      </rowBreaks>
      <pageMargins left="0" right="0" top="0.9055118110236221" bottom="0" header="0" footer="0"/>
      <printOptions horizontalCentered="1"/>
      <pageSetup paperSize="8" scale="42" fitToHeight="0" orientation="landscape" r:id="rId32"/>
      <autoFilter ref="A7:J416"/>
    </customSheetView>
    <customSheetView guid="{67ADFAE6-A9AF-44D7-8539-93CD0F6B7849}" scale="50" showPageBreaks="1" outlineSymbols="0" zeroValues="0" fitToPage="1" printArea="1" showAutoFilter="1" hiddenRows="1" view="pageBreakPreview" topLeftCell="A4">
      <pane xSplit="4" ySplit="7" topLeftCell="E29" activePane="bottomRight" state="frozen"/>
      <selection pane="bottomRight" activeCell="B18" sqref="A18:XFD20"/>
      <rowBreaks count="28" manualBreakCount="28">
        <brk id="28" max="9" man="1"/>
        <brk id="1030" max="18" man="1"/>
        <brk id="1080" max="18" man="1"/>
        <brk id="1137" max="18" man="1"/>
        <brk id="1208" max="18" man="1"/>
        <brk id="1263" max="14" man="1"/>
        <brk id="1278" max="10" man="1"/>
        <brk id="1314" max="10" man="1"/>
        <brk id="1354" max="10" man="1"/>
        <brk id="1393" max="10" man="1"/>
        <brk id="1431" max="10" man="1"/>
        <brk id="1467" max="10" man="1"/>
        <brk id="1504" max="10" man="1"/>
        <brk id="1542" max="10" man="1"/>
        <brk id="1577" max="10" man="1"/>
        <brk id="1613" max="10" man="1"/>
        <brk id="1653" max="10" man="1"/>
        <brk id="1692" max="10" man="1"/>
        <brk id="1731" max="10" man="1"/>
        <brk id="1771" max="10" man="1"/>
        <brk id="1809" max="10" man="1"/>
        <brk id="1844" max="10" man="1"/>
        <brk id="1874" max="10" man="1"/>
        <brk id="1911" max="10" man="1"/>
        <brk id="1948" max="10" man="1"/>
        <brk id="1983" max="10" man="1"/>
        <brk id="2025" max="10" man="1"/>
        <brk id="2079" max="10" man="1"/>
      </rowBreaks>
      <pageMargins left="0" right="0" top="0.47" bottom="0" header="0" footer="0"/>
      <printOptions horizontalCentered="1"/>
      <pageSetup paperSize="8" scale="42" fitToHeight="0" orientation="landscape" r:id="rId33"/>
      <autoFilter ref="A7:J416"/>
    </customSheetView>
  </customSheetViews>
  <mergeCells count="79">
    <mergeCell ref="J98:J103"/>
    <mergeCell ref="J104:J109"/>
    <mergeCell ref="J152:J157"/>
    <mergeCell ref="A15:A20"/>
    <mergeCell ref="C21:C23"/>
    <mergeCell ref="J122:J127"/>
    <mergeCell ref="J146:J151"/>
    <mergeCell ref="J128:J133"/>
    <mergeCell ref="J116:J121"/>
    <mergeCell ref="J49:J54"/>
    <mergeCell ref="J43:J48"/>
    <mergeCell ref="J55:J60"/>
    <mergeCell ref="J62:J67"/>
    <mergeCell ref="J140:J145"/>
    <mergeCell ref="J110:J115"/>
    <mergeCell ref="J68:J73"/>
    <mergeCell ref="F165:F167"/>
    <mergeCell ref="G165:G167"/>
    <mergeCell ref="H165:H167"/>
    <mergeCell ref="E29:E30"/>
    <mergeCell ref="H21:H23"/>
    <mergeCell ref="F21:F23"/>
    <mergeCell ref="G21:G23"/>
    <mergeCell ref="J80:J85"/>
    <mergeCell ref="J86:J91"/>
    <mergeCell ref="J92:J97"/>
    <mergeCell ref="J15:J20"/>
    <mergeCell ref="J37:J42"/>
    <mergeCell ref="J29:J35"/>
    <mergeCell ref="I21:I23"/>
    <mergeCell ref="G29:G30"/>
    <mergeCell ref="H29:H30"/>
    <mergeCell ref="I29:I30"/>
    <mergeCell ref="F29:F30"/>
    <mergeCell ref="A3:J3"/>
    <mergeCell ref="G6:H6"/>
    <mergeCell ref="A9:A14"/>
    <mergeCell ref="A5:A7"/>
    <mergeCell ref="E6:F6"/>
    <mergeCell ref="D6:D7"/>
    <mergeCell ref="C5:D5"/>
    <mergeCell ref="C6:C7"/>
    <mergeCell ref="B5:B7"/>
    <mergeCell ref="I5:I7"/>
    <mergeCell ref="J5:J7"/>
    <mergeCell ref="E5:H5"/>
    <mergeCell ref="J9:J14"/>
    <mergeCell ref="A165:A167"/>
    <mergeCell ref="C165:C167"/>
    <mergeCell ref="J21:J28"/>
    <mergeCell ref="B21:B23"/>
    <mergeCell ref="D21:D23"/>
    <mergeCell ref="D158:D159"/>
    <mergeCell ref="A158:A164"/>
    <mergeCell ref="E158:E159"/>
    <mergeCell ref="F158:F159"/>
    <mergeCell ref="G158:G159"/>
    <mergeCell ref="E21:E23"/>
    <mergeCell ref="A21:A22"/>
    <mergeCell ref="B29:B30"/>
    <mergeCell ref="A29:A30"/>
    <mergeCell ref="C29:C30"/>
    <mergeCell ref="D29:D30"/>
    <mergeCell ref="J208:J212"/>
    <mergeCell ref="B158:B159"/>
    <mergeCell ref="C158:C159"/>
    <mergeCell ref="J199:J204"/>
    <mergeCell ref="J165:J172"/>
    <mergeCell ref="J192:J197"/>
    <mergeCell ref="J158:J164"/>
    <mergeCell ref="I158:I159"/>
    <mergeCell ref="J185:J190"/>
    <mergeCell ref="J179:J184"/>
    <mergeCell ref="J173:J178"/>
    <mergeCell ref="H158:H159"/>
    <mergeCell ref="B165:B167"/>
    <mergeCell ref="I165:I167"/>
    <mergeCell ref="D165:D167"/>
    <mergeCell ref="E165:E167"/>
  </mergeCells>
  <phoneticPr fontId="4" type="noConversion"/>
  <printOptions horizontalCentered="1"/>
  <pageMargins left="0" right="0" top="0.9055118110236221" bottom="0" header="0" footer="0"/>
  <pageSetup paperSize="8" scale="42" fitToHeight="0" orientation="landscape" r:id="rId34"/>
  <rowBreaks count="28" manualBreakCount="28">
    <brk id="27" max="9"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на 01.12.2018</vt:lpstr>
      <vt:lpstr>'на 01.12.2018'!Область_печати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Вершинина Мария Игоревна</cp:lastModifiedBy>
  <cp:lastPrinted>2018-12-12T12:32:13Z</cp:lastPrinted>
  <dcterms:created xsi:type="dcterms:W3CDTF">2011-12-13T05:34:09Z</dcterms:created>
  <dcterms:modified xsi:type="dcterms:W3CDTF">2018-12-14T09:02:00Z</dcterms:modified>
</cp:coreProperties>
</file>