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6.xml" ContentType="application/vnd.openxmlformats-officedocument.spreadsheetml.revisionLog+xml"/>
  <Override PartName="/xl/revisions/revisionLog142.xml" ContentType="application/vnd.openxmlformats-officedocument.spreadsheetml.revisionLog+xml"/>
  <Override PartName="/xl/revisions/revisionLog168.xml" ContentType="application/vnd.openxmlformats-officedocument.spreadsheetml.revisionLog+xml"/>
  <Override PartName="/xl/revisions/revisionLog147.xml" ContentType="application/vnd.openxmlformats-officedocument.spreadsheetml.revisionLog+xml"/>
  <Override PartName="/xl/revisions/revisionLog128.xml" ContentType="application/vnd.openxmlformats-officedocument.spreadsheetml.revisionLog+xml"/>
  <Override PartName="/xl/revisions/revisionLog11.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226.xml" ContentType="application/vnd.openxmlformats-officedocument.spreadsheetml.revisionLog+xml"/>
  <Override PartName="/xl/revisions/revisionLog200.xml" ContentType="application/vnd.openxmlformats-officedocument.spreadsheetml.revisionLog+xml"/>
  <Override PartName="/xl/revisions/revisionLog179.xml" ContentType="application/vnd.openxmlformats-officedocument.spreadsheetml.revisionLog+xml"/>
  <Override PartName="/xl/revisions/revisionLog221.xml" ContentType="application/vnd.openxmlformats-officedocument.spreadsheetml.revisionLog+xml"/>
  <Override PartName="/xl/revisions/revisionLog123.xml" ContentType="application/vnd.openxmlformats-officedocument.spreadsheetml.revisionLog+xml"/>
  <Override PartName="/xl/revisions/revisionLog6.xml" ContentType="application/vnd.openxmlformats-officedocument.spreadsheetml.revisionLog+xml"/>
  <Override PartName="/xl/revisions/revisionLog158.xml" ContentType="application/vnd.openxmlformats-officedocument.spreadsheetml.revisionLog+xml"/>
  <Override PartName="/xl/revisions/revisionLog1.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19.xml" ContentType="application/vnd.openxmlformats-officedocument.spreadsheetml.revisionLog+xml"/>
  <Override PartName="/xl/revisions/revisionLog169.xml" ContentType="application/vnd.openxmlformats-officedocument.spreadsheetml.revisionLog+xml"/>
  <Override PartName="/xl/revisions/revisionLog211.xml" ContentType="application/vnd.openxmlformats-officedocument.spreadsheetml.revisionLog+xml"/>
  <Override PartName="/xl/revisions/revisionLog190.xml" ContentType="application/vnd.openxmlformats-officedocument.spreadsheetml.revisionLog+xml"/>
  <Override PartName="/xl/revisions/revisionLog232.xml" ContentType="application/vnd.openxmlformats-officedocument.spreadsheetml.revisionLog+xml"/>
  <Override PartName="/xl/revisions/revisionLog23.xml" ContentType="application/vnd.openxmlformats-officedocument.spreadsheetml.revisionLog+xml"/>
  <Override PartName="/xl/revisions/revisionLog129.xml" ContentType="application/vnd.openxmlformats-officedocument.spreadsheetml.revisionLog+xml"/>
  <Override PartName="/xl/revisions/revisionLog134.xml" ContentType="application/vnd.openxmlformats-officedocument.spreadsheetml.revisionLog+xml"/>
  <Override PartName="/xl/revisions/revisionLog148.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206.xml" ContentType="application/vnd.openxmlformats-officedocument.spreadsheetml.revisionLog+xml"/>
  <Override PartName="/xl/revisions/revisionLog227.xml" ContentType="application/vnd.openxmlformats-officedocument.spreadsheetml.revisionLog+xml"/>
  <Override PartName="/xl/revisions/revisionLog159.xml" ContentType="application/vnd.openxmlformats-officedocument.spreadsheetml.revisionLog+xml"/>
  <Override PartName="/xl/revisions/revisionLog180.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09.xml" ContentType="application/vnd.openxmlformats-officedocument.spreadsheetml.revisionLog+xml"/>
  <Override PartName="/xl/revisions/revisionLog214.xml" ContentType="application/vnd.openxmlformats-officedocument.spreadsheetml.revisionLog+xml"/>
  <Override PartName="/xl/revisions/revisionLog230.xml" ContentType="application/vnd.openxmlformats-officedocument.spreadsheetml.revisionLog+xml"/>
  <Override PartName="/xl/revisions/revisionLog17.xml" ContentType="application/vnd.openxmlformats-officedocument.spreadsheetml.revisionLog+xml"/>
  <Override PartName="/xl/revisions/revisionLog15.xml" ContentType="application/vnd.openxmlformats-officedocument.spreadsheetml.revisionLog+xml"/>
  <Override PartName="/xl/revisions/revisionLog124.xml" ContentType="application/vnd.openxmlformats-officedocument.spreadsheetml.revisionLog+xml"/>
  <Override PartName="/xl/revisions/revisionLog2.xml" ContentType="application/vnd.openxmlformats-officedocument.spreadsheetml.revisionLog+xml"/>
  <Override PartName="/xl/revisions/revisionLog132.xml" ContentType="application/vnd.openxmlformats-officedocument.spreadsheetml.revisionLog+xml"/>
  <Override PartName="/xl/revisions/revisionLog21.xml" ContentType="application/vnd.openxmlformats-officedocument.spreadsheetml.revisionLog+xml"/>
  <Override PartName="/xl/revisions/revisionLog135.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149.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162.xml" ContentType="application/vnd.openxmlformats-officedocument.spreadsheetml.revisionLog+xml"/>
  <Override PartName="/xl/revisions/revisionLog167.xml" ContentType="application/vnd.openxmlformats-officedocument.spreadsheetml.revisionLog+xml"/>
  <Override PartName="/xl/revisions/revisionLog183.xml" ContentType="application/vnd.openxmlformats-officedocument.spreadsheetml.revisionLog+xml"/>
  <Override PartName="/xl/revisions/revisionLog188.xml" ContentType="application/vnd.openxmlformats-officedocument.spreadsheetml.revisionLog+xml"/>
  <Override PartName="/xl/revisions/revisionLog170.xml" ContentType="application/vnd.openxmlformats-officedocument.spreadsheetml.revisionLog+xml"/>
  <Override PartName="/xl/revisions/revisionLog212.xml" ContentType="application/vnd.openxmlformats-officedocument.spreadsheetml.revisionLog+xml"/>
  <Override PartName="/xl/revisions/revisionLog217.xml" ContentType="application/vnd.openxmlformats-officedocument.spreadsheetml.revisionLog+xml"/>
  <Override PartName="/xl/revisions/revisionLog191.xml" ContentType="application/vnd.openxmlformats-officedocument.spreadsheetml.revisionLog+xml"/>
  <Override PartName="/xl/revisions/revisionLog233.xml" ContentType="application/vnd.openxmlformats-officedocument.spreadsheetml.revisionLog+xml"/>
  <Override PartName="/xl/revisions/revisionLog20.xml" ContentType="application/vnd.openxmlformats-officedocument.spreadsheetml.revisionLog+xml"/>
  <Override PartName="/xl/revisions/revisionLog199.xml" ContentType="application/vnd.openxmlformats-officedocument.spreadsheetml.revisionLog+xml"/>
  <Override PartName="/xl/revisions/revisionLog225.xml" ContentType="application/vnd.openxmlformats-officedocument.spreadsheetml.revisionLog+xml"/>
  <Override PartName="/xl/revisions/revisionLog220.xml" ContentType="application/vnd.openxmlformats-officedocument.spreadsheetml.revisionLog+xml"/>
  <Override PartName="/xl/revisions/revisionLog204.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22.xml" ContentType="application/vnd.openxmlformats-officedocument.spreadsheetml.revisionLog+xml"/>
  <Override PartName="/xl/revisions/revisionLog125.xml" ContentType="application/vnd.openxmlformats-officedocument.spreadsheetml.revisionLog+xml"/>
  <Override PartName="/xl/revisions/revisionLog8.xml" ContentType="application/vnd.openxmlformats-officedocument.spreadsheetml.revisionLog+xml"/>
  <Override PartName="/xl/revisions/revisionLog144.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130.xml" ContentType="application/vnd.openxmlformats-officedocument.spreadsheetml.revisionLog+xml"/>
  <Override PartName="/xl/revisions/revisionLog13.xml" ContentType="application/vnd.openxmlformats-officedocument.spreadsheetml.revisionLog+xml"/>
  <Override PartName="/xl/revisions/revisionLog139.xml" ContentType="application/vnd.openxmlformats-officedocument.spreadsheetml.revisionLog+xml"/>
  <Override PartName="/xl/revisions/revisionLog178.xml" ContentType="application/vnd.openxmlformats-officedocument.spreadsheetml.revisionLog+xml"/>
  <Override PartName="/xl/revisions/revisionLog138.xml" ContentType="application/vnd.openxmlformats-officedocument.spreadsheetml.revisionLog+xml"/>
  <Override PartName="/xl/revisions/revisionLog152.xml" ContentType="application/vnd.openxmlformats-officedocument.spreadsheetml.revisionLog+xml"/>
  <Override PartName="/xl/revisions/revisionLog157.xml" ContentType="application/vnd.openxmlformats-officedocument.spreadsheetml.revisionLog+xml"/>
  <Override PartName="/xl/revisions/revisionLog207.xml" ContentType="application/vnd.openxmlformats-officedocument.spreadsheetml.revisionLog+xml"/>
  <Override PartName="/xl/revisions/revisionLog228.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194.xml" ContentType="application/vnd.openxmlformats-officedocument.spreadsheetml.revisionLog+xml"/>
  <Override PartName="/xl/revisions/revisionLog210.xml" ContentType="application/vnd.openxmlformats-officedocument.spreadsheetml.revisionLog+xml"/>
  <Override PartName="/xl/revisions/revisionLog215.xml" ContentType="application/vnd.openxmlformats-officedocument.spreadsheetml.revisionLog+xml"/>
  <Override PartName="/xl/revisions/revisionLog173.xml" ContentType="application/vnd.openxmlformats-officedocument.spreadsheetml.revisionLog+xml"/>
  <Override PartName="/xl/revisions/revisionLog189.xml" ContentType="application/vnd.openxmlformats-officedocument.spreadsheetml.revisionLog+xml"/>
  <Override PartName="/xl/revisions/revisionLog18.xml" ContentType="application/vnd.openxmlformats-officedocument.spreadsheetml.revisionLog+xml"/>
  <Override PartName="/xl/revisions/revisionLog231.xml" ContentType="application/vnd.openxmlformats-officedocument.spreadsheetml.revisionLog+xml"/>
  <Override PartName="/xl/revisions/revisionLog133.xml" ContentType="application/vnd.openxmlformats-officedocument.spreadsheetml.revisionLog+xml"/>
  <Override PartName="/xl/revisions/revisionLog22.xml" ContentType="application/vnd.openxmlformats-officedocument.spreadsheetml.revisionLog+xml"/>
  <Override PartName="/xl/revisions/revisionLog3.xml" ContentType="application/vnd.openxmlformats-officedocument.spreadsheetml.revisionLog+xml"/>
  <Override PartName="/xl/revisions/revisionLog136.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234.xml" ContentType="application/vnd.openxmlformats-officedocument.spreadsheetml.revisionLog+xml"/>
  <Override PartName="/xl/revisions/revisionLog213.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192.xml" ContentType="application/vnd.openxmlformats-officedocument.spreadsheetml.revisionLog+xml"/>
  <Override PartName="/xl/revisions/revisionLog229.xml" ContentType="application/vnd.openxmlformats-officedocument.spreadsheetml.revisionLog+xml"/>
  <Override PartName="/xl/revisions/revisionLog25.xml" ContentType="application/vnd.openxmlformats-officedocument.spreadsheetml.revisionLog+xml"/>
  <Override PartName="/xl/revisions/revisionLog14.xml" ContentType="application/vnd.openxmlformats-officedocument.spreadsheetml.revisionLog+xml"/>
  <Override PartName="/xl/revisions/revisionLog126.xml" ContentType="application/vnd.openxmlformats-officedocument.spreadsheetml.revisionLog+xml"/>
  <Override PartName="/xl/revisions/revisionLog9.xml" ContentType="application/vnd.openxmlformats-officedocument.spreadsheetml.revisionLog+xml"/>
  <Override PartName="/xl/revisions/revisionLog145.xml" ContentType="application/vnd.openxmlformats-officedocument.spreadsheetml.revisionLog+xml"/>
  <Override PartName="/xl/revisions/revisionLog131.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208.xml" ContentType="application/vnd.openxmlformats-officedocument.spreadsheetml.revisionLog+xml"/>
  <Override PartName="/xl/revisions/revisionLog203.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219.xml" ContentType="application/vnd.openxmlformats-officedocument.spreadsheetml.revisionLog+xml"/>
  <Override PartName="/xl/revisions/revisionLog224.xml" ContentType="application/vnd.openxmlformats-officedocument.spreadsheetml.revisionLog+xml"/>
  <Override PartName="/xl/revisions/revisionLog121.xml" ContentType="application/vnd.openxmlformats-officedocument.spreadsheetml.revisionLog+xml"/>
  <Override PartName="/xl/revisions/revisionLog4.xml" ContentType="application/vnd.openxmlformats-officedocument.spreadsheetml.revisionLog+xml"/>
  <Override PartName="/xl/revisions/revisionLog137.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193.xml" ContentType="application/vnd.openxmlformats-officedocument.spreadsheetml.revisionLog+xml"/>
  <Override PartName="/xl/revisions/revisionLog151.xml" ContentType="application/vnd.openxmlformats-officedocument.spreadsheetml.revisionLog+xml"/>
  <Override PartName="/xl/revisions/revisionLog17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Revision="1"/>
  <bookViews>
    <workbookView xWindow="0" yWindow="0" windowWidth="19200" windowHeight="8460" tabRatio="518"/>
  </bookViews>
  <sheets>
    <sheet name="на 01.05.2018" sheetId="1" r:id="rId1"/>
  </sheets>
  <definedNames>
    <definedName name="_xlnm._FilterDatabase" localSheetId="0" hidden="1">'на 01.05.2018'!$A$7:$J$397</definedName>
    <definedName name="Z_0005951B_56A8_4F75_9731_3C8A24CD1AB5_.wvu.FilterData" localSheetId="0" hidden="1">'на 01.05.2018'!$A$7:$J$397</definedName>
    <definedName name="Z_0217F586_7BE2_4803_B88F_1646729DF76E_.wvu.FilterData" localSheetId="0" hidden="1">'на 01.05.2018'!$A$7:$J$397</definedName>
    <definedName name="Z_02D2F435_66DA_468E_987B_F2AECDDD4E3B_.wvu.FilterData" localSheetId="0" hidden="1">'на 01.05.2018'!$A$7:$J$397</definedName>
    <definedName name="Z_040F7A53_882C_426B_A971_3BA4E7F819F6_.wvu.FilterData" localSheetId="0" hidden="1">'на 01.05.2018'!$A$7:$H$139</definedName>
    <definedName name="Z_056CFCF2_1D67_47C0_BE8C_D1F7ABB1120B_.wvu.FilterData" localSheetId="0" hidden="1">'на 01.05.2018'!$A$7:$J$397</definedName>
    <definedName name="Z_05716ABD_418C_4DA4_AC8A_C2D9BFCD057A_.wvu.FilterData" localSheetId="0" hidden="1">'на 01.05.2018'!$A$7:$J$397</definedName>
    <definedName name="Z_05C1E2BB_B583_44DD_A8AC_FBF87A053735_.wvu.FilterData" localSheetId="0" hidden="1">'на 01.05.2018'!$A$7:$H$139</definedName>
    <definedName name="Z_05C9DD0B_EBEE_40E7_A642_8B2CDCC810BA_.wvu.FilterData" localSheetId="0" hidden="1">'на 01.05.2018'!$A$7:$H$139</definedName>
    <definedName name="Z_0623BA59_06E0_47C4_A9E0_EFF8949456C2_.wvu.FilterData" localSheetId="0" hidden="1">'на 01.05.2018'!$A$7:$H$139</definedName>
    <definedName name="Z_0644E522_2545_474C_824A_2ED6C2798897_.wvu.FilterData" localSheetId="0" hidden="1">'на 01.05.2018'!$A$7:$J$397</definedName>
    <definedName name="Z_06ECB70F_782C_4925_AAED_43BDE49D6216_.wvu.FilterData" localSheetId="0" hidden="1">'на 01.05.2018'!$A$7:$J$397</definedName>
    <definedName name="Z_071188D9_4773_41E2_8227_482316F94E22_.wvu.FilterData" localSheetId="0" hidden="1">'на 01.05.2018'!$A$7:$J$397</definedName>
    <definedName name="Z_076157D9_97A7_4D47_8780_D3B408E54324_.wvu.FilterData" localSheetId="0" hidden="1">'на 01.05.2018'!$A$7:$J$397</definedName>
    <definedName name="Z_079216EF_F396_45DE_93AA_DF26C49F532F_.wvu.FilterData" localSheetId="0" hidden="1">'на 01.05.2018'!$A$7:$H$139</definedName>
    <definedName name="Z_0796BB39_B763_4CFE_9C89_197614BDD8D2_.wvu.FilterData" localSheetId="0" hidden="1">'на 01.05.2018'!$A$7:$J$397</definedName>
    <definedName name="Z_081D092E_BCFD_434D_99DD_F262EBF81A7D_.wvu.FilterData" localSheetId="0" hidden="1">'на 01.05.2018'!$A$7:$H$139</definedName>
    <definedName name="Z_081D1E71_FAB1_490F_8347_4363E467A6B8_.wvu.FilterData" localSheetId="0" hidden="1">'на 01.05.2018'!$A$7:$J$397</definedName>
    <definedName name="Z_09665491_2447_4ACE_847B_4452B60F2DF2_.wvu.FilterData" localSheetId="0" hidden="1">'на 01.05.2018'!$A$7:$J$397</definedName>
    <definedName name="Z_09EDEF91_2CA5_4F56_B67B_9D290C461670_.wvu.FilterData" localSheetId="0" hidden="1">'на 01.05.2018'!$A$7:$H$139</definedName>
    <definedName name="Z_09F9F792_37D5_476B_BEEE_67E9106F48F0_.wvu.FilterData" localSheetId="0" hidden="1">'на 01.05.2018'!$A$7:$J$397</definedName>
    <definedName name="Z_0A10B2C2_8811_4514_A02D_EDC7436B6D07_.wvu.FilterData" localSheetId="0" hidden="1">'на 01.05.2018'!$A$7:$J$397</definedName>
    <definedName name="Z_0AA70BDA_573F_4BEC_A548_CA5C4475BFE7_.wvu.FilterData" localSheetId="0" hidden="1">'на 01.05.2018'!$A$7:$J$397</definedName>
    <definedName name="Z_0AC3FA68_E0C8_4657_AD81_AF6345EA501C_.wvu.FilterData" localSheetId="0" hidden="1">'на 01.05.2018'!$A$7:$H$139</definedName>
    <definedName name="Z_0B579593_C56D_4394_91C1_F024BBE56EB1_.wvu.FilterData" localSheetId="0" hidden="1">'на 01.05.2018'!$A$7:$H$139</definedName>
    <definedName name="Z_0BC55D76_817D_4871_ADFD_780685E85798_.wvu.FilterData" localSheetId="0" hidden="1">'на 01.05.2018'!$A$7:$J$397</definedName>
    <definedName name="Z_0C6B39CB_8BE2_4437_B7EF_2B863FB64A7A_.wvu.FilterData" localSheetId="0" hidden="1">'на 01.05.2018'!$A$7:$H$139</definedName>
    <definedName name="Z_0C80C604_218C_428E_8C68_64D1AFDB22E0_.wvu.FilterData" localSheetId="0" hidden="1">'на 01.05.2018'!$A$7:$J$397</definedName>
    <definedName name="Z_0C81132D_0EFB_424B_A2C0_D694846C9416_.wvu.FilterData" localSheetId="0" hidden="1">'на 01.05.2018'!$A$7:$J$397</definedName>
    <definedName name="Z_0C8C20D3_1DCE_4FE1_95B1_F35D8D398254_.wvu.FilterData" localSheetId="0" hidden="1">'на 01.05.2018'!$A$7:$H$139</definedName>
    <definedName name="Z_0CC9441C_88E9_46D0_951D_A49C84EDA8CE_.wvu.FilterData" localSheetId="0" hidden="1">'на 01.05.2018'!$A$7:$J$397</definedName>
    <definedName name="Z_0CCCFAED_79CE_4449_BC23_D60C794B65C2_.wvu.FilterData" localSheetId="0" hidden="1">'на 01.05.2018'!$A$7:$J$397</definedName>
    <definedName name="Z_0CCCFAED_79CE_4449_BC23_D60C794B65C2_.wvu.PrintArea" localSheetId="0" hidden="1">'на 01.05.2018'!$A$1:$J$194</definedName>
    <definedName name="Z_0CCCFAED_79CE_4449_BC23_D60C794B65C2_.wvu.PrintTitles" localSheetId="0" hidden="1">'на 01.05.2018'!$5:$8</definedName>
    <definedName name="Z_0CF3E93E_60F6_45C8_AD33_C2CE08831546_.wvu.FilterData" localSheetId="0" hidden="1">'на 01.05.2018'!$A$7:$H$139</definedName>
    <definedName name="Z_0D69C398_7947_4D78_B1FE_A2A25AB79E10_.wvu.FilterData" localSheetId="0" hidden="1">'на 01.05.2018'!$A$7:$J$397</definedName>
    <definedName name="Z_0D7F5190_D20E_42FD_AD77_53CB309C7272_.wvu.FilterData" localSheetId="0" hidden="1">'на 01.05.2018'!$A$7:$H$139</definedName>
    <definedName name="Z_0E67843B_6B59_48DA_8F29_8BAD133298E1_.wvu.FilterData" localSheetId="0" hidden="1">'на 01.05.2018'!$A$7:$J$397</definedName>
    <definedName name="Z_0E6786D8_AC3A_48D5_9AD7_4E7485DB6D9C_.wvu.FilterData" localSheetId="0" hidden="1">'на 01.05.2018'!$A$7:$H$139</definedName>
    <definedName name="Z_105D23B5_3830_4B2C_A4D4_FBFBD3BEFB9C_.wvu.FilterData" localSheetId="0" hidden="1">'на 01.05.2018'!$A$7:$H$139</definedName>
    <definedName name="Z_113A0779_204C_451B_8401_73E507046130_.wvu.FilterData" localSheetId="0" hidden="1">'на 01.05.2018'!$A$7:$J$397</definedName>
    <definedName name="Z_119EECA6_2DA1_40F6_BD98_65D18CFC0359_.wvu.FilterData" localSheetId="0" hidden="1">'на 01.05.2018'!$A$7:$J$397</definedName>
    <definedName name="Z_11B0FA8E_E0BF_44A4_A141_D0892BF4BA78_.wvu.FilterData" localSheetId="0" hidden="1">'на 01.05.2018'!$A$7:$J$397</definedName>
    <definedName name="Z_11EBBD1F_0821_4763_A781_80F95B559C64_.wvu.FilterData" localSheetId="0" hidden="1">'на 01.05.2018'!$A$7:$J$397</definedName>
    <definedName name="Z_12397037_6208_4B36_BC95_11438284A9DE_.wvu.FilterData" localSheetId="0" hidden="1">'на 01.05.2018'!$A$7:$H$139</definedName>
    <definedName name="Z_12C2408D_275D_4295_8823_146036CCAF72_.wvu.FilterData" localSheetId="0" hidden="1">'на 01.05.2018'!$A$7:$J$397</definedName>
    <definedName name="Z_130C16AD_E930_4810_BDF0_A6DD3A87B8D5_.wvu.FilterData" localSheetId="0" hidden="1">'на 01.05.2018'!$A$7:$J$397</definedName>
    <definedName name="Z_1315266B_953C_4E7F_B538_74B6DF400647_.wvu.FilterData" localSheetId="0" hidden="1">'на 01.05.2018'!$A$7:$H$139</definedName>
    <definedName name="Z_132984D2_035C_4C6F_8087_28C1188A76E6_.wvu.FilterData" localSheetId="0" hidden="1">'на 01.05.2018'!$A$7:$J$397</definedName>
    <definedName name="Z_13A75724_7658_4A80_9239_F37E0BC75B64_.wvu.FilterData" localSheetId="0" hidden="1">'на 01.05.2018'!$A$7:$J$397</definedName>
    <definedName name="Z_13BE7114_35DF_4699_8779_61985C68F6C3_.wvu.FilterData" localSheetId="0" hidden="1">'на 01.05.2018'!$A$7:$J$397</definedName>
    <definedName name="Z_13BE7114_35DF_4699_8779_61985C68F6C3_.wvu.PrintArea" localSheetId="0" hidden="1">'на 01.05.2018'!$A$1:$J$196</definedName>
    <definedName name="Z_13BE7114_35DF_4699_8779_61985C68F6C3_.wvu.PrintTitles" localSheetId="0" hidden="1">'на 01.05.2018'!$5:$8</definedName>
    <definedName name="Z_13E7ADA2_058C_4412_9AEA_31547694DD5C_.wvu.FilterData" localSheetId="0" hidden="1">'на 01.05.2018'!$A$7:$H$139</definedName>
    <definedName name="Z_1474826F_81A7_45CE_9E32_539008BC6006_.wvu.FilterData" localSheetId="0" hidden="1">'на 01.05.2018'!$A$7:$J$397</definedName>
    <definedName name="Z_148D8FAA_3DC1_4430_9D42_1AFD9B8B331B_.wvu.FilterData" localSheetId="0" hidden="1">'на 01.05.2018'!$A$7:$J$397</definedName>
    <definedName name="Z_1539101F_31E9_4994_A34D_436B2BB1B73C_.wvu.FilterData" localSheetId="0" hidden="1">'на 01.05.2018'!$A$7:$J$397</definedName>
    <definedName name="Z_158130B9_9537_4E7D_AC4C_ED389C9B13A6_.wvu.FilterData" localSheetId="0" hidden="1">'на 01.05.2018'!$A$7:$J$397</definedName>
    <definedName name="Z_15AF9AFF_36E4_41C3_A9EA_A83C0A87FA00_.wvu.FilterData" localSheetId="0" hidden="1">'на 01.05.2018'!$A$7:$J$397</definedName>
    <definedName name="Z_1611C1BA_C4E2_40AE_8F45_3BEDE164E518_.wvu.FilterData" localSheetId="0" hidden="1">'на 01.05.2018'!$A$7:$J$397</definedName>
    <definedName name="Z_16533C21_4A9A_450C_8A94_553B88C3A9CF_.wvu.FilterData" localSheetId="0" hidden="1">'на 01.05.2018'!$A$7:$H$139</definedName>
    <definedName name="Z_1682CF4C_6BE2_4E45_A613_382D117E51BF_.wvu.FilterData" localSheetId="0" hidden="1">'на 01.05.2018'!$A$7:$J$397</definedName>
    <definedName name="Z_168FD5D4_D13B_47B9_8E56_61C627E3620F_.wvu.FilterData" localSheetId="0" hidden="1">'на 01.05.2018'!$A$7:$H$139</definedName>
    <definedName name="Z_169B516E_654F_469D_A8A0_69AB59FA498D_.wvu.FilterData" localSheetId="0" hidden="1">'на 01.05.2018'!$A$7:$J$397</definedName>
    <definedName name="Z_176FBEC7_B2AF_4702_A894_382F81F9ECF6_.wvu.FilterData" localSheetId="0" hidden="1">'на 01.05.2018'!$A$7:$H$139</definedName>
    <definedName name="Z_17AC66D0_E8BD_44BA_92AB_131AEC3E5A62_.wvu.FilterData" localSheetId="0" hidden="1">'на 01.05.2018'!$A$7:$J$397</definedName>
    <definedName name="Z_17AEC02B_67B1_483A_97D2_C1C6DFD21518_.wvu.FilterData" localSheetId="0" hidden="1">'на 01.05.2018'!$A$7:$J$397</definedName>
    <definedName name="Z_1902C2E4_C521_44EB_B934_0EBD6E871DD8_.wvu.FilterData" localSheetId="0" hidden="1">'на 01.05.2018'!$A$7:$J$397</definedName>
    <definedName name="Z_191D2631_8F19_4FC0_96A1_F397D331A068_.wvu.FilterData" localSheetId="0" hidden="1">'на 01.05.2018'!$A$7:$J$397</definedName>
    <definedName name="Z_19510E6E_7565_4AC2_BCB4_A345501456B6_.wvu.FilterData" localSheetId="0" hidden="1">'на 01.05.2018'!$A$7:$H$139</definedName>
    <definedName name="Z_19A4AADC_FDEE_45BB_8FEE_0F5508EFB8E2_.wvu.FilterData" localSheetId="0" hidden="1">'на 01.05.2018'!$A$7:$J$397</definedName>
    <definedName name="Z_19B34FC3_E683_4280_90EE_7791220AE682_.wvu.FilterData" localSheetId="0" hidden="1">'на 01.05.2018'!$A$7:$J$397</definedName>
    <definedName name="Z_19E5B318_3123_4687_A10B_72F3BDA9A599_.wvu.FilterData" localSheetId="0" hidden="1">'на 01.05.2018'!$A$7:$J$397</definedName>
    <definedName name="Z_1ADD4354_436F_41C7_AFD6_B73FA2D9BC20_.wvu.FilterData" localSheetId="0" hidden="1">'на 01.05.2018'!$A$7:$J$397</definedName>
    <definedName name="Z_1B413C41_F5DB_4793_803B_D278F6A0BE2C_.wvu.FilterData" localSheetId="0" hidden="1">'на 01.05.2018'!$A$7:$J$397</definedName>
    <definedName name="Z_1B943BCB_9609_428B_963E_E25F01748D7C_.wvu.FilterData" localSheetId="0" hidden="1">'на 01.05.2018'!$A$7:$J$397</definedName>
    <definedName name="Z_1BA0A829_1467_4894_A294_9BFD1EA8F94D_.wvu.FilterData" localSheetId="0" hidden="1">'на 01.05.2018'!$A$7:$J$397</definedName>
    <definedName name="Z_1C384A54_E3F0_4C1E_862E_6CD9154B364F_.wvu.FilterData" localSheetId="0" hidden="1">'на 01.05.2018'!$A$7:$J$397</definedName>
    <definedName name="Z_1C3DF549_BEC3_47F7_8F0B_A96D42597ECF_.wvu.FilterData" localSheetId="0" hidden="1">'на 01.05.2018'!$A$7:$H$139</definedName>
    <definedName name="Z_1C681B2A_8932_44D9_BF50_EA5DBCC10436_.wvu.FilterData" localSheetId="0" hidden="1">'на 01.05.2018'!$A$7:$H$139</definedName>
    <definedName name="Z_1CB0764B_554D_4C09_98DC_8DED9FC27F03_.wvu.FilterData" localSheetId="0" hidden="1">'на 01.05.2018'!$A$7:$J$397</definedName>
    <definedName name="Z_1CB5C523_AFA5_43A8_9C28_9F12CFE5BE65_.wvu.FilterData" localSheetId="0" hidden="1">'на 01.05.2018'!$A$7:$J$397</definedName>
    <definedName name="Z_1CEF9102_6C60_416B_8820_19DA6CA2FF8F_.wvu.FilterData" localSheetId="0" hidden="1">'на 01.05.2018'!$A$7:$J$397</definedName>
    <definedName name="Z_1D2C2901_70D8_494F_B885_AA5F7F9A1D2E_.wvu.FilterData" localSheetId="0" hidden="1">'на 01.05.2018'!$A$7:$J$397</definedName>
    <definedName name="Z_1D546444_6D70_47F2_86F2_EDA85896BE29_.wvu.FilterData" localSheetId="0" hidden="1">'на 01.05.2018'!$A$7:$J$397</definedName>
    <definedName name="Z_1F274A4D_4DCC_44CA_A1BD_90B7EE180486_.wvu.FilterData" localSheetId="0" hidden="1">'на 01.05.2018'!$A$7:$H$139</definedName>
    <definedName name="Z_1F6B5B08_FAE9_43CF_A27B_EE7ACD6D4DF6_.wvu.FilterData" localSheetId="0" hidden="1">'на 01.05.2018'!$A$7:$J$397</definedName>
    <definedName name="Z_1F885BC0_FA2D_45E9_BC66_C7BA68F6529B_.wvu.FilterData" localSheetId="0" hidden="1">'на 01.05.2018'!$A$7:$J$397</definedName>
    <definedName name="Z_1FF678B1_7F2B_4362_81E7_D3C79ED64B95_.wvu.FilterData" localSheetId="0" hidden="1">'на 01.05.2018'!$A$7:$H$139</definedName>
    <definedName name="Z_20461DED_BCEE_4284_A6DA_6F07C40C8239_.wvu.FilterData" localSheetId="0" hidden="1">'на 01.05.2018'!$A$7:$J$397</definedName>
    <definedName name="Z_20A3EB12_07C5_4317_9D11_7C0131FF1F02_.wvu.FilterData" localSheetId="0" hidden="1">'на 01.05.2018'!$A$7:$J$397</definedName>
    <definedName name="Z_216AEA56_C079_4104_83C7_B22F3C2C4895_.wvu.FilterData" localSheetId="0" hidden="1">'на 01.05.2018'!$A$7:$H$139</definedName>
    <definedName name="Z_2181C7D4_AA52_40AC_A808_5D532F9A4DB9_.wvu.FilterData" localSheetId="0" hidden="1">'на 01.05.2018'!$A$7:$H$139</definedName>
    <definedName name="Z_222CB208_6EE7_4ACF_9056_A80606B8DEAE_.wvu.FilterData" localSheetId="0" hidden="1">'на 01.05.2018'!$A$7:$J$397</definedName>
    <definedName name="Z_22A3361C_6866_4206_B8FA_E848438D95B8_.wvu.FilterData" localSheetId="0" hidden="1">'на 01.05.2018'!$A$7:$H$139</definedName>
    <definedName name="Z_23D71F5A_A534_4F07_942A_44ED3D76C570_.wvu.FilterData" localSheetId="0" hidden="1">'на 01.05.2018'!$A$7:$J$397</definedName>
    <definedName name="Z_246D425F_E7DE_4F74_93E1_1CA6487BB7AF_.wvu.FilterData" localSheetId="0" hidden="1">'на 01.05.2018'!$A$7:$J$397</definedName>
    <definedName name="Z_24860D1B_9CB0_4DBB_9F9A_A7B23A9FBD9E_.wvu.FilterData" localSheetId="0" hidden="1">'на 01.05.2018'!$A$7:$J$397</definedName>
    <definedName name="Z_24D1D1DF_90B3_41D1_82E1_05DE887CC58D_.wvu.FilterData" localSheetId="0" hidden="1">'на 01.05.2018'!$A$7:$H$139</definedName>
    <definedName name="Z_24E5C1BC_322C_4FEF_B964_F0DCC04482C1_.wvu.Cols" localSheetId="0" hidden="1">'на 01.05.2018'!#REF!,'на 01.05.2018'!#REF!</definedName>
    <definedName name="Z_24E5C1BC_322C_4FEF_B964_F0DCC04482C1_.wvu.FilterData" localSheetId="0" hidden="1">'на 01.05.2018'!$A$7:$H$139</definedName>
    <definedName name="Z_24E5C1BC_322C_4FEF_B964_F0DCC04482C1_.wvu.Rows" localSheetId="0" hidden="1">'на 01.05.2018'!#REF!</definedName>
    <definedName name="Z_25DD804F_4FCB_49C0_B290_F226E6C8FC4D_.wvu.FilterData" localSheetId="0" hidden="1">'на 01.05.2018'!$A$7:$J$397</definedName>
    <definedName name="Z_25F305AA_6420_44FE_A658_6597DFDEDA7F_.wvu.FilterData" localSheetId="0" hidden="1">'на 01.05.2018'!$A$7:$J$397</definedName>
    <definedName name="Z_26390C63_E690_4CD6_B911_4F7F9CCE06AD_.wvu.FilterData" localSheetId="0" hidden="1">'на 01.05.2018'!$A$7:$J$397</definedName>
    <definedName name="Z_2647282E_5B25_4148_AAD9_72AB0A3F24C4_.wvu.FilterData" localSheetId="0" hidden="1">'на 01.05.2018'!$A$3:$K$194</definedName>
    <definedName name="Z_26E7CD7D_71FD_4075_B268_E6444384CE7D_.wvu.FilterData" localSheetId="0" hidden="1">'на 01.05.2018'!$A$7:$H$139</definedName>
    <definedName name="Z_2751B79E_F60F_449F_9B1A_ED01F0EE4A3F_.wvu.FilterData" localSheetId="0" hidden="1">'на 01.05.2018'!$A$7:$J$397</definedName>
    <definedName name="Z_28008BE5_0693_468D_890E_2AE562EDDFCA_.wvu.FilterData" localSheetId="0" hidden="1">'на 01.05.2018'!$A$7:$H$139</definedName>
    <definedName name="Z_282F013D_E5B1_4C17_8727_7949891CEFC8_.wvu.FilterData" localSheetId="0" hidden="1">'на 01.05.2018'!$A$7:$J$397</definedName>
    <definedName name="Z_2932A736_9A81_4C2B_931E_457899534006_.wvu.FilterData" localSheetId="0" hidden="1">'на 01.05.2018'!$A$7:$J$397</definedName>
    <definedName name="Z_29A3F31E_AA0E_4520_83F3_6EDE69E47FB4_.wvu.FilterData" localSheetId="0" hidden="1">'на 01.05.2018'!$A$7:$J$397</definedName>
    <definedName name="Z_29D1C55E_0AE0_4CA9_A4C9_F358DEE7E9AD_.wvu.FilterData" localSheetId="0" hidden="1">'на 01.05.2018'!$A$7:$J$397</definedName>
    <definedName name="Z_2A075779_EE89_4995_9517_DAD5135FF513_.wvu.FilterData" localSheetId="0" hidden="1">'на 01.05.2018'!$A$7:$J$397</definedName>
    <definedName name="Z_2A9D3288_FE38_46DD_A0BD_6FD4437B54BF_.wvu.FilterData" localSheetId="0" hidden="1">'на 01.05.2018'!$A$7:$J$397</definedName>
    <definedName name="Z_2B4EF399_1F78_4650_9196_70339D27DB54_.wvu.FilterData" localSheetId="0" hidden="1">'на 01.05.2018'!$A$7:$J$397</definedName>
    <definedName name="Z_2B67E997_66AF_4883_9EE5_9876648FDDE9_.wvu.FilterData" localSheetId="0" hidden="1">'на 01.05.2018'!$A$7:$J$397</definedName>
    <definedName name="Z_2B6BAC9D_8ECF_4B5C_AEA7_CCE1C0524E55_.wvu.FilterData" localSheetId="0" hidden="1">'на 01.05.2018'!$A$7:$J$397</definedName>
    <definedName name="Z_2C029299_5EEC_4151_A9E2_241D31E08692_.wvu.FilterData" localSheetId="0" hidden="1">'на 01.05.2018'!$A$7:$J$397</definedName>
    <definedName name="Z_2C43A648_766E_499E_95B2_EA6F7EA791D4_.wvu.FilterData" localSheetId="0" hidden="1">'на 01.05.2018'!$A$7:$J$397</definedName>
    <definedName name="Z_2C47EAD7_6B0B_40AB_9599_0BF3302E35F1_.wvu.FilterData" localSheetId="0" hidden="1">'на 01.05.2018'!$A$7:$H$139</definedName>
    <definedName name="Z_2CD18B03_71F5_4B8A_8C6C_592F5A66335B_.wvu.FilterData" localSheetId="0" hidden="1">'на 01.05.2018'!$A$7:$J$397</definedName>
    <definedName name="Z_2D011736_53B8_48A8_8C2E_71DD995F6546_.wvu.FilterData" localSheetId="0" hidden="1">'на 01.05.2018'!$A$7:$J$397</definedName>
    <definedName name="Z_2D540280_F40F_4530_A32A_1FF2E78E7147_.wvu.FilterData" localSheetId="0" hidden="1">'на 01.05.2018'!$A$7:$J$397</definedName>
    <definedName name="Z_2D918A37_6905_4BEF_BC3A_DA45E968DAC3_.wvu.FilterData" localSheetId="0" hidden="1">'на 01.05.2018'!$A$7:$H$139</definedName>
    <definedName name="Z_2DF88C31_E5A0_4DFE_877D_5A31D3992603_.wvu.Rows" localSheetId="0" hidden="1">'на 01.05.2018'!#REF!,'на 01.05.2018'!#REF!,'на 01.05.2018'!#REF!,'на 01.05.2018'!#REF!,'на 01.05.2018'!#REF!,'на 01.05.2018'!#REF!,'на 01.05.2018'!#REF!,'на 01.05.2018'!#REF!,'на 01.05.2018'!#REF!,'на 01.05.2018'!#REF!,'на 01.05.2018'!#REF!</definedName>
    <definedName name="Z_2F3BAFC5_8792_4BC0_833F_5CB9ACB14A14_.wvu.FilterData" localSheetId="0" hidden="1">'на 01.05.2018'!$A$7:$H$139</definedName>
    <definedName name="Z_2F3DE7DB_1DEA_4A0C_88EC_B05C9EEC768F_.wvu.FilterData" localSheetId="0" hidden="1">'на 01.05.2018'!$A$7:$J$397</definedName>
    <definedName name="Z_2F72C4E3_E946_4870_A59B_C47D17A3E8B0_.wvu.FilterData" localSheetId="0" hidden="1">'на 01.05.2018'!$A$7:$J$397</definedName>
    <definedName name="Z_2F7AC811_CA37_46E3_866E_6E10DF43054A_.wvu.FilterData" localSheetId="0" hidden="1">'на 01.05.2018'!$A$7:$J$397</definedName>
    <definedName name="Z_2FAB8F10_5F5A_4B70_9158_E79B14A6565A_.wvu.FilterData" localSheetId="0" hidden="1">'на 01.05.2018'!$A$7:$J$397</definedName>
    <definedName name="Z_300D3722_BC5B_4EFC_A306_CB3461E96075_.wvu.FilterData" localSheetId="0" hidden="1">'на 01.05.2018'!$A$7:$J$397</definedName>
    <definedName name="Z_308AF0B3_EE19_4841_BBC0_915C9A7203E9_.wvu.FilterData" localSheetId="0" hidden="1">'на 01.05.2018'!$A$7:$J$397</definedName>
    <definedName name="Z_30F94082_E7C8_4DE7_AE26_19B3A4317363_.wvu.FilterData" localSheetId="0" hidden="1">'на 01.05.2018'!$A$7:$J$397</definedName>
    <definedName name="Z_315B3829_E75D_48BB_A407_88A96C0D6A4B_.wvu.FilterData" localSheetId="0" hidden="1">'на 01.05.2018'!$A$7:$J$397</definedName>
    <definedName name="Z_316B9C14_7546_49E5_A384_4190EC7682DE_.wvu.FilterData" localSheetId="0" hidden="1">'на 01.05.2018'!$A$7:$J$397</definedName>
    <definedName name="Z_31985263_3556_4B71_A26F_62706F49B320_.wvu.FilterData" localSheetId="0" hidden="1">'на 01.05.2018'!$A$7:$H$139</definedName>
    <definedName name="Z_31C5283F_7633_4B8A_ADD5_7EB245AE899F_.wvu.FilterData" localSheetId="0" hidden="1">'на 01.05.2018'!$A$7:$J$397</definedName>
    <definedName name="Z_31EABA3C_DD8D_46BF_85B1_09527EF8E816_.wvu.FilterData" localSheetId="0" hidden="1">'на 01.05.2018'!$A$7:$H$139</definedName>
    <definedName name="Z_328B1FBD_B9E0_4F8C_AA1F_438ED0F19823_.wvu.FilterData" localSheetId="0" hidden="1">'на 01.05.2018'!$A$7:$J$397</definedName>
    <definedName name="Z_32F81156_0F3B_49A8_B56D_9A01AA7C97FE_.wvu.FilterData" localSheetId="0" hidden="1">'на 01.05.2018'!$A$7:$J$397</definedName>
    <definedName name="Z_33081AFE_875F_4448_8DBB_C2288E582829_.wvu.FilterData" localSheetId="0" hidden="1">'на 01.05.2018'!$A$7:$J$397</definedName>
    <definedName name="Z_34587A22_A707_48EC_A6D8_8CA0D443CB5A_.wvu.FilterData" localSheetId="0" hidden="1">'на 01.05.2018'!$A$7:$J$397</definedName>
    <definedName name="Z_34E97F8E_B808_4C29_AFA8_24160BA8B576_.wvu.FilterData" localSheetId="0" hidden="1">'на 01.05.2018'!$A$7:$H$139</definedName>
    <definedName name="Z_354643EC_374D_4252_A3BA_624B9338CCF6_.wvu.FilterData" localSheetId="0" hidden="1">'на 01.05.2018'!$A$7:$J$397</definedName>
    <definedName name="Z_356902C5_CBA1_407E_849C_39B6CAAFCD34_.wvu.FilterData" localSheetId="0" hidden="1">'на 01.05.2018'!$A$7:$J$397</definedName>
    <definedName name="Z_356FBDD5_3775_4781_9E0A_901095CE6157_.wvu.FilterData" localSheetId="0" hidden="1">'на 01.05.2018'!$A$7:$J$397</definedName>
    <definedName name="Z_3597F15D_13FB_47E4_B2D7_0713796F1B32_.wvu.FilterData" localSheetId="0" hidden="1">'на 01.05.2018'!$A$7:$H$139</definedName>
    <definedName name="Z_36279478_DEDD_46A7_8B6D_9500CB65A35C_.wvu.FilterData" localSheetId="0" hidden="1">'на 01.05.2018'!$A$7:$H$139</definedName>
    <definedName name="Z_36282042_958F_4D98_9515_9E9271F26AA2_.wvu.FilterData" localSheetId="0" hidden="1">'на 01.05.2018'!$A$7:$H$139</definedName>
    <definedName name="Z_36483E9A_03E9_431F_B24B_73C77EA6547E_.wvu.FilterData" localSheetId="0" hidden="1">'на 01.05.2018'!$A$7:$J$397</definedName>
    <definedName name="Z_368728BB_F981_4DE3_8F4E_C77C2580C6B3_.wvu.FilterData" localSheetId="0" hidden="1">'на 01.05.2018'!$A$7:$J$397</definedName>
    <definedName name="Z_36AEB3FF_FCBC_4E21_8EFE_F20781816ED3_.wvu.FilterData" localSheetId="0" hidden="1">'на 01.05.2018'!$A$7:$H$139</definedName>
    <definedName name="Z_371CA4AD_891B_4B1D_9403_45AB26546607_.wvu.FilterData" localSheetId="0" hidden="1">'на 01.05.2018'!$A$7:$J$397</definedName>
    <definedName name="Z_375FD1ED_0F0C_4C78_AE3D_1D583BC74E47_.wvu.FilterData" localSheetId="0" hidden="1">'на 01.05.2018'!$A$7:$J$397</definedName>
    <definedName name="Z_3780FC5F_184E_406C_B40E_6BE29406408E_.wvu.FilterData" localSheetId="0" hidden="1">'на 01.05.2018'!$A$7:$J$397</definedName>
    <definedName name="Z_3789C719_2C4D_4FFB_B9EF_5AA095975824_.wvu.FilterData" localSheetId="0" hidden="1">'на 01.05.2018'!$A$7:$J$397</definedName>
    <definedName name="Z_37F8CE32_8CE8_4D95_9C0E_63112E6EFFE9_.wvu.Cols" localSheetId="0" hidden="1">'на 01.05.2018'!#REF!</definedName>
    <definedName name="Z_37F8CE32_8CE8_4D95_9C0E_63112E6EFFE9_.wvu.FilterData" localSheetId="0" hidden="1">'на 01.05.2018'!$A$7:$H$139</definedName>
    <definedName name="Z_37F8CE32_8CE8_4D95_9C0E_63112E6EFFE9_.wvu.PrintArea" localSheetId="0" hidden="1">'на 01.05.2018'!$A$1:$J$139</definedName>
    <definedName name="Z_37F8CE32_8CE8_4D95_9C0E_63112E6EFFE9_.wvu.PrintTitles" localSheetId="0" hidden="1">'на 01.05.2018'!$5:$8</definedName>
    <definedName name="Z_37F8CE32_8CE8_4D95_9C0E_63112E6EFFE9_.wvu.Rows" localSheetId="0" hidden="1">'на 01.05.2018'!#REF!,'на 01.05.2018'!#REF!,'на 01.05.2018'!#REF!,'на 01.05.2018'!#REF!,'на 01.05.2018'!#REF!,'на 01.05.2018'!#REF!,'на 01.05.2018'!#REF!,'на 01.05.2018'!#REF!,'на 01.05.2018'!#REF!,'на 01.05.2018'!#REF!,'на 01.05.2018'!#REF!,'на 01.05.2018'!#REF!,'на 01.05.2018'!#REF!,'на 01.05.2018'!#REF!,'на 01.05.2018'!#REF!,'на 01.05.2018'!#REF!,'на 01.05.2018'!#REF!</definedName>
    <definedName name="Z_386EE007_6994_4AA6_8824_D461BF01F1EA_.wvu.FilterData" localSheetId="0" hidden="1">'на 01.05.2018'!$A$7:$J$397</definedName>
    <definedName name="Z_394FB935_0201_44F8_9182_26C511D48F51_.wvu.FilterData" localSheetId="0" hidden="1">'на 01.05.2018'!$A$7:$J$397</definedName>
    <definedName name="Z_39897EE2_53F6_432A_9A7F_7DBB2FBB08E4_.wvu.FilterData" localSheetId="0" hidden="1">'на 01.05.2018'!$A$7:$J$397</definedName>
    <definedName name="Z_3A08D49D_7322_4FD5_90D4_F8436B9BCFE3_.wvu.FilterData" localSheetId="0" hidden="1">'на 01.05.2018'!$A$7:$J$397</definedName>
    <definedName name="Z_3A152827_EFCD_4FCD_A4F0_81C604FF3F88_.wvu.FilterData" localSheetId="0" hidden="1">'на 01.05.2018'!$A$7:$J$397</definedName>
    <definedName name="Z_3A3DB971_386F_40FA_8DD4_4A74AFE3B4C9_.wvu.FilterData" localSheetId="0" hidden="1">'на 01.05.2018'!$A$7:$J$397</definedName>
    <definedName name="Z_3AAEA08B_779A_471D_BFA0_0D98BF9A4FAD_.wvu.FilterData" localSheetId="0" hidden="1">'на 01.05.2018'!$A$7:$H$139</definedName>
    <definedName name="Z_3C664174_3E98_4762_A560_3810A313981F_.wvu.FilterData" localSheetId="0" hidden="1">'на 01.05.2018'!$A$7:$J$397</definedName>
    <definedName name="Z_3C9F72CF_10C2_48CF_BBB6_A2B9A1393F37_.wvu.FilterData" localSheetId="0" hidden="1">'на 01.05.2018'!$A$7:$H$139</definedName>
    <definedName name="Z_3CBCA6B7_5D7C_44A4_844A_26E2A61FDE86_.wvu.FilterData" localSheetId="0" hidden="1">'на 01.05.2018'!$A$7:$J$397</definedName>
    <definedName name="Z_3D1280C8_646B_4BB2_862F_8A8207220C6A_.wvu.FilterData" localSheetId="0" hidden="1">'на 01.05.2018'!$A$7:$H$139</definedName>
    <definedName name="Z_3D4245D9_9AB3_43FE_97D0_205A6EA7E6E4_.wvu.FilterData" localSheetId="0" hidden="1">'на 01.05.2018'!$A$7:$J$397</definedName>
    <definedName name="Z_3D5A28D4_CB7B_405C_9FFF_EB22C14AB77F_.wvu.FilterData" localSheetId="0" hidden="1">'на 01.05.2018'!$A$7:$J$397</definedName>
    <definedName name="Z_3D6E136A_63AE_4912_A965_BD438229D989_.wvu.FilterData" localSheetId="0" hidden="1">'на 01.05.2018'!$A$7:$J$397</definedName>
    <definedName name="Z_3DB4F6FC_CE58_4083_A6ED_88DCB901BB99_.wvu.FilterData" localSheetId="0" hidden="1">'на 01.05.2018'!$A$7:$H$139</definedName>
    <definedName name="Z_3E14FD86_95B1_4D0E_A8F6_A4FFDE0E3FF0_.wvu.FilterData" localSheetId="0" hidden="1">'на 01.05.2018'!$A$7:$J$397</definedName>
    <definedName name="Z_3E7BBA27_FCB5_4D66_864C_8656009B9E88_.wvu.FilterData" localSheetId="0" hidden="1">'на 01.05.2018'!$A$3:$K$194</definedName>
    <definedName name="Z_3EEA7E1A_5F2B_4408_A34C_1F0223B5B245_.wvu.FilterData" localSheetId="0" hidden="1">'на 01.05.2018'!$A$7:$J$397</definedName>
    <definedName name="Z_3EEA7E1A_5F2B_4408_A34C_1F0223B5B245_.wvu.PrintArea" localSheetId="0" hidden="1">'на 01.05.2018'!$A$1:$J$196</definedName>
    <definedName name="Z_3EEA7E1A_5F2B_4408_A34C_1F0223B5B245_.wvu.PrintTitles" localSheetId="0" hidden="1">'на 01.05.2018'!$5:$8</definedName>
    <definedName name="Z_3F0F098D_D998_48FD_BB26_7A5537CB4DC9_.wvu.FilterData" localSheetId="0" hidden="1">'на 01.05.2018'!$A$7:$J$397</definedName>
    <definedName name="Z_3F4E18FA_E0CE_43C2_A7F4_5CAE036892ED_.wvu.FilterData" localSheetId="0" hidden="1">'на 01.05.2018'!$A$7:$J$397</definedName>
    <definedName name="Z_3F7954D6_04C1_4B23_AE36_0FF9609A2280_.wvu.FilterData" localSheetId="0" hidden="1">'на 01.05.2018'!$A$7:$J$397</definedName>
    <definedName name="Z_3F839701_87D5_496C_AD9C_2B5AE5742513_.wvu.FilterData" localSheetId="0" hidden="1">'на 01.05.2018'!$A$7:$J$397</definedName>
    <definedName name="Z_3FE8ACF3_2097_4BA9_8230_2DBD30F09632_.wvu.FilterData" localSheetId="0" hidden="1">'на 01.05.2018'!$A$7:$J$397</definedName>
    <definedName name="Z_3FEA0B99_83A0_4934_91F1_66BC8E596ABB_.wvu.FilterData" localSheetId="0" hidden="1">'на 01.05.2018'!$A$7:$J$397</definedName>
    <definedName name="Z_3FEDCFF8_5450_469D_9A9E_38AB8819A083_.wvu.FilterData" localSheetId="0" hidden="1">'на 01.05.2018'!$A$7:$J$397</definedName>
    <definedName name="Z_402DFE3F_A5E1_41E8_BB4F_E3062FAE22D8_.wvu.FilterData" localSheetId="0" hidden="1">'на 01.05.2018'!$A$7:$J$397</definedName>
    <definedName name="Z_403313B7_B74E_4D03_8AB9_B2A52A5BA330_.wvu.FilterData" localSheetId="0" hidden="1">'на 01.05.2018'!$A$7:$H$139</definedName>
    <definedName name="Z_4055661A_C391_44E3_B71B_DF824D593415_.wvu.FilterData" localSheetId="0" hidden="1">'на 01.05.2018'!$A$7:$H$139</definedName>
    <definedName name="Z_413E8ADC_60FE_4AEB_A365_51405ED7DAEF_.wvu.FilterData" localSheetId="0" hidden="1">'на 01.05.2018'!$A$7:$J$397</definedName>
    <definedName name="Z_415B8653_FE9C_472E_85AE_9CFA9B00FD5E_.wvu.FilterData" localSheetId="0" hidden="1">'на 01.05.2018'!$A$7:$H$139</definedName>
    <definedName name="Z_418F9F46_9018_4AFC_A504_8CA60A905B83_.wvu.FilterData" localSheetId="0" hidden="1">'на 01.05.2018'!$A$7:$J$397</definedName>
    <definedName name="Z_41C6EAF5_F389_4A73_A5DF_3E2ABACB9DC1_.wvu.FilterData" localSheetId="0" hidden="1">'на 01.05.2018'!$A$7:$J$397</definedName>
    <definedName name="Z_422AF1DB_ADD9_4056_90D1_EF57FA0619FA_.wvu.FilterData" localSheetId="0" hidden="1">'на 01.05.2018'!$A$7:$J$397</definedName>
    <definedName name="Z_42BF13A9_20A4_4030_912B_F63923E11DBF_.wvu.FilterData" localSheetId="0" hidden="1">'на 01.05.2018'!$A$7:$J$397</definedName>
    <definedName name="Z_4388DD05_A74C_4C1C_A344_6EEDB2F4B1B0_.wvu.FilterData" localSheetId="0" hidden="1">'на 01.05.2018'!$A$7:$H$139</definedName>
    <definedName name="Z_43F7D742_5383_4CCE_A058_3A12F3676DF6_.wvu.FilterData" localSheetId="0" hidden="1">'на 01.05.2018'!$A$7:$J$397</definedName>
    <definedName name="Z_445590C0_7350_4A17_AB85_F8DCF9494ECC_.wvu.FilterData" localSheetId="0" hidden="1">'на 01.05.2018'!$A$7:$H$139</definedName>
    <definedName name="Z_448249C8_AE56_4244_9A71_332B9BB563B1_.wvu.FilterData" localSheetId="0" hidden="1">'на 01.05.2018'!$A$7:$J$397</definedName>
    <definedName name="Z_45D27932_FD3D_46DE_B431_4E5606457D7F_.wvu.FilterData" localSheetId="0" hidden="1">'на 01.05.2018'!$A$7:$H$139</definedName>
    <definedName name="Z_45DE1976_7F07_4EB4_8A9C_FB72D060BEFA_.wvu.Cols" localSheetId="0" hidden="1">'на 01.05.2018'!#REF!</definedName>
    <definedName name="Z_45DE1976_7F07_4EB4_8A9C_FB72D060BEFA_.wvu.FilterData" localSheetId="0" hidden="1">'на 01.05.2018'!$A$7:$J$397</definedName>
    <definedName name="Z_45DE1976_7F07_4EB4_8A9C_FB72D060BEFA_.wvu.PrintArea" localSheetId="0" hidden="1">'на 01.05.2018'!$A$1:$J$193</definedName>
    <definedName name="Z_45DE1976_7F07_4EB4_8A9C_FB72D060BEFA_.wvu.PrintTitles" localSheetId="0" hidden="1">'на 01.05.2018'!$5:$8</definedName>
    <definedName name="Z_463F3E4B_81D6_4261_A251_5FB4227E67B1_.wvu.FilterData" localSheetId="0" hidden="1">'на 01.05.2018'!$A$7:$J$397</definedName>
    <definedName name="Z_4765959C_9F0B_44DF_B00A_10C6BB8CF204_.wvu.FilterData" localSheetId="0" hidden="1">'на 01.05.2018'!$A$7:$J$397</definedName>
    <definedName name="Z_47BCB1EA_366A_4F56_B866_A7D2D6FB6413_.wvu.FilterData" localSheetId="0" hidden="1">'на 01.05.2018'!$A$7:$J$397</definedName>
    <definedName name="Z_47CE02E9_7BC4_47FC_9B44_1B5CC8466C98_.wvu.FilterData" localSheetId="0" hidden="1">'на 01.05.2018'!$A$7:$J$397</definedName>
    <definedName name="Z_47DE35B6_B347_4C65_8E49_C2008CA773EB_.wvu.FilterData" localSheetId="0" hidden="1">'на 01.05.2018'!$A$7:$H$139</definedName>
    <definedName name="Z_47E54F1A_929E_4350_846F_D427E0D466DD_.wvu.FilterData" localSheetId="0" hidden="1">'на 01.05.2018'!$A$7:$J$397</definedName>
    <definedName name="Z_486156AC_4370_4C02_BA8A_CB9B49D1A8EC_.wvu.FilterData" localSheetId="0" hidden="1">'на 01.05.2018'!$A$7:$J$397</definedName>
    <definedName name="Z_490A2F1C_31D3_46A4_90C2_4FE00A2A3110_.wvu.FilterData" localSheetId="0" hidden="1">'на 01.05.2018'!$A$7:$J$397</definedName>
    <definedName name="Z_495CB41C_9D74_45FB_9A3C_30411D304A3A_.wvu.FilterData" localSheetId="0" hidden="1">'на 01.05.2018'!$A$7:$J$397</definedName>
    <definedName name="Z_49C7329D_3247_4713_BC9A_64F0EE2B0B3C_.wvu.FilterData" localSheetId="0" hidden="1">'на 01.05.2018'!$A$7:$J$397</definedName>
    <definedName name="Z_49E10B09_97E3_41C9_892E_7D9C5DFF5740_.wvu.FilterData" localSheetId="0" hidden="1">'на 01.05.2018'!$A$7:$J$397</definedName>
    <definedName name="Z_4A8D74AF_6B6C_4239_9EC3_301119213646_.wvu.FilterData" localSheetId="0" hidden="1">'на 01.05.2018'!$A$7:$J$397</definedName>
    <definedName name="Z_4AF0FF7E_D940_4246_AB71_AC8FEDA2EF24_.wvu.FilterData" localSheetId="0" hidden="1">'на 01.05.2018'!$A$7:$J$397</definedName>
    <definedName name="Z_4BB7905C_0E11_42F1_848D_90186131796A_.wvu.FilterData" localSheetId="0" hidden="1">'на 01.05.2018'!$A$7:$H$139</definedName>
    <definedName name="Z_4C1FE39D_945F_4F14_94DF_F69B283DCD9F_.wvu.FilterData" localSheetId="0" hidden="1">'на 01.05.2018'!$A$7:$H$139</definedName>
    <definedName name="Z_4CA010EE_9FB5_4C7E_A14E_34EFE4C7E4F1_.wvu.FilterData" localSheetId="0" hidden="1">'на 01.05.2018'!$A$7:$J$397</definedName>
    <definedName name="Z_4CEB490B_58FB_4CA0_AAF2_63178FECD849_.wvu.FilterData" localSheetId="0" hidden="1">'на 01.05.2018'!$A$7:$J$397</definedName>
    <definedName name="Z_4DBA5214_E42E_4E7C_B43C_190A2BF79ACC_.wvu.FilterData" localSheetId="0" hidden="1">'на 01.05.2018'!$A$7:$J$397</definedName>
    <definedName name="Z_4DC9D79A_8761_4284_BFE5_DFE7738AB4F8_.wvu.FilterData" localSheetId="0" hidden="1">'на 01.05.2018'!$A$7:$J$397</definedName>
    <definedName name="Z_4DF21929_63B0_45D6_9063_EE3D75E46DF0_.wvu.FilterData" localSheetId="0" hidden="1">'на 01.05.2018'!$A$7:$J$397</definedName>
    <definedName name="Z_4E70B456_53A6_4A9B_B0D8_E54D21A50BAA_.wvu.FilterData" localSheetId="0" hidden="1">'на 01.05.2018'!$A$7:$J$397</definedName>
    <definedName name="Z_4EB9A2EB_6EC6_4AFE_AFFA_537868B4F130_.wvu.FilterData" localSheetId="0" hidden="1">'на 01.05.2018'!$A$7:$J$397</definedName>
    <definedName name="Z_4EF3C623_C372_46C1_AA60_4AC85C37C9F2_.wvu.FilterData" localSheetId="0" hidden="1">'на 01.05.2018'!$A$7:$J$397</definedName>
    <definedName name="Z_4FA4A69A_6589_44A8_8710_9041295BCBA3_.wvu.FilterData" localSheetId="0" hidden="1">'на 01.05.2018'!$A$7:$J$397</definedName>
    <definedName name="Z_4FE18469_4F1B_4C4F_94F8_2337C288BBDA_.wvu.FilterData" localSheetId="0" hidden="1">'на 01.05.2018'!$A$7:$J$397</definedName>
    <definedName name="Z_5039ACE2_215B_49F3_AC23_F5E171EB2E04_.wvu.FilterData" localSheetId="0" hidden="1">'на 01.05.2018'!$A$7:$J$397</definedName>
    <definedName name="Z_512708F0_FC6D_4404_BE68_DA23201791B7_.wvu.FilterData" localSheetId="0" hidden="1">'на 01.05.2018'!$A$7:$J$397</definedName>
    <definedName name="Z_51BD5A76_12FD_4D74_BB88_134070337907_.wvu.FilterData" localSheetId="0" hidden="1">'на 01.05.2018'!$A$7:$J$397</definedName>
    <definedName name="Z_52ACD1DE_5C8C_419B_897D_A938C2151D22_.wvu.FilterData" localSheetId="0" hidden="1">'на 01.05.2018'!$A$7:$J$397</definedName>
    <definedName name="Z_52C40832_4D48_45A4_B802_95C62DCB5A61_.wvu.FilterData" localSheetId="0" hidden="1">'на 01.05.2018'!$A$7:$H$139</definedName>
    <definedName name="Z_539CB3DF_9B66_4BE7_9074_8CE0405EB8A6_.wvu.Cols" localSheetId="0" hidden="1">'на 01.05.2018'!#REF!,'на 01.05.2018'!#REF!</definedName>
    <definedName name="Z_539CB3DF_9B66_4BE7_9074_8CE0405EB8A6_.wvu.FilterData" localSheetId="0" hidden="1">'на 01.05.2018'!$A$7:$J$397</definedName>
    <definedName name="Z_539CB3DF_9B66_4BE7_9074_8CE0405EB8A6_.wvu.PrintArea" localSheetId="0" hidden="1">'на 01.05.2018'!$A$1:$J$189</definedName>
    <definedName name="Z_539CB3DF_9B66_4BE7_9074_8CE0405EB8A6_.wvu.PrintTitles" localSheetId="0" hidden="1">'на 01.05.2018'!$5:$8</definedName>
    <definedName name="Z_543FDC9E_DC95_4C7A_84E4_76AA766A82EF_.wvu.FilterData" localSheetId="0" hidden="1">'на 01.05.2018'!$A$7:$J$397</definedName>
    <definedName name="Z_55266A36_B6A9_42E1_8467_17D14F12BABD_.wvu.FilterData" localSheetId="0" hidden="1">'на 01.05.2018'!$A$7:$H$139</definedName>
    <definedName name="Z_55F24CBB_212F_42F4_BB98_92561BDA95C3_.wvu.FilterData" localSheetId="0" hidden="1">'на 01.05.2018'!$A$7:$J$397</definedName>
    <definedName name="Z_564F82E8_8306_4799_B1F9_06B1FD1FB16E_.wvu.FilterData" localSheetId="0" hidden="1">'на 01.05.2018'!$A$3:$K$194</definedName>
    <definedName name="Z_565A1A16_6A4F_4794_B3C1_1808DC7E86C0_.wvu.FilterData" localSheetId="0" hidden="1">'на 01.05.2018'!$A$7:$H$139</definedName>
    <definedName name="Z_568C3823_FEE7_49C8_B4CF_3D48541DA65C_.wvu.FilterData" localSheetId="0" hidden="1">'на 01.05.2018'!$A$7:$H$139</definedName>
    <definedName name="Z_5696C387_34DF_4BED_BB60_2D85436D9DA8_.wvu.FilterData" localSheetId="0" hidden="1">'на 01.05.2018'!$A$7:$J$397</definedName>
    <definedName name="Z_56C18D87_C587_43F7_9147_D7827AADF66D_.wvu.FilterData" localSheetId="0" hidden="1">'на 01.05.2018'!$A$7:$H$139</definedName>
    <definedName name="Z_5729DC83_8713_4B21_9D2C_8A74D021747E_.wvu.FilterData" localSheetId="0" hidden="1">'на 01.05.2018'!$A$7:$H$139</definedName>
    <definedName name="Z_5730431A_42FA_4886_8F76_DA9C1179F65B_.wvu.FilterData" localSheetId="0" hidden="1">'на 01.05.2018'!$A$7:$J$397</definedName>
    <definedName name="Z_58270B81_2C5A_44D4_84D8_B29B6BA03243_.wvu.FilterData" localSheetId="0" hidden="1">'на 01.05.2018'!$A$7:$H$139</definedName>
    <definedName name="Z_5834E280_FA37_4F43_B5D8_B8D5A97A4524_.wvu.FilterData" localSheetId="0" hidden="1">'на 01.05.2018'!$A$7:$J$397</definedName>
    <definedName name="Z_58BFA8D4_CF88_4C84_B35F_981C21093C49_.wvu.FilterData" localSheetId="0" hidden="1">'на 01.05.2018'!$A$7:$J$397</definedName>
    <definedName name="Z_58EAD7A7_C312_4E53_9D90_6DB268F00AAE_.wvu.FilterData" localSheetId="0" hidden="1">'на 01.05.2018'!$A$7:$J$397</definedName>
    <definedName name="Z_59074C03_1A19_4344_8FE1_916D5A98CD29_.wvu.FilterData" localSheetId="0" hidden="1">'на 01.05.2018'!$A$7:$J$397</definedName>
    <definedName name="Z_593FC661_D3C9_4D5B_9F7F_4FD8BB281A5E_.wvu.FilterData" localSheetId="0" hidden="1">'на 01.05.2018'!$A$7:$J$397</definedName>
    <definedName name="Z_59F91900_CAE9_4608_97BE_FBC0993C389F_.wvu.FilterData" localSheetId="0" hidden="1">'на 01.05.2018'!$A$7:$H$139</definedName>
    <definedName name="Z_5A0826D2_48E8_4049_87EB_8011A792B32A_.wvu.FilterData" localSheetId="0" hidden="1">'на 01.05.2018'!$A$7:$J$397</definedName>
    <definedName name="Z_5AC843E8_BE7D_4B69_82E5_622B40389D76_.wvu.FilterData" localSheetId="0" hidden="1">'на 01.05.2018'!$A$7:$J$397</definedName>
    <definedName name="Z_5AED1EEB_F2BD_4EA8_B85A_ECC7CA9EB0BB_.wvu.FilterData" localSheetId="0" hidden="1">'на 01.05.2018'!$A$7:$J$397</definedName>
    <definedName name="Z_5B201F9D_0EC3_499C_A33C_1C4C3BFDAC63_.wvu.FilterData" localSheetId="0" hidden="1">'на 01.05.2018'!$A$7:$J$397</definedName>
    <definedName name="Z_5B530939_3820_4F41_B6AF_D342046937E2_.wvu.FilterData" localSheetId="0" hidden="1">'на 01.05.2018'!$A$7:$J$397</definedName>
    <definedName name="Z_5B6D98E6_8929_4747_9889_173EDC254AC0_.wvu.FilterData" localSheetId="0" hidden="1">'на 01.05.2018'!$A$7:$J$397</definedName>
    <definedName name="Z_5B8F35C7_BACE_46B7_A289_D37993E37EE6_.wvu.FilterData" localSheetId="0" hidden="1">'на 01.05.2018'!$A$7:$J$397</definedName>
    <definedName name="Z_5C13A1A0_C535_4639_90BE_9B5D72B8AEDB_.wvu.FilterData" localSheetId="0" hidden="1">'на 01.05.2018'!$A$7:$H$139</definedName>
    <definedName name="Z_5C253E80_F3BD_4FE4_AB93_2FEE92134E33_.wvu.FilterData" localSheetId="0" hidden="1">'на 01.05.2018'!$A$7:$J$397</definedName>
    <definedName name="Z_5C519772_2A20_4B5B_841B_37C4DE3DF25F_.wvu.FilterData" localSheetId="0" hidden="1">'на 01.05.2018'!$A$7:$J$397</definedName>
    <definedName name="Z_5CDE7466_9008_4EE8_8F19_E26D937B15F6_.wvu.FilterData" localSheetId="0" hidden="1">'на 01.05.2018'!$A$7:$H$139</definedName>
    <definedName name="Z_5E8319AA_70BE_4A15_908D_5BB7BC61D3F7_.wvu.FilterData" localSheetId="0" hidden="1">'на 01.05.2018'!$A$7:$J$397</definedName>
    <definedName name="Z_5EB104F4_627D_44E7_960F_6C67063C7D09_.wvu.FilterData" localSheetId="0" hidden="1">'на 01.05.2018'!$A$7:$J$397</definedName>
    <definedName name="Z_5EB1B5BB_79BE_4318_9140_3FA31802D519_.wvu.FilterData" localSheetId="0" hidden="1">'на 01.05.2018'!$A$7:$J$397</definedName>
    <definedName name="Z_5EB1B5BB_79BE_4318_9140_3FA31802D519_.wvu.PrintArea" localSheetId="0" hidden="1">'на 01.05.2018'!$A$1:$J$189</definedName>
    <definedName name="Z_5EB1B5BB_79BE_4318_9140_3FA31802D519_.wvu.PrintTitles" localSheetId="0" hidden="1">'на 01.05.2018'!$5:$8</definedName>
    <definedName name="Z_5FB953A5_71FF_4056_AF98_C9D06FF0EDF3_.wvu.Cols" localSheetId="0" hidden="1">'на 01.05.2018'!#REF!,'на 01.05.2018'!#REF!</definedName>
    <definedName name="Z_5FB953A5_71FF_4056_AF98_C9D06FF0EDF3_.wvu.FilterData" localSheetId="0" hidden="1">'на 01.05.2018'!$A$7:$J$397</definedName>
    <definedName name="Z_5FB953A5_71FF_4056_AF98_C9D06FF0EDF3_.wvu.PrintArea" localSheetId="0" hidden="1">'на 01.05.2018'!$A$1:$J$189</definedName>
    <definedName name="Z_5FB953A5_71FF_4056_AF98_C9D06FF0EDF3_.wvu.PrintTitles" localSheetId="0" hidden="1">'на 01.05.2018'!$5:$8</definedName>
    <definedName name="Z_60155C64_695E_458C_BBFE_B89C53118803_.wvu.FilterData" localSheetId="0" hidden="1">'на 01.05.2018'!$A$7:$J$397</definedName>
    <definedName name="Z_60657231_C99E_4191_A90E_C546FB588843_.wvu.FilterData" localSheetId="0" hidden="1">'на 01.05.2018'!$A$7:$H$139</definedName>
    <definedName name="Z_60B33E92_3815_4061_91AA_8E38B8895054_.wvu.FilterData" localSheetId="0" hidden="1">'на 01.05.2018'!$A$7:$H$139</definedName>
    <definedName name="Z_61D3C2BE_E5C3_4670_8A8C_5EA015D7BE13_.wvu.FilterData" localSheetId="0" hidden="1">'на 01.05.2018'!$A$7:$J$397</definedName>
    <definedName name="Z_6246324E_D224_4FAC_8C67_F9370E7D77EB_.wvu.FilterData" localSheetId="0" hidden="1">'на 01.05.2018'!$A$7:$J$397</definedName>
    <definedName name="Z_62534477_13C5_437C_87A9_3525FC60CE4D_.wvu.FilterData" localSheetId="0" hidden="1">'на 01.05.2018'!$A$7:$J$397</definedName>
    <definedName name="Z_62691467_BD46_47AE_A6DF_52CBD0D9817B_.wvu.FilterData" localSheetId="0" hidden="1">'на 01.05.2018'!$A$7:$H$139</definedName>
    <definedName name="Z_62C4D5B7_88F6_4885_99F7_CBFA0AACC2D9_.wvu.FilterData" localSheetId="0" hidden="1">'на 01.05.2018'!$A$7:$J$397</definedName>
    <definedName name="Z_62E7809F_D5DF_4BC1_AEFF_718779E2F7F6_.wvu.FilterData" localSheetId="0" hidden="1">'на 01.05.2018'!$A$7:$J$397</definedName>
    <definedName name="Z_62F28655_B8A8_45AE_A142_E93FF8C032BD_.wvu.FilterData" localSheetId="0" hidden="1">'на 01.05.2018'!$A$7:$J$397</definedName>
    <definedName name="Z_62F2B5AA_C3D1_4669_A4A0_184285923B8F_.wvu.FilterData" localSheetId="0" hidden="1">'на 01.05.2018'!$A$7:$J$397</definedName>
    <definedName name="Z_63720CAA_47FE_4977_B082_29E1534276C7_.wvu.FilterData" localSheetId="0" hidden="1">'на 01.05.2018'!$A$7:$J$397</definedName>
    <definedName name="Z_638AAAE8_8FF2_44D0_A160_BB2A9AEB5B72_.wvu.FilterData" localSheetId="0" hidden="1">'на 01.05.2018'!$A$7:$H$139</definedName>
    <definedName name="Z_63D45DC6_0D62_438A_9069_0A4378090381_.wvu.FilterData" localSheetId="0" hidden="1">'на 01.05.2018'!$A$7:$H$139</definedName>
    <definedName name="Z_648AB040_BD0E_49A1_BA40_87D3D9C0BA55_.wvu.FilterData" localSheetId="0" hidden="1">'на 01.05.2018'!$A$7:$J$397</definedName>
    <definedName name="Z_649E5CE3_4976_49D9_83DA_4E57FFC714BF_.wvu.Cols" localSheetId="0" hidden="1">'на 01.05.2018'!#REF!</definedName>
    <definedName name="Z_649E5CE3_4976_49D9_83DA_4E57FFC714BF_.wvu.FilterData" localSheetId="0" hidden="1">'на 01.05.2018'!$A$7:$J$397</definedName>
    <definedName name="Z_649E5CE3_4976_49D9_83DA_4E57FFC714BF_.wvu.PrintArea" localSheetId="0" hidden="1">'на 01.05.2018'!$A$1:$J$193</definedName>
    <definedName name="Z_649E5CE3_4976_49D9_83DA_4E57FFC714BF_.wvu.PrintTitles" localSheetId="0" hidden="1">'на 01.05.2018'!$5:$8</definedName>
    <definedName name="Z_64C01F03_E840_4B6E_960F_5E13E0981676_.wvu.FilterData" localSheetId="0" hidden="1">'на 01.05.2018'!$A$7:$J$397</definedName>
    <definedName name="Z_65F8B16B_220F_4FC8_86A4_6BDB56CB5C59_.wvu.FilterData" localSheetId="0" hidden="1">'на 01.05.2018'!$A$3:$K$194</definedName>
    <definedName name="Z_6654CD2E_14AE_4299_8801_306919BA9D32_.wvu.FilterData" localSheetId="0" hidden="1">'на 01.05.2018'!$A$7:$J$397</definedName>
    <definedName name="Z_66550ABE_0FE4_4071_B1FA_6163FA599414_.wvu.FilterData" localSheetId="0" hidden="1">'на 01.05.2018'!$A$7:$J$397</definedName>
    <definedName name="Z_6656F77C_55F8_4E1C_A222_2E884838D2F2_.wvu.FilterData" localSheetId="0" hidden="1">'на 01.05.2018'!$A$7:$J$397</definedName>
    <definedName name="Z_66EE8E68_84F1_44B5_B60B_7ED67214A421_.wvu.FilterData" localSheetId="0" hidden="1">'на 01.05.2018'!$A$7:$J$397</definedName>
    <definedName name="Z_67A1158E_8E10_4053_B044_B8AB7C784C01_.wvu.FilterData" localSheetId="0" hidden="1">'на 01.05.2018'!$A$7:$J$397</definedName>
    <definedName name="Z_67ADFAE6_A9AF_44D7_8539_93CD0F6B7849_.wvu.FilterData" localSheetId="0" hidden="1">'на 01.05.2018'!$A$7:$J$397</definedName>
    <definedName name="Z_67ADFAE6_A9AF_44D7_8539_93CD0F6B7849_.wvu.PrintArea" localSheetId="0" hidden="1">'на 01.05.2018'!$A$1:$J$195</definedName>
    <definedName name="Z_67ADFAE6_A9AF_44D7_8539_93CD0F6B7849_.wvu.PrintTitles" localSheetId="0" hidden="1">'на 01.05.2018'!$5:$8</definedName>
    <definedName name="Z_67ADFAE6_A9AF_44D7_8539_93CD0F6B7849_.wvu.Rows" localSheetId="0" hidden="1">'на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definedName>
    <definedName name="Z_68543727_5837_47F3_A17E_A06AE03143F0_.wvu.FilterData" localSheetId="0" hidden="1">'на 01.05.2018'!$A$7:$J$397</definedName>
    <definedName name="Z_6901CD30_42B7_4EC1_AF54_8AB710BFE495_.wvu.FilterData" localSheetId="0" hidden="1">'на 01.05.2018'!$A$7:$J$397</definedName>
    <definedName name="Z_69321B6F_CF2A_4DAB_82CF_8CAAD629F257_.wvu.FilterData" localSheetId="0" hidden="1">'на 01.05.2018'!$A$7:$J$397</definedName>
    <definedName name="Z_6A19F32A_B160_4483_91DD_03217B777DF3_.wvu.FilterData" localSheetId="0" hidden="1">'на 01.05.2018'!$A$7:$J$397</definedName>
    <definedName name="Z_6A3BD144_0140_4ADD_AD88_B274AA069B37_.wvu.FilterData" localSheetId="0" hidden="1">'на 01.05.2018'!$A$7:$J$397</definedName>
    <definedName name="Z_6B30174D_06F6_400C_8FE4_A489A229C982_.wvu.FilterData" localSheetId="0" hidden="1">'на 01.05.2018'!$A$7:$J$397</definedName>
    <definedName name="Z_6B9F1A4E_485B_421D_A44C_0AAE5901E28D_.wvu.FilterData" localSheetId="0" hidden="1">'на 01.05.2018'!$A$7:$J$397</definedName>
    <definedName name="Z_6BE4E62B_4F97_4F96_9638_8ADCE8F932B1_.wvu.FilterData" localSheetId="0" hidden="1">'на 01.05.2018'!$A$7:$H$139</definedName>
    <definedName name="Z_6BE735CC_AF2E_4F67_B22D_A8AB001D3353_.wvu.FilterData" localSheetId="0" hidden="1">'на 01.05.2018'!$A$7:$H$139</definedName>
    <definedName name="Z_6C574B3A_CBDC_4063_B039_06E2BE768645_.wvu.FilterData" localSheetId="0" hidden="1">'на 01.05.2018'!$A$7:$J$397</definedName>
    <definedName name="Z_6CF84B0C_144A_4CF4_A34E_B9147B738037_.wvu.FilterData" localSheetId="0" hidden="1">'на 01.05.2018'!$A$7:$H$139</definedName>
    <definedName name="Z_6D091BF8_3118_4C66_BFCF_A396B92963B0_.wvu.FilterData" localSheetId="0" hidden="1">'на 01.05.2018'!$A$7:$J$397</definedName>
    <definedName name="Z_6D692D1F_2186_4B62_878B_AABF13F25116_.wvu.FilterData" localSheetId="0" hidden="1">'на 01.05.2018'!$A$7:$J$397</definedName>
    <definedName name="Z_6D7CFBF1_75D3_41F3_8694_AE4E45FE6F72_.wvu.FilterData" localSheetId="0" hidden="1">'на 01.05.2018'!$A$7:$J$397</definedName>
    <definedName name="Z_6E1926CF_4906_4A55_811C_617ED8BB98BA_.wvu.FilterData" localSheetId="0" hidden="1">'на 01.05.2018'!$A$7:$J$397</definedName>
    <definedName name="Z_6E2D6686_B9FD_4BBA_8CD4_95C6386F5509_.wvu.FilterData" localSheetId="0" hidden="1">'на 01.05.2018'!$A$7:$H$139</definedName>
    <definedName name="Z_6ECBF068_1C02_4E6C_B4E6_EB2B6EC464BD_.wvu.FilterData" localSheetId="0" hidden="1">'на 01.05.2018'!$A$7:$J$397</definedName>
    <definedName name="Z_6F1223ED_6D7E_4BDC_97BD_57C6B16DF50B_.wvu.FilterData" localSheetId="0" hidden="1">'на 01.05.2018'!$A$7:$J$397</definedName>
    <definedName name="Z_6F188E27_E72B_48C9_888E_3A4AAF082D5A_.wvu.FilterData" localSheetId="0" hidden="1">'на 01.05.2018'!$A$7:$J$397</definedName>
    <definedName name="Z_6F60BF81_D1A9_4E04_93E7_3EE7124B8D23_.wvu.FilterData" localSheetId="0" hidden="1">'на 01.05.2018'!$A$7:$H$139</definedName>
    <definedName name="Z_6FA95ECB_A72C_44B0_B29D_BED71D2AC5FA_.wvu.FilterData" localSheetId="0" hidden="1">'на 01.05.2018'!$A$7:$J$397</definedName>
    <definedName name="Z_701E5EC3_E633_4389_A70E_4DD82E713CE4_.wvu.FilterData" localSheetId="0" hidden="1">'на 01.05.2018'!$A$7:$J$397</definedName>
    <definedName name="Z_70567FCD_AD22_4F19_9380_E5332B152F74_.wvu.FilterData" localSheetId="0" hidden="1">'на 01.05.2018'!$A$7:$J$397</definedName>
    <definedName name="Z_706D67E7_3361_40B2_829D_8844AB8060E2_.wvu.FilterData" localSheetId="0" hidden="1">'на 01.05.2018'!$A$7:$H$139</definedName>
    <definedName name="Z_70E4543C_ADDB_4019_BDB2_F36D27861FA5_.wvu.FilterData" localSheetId="0" hidden="1">'на 01.05.2018'!$A$7:$J$397</definedName>
    <definedName name="Z_70F1B7E8_7988_4C81_9922_ABE1AE06A197_.wvu.FilterData" localSheetId="0" hidden="1">'на 01.05.2018'!$A$7:$J$397</definedName>
    <definedName name="Z_7246383F_5A7C_4469_ABE5_F3DE99D7B98C_.wvu.FilterData" localSheetId="0" hidden="1">'на 01.05.2018'!$A$7:$H$139</definedName>
    <definedName name="Z_728B417D_5E48_46CF_86FE_9C0FFD136F19_.wvu.FilterData" localSheetId="0" hidden="1">'на 01.05.2018'!$A$7:$J$397</definedName>
    <definedName name="Z_72971C39_5C91_4008_BD77_2DC24FDFDCB6_.wvu.FilterData" localSheetId="0" hidden="1">'на 01.05.2018'!$A$7:$J$397</definedName>
    <definedName name="Z_72BCCF18_7B1D_4731_977C_FF5C187A4C82_.wvu.FilterData" localSheetId="0" hidden="1">'на 01.05.2018'!$A$7:$J$397</definedName>
    <definedName name="Z_72C0943B_A5D5_4B80_AD54_166C5CDC74DE_.wvu.FilterData" localSheetId="0" hidden="1">'на 01.05.2018'!$A$3:$K$194</definedName>
    <definedName name="Z_72C0943B_A5D5_4B80_AD54_166C5CDC74DE_.wvu.PrintArea" localSheetId="0" hidden="1">'на 01.05.2018'!$A$1:$J$196</definedName>
    <definedName name="Z_72C0943B_A5D5_4B80_AD54_166C5CDC74DE_.wvu.PrintTitles" localSheetId="0" hidden="1">'на 01.05.2018'!$5:$8</definedName>
    <definedName name="Z_7351B774_7780_442A_903E_647131A150ED_.wvu.FilterData" localSheetId="0" hidden="1">'на 01.05.2018'!$A$7:$J$397</definedName>
    <definedName name="Z_73DD0BF4_420B_48CB_9B9B_8A8636EFB6F5_.wvu.FilterData" localSheetId="0" hidden="1">'на 01.05.2018'!$A$7:$J$397</definedName>
    <definedName name="Z_741C3AAD_37E5_4231_B8F1_6F6ABAB5BA70_.wvu.FilterData" localSheetId="0" hidden="1">'на 01.05.2018'!$A$3:$K$194</definedName>
    <definedName name="Z_742C8CE1_B323_4B6C_901C_E2B713ADDB04_.wvu.FilterData" localSheetId="0" hidden="1">'на 01.05.2018'!$A$7:$H$139</definedName>
    <definedName name="Z_74F25527_9FBE_45D8_B38D_2B215FE8DD1E_.wvu.FilterData" localSheetId="0" hidden="1">'на 01.05.2018'!$A$7:$J$397</definedName>
    <definedName name="Z_762066AC_D656_4392_845D_8C6157B76764_.wvu.FilterData" localSheetId="0" hidden="1">'на 01.05.2018'!$A$7:$H$139</definedName>
    <definedName name="Z_7654DBDC_86A8_4903_B5DC_30516E94F2C0_.wvu.FilterData" localSheetId="0" hidden="1">'на 01.05.2018'!$A$7:$J$397</definedName>
    <definedName name="Z_77081AB2_288F_4D22_9FAD_2429DAF1E510_.wvu.FilterData" localSheetId="0" hidden="1">'на 01.05.2018'!$A$7:$J$397</definedName>
    <definedName name="Z_777611BF_FE54_48A9_A8A8_0C82A3AE3A94_.wvu.FilterData" localSheetId="0" hidden="1">'на 01.05.2018'!$A$7:$J$397</definedName>
    <definedName name="Z_793C7B2D_7F2B_48EC_8A47_D2709381137D_.wvu.FilterData" localSheetId="0" hidden="1">'на 01.05.2018'!$A$7:$J$397</definedName>
    <definedName name="Z_799DB00F_141C_483B_A462_359C05A36D93_.wvu.FilterData" localSheetId="0" hidden="1">'на 01.05.2018'!$A$7:$H$139</definedName>
    <definedName name="Z_79E4D554_5B2C_41A7_B934_B430838AA03E_.wvu.FilterData" localSheetId="0" hidden="1">'на 01.05.2018'!$A$7:$J$397</definedName>
    <definedName name="Z_7A01CF94_90AE_4821_93EE_D3FE8D12D8D5_.wvu.FilterData" localSheetId="0" hidden="1">'на 01.05.2018'!$A$7:$J$397</definedName>
    <definedName name="Z_7A09065A_45D5_4C53_B9DD_121DF6719D64_.wvu.FilterData" localSheetId="0" hidden="1">'на 01.05.2018'!$A$7:$H$139</definedName>
    <definedName name="Z_7A71A7FF_8800_4D00_AEC1_1B599D526CDE_.wvu.FilterData" localSheetId="0" hidden="1">'на 01.05.2018'!$A$7:$J$397</definedName>
    <definedName name="Z_7AE14342_BF53_4FA2_8C85_1038D8BA9596_.wvu.FilterData" localSheetId="0" hidden="1">'на 01.05.2018'!$A$7:$H$139</definedName>
    <definedName name="Z_7B245AB0_C2AF_4822_BFC4_2399F85856C1_.wvu.Cols" localSheetId="0" hidden="1">'на 01.05.2018'!#REF!,'на 01.05.2018'!#REF!</definedName>
    <definedName name="Z_7B245AB0_C2AF_4822_BFC4_2399F85856C1_.wvu.FilterData" localSheetId="0" hidden="1">'на 01.05.2018'!$A$7:$J$397</definedName>
    <definedName name="Z_7B245AB0_C2AF_4822_BFC4_2399F85856C1_.wvu.PrintArea" localSheetId="0" hidden="1">'на 01.05.2018'!$A$1:$J$189</definedName>
    <definedName name="Z_7B245AB0_C2AF_4822_BFC4_2399F85856C1_.wvu.PrintTitles" localSheetId="0" hidden="1">'на 01.05.2018'!$5:$8</definedName>
    <definedName name="Z_7B77AEA7_9EB0_430F_94C7_6393A69B0369_.wvu.FilterData" localSheetId="0" hidden="1">'на 01.05.2018'!$A$7:$J$397</definedName>
    <definedName name="Z_7BA445E6_50A0_4F67_81F2_B2945A5BFD3F_.wvu.FilterData" localSheetId="0" hidden="1">'на 01.05.2018'!$A$7:$J$397</definedName>
    <definedName name="Z_7BC27702_AD83_4B6E_860E_D694439F877D_.wvu.FilterData" localSheetId="0" hidden="1">'на 01.05.2018'!$A$7:$H$139</definedName>
    <definedName name="Z_7CB2D520_A8A5_4D6C_BE39_64C505DBAE2C_.wvu.FilterData" localSheetId="0" hidden="1">'на 01.05.2018'!$A$7:$J$397</definedName>
    <definedName name="Z_7CB9D1CB_80BA_40B4_9A94_7ED38A1B10BF_.wvu.FilterData" localSheetId="0" hidden="1">'на 01.05.2018'!$A$7:$J$397</definedName>
    <definedName name="Z_7DB24378_D193_4D04_9739_831C8625EEAE_.wvu.FilterData" localSheetId="0" hidden="1">'на 01.05.2018'!$A$7:$J$60</definedName>
    <definedName name="Z_7E10B4A2_86C5_49FE_B735_A2A4A6EBA352_.wvu.FilterData" localSheetId="0" hidden="1">'на 01.05.2018'!$A$7:$J$397</definedName>
    <definedName name="Z_7E77AE50_A8E9_48E1_BD6F_0651484E1DB4_.wvu.FilterData" localSheetId="0" hidden="1">'на 01.05.2018'!$A$7:$J$397</definedName>
    <definedName name="Z_7EA33A1B_0947_4DD9_ACB5_FE84B029B96C_.wvu.FilterData" localSheetId="0" hidden="1">'на 01.05.2018'!$A$7:$J$397</definedName>
    <definedName name="Z_80D84490_9B2F_4196_9FDE_6B9221814592_.wvu.FilterData" localSheetId="0" hidden="1">'на 01.05.2018'!$A$7:$J$397</definedName>
    <definedName name="Z_81403331_C5EB_4760_B273_D3D9C8D43951_.wvu.FilterData" localSheetId="0" hidden="1">'на 01.05.2018'!$A$7:$H$139</definedName>
    <definedName name="Z_81BE03B7_DE2F_4E82_8496_CAF917D1CC3F_.wvu.FilterData" localSheetId="0" hidden="1">'на 01.05.2018'!$A$7:$J$397</definedName>
    <definedName name="Z_8220CA38_66F1_4F9F_A7AE_CF3DF89B0B66_.wvu.FilterData" localSheetId="0" hidden="1">'на 01.05.2018'!$A$7:$J$397</definedName>
    <definedName name="Z_8280D1E0_5055_49CD_A383_D6B2F2EBD512_.wvu.FilterData" localSheetId="0" hidden="1">'на 01.05.2018'!$A$7:$H$139</definedName>
    <definedName name="Z_829F5F3F_AACC_4AF4_A7EF_0FD75747C358_.wvu.FilterData" localSheetId="0" hidden="1">'на 01.05.2018'!$A$7:$J$397</definedName>
    <definedName name="Z_840133FA_9546_4ED0_AA3E_E87F8F80931F_.wvu.FilterData" localSheetId="0" hidden="1">'на 01.05.2018'!$A$7:$J$397</definedName>
    <definedName name="Z_8462E4B7_FF49_4401_9CB1_027D70C3D86B_.wvu.FilterData" localSheetId="0" hidden="1">'на 01.05.2018'!$A$7:$H$139</definedName>
    <definedName name="Z_8518C130_335F_4917_99A5_712FA6AC79A6_.wvu.FilterData" localSheetId="0" hidden="1">'на 01.05.2018'!$A$7:$J$397</definedName>
    <definedName name="Z_8518EF96_21CF_4CEA_B17C_8AA8E48B82CF_.wvu.FilterData" localSheetId="0" hidden="1">'на 01.05.2018'!$A$7:$J$397</definedName>
    <definedName name="Z_85336449_1C25_4AF7_89BA_281D7385CDF9_.wvu.FilterData" localSheetId="0" hidden="1">'на 01.05.2018'!$A$7:$J$397</definedName>
    <definedName name="Z_85610BEE_6BD4_4AC9_9284_0AD9E6A15466_.wvu.FilterData" localSheetId="0" hidden="1">'на 01.05.2018'!$A$7:$J$397</definedName>
    <definedName name="Z_85621B9F_ABEF_4928_B406_5F6003CD3FC1_.wvu.FilterData" localSheetId="0" hidden="1">'на 01.05.2018'!$A$7:$J$397</definedName>
    <definedName name="Z_85EC44C9_3155_42D3_A129_8E0E8C37A7B0_.wvu.FilterData" localSheetId="0" hidden="1">'на 01.05.2018'!$A$7:$J$397</definedName>
    <definedName name="Z_8608FEAB_BF57_4E40_9AFB_AA087E242421_.wvu.FilterData" localSheetId="0" hidden="1">'на 01.05.2018'!$A$7:$J$397</definedName>
    <definedName name="Z_8649CC96_F63A_4F83_8C89_AA8F47AC05F3_.wvu.FilterData" localSheetId="0" hidden="1">'на 01.05.2018'!$A$7:$H$139</definedName>
    <definedName name="Z_866666B3_A778_4059_8EF6_136684A0F698_.wvu.FilterData" localSheetId="0" hidden="1">'на 01.05.2018'!$A$7:$J$397</definedName>
    <definedName name="Z_868403B4_F60C_4700_B312_EDA79B4B2FC0_.wvu.FilterData" localSheetId="0" hidden="1">'на 01.05.2018'!$A$7:$J$397</definedName>
    <definedName name="Z_8789C1A0_51C5_46EF_B1F1_B319BE008AC1_.wvu.FilterData" localSheetId="0" hidden="1">'на 01.05.2018'!$A$7:$J$397</definedName>
    <definedName name="Z_87AE545F_036F_4E8B_9D04_AE59AB8BAC14_.wvu.FilterData" localSheetId="0" hidden="1">'на 01.05.2018'!$A$7:$H$139</definedName>
    <definedName name="Z_87D86486_B5EF_4463_9350_9D1E042A42DF_.wvu.FilterData" localSheetId="0" hidden="1">'на 01.05.2018'!$A$7:$J$397</definedName>
    <definedName name="Z_883D51B0_0A2B_40BD_A4BD_D3780EBDA8D9_.wvu.FilterData" localSheetId="0" hidden="1">'на 01.05.2018'!$A$7:$J$397</definedName>
    <definedName name="Z_8878B53B_0E8A_4A11_8A26_C2AC9BB8A4A9_.wvu.FilterData" localSheetId="0" hidden="1">'на 01.05.2018'!$A$7:$H$139</definedName>
    <definedName name="Z_888B8943_9277_42CB_A862_699801009D7B_.wvu.FilterData" localSheetId="0" hidden="1">'на 01.05.2018'!$A$7:$J$397</definedName>
    <definedName name="Z_895608B2_F053_445E_BD6A_E885E9D4FE51_.wvu.FilterData" localSheetId="0" hidden="1">'на 01.05.2018'!$A$7:$J$397</definedName>
    <definedName name="Z_898FFEFC_C4FC_44BB_BE63_00FC13DD2042_.wvu.FilterData" localSheetId="0" hidden="1">'на 01.05.2018'!$A$7:$J$397</definedName>
    <definedName name="Z_89F2DB1B_0F19_4230_A501_8A6666788E86_.wvu.FilterData" localSheetId="0" hidden="1">'на 01.05.2018'!$A$7:$J$397</definedName>
    <definedName name="Z_8A4ABF0A_262D_4454_86FE_CA0ADCDF3E94_.wvu.FilterData" localSheetId="0" hidden="1">'на 01.05.2018'!$A$7:$J$397</definedName>
    <definedName name="Z_8BA7C340_DD6D_4BDE_939B_41C98A02B423_.wvu.FilterData" localSheetId="0" hidden="1">'на 01.05.2018'!$A$7:$J$397</definedName>
    <definedName name="Z_8BB118EA_41BC_4E46_8EA1_4268AA5B6DB1_.wvu.FilterData" localSheetId="0" hidden="1">'на 01.05.2018'!$A$7:$J$397</definedName>
    <definedName name="Z_8C04CD6E_A1CC_4EF8_8DD5_B859F52073A0_.wvu.FilterData" localSheetId="0" hidden="1">'на 01.05.2018'!$A$7:$J$397</definedName>
    <definedName name="Z_8C654415_86D2_479D_A511_8A4B3774E375_.wvu.FilterData" localSheetId="0" hidden="1">'на 01.05.2018'!$A$7:$H$139</definedName>
    <definedName name="Z_8CAD663B_CD5E_4846_B4FD_69BCB6D1EB12_.wvu.FilterData" localSheetId="0" hidden="1">'на 01.05.2018'!$A$7:$H$139</definedName>
    <definedName name="Z_8CB267BE_E783_4914_8FFF_50D79F1D75CF_.wvu.FilterData" localSheetId="0" hidden="1">'на 01.05.2018'!$A$7:$H$139</definedName>
    <definedName name="Z_8D0153EB_A3EC_4213_A12B_74D6D827770F_.wvu.FilterData" localSheetId="0" hidden="1">'на 01.05.2018'!$A$7:$J$397</definedName>
    <definedName name="Z_8D7BE686_9FAF_4C26_8FD5_5395E55E0797_.wvu.FilterData" localSheetId="0" hidden="1">'на 01.05.2018'!$A$7:$H$139</definedName>
    <definedName name="Z_8D8D2F4C_3B7E_4C1F_A367_4BA418733E1A_.wvu.FilterData" localSheetId="0" hidden="1">'на 01.05.2018'!$A$7:$H$139</definedName>
    <definedName name="Z_8DFDD887_4859_4275_91A7_634544543F21_.wvu.FilterData" localSheetId="0" hidden="1">'на 01.05.2018'!$A$7:$J$397</definedName>
    <definedName name="Z_8E62A2BE_7CE7_496E_AC79_F133ABDC98BF_.wvu.FilterData" localSheetId="0" hidden="1">'на 01.05.2018'!$A$7:$H$139</definedName>
    <definedName name="Z_8EEB3EFB_2D0D_474D_A904_853356F13984_.wvu.FilterData" localSheetId="0" hidden="1">'на 01.05.2018'!$A$7:$J$397</definedName>
    <definedName name="Z_8F2A8A22_72A2_4B00_8248_255CA52D5828_.wvu.FilterData" localSheetId="0" hidden="1">'на 01.05.2018'!$A$7:$J$397</definedName>
    <definedName name="Z_9089CAE7_C9D5_4B44_BF40_622C1D4BEC1A_.wvu.FilterData" localSheetId="0" hidden="1">'на 01.05.2018'!$A$7:$J$397</definedName>
    <definedName name="Z_90B62036_E8E2_47F2_BA67_9490969E5E89_.wvu.FilterData" localSheetId="0" hidden="1">'на 01.05.2018'!$A$7:$J$397</definedName>
    <definedName name="Z_91482E4A_EB85_41D6_AA9F_21521D0F577E_.wvu.FilterData" localSheetId="0" hidden="1">'на 01.05.2018'!$A$7:$J$397</definedName>
    <definedName name="Z_91A44DD7_EFA1_45BC_BF8A_C6EBAED142C3_.wvu.FilterData" localSheetId="0" hidden="1">'на 01.05.2018'!$A$7:$J$397</definedName>
    <definedName name="Z_92A69ACC_08E1_4049_9A4E_909BE09E8D3F_.wvu.FilterData" localSheetId="0" hidden="1">'на 01.05.2018'!$A$7:$J$397</definedName>
    <definedName name="Z_92A7494D_B642_4D2E_8A98_FA3ADD190BCE_.wvu.FilterData" localSheetId="0" hidden="1">'на 01.05.2018'!$A$7:$J$397</definedName>
    <definedName name="Z_92A89EF4_8A4E_4790_B0CC_01892B6039EB_.wvu.FilterData" localSheetId="0" hidden="1">'на 01.05.2018'!$A$7:$J$397</definedName>
    <definedName name="Z_92E38377_38CC_496E_BBD8_5394F7550FE3_.wvu.FilterData" localSheetId="0" hidden="1">'на 01.05.2018'!$A$7:$J$397</definedName>
    <definedName name="Z_93030161_EBD2_4C55_BB01_67290B2149A7_.wvu.FilterData" localSheetId="0" hidden="1">'на 01.05.2018'!$A$7:$J$397</definedName>
    <definedName name="Z_935DFEC4_8817_4BB5_A846_9674D5A05EE9_.wvu.FilterData" localSheetId="0" hidden="1">'на 01.05.2018'!$A$7:$H$139</definedName>
    <definedName name="Z_938F43B0_CEED_4632_948B_C835F76DFE4A_.wvu.FilterData" localSheetId="0" hidden="1">'на 01.05.2018'!$A$7:$J$397</definedName>
    <definedName name="Z_944D1186_FA84_48E6_9A44_19022D55084A_.wvu.FilterData" localSheetId="0" hidden="1">'на 01.05.2018'!$A$7:$J$397</definedName>
    <definedName name="Z_94E3B816_367C_44F4_94FC_13D42F694C13_.wvu.FilterData" localSheetId="0" hidden="1">'на 01.05.2018'!$A$7:$J$397</definedName>
    <definedName name="Z_95B5A563_A81C_425C_AC80_18232E0FA0F2_.wvu.FilterData" localSheetId="0" hidden="1">'на 01.05.2018'!$A$7:$H$139</definedName>
    <definedName name="Z_95DCDA71_E71C_4701_B168_34A55CC7547D_.wvu.FilterData" localSheetId="0" hidden="1">'на 01.05.2018'!$A$7:$J$397</definedName>
    <definedName name="Z_95E04D27_058D_4765_8CB6_B789CC5A15B9_.wvu.FilterData" localSheetId="0" hidden="1">'на 01.05.2018'!$A$7:$J$397</definedName>
    <definedName name="Z_96167660_EA8B_4F7D_87A1_785E97B459B3_.wvu.FilterData" localSheetId="0" hidden="1">'на 01.05.2018'!$A$7:$H$139</definedName>
    <definedName name="Z_96879477_4713_4ABC_982A_7EB1C07B4DED_.wvu.FilterData" localSheetId="0" hidden="1">'на 01.05.2018'!$A$7:$H$139</definedName>
    <definedName name="Z_969E164A_AA47_4A3D_AECC_F3C5A8BBA40A_.wvu.FilterData" localSheetId="0" hidden="1">'на 01.05.2018'!$A$7:$J$397</definedName>
    <definedName name="Z_9780079B_2369_4362_9878_DE63286783A8_.wvu.FilterData" localSheetId="0" hidden="1">'на 01.05.2018'!$A$7:$J$397</definedName>
    <definedName name="Z_97B55429_A18E_43B5_9AF8_FE73FCDE4BBB_.wvu.FilterData" localSheetId="0" hidden="1">'на 01.05.2018'!$A$7:$J$397</definedName>
    <definedName name="Z_97E2C09C_6040_4BDA_B6A0_AF60F993AC48_.wvu.FilterData" localSheetId="0" hidden="1">'на 01.05.2018'!$A$7:$J$397</definedName>
    <definedName name="Z_97F74FDF_2C27_4D85_A3A7_1EF51A8A2DFF_.wvu.FilterData" localSheetId="0" hidden="1">'на 01.05.2018'!$A$7:$H$139</definedName>
    <definedName name="Z_987C1B6D_28A7_49CB_BBF0_6C3FFB9FC1C5_.wvu.FilterData" localSheetId="0" hidden="1">'на 01.05.2018'!$A$7:$J$397</definedName>
    <definedName name="Z_98BF881C_EB9C_4397_B787_F3FB50ED2890_.wvu.FilterData" localSheetId="0" hidden="1">'на 01.05.2018'!$A$7:$J$397</definedName>
    <definedName name="Z_98E168F2_55D9_4CA5_BFC7_4762AF11FD48_.wvu.FilterData" localSheetId="0" hidden="1">'на 01.05.2018'!$A$7:$J$397</definedName>
    <definedName name="Z_998B8119_4FF3_4A16_838D_539C6AE34D55_.wvu.Cols" localSheetId="0" hidden="1">'на 01.05.2018'!#REF!,'на 01.05.2018'!#REF!</definedName>
    <definedName name="Z_998B8119_4FF3_4A16_838D_539C6AE34D55_.wvu.FilterData" localSheetId="0" hidden="1">'на 01.05.2018'!$A$7:$J$397</definedName>
    <definedName name="Z_998B8119_4FF3_4A16_838D_539C6AE34D55_.wvu.PrintArea" localSheetId="0" hidden="1">'на 01.05.2018'!$A$1:$J$189</definedName>
    <definedName name="Z_998B8119_4FF3_4A16_838D_539C6AE34D55_.wvu.PrintTitles" localSheetId="0" hidden="1">'на 01.05.2018'!$5:$8</definedName>
    <definedName name="Z_998B8119_4FF3_4A16_838D_539C6AE34D55_.wvu.Rows" localSheetId="0" hidden="1">'на 01.05.2018'!#REF!</definedName>
    <definedName name="Z_99950613_28E7_4EC2_B918_559A2757B0A9_.wvu.FilterData" localSheetId="0" hidden="1">'на 01.05.2018'!$A$7:$J$397</definedName>
    <definedName name="Z_99950613_28E7_4EC2_B918_559A2757B0A9_.wvu.PrintArea" localSheetId="0" hidden="1">'на 01.05.2018'!$A$1:$J$195</definedName>
    <definedName name="Z_99950613_28E7_4EC2_B918_559A2757B0A9_.wvu.PrintTitles" localSheetId="0" hidden="1">'на 01.05.2018'!$5:$8</definedName>
    <definedName name="Z_9A28E7E9_55CD_40D9_9E29_E07B8DD3C238_.wvu.FilterData" localSheetId="0" hidden="1">'на 01.05.2018'!$A$7:$J$397</definedName>
    <definedName name="Z_9A769443_7DFA_43D5_AB26_6F2EEF53DAF1_.wvu.FilterData" localSheetId="0" hidden="1">'на 01.05.2018'!$A$7:$H$139</definedName>
    <definedName name="Z_9C310551_EC8B_4B87_B5AF_39FC532C6FE3_.wvu.FilterData" localSheetId="0" hidden="1">'на 01.05.2018'!$A$7:$H$139</definedName>
    <definedName name="Z_9C38FBC7_6E93_40A5_BD30_7720FC92D0D4_.wvu.FilterData" localSheetId="0" hidden="1">'на 01.05.2018'!$A$7:$J$397</definedName>
    <definedName name="Z_9CB26755_9CF3_42C9_A567_6FF9CCE0F397_.wvu.FilterData" localSheetId="0" hidden="1">'на 01.05.2018'!$A$7:$J$397</definedName>
    <definedName name="Z_9D24C81C_5B18_4B40_BF88_7236C9CAE366_.wvu.FilterData" localSheetId="0" hidden="1">'на 01.05.2018'!$A$7:$H$139</definedName>
    <definedName name="Z_9E1D944D_E62F_4660_B928_F956F86CCB3D_.wvu.FilterData" localSheetId="0" hidden="1">'на 01.05.2018'!$A$7:$J$397</definedName>
    <definedName name="Z_9E720D93_31F0_4636_BA00_6CE6F83F3651_.wvu.FilterData" localSheetId="0" hidden="1">'на 01.05.2018'!$A$7:$J$397</definedName>
    <definedName name="Z_9E943B7D_D4C7_443F_BC4C_8AB90546D8A5_.wvu.Cols" localSheetId="0" hidden="1">'на 01.05.2018'!#REF!,'на 01.05.2018'!#REF!</definedName>
    <definedName name="Z_9E943B7D_D4C7_443F_BC4C_8AB90546D8A5_.wvu.FilterData" localSheetId="0" hidden="1">'на 01.05.2018'!$A$3:$J$60</definedName>
    <definedName name="Z_9E943B7D_D4C7_443F_BC4C_8AB90546D8A5_.wvu.PrintTitles" localSheetId="0" hidden="1">'на 01.05.2018'!$5:$8</definedName>
    <definedName name="Z_9E943B7D_D4C7_443F_BC4C_8AB90546D8A5_.wvu.Rows" localSheetId="0" hidden="1">'на 01.05.2018'!#REF!,'на 01.05.2018'!#REF!,'на 01.05.2018'!#REF!,'на 01.05.2018'!#REF!,'на 01.05.2018'!#REF!,'на 01.05.2018'!#REF!,'на 01.05.2018'!#REF!,'на 01.05.2018'!#REF!,'на 01.05.2018'!#REF!,'на 01.05.2018'!#REF!,'на 01.05.2018'!#REF!,'на 01.05.2018'!#REF!,'на 01.05.2018'!#REF!,'на 01.05.2018'!#REF!,'на 01.05.2018'!#REF!,'на 01.05.2018'!#REF!,'на 01.05.2018'!#REF!,'на 01.05.2018'!#REF!,'на 01.05.2018'!#REF!,'на 01.05.2018'!#REF!</definedName>
    <definedName name="Z_9EC99D85_9CBB_4D41_A0AC_5A782960B43C_.wvu.FilterData" localSheetId="0" hidden="1">'на 01.05.2018'!$A$7:$H$139</definedName>
    <definedName name="Z_9F469FEB_94D1_4BA9_BDF6_0A94C53541EA_.wvu.FilterData" localSheetId="0" hidden="1">'на 01.05.2018'!$A$7:$J$397</definedName>
    <definedName name="Z_9FA29541_62F4_4CED_BF33_19F6BA57578F_.wvu.Cols" localSheetId="0" hidden="1">'на 01.05.2018'!#REF!,'на 01.05.2018'!#REF!</definedName>
    <definedName name="Z_9FA29541_62F4_4CED_BF33_19F6BA57578F_.wvu.FilterData" localSheetId="0" hidden="1">'на 01.05.2018'!$A$7:$J$397</definedName>
    <definedName name="Z_9FA29541_62F4_4CED_BF33_19F6BA57578F_.wvu.PrintArea" localSheetId="0" hidden="1">'на 01.05.2018'!$A$1:$J$189</definedName>
    <definedName name="Z_9FA29541_62F4_4CED_BF33_19F6BA57578F_.wvu.PrintTitles" localSheetId="0" hidden="1">'на 01.05.2018'!$5:$8</definedName>
    <definedName name="Z_A08B7B60_BE09_484D_B75E_15D9DE206B17_.wvu.FilterData" localSheetId="0" hidden="1">'на 01.05.2018'!$A$7:$J$397</definedName>
    <definedName name="Z_A0963EEC_5578_46DF_B7B0_2B9F8CADC5B9_.wvu.FilterData" localSheetId="0" hidden="1">'на 01.05.2018'!$A$7:$J$397</definedName>
    <definedName name="Z_A0A3CD9B_2436_40D7_91DB_589A95FBBF00_.wvu.FilterData" localSheetId="0" hidden="1">'на 01.05.2018'!$A$7:$J$397</definedName>
    <definedName name="Z_A0A3CD9B_2436_40D7_91DB_589A95FBBF00_.wvu.PrintArea" localSheetId="0" hidden="1">'на 01.05.2018'!$A$1:$J$199</definedName>
    <definedName name="Z_A0A3CD9B_2436_40D7_91DB_589A95FBBF00_.wvu.PrintTitles" localSheetId="0" hidden="1">'на 01.05.2018'!$5:$8</definedName>
    <definedName name="Z_A0EB0A04_1124_498B_8C4B_C1E25B53C1A8_.wvu.FilterData" localSheetId="0" hidden="1">'на 01.05.2018'!$A$7:$H$139</definedName>
    <definedName name="Z_A113B19A_DB2C_4585_AED7_B7EF9F05E57E_.wvu.FilterData" localSheetId="0" hidden="1">'на 01.05.2018'!$A$7:$J$397</definedName>
    <definedName name="Z_A1252AD3_62A9_4B5D_B0FA_98A0DCCDEFC0_.wvu.FilterData" localSheetId="0" hidden="1">'на 01.05.2018'!$A$7:$J$397</definedName>
    <definedName name="Z_A2611F3A_C06C_4662_B39E_6F08BA7C9B14_.wvu.FilterData" localSheetId="0" hidden="1">'на 01.05.2018'!$A$7:$H$139</definedName>
    <definedName name="Z_A28DA500_33FC_4913_B21A_3E2D7ED7A130_.wvu.FilterData" localSheetId="0" hidden="1">'на 01.05.2018'!$A$7:$H$139</definedName>
    <definedName name="Z_A38250FB_559C_49CE_918A_6673F9586B86_.wvu.FilterData" localSheetId="0" hidden="1">'на 01.05.2018'!$A$7:$J$397</definedName>
    <definedName name="Z_A5169FE8_9D26_44E6_A6EA_F78B40E1DE01_.wvu.FilterData" localSheetId="0" hidden="1">'на 01.05.2018'!$A$7:$J$397</definedName>
    <definedName name="Z_A62258B9_7768_4C4F_AFFC_537782E81CFF_.wvu.FilterData" localSheetId="0" hidden="1">'на 01.05.2018'!$A$7:$H$139</definedName>
    <definedName name="Z_A65D4FF6_26A1_47FE_AF98_41E05002FB1E_.wvu.FilterData" localSheetId="0" hidden="1">'на 01.05.2018'!$A$7:$H$139</definedName>
    <definedName name="Z_A6816A2A_A381_4629_A196_A2D2CBED046E_.wvu.FilterData" localSheetId="0" hidden="1">'на 01.05.2018'!$A$7:$J$397</definedName>
    <definedName name="Z_A6B98527_7CBF_4E4D_BDEA_9334A3EB779F_.wvu.Cols" localSheetId="0" hidden="1">'на 01.05.2018'!#REF!,'на 01.05.2018'!#REF!,'на 01.05.2018'!$K:$BN</definedName>
    <definedName name="Z_A6B98527_7CBF_4E4D_BDEA_9334A3EB779F_.wvu.FilterData" localSheetId="0" hidden="1">'на 01.05.2018'!$A$7:$J$397</definedName>
    <definedName name="Z_A6B98527_7CBF_4E4D_BDEA_9334A3EB779F_.wvu.PrintArea" localSheetId="0" hidden="1">'на 01.05.2018'!$A$1:$BN$189</definedName>
    <definedName name="Z_A6B98527_7CBF_4E4D_BDEA_9334A3EB779F_.wvu.PrintTitles" localSheetId="0" hidden="1">'на 01.05.2018'!$5:$7</definedName>
    <definedName name="Z_A8EFE8CB_4B40_4A53_8B7A_29439E2B50D7_.wvu.FilterData" localSheetId="0" hidden="1">'на 01.05.2018'!$A$7:$J$397</definedName>
    <definedName name="Z_A98C96B5_CE3A_4FF9_B3E5_0DBB66ADC5BB_.wvu.FilterData" localSheetId="0" hidden="1">'на 01.05.2018'!$A$7:$H$139</definedName>
    <definedName name="Z_A9BB2943_E4B1_4809_A926_69F8C50E1CF2_.wvu.FilterData" localSheetId="0" hidden="1">'на 01.05.2018'!$A$7:$J$397</definedName>
    <definedName name="Z_AA4C7BF5_07E0_4095_B165_D2AF600190FA_.wvu.FilterData" localSheetId="0" hidden="1">'на 01.05.2018'!$A$7:$H$139</definedName>
    <definedName name="Z_AAC4B5AB_1913_4D9C_A1FF_BD9345E009EB_.wvu.FilterData" localSheetId="0" hidden="1">'на 01.05.2018'!$A$7:$H$139</definedName>
    <definedName name="Z_AB20AEF7_931C_411F_91E6_F461408B5AE6_.wvu.FilterData" localSheetId="0" hidden="1">'на 01.05.2018'!$A$7:$J$397</definedName>
    <definedName name="Z_ABA75302_0F6D_4886_9D81_1818E8870CAA_.wvu.FilterData" localSheetId="0" hidden="1">'на 01.05.2018'!$A$3:$K$194</definedName>
    <definedName name="Z_ABAF42E6_6CD6_46B1_A0C6_0099C207BC1C_.wvu.FilterData" localSheetId="0" hidden="1">'на 01.05.2018'!$A$7:$J$397</definedName>
    <definedName name="Z_ABF07E15_3FB5_46FA_8B18_72FA32E3F1DA_.wvu.FilterData" localSheetId="0" hidden="1">'на 01.05.2018'!$A$7:$J$397</definedName>
    <definedName name="Z_ACFE2E5A_B4BC_4793_B103_05F97C227772_.wvu.FilterData" localSheetId="0" hidden="1">'на 01.05.2018'!$A$7:$J$397</definedName>
    <definedName name="Z_AD079EA2_4E18_46EE_8E20_0C7923C917D2_.wvu.FilterData" localSheetId="0" hidden="1">'на 01.05.2018'!$A$7:$J$397</definedName>
    <definedName name="Z_ADE318A0_9CB5_431A_AF2B_D561B19631D9_.wvu.FilterData" localSheetId="0" hidden="1">'на 01.05.2018'!$A$7:$J$397</definedName>
    <definedName name="Z_AF01D870_77CB_46A2_A95B_3A27FF42EAA8_.wvu.FilterData" localSheetId="0" hidden="1">'на 01.05.2018'!$A$7:$H$139</definedName>
    <definedName name="Z_AF1AEFF5_9892_4FCB_BD3E_6CF1CEE1B71B_.wvu.FilterData" localSheetId="0" hidden="1">'на 01.05.2018'!$A$7:$J$397</definedName>
    <definedName name="Z_AFABF6AA_2F6E_48B0_98F8_213EA30990B1_.wvu.FilterData" localSheetId="0" hidden="1">'на 01.05.2018'!$A$7:$J$397</definedName>
    <definedName name="Z_AFC26506_1EE1_430F_B247_3257CE41958A_.wvu.FilterData" localSheetId="0" hidden="1">'на 01.05.2018'!$A$7:$J$397</definedName>
    <definedName name="Z_B00B4D71_156E_4DD9_93CC_1F392CBA035F_.wvu.FilterData" localSheetId="0" hidden="1">'на 01.05.2018'!$A$7:$J$397</definedName>
    <definedName name="Z_B0B61858_D248_4F0B_95EB_A53482FBF19B_.wvu.FilterData" localSheetId="0" hidden="1">'на 01.05.2018'!$A$7:$J$397</definedName>
    <definedName name="Z_B0BB7BD4_E507_4D19_A9BF_6595068A89B5_.wvu.FilterData" localSheetId="0" hidden="1">'на 01.05.2018'!$A$7:$J$397</definedName>
    <definedName name="Z_B180D137_9F25_4AD4_9057_37928F1867A8_.wvu.FilterData" localSheetId="0" hidden="1">'на 01.05.2018'!$A$7:$H$139</definedName>
    <definedName name="Z_B1FA2CF0_321B_4787_93E8_EB6D5C78D6B5_.wvu.FilterData" localSheetId="0" hidden="1">'на 01.05.2018'!$A$7:$J$397</definedName>
    <definedName name="Z_B246A3A0_6AE0_4610_AE7A_F7490C26DBCA_.wvu.FilterData" localSheetId="0" hidden="1">'на 01.05.2018'!$A$7:$J$397</definedName>
    <definedName name="Z_B2D38EAC_E767_43A7_B7A2_621639FE347D_.wvu.FilterData" localSheetId="0" hidden="1">'на 01.05.2018'!$A$7:$H$139</definedName>
    <definedName name="Z_B3114865_FFF9_40B7_B9E6_C3642102DCF9_.wvu.FilterData" localSheetId="0" hidden="1">'на 01.05.2018'!$A$7:$J$397</definedName>
    <definedName name="Z_B3339176_D3D0_4D7A_8AAB_C0B71F942A93_.wvu.FilterData" localSheetId="0" hidden="1">'на 01.05.2018'!$A$7:$H$139</definedName>
    <definedName name="Z_B45FAC42_679D_43AB_B511_9E5492CAC2DB_.wvu.FilterData" localSheetId="0" hidden="1">'на 01.05.2018'!$A$7:$H$139</definedName>
    <definedName name="Z_B499C08D_A2E7_417F_A9B7_BFCE2B66534F_.wvu.FilterData" localSheetId="0" hidden="1">'на 01.05.2018'!$A$7:$J$397</definedName>
    <definedName name="Z_B543C7D0_E350_4DA4_A835_ADCB64A4D66D_.wvu.FilterData" localSheetId="0" hidden="1">'на 01.05.2018'!$A$7:$J$397</definedName>
    <definedName name="Z_B5533D56_E1AE_4DE7_8436_EF9CA55A4943_.wvu.FilterData" localSheetId="0" hidden="1">'на 01.05.2018'!$A$7:$J$397</definedName>
    <definedName name="Z_B56BEF44_39DC_4F5B_A5E5_157C237832AF_.wvu.FilterData" localSheetId="0" hidden="1">'на 01.05.2018'!$A$7:$H$139</definedName>
    <definedName name="Z_B5A6FE62_B66C_45B1_AF17_B7686B0B3A3F_.wvu.FilterData" localSheetId="0" hidden="1">'на 01.05.2018'!$A$7:$J$397</definedName>
    <definedName name="Z_B603D180_E09A_4B9C_810F_9423EBA4A0EA_.wvu.FilterData" localSheetId="0" hidden="1">'на 01.05.2018'!$A$7:$J$397</definedName>
    <definedName name="Z_B698776A_6A96_445D_9813_F5440DD90495_.wvu.FilterData" localSheetId="0" hidden="1">'на 01.05.2018'!$A$7:$J$397</definedName>
    <definedName name="Z_B6D72401_10F2_4D08_9A2D_EC1E2043D946_.wvu.FilterData" localSheetId="0" hidden="1">'на 01.05.2018'!$A$7:$J$397</definedName>
    <definedName name="Z_B6F11AB1_40C8_4880_BE42_1C35664CF325_.wvu.FilterData" localSheetId="0" hidden="1">'на 01.05.2018'!$A$7:$J$397</definedName>
    <definedName name="Z_B7A22467_168B_475A_AC6B_F744F4990F6A_.wvu.FilterData" localSheetId="0" hidden="1">'на 01.05.2018'!$A$7:$J$397</definedName>
    <definedName name="Z_B7A4DC29_6CA3_48BD_BD2B_5EA61D250392_.wvu.FilterData" localSheetId="0" hidden="1">'на 01.05.2018'!$A$7:$H$139</definedName>
    <definedName name="Z_B7F67755_3086_43A6_86E7_370F80E61BD0_.wvu.FilterData" localSheetId="0" hidden="1">'на 01.05.2018'!$A$7:$H$139</definedName>
    <definedName name="Z_B8283716_285A_45D5_8283_DCA7A3C9CFC7_.wvu.FilterData" localSheetId="0" hidden="1">'на 01.05.2018'!$A$7:$J$397</definedName>
    <definedName name="Z_B858041A_E0C9_4C5A_A736_A0DA4684B712_.wvu.FilterData" localSheetId="0" hidden="1">'на 01.05.2018'!$A$7:$J$397</definedName>
    <definedName name="Z_B8EDA240_D337_4165_927F_4408D011F4B1_.wvu.FilterData" localSheetId="0" hidden="1">'на 01.05.2018'!$A$7:$J$397</definedName>
    <definedName name="Z_B9FDB936_DEDC_405B_AC55_3262523808BE_.wvu.FilterData" localSheetId="0" hidden="1">'на 01.05.2018'!$A$7:$J$397</definedName>
    <definedName name="Z_BAB4825B_2E54_4A6C_A72D_1F8E7B4FEFFB_.wvu.FilterData" localSheetId="0" hidden="1">'на 01.05.2018'!$A$7:$J$397</definedName>
    <definedName name="Z_BAFB3A8F_5ACD_4C4A_A33C_831C754D88C0_.wvu.FilterData" localSheetId="0" hidden="1">'на 01.05.2018'!$A$7:$J$397</definedName>
    <definedName name="Z_BC09D690_D177_4FC8_AE1F_8F0F0D5C6ECD_.wvu.FilterData" localSheetId="0" hidden="1">'на 01.05.2018'!$A$7:$J$397</definedName>
    <definedName name="Z_BC6910FC_42F8_457B_8F8D_9BC0111CE283_.wvu.FilterData" localSheetId="0" hidden="1">'на 01.05.2018'!$A$7:$J$397</definedName>
    <definedName name="Z_BD707806_8F10_492F_81AE_A7900A187828_.wvu.FilterData" localSheetId="0" hidden="1">'на 01.05.2018'!$A$3:$K$194</definedName>
    <definedName name="Z_BDD573CF_BFE0_4002_B5F7_E438A5DAD635_.wvu.FilterData" localSheetId="0" hidden="1">'на 01.05.2018'!$A$7:$J$397</definedName>
    <definedName name="Z_BE3F7214_4B0C_40FA_B4F7_B0F38416BCEF_.wvu.FilterData" localSheetId="0" hidden="1">'на 01.05.2018'!$A$7:$J$397</definedName>
    <definedName name="Z_BE442298_736F_47F5_9592_76FFCCDA59DB_.wvu.FilterData" localSheetId="0" hidden="1">'на 01.05.2018'!$A$7:$H$139</definedName>
    <definedName name="Z_BE842559_6B14_41AC_A92A_4E50A6CE8B79_.wvu.FilterData" localSheetId="0" hidden="1">'на 01.05.2018'!$A$7:$J$397</definedName>
    <definedName name="Z_BE97AC31_BFEB_4520_BC44_68B0C987C70A_.wvu.FilterData" localSheetId="0" hidden="1">'на 01.05.2018'!$A$7:$J$397</definedName>
    <definedName name="Z_BEA0FDBA_BB07_4C19_8BBD_5E57EE395C09_.wvu.FilterData" localSheetId="0" hidden="1">'на 01.05.2018'!$A$7:$J$397</definedName>
    <definedName name="Z_BEA0FDBA_BB07_4C19_8BBD_5E57EE395C09_.wvu.PrintArea" localSheetId="0" hidden="1">'на 01.05.2018'!$A$1:$J$195</definedName>
    <definedName name="Z_BEA0FDBA_BB07_4C19_8BBD_5E57EE395C09_.wvu.PrintTitles" localSheetId="0" hidden="1">'на 01.05.2018'!$5:$8</definedName>
    <definedName name="Z_BF22223F_B516_45E8_9C4B_DD4CB4CE2C48_.wvu.FilterData" localSheetId="0" hidden="1">'на 01.05.2018'!$A$7:$J$397</definedName>
    <definedName name="Z_BF65F093_304D_44F0_BF26_E5F8F9093CF5_.wvu.FilterData" localSheetId="0" hidden="1">'на 01.05.2018'!$A$7:$J$60</definedName>
    <definedName name="Z_C02D2AC3_00AB_4B4C_8299_349FC338B994_.wvu.FilterData" localSheetId="0" hidden="1">'на 01.05.2018'!$A$7:$J$397</definedName>
    <definedName name="Z_C0ED18A2_48B4_4C82_979B_4B80DB79BC08_.wvu.FilterData" localSheetId="0" hidden="1">'на 01.05.2018'!$A$7:$J$397</definedName>
    <definedName name="Z_C140C6EF_B272_4886_8555_3A3DB8A6C4A0_.wvu.FilterData" localSheetId="0" hidden="1">'на 01.05.2018'!$A$7:$J$397</definedName>
    <definedName name="Z_C14C28B9_3A8B_4F55_AC1E_B6D3DA6398D5_.wvu.FilterData" localSheetId="0" hidden="1">'на 01.05.2018'!$A$7:$J$397</definedName>
    <definedName name="Z_C276A679_E43E_444B_B0E9_B307A301A03A_.wvu.FilterData" localSheetId="0" hidden="1">'на 01.05.2018'!$A$7:$J$397</definedName>
    <definedName name="Z_C2E7FF11_4F7B_4EA9_AD45_A8385AC4BC24_.wvu.FilterData" localSheetId="0" hidden="1">'на 01.05.2018'!$A$7:$H$139</definedName>
    <definedName name="Z_C3E7B974_7E68_49C9_8A66_DEBBC3D71CB8_.wvu.FilterData" localSheetId="0" hidden="1">'на 01.05.2018'!$A$7:$H$139</definedName>
    <definedName name="Z_C3E97E4D_03A9_422E_8E65_116E90E7DE0A_.wvu.FilterData" localSheetId="0" hidden="1">'на 01.05.2018'!$A$7:$J$397</definedName>
    <definedName name="Z_C47D5376_4107_461D_B353_0F0CCA5A27B8_.wvu.FilterData" localSheetId="0" hidden="1">'на 01.05.2018'!$A$7:$H$139</definedName>
    <definedName name="Z_C4A81194_E272_4927_9E06_D47C43E50753_.wvu.FilterData" localSheetId="0" hidden="1">'на 01.05.2018'!$A$7:$J$397</definedName>
    <definedName name="Z_C4E388F3_F33E_45AF_8E75_3BD450853C20_.wvu.FilterData" localSheetId="0" hidden="1">'на 01.05.2018'!$A$7:$J$397</definedName>
    <definedName name="Z_C55D9313_9108_41CA_AD0E_FE2F7292C638_.wvu.FilterData" localSheetId="0" hidden="1">'на 01.05.2018'!$A$7:$H$139</definedName>
    <definedName name="Z_C5D84F85_3611_4C2A_903D_ECFF3A3DA3D9_.wvu.FilterData" localSheetId="0" hidden="1">'на 01.05.2018'!$A$7:$H$139</definedName>
    <definedName name="Z_C636DE0B_BC5D_45AA_89BD_B628CA1FE119_.wvu.FilterData" localSheetId="0" hidden="1">'на 01.05.2018'!$A$7:$J$397</definedName>
    <definedName name="Z_C70C85CF_5ADB_4631_87C7_BA23E9BE3196_.wvu.FilterData" localSheetId="0" hidden="1">'на 01.05.2018'!$A$7:$J$397</definedName>
    <definedName name="Z_C74598AC_1D4B_466D_8455_294C1A2E69BB_.wvu.FilterData" localSheetId="0" hidden="1">'на 01.05.2018'!$A$7:$H$139</definedName>
    <definedName name="Z_C7DB809B_EB90_4CA8_929B_8A5AA3E83B84_.wvu.FilterData" localSheetId="0" hidden="1">'на 01.05.2018'!$A$7:$J$397</definedName>
    <definedName name="Z_C8579552_11B1_4140_9659_E1DA02EF9DD1_.wvu.FilterData" localSheetId="0" hidden="1">'на 01.05.2018'!$A$7:$J$397</definedName>
    <definedName name="Z_C8C7D91A_0101_429D_A7C4_25C2A366909A_.wvu.Cols" localSheetId="0" hidden="1">'на 01.05.2018'!#REF!,'на 01.05.2018'!#REF!</definedName>
    <definedName name="Z_C8C7D91A_0101_429D_A7C4_25C2A366909A_.wvu.FilterData" localSheetId="0" hidden="1">'на 01.05.2018'!$A$7:$J$60</definedName>
    <definedName name="Z_C8C7D91A_0101_429D_A7C4_25C2A366909A_.wvu.Rows" localSheetId="0" hidden="1">'на 01.05.2018'!#REF!,'на 01.05.2018'!#REF!,'на 01.05.2018'!#REF!,'на 01.05.2018'!#REF!,'на 01.05.2018'!#REF!,'на 01.05.2018'!#REF!,'на 01.05.2018'!#REF!,'на 01.05.2018'!#REF!,'на 01.05.2018'!#REF!,'на 01.05.2018'!#REF!</definedName>
    <definedName name="Z_C9081176_529C_43E8_8E20_8AC24E7C2D35_.wvu.FilterData" localSheetId="0" hidden="1">'на 01.05.2018'!$A$7:$J$397</definedName>
    <definedName name="Z_C94FB5D5_E515_4327_B4DC_AC3D7C1A6363_.wvu.FilterData" localSheetId="0" hidden="1">'на 01.05.2018'!$A$7:$J$397</definedName>
    <definedName name="Z_C97ACF3E_ACD3_4C9D_94FA_EA6F3D46505E_.wvu.FilterData" localSheetId="0" hidden="1">'на 01.05.2018'!$A$7:$J$397</definedName>
    <definedName name="Z_C98B4A4E_FC1F_45B3_ABB0_7DC9BD4B8057_.wvu.FilterData" localSheetId="0" hidden="1">'на 01.05.2018'!$A$7:$H$139</definedName>
    <definedName name="Z_C9A5AE8B_0A38_4D54_B36F_AFD2A577F3EF_.wvu.FilterData" localSheetId="0" hidden="1">'на 01.05.2018'!$A$7:$J$397</definedName>
    <definedName name="Z_CA384592_0CFD_4322_A4EB_34EC04693944_.wvu.FilterData" localSheetId="0" hidden="1">'на 01.05.2018'!$A$7:$J$397</definedName>
    <definedName name="Z_CA384592_0CFD_4322_A4EB_34EC04693944_.wvu.PrintArea" localSheetId="0" hidden="1">'на 01.05.2018'!$A$1:$J$195</definedName>
    <definedName name="Z_CA384592_0CFD_4322_A4EB_34EC04693944_.wvu.PrintTitles" localSheetId="0" hidden="1">'на 01.05.2018'!$5:$8</definedName>
    <definedName name="Z_CAAD7F8A_A328_4C0A_9ECF_2AD83A08D699_.wvu.FilterData" localSheetId="0" hidden="1">'на 01.05.2018'!$A$7:$H$139</definedName>
    <definedName name="Z_CB1A56DC_A135_41E6_8A02_AE4E518C879F_.wvu.FilterData" localSheetId="0" hidden="1">'на 01.05.2018'!$A$7:$J$397</definedName>
    <definedName name="Z_CB4880DD_CE83_4DFC_BBA7_70687256D5A4_.wvu.FilterData" localSheetId="0" hidden="1">'на 01.05.2018'!$A$7:$H$139</definedName>
    <definedName name="Z_CBDBA949_FA00_4560_8001_BD00E63FCCA4_.wvu.FilterData" localSheetId="0" hidden="1">'на 01.05.2018'!$A$7:$J$397</definedName>
    <definedName name="Z_CBF12BD1_A071_4448_8003_32E74F40E3E3_.wvu.FilterData" localSheetId="0" hidden="1">'на 01.05.2018'!$A$7:$H$139</definedName>
    <definedName name="Z_CBF9D894_3FD2_4B68_BAC8_643DB23851C0_.wvu.FilterData" localSheetId="0" hidden="1">'на 01.05.2018'!$A$7:$H$139</definedName>
    <definedName name="Z_CBF9D894_3FD2_4B68_BAC8_643DB23851C0_.wvu.Rows" localSheetId="0" hidden="1">'на 01.05.2018'!#REF!,'на 01.05.2018'!#REF!,'на 01.05.2018'!#REF!,'на 01.05.2018'!#REF!</definedName>
    <definedName name="Z_CCC17219_B1A3_4C6B_B903_0E4550432FD0_.wvu.FilterData" localSheetId="0" hidden="1">'на 01.05.2018'!$A$7:$H$139</definedName>
    <definedName name="Z_CCF533A2_322B_40E2_88B2_065E6D1D35B4_.wvu.FilterData" localSheetId="0" hidden="1">'на 01.05.2018'!$A$7:$J$397</definedName>
    <definedName name="Z_CCF533A2_322B_40E2_88B2_065E6D1D35B4_.wvu.PrintArea" localSheetId="0" hidden="1">'на 01.05.2018'!$A$1:$J$193</definedName>
    <definedName name="Z_CCF533A2_322B_40E2_88B2_065E6D1D35B4_.wvu.PrintTitles" localSheetId="0" hidden="1">'на 01.05.2018'!$5:$8</definedName>
    <definedName name="Z_CD10AFE5_EACD_43E3_B0AD_1FCFF7EEADC3_.wvu.FilterData" localSheetId="0" hidden="1">'на 01.05.2018'!$A$7:$J$397</definedName>
    <definedName name="Z_CDABDA6A_CEAA_4779_9390_A07E787E5F1B_.wvu.FilterData" localSheetId="0" hidden="1">'на 01.05.2018'!$A$7:$J$397</definedName>
    <definedName name="Z_CDBBEB40_4DC8_4F8A_B0B0_EE0E987A2098_.wvu.FilterData" localSheetId="0" hidden="1">'на 01.05.2018'!$A$7:$J$397</definedName>
    <definedName name="Z_CEF22FD3_C3E9_4C31_B864_568CAC74A486_.wvu.FilterData" localSheetId="0" hidden="1">'на 01.05.2018'!$A$7:$J$397</definedName>
    <definedName name="Z_CFEB7053_3C1D_451D_9A86_5940DFCF964A_.wvu.FilterData" localSheetId="0" hidden="1">'на 01.05.2018'!$A$7:$J$397</definedName>
    <definedName name="Z_D165341F_496A_48CE_829A_555B16787041_.wvu.FilterData" localSheetId="0" hidden="1">'на 01.05.2018'!$A$7:$J$397</definedName>
    <definedName name="Z_D20DFCFE_63F9_4265_B37B_4F36C46DF159_.wvu.Cols" localSheetId="0" hidden="1">'на 01.05.2018'!#REF!,'на 01.05.2018'!#REF!</definedName>
    <definedName name="Z_D20DFCFE_63F9_4265_B37B_4F36C46DF159_.wvu.FilterData" localSheetId="0" hidden="1">'на 01.05.2018'!$A$7:$J$397</definedName>
    <definedName name="Z_D20DFCFE_63F9_4265_B37B_4F36C46DF159_.wvu.PrintArea" localSheetId="0" hidden="1">'на 01.05.2018'!$A$1:$J$189</definedName>
    <definedName name="Z_D20DFCFE_63F9_4265_B37B_4F36C46DF159_.wvu.PrintTitles" localSheetId="0" hidden="1">'на 01.05.2018'!$5:$8</definedName>
    <definedName name="Z_D20DFCFE_63F9_4265_B37B_4F36C46DF159_.wvu.Rows" localSheetId="0" hidden="1">'на 01.05.2018'!#REF!,'на 01.05.2018'!#REF!,'на 01.05.2018'!#REF!,'на 01.05.2018'!#REF!,'на 01.05.2018'!#REF!</definedName>
    <definedName name="Z_D2422493_0DF6_4923_AFF9_1CE532FC9E0E_.wvu.FilterData" localSheetId="0" hidden="1">'на 01.05.2018'!$A$7:$J$397</definedName>
    <definedName name="Z_D26EAC32_42CC_46AF_8D27_8094727B2B8E_.wvu.FilterData" localSheetId="0" hidden="1">'на 01.05.2018'!$A$7:$J$397</definedName>
    <definedName name="Z_D298563F_7459_410D_A6E1_6B1CDFA6DAA7_.wvu.FilterData" localSheetId="0" hidden="1">'на 01.05.2018'!$A$7:$J$397</definedName>
    <definedName name="Z_D2D627FD_8F1D_4B0C_A4A1_1A515A2831A8_.wvu.FilterData" localSheetId="0" hidden="1">'на 01.05.2018'!$A$7:$J$397</definedName>
    <definedName name="Z_D343F548_3DE6_4716_9B8B_0FF1DF1B1DE3_.wvu.FilterData" localSheetId="0" hidden="1">'на 01.05.2018'!$A$7:$H$139</definedName>
    <definedName name="Z_D3607008_88A4_4735_BF9B_0D60A732D98C_.wvu.FilterData" localSheetId="0" hidden="1">'на 01.05.2018'!$A$7:$J$397</definedName>
    <definedName name="Z_D3C3EFC2_493C_4B9B_BC16_8147B08F8F65_.wvu.FilterData" localSheetId="0" hidden="1">'на 01.05.2018'!$A$7:$H$139</definedName>
    <definedName name="Z_D3D848E7_EB88_4E73_985E_C45B9AE68145_.wvu.FilterData" localSheetId="0" hidden="1">'на 01.05.2018'!$A$7:$J$397</definedName>
    <definedName name="Z_D3E86F4B_12A8_47CC_AEBE_74534991E315_.wvu.FilterData" localSheetId="0" hidden="1">'на 01.05.2018'!$A$7:$J$397</definedName>
    <definedName name="Z_D3F31BC4_4CDA_431B_BA5F_ADE76A923760_.wvu.FilterData" localSheetId="0" hidden="1">'на 01.05.2018'!$A$7:$H$139</definedName>
    <definedName name="Z_D41FF341_5913_4A9E_9CE5_B058CA00C0C7_.wvu.FilterData" localSheetId="0" hidden="1">'на 01.05.2018'!$A$7:$J$397</definedName>
    <definedName name="Z_D45ABB34_16CC_462D_8459_2034D47F465D_.wvu.FilterData" localSheetId="0" hidden="1">'на 01.05.2018'!$A$7:$H$139</definedName>
    <definedName name="Z_D479007E_A9E8_4307_A3E8_18A2BB5C55F2_.wvu.FilterData" localSheetId="0" hidden="1">'на 01.05.2018'!$A$7:$J$397</definedName>
    <definedName name="Z_D48CEF89_B01B_4E1D_92B4_235EA4A40F11_.wvu.FilterData" localSheetId="0" hidden="1">'на 01.05.2018'!$A$7:$J$397</definedName>
    <definedName name="Z_D4B24D18_8D1D_47A1_AE9B_21E3F9EF98EE_.wvu.FilterData" localSheetId="0" hidden="1">'на 01.05.2018'!$A$7:$J$397</definedName>
    <definedName name="Z_D4D3E883_F6A4_4364_94CA_00BA6BEEBB0B_.wvu.FilterData" localSheetId="0" hidden="1">'на 01.05.2018'!$A$7:$J$397</definedName>
    <definedName name="Z_D4E20E73_FD07_4BE4_B8FA_FE6B214643C4_.wvu.FilterData" localSheetId="0" hidden="1">'на 01.05.2018'!$A$7:$J$397</definedName>
    <definedName name="Z_D5317C3A_3EDA_404B_818D_EAF558810951_.wvu.FilterData" localSheetId="0" hidden="1">'на 01.05.2018'!$A$7:$H$139</definedName>
    <definedName name="Z_D537FB3B_712D_486A_BA32_4F73BEB2AA19_.wvu.FilterData" localSheetId="0" hidden="1">'на 01.05.2018'!$A$7:$H$139</definedName>
    <definedName name="Z_D6730C21_0555_4F4D_B589_9DE5CFF9C442_.wvu.FilterData" localSheetId="0" hidden="1">'на 01.05.2018'!$A$7:$H$139</definedName>
    <definedName name="Z_D6D7FE80_F340_4943_9CA8_381604446690_.wvu.FilterData" localSheetId="0" hidden="1">'на 01.05.2018'!$A$7:$J$397</definedName>
    <definedName name="Z_D7104B72_13BA_47A2_BD7D_6C7C814EB74F_.wvu.FilterData" localSheetId="0" hidden="1">'на 01.05.2018'!$A$7:$J$397</definedName>
    <definedName name="Z_D7BC8E82_4392_4806_9DAE_D94253790B9C_.wvu.Cols" localSheetId="0" hidden="1">'на 01.05.2018'!#REF!,'на 01.05.2018'!#REF!,'на 01.05.2018'!$K:$BN</definedName>
    <definedName name="Z_D7BC8E82_4392_4806_9DAE_D94253790B9C_.wvu.FilterData" localSheetId="0" hidden="1">'на 01.05.2018'!$A$7:$J$397</definedName>
    <definedName name="Z_D7BC8E82_4392_4806_9DAE_D94253790B9C_.wvu.PrintArea" localSheetId="0" hidden="1">'на 01.05.2018'!$A$1:$BN$189</definedName>
    <definedName name="Z_D7BC8E82_4392_4806_9DAE_D94253790B9C_.wvu.PrintTitles" localSheetId="0" hidden="1">'на 01.05.2018'!$5:$7</definedName>
    <definedName name="Z_D7DA24ED_ABB7_4D6E_ACD6_4B88F5184AF8_.wvu.FilterData" localSheetId="0" hidden="1">'на 01.05.2018'!$A$7:$J$397</definedName>
    <definedName name="Z_D8418465_ECB6_40A4_8538_9D6D02B4E5CE_.wvu.FilterData" localSheetId="0" hidden="1">'на 01.05.2018'!$A$7:$H$139</definedName>
    <definedName name="Z_D8836A46_4276_4875_86A1_BB0E2B53006C_.wvu.FilterData" localSheetId="0" hidden="1">'на 01.05.2018'!$A$7:$H$139</definedName>
    <definedName name="Z_D8EBE17E_7A1A_4392_901C_A4C8DD4BAF28_.wvu.FilterData" localSheetId="0" hidden="1">'на 01.05.2018'!$A$7:$H$139</definedName>
    <definedName name="Z_D917D9C8_DA24_43F6_B702_2D065DC4F3EA_.wvu.FilterData" localSheetId="0" hidden="1">'на 01.05.2018'!$A$7:$J$397</definedName>
    <definedName name="Z_D921BCFE_106A_48C3_8051_F877509D5A90_.wvu.FilterData" localSheetId="0" hidden="1">'на 01.05.2018'!$A$7:$J$397</definedName>
    <definedName name="Z_D930048B_C8C6_498D_B7FD_C4CFAF447C25_.wvu.FilterData" localSheetId="0" hidden="1">'на 01.05.2018'!$A$7:$J$397</definedName>
    <definedName name="Z_D93C7415_B321_4E66_84AD_0490D011FDE7_.wvu.FilterData" localSheetId="0" hidden="1">'на 01.05.2018'!$A$7:$J$397</definedName>
    <definedName name="Z_D952F92C_16FA_49C0_ACE1_EEFE2012130A_.wvu.FilterData" localSheetId="0" hidden="1">'на 01.05.2018'!$A$7:$J$397</definedName>
    <definedName name="Z_D954D534_B88D_4A21_85D6_C0757B597D1E_.wvu.FilterData" localSheetId="0" hidden="1">'на 01.05.2018'!$A$7:$J$397</definedName>
    <definedName name="Z_D95852A1_B0FC_4AC5_B62B_5CCBE05B0D15_.wvu.FilterData" localSheetId="0" hidden="1">'на 01.05.2018'!$A$7:$J$397</definedName>
    <definedName name="Z_D97BC9A1_860C_45CB_8FAD_B69CEE39193C_.wvu.FilterData" localSheetId="0" hidden="1">'на 01.05.2018'!$A$7:$H$139</definedName>
    <definedName name="Z_D981844C_3450_4227_997A_DB8016618FC0_.wvu.FilterData" localSheetId="0" hidden="1">'на 01.05.2018'!$A$7:$J$397</definedName>
    <definedName name="Z_D9E7CF58_1888_4559_99D1_C71D21E76828_.wvu.FilterData" localSheetId="0" hidden="1">'на 01.05.2018'!$A$7:$J$397</definedName>
    <definedName name="Z_DA3033F1_502F_4BCA_B468_CBA3E20E7254_.wvu.FilterData" localSheetId="0" hidden="1">'на 01.05.2018'!$A$7:$J$397</definedName>
    <definedName name="Z_DA5DFA2D_C1AA_42F5_8828_D1905F1C9BD0_.wvu.FilterData" localSheetId="0" hidden="1">'на 01.05.2018'!$A$7:$J$397</definedName>
    <definedName name="Z_DAB9487C_F291_4A20_8CE8_A04CF6419B39_.wvu.FilterData" localSheetId="0" hidden="1">'на 01.05.2018'!$A$7:$J$397</definedName>
    <definedName name="Z_DB55315D_56C8_4F2C_9317_AA25AA5EAC9E_.wvu.FilterData" localSheetId="0" hidden="1">'на 01.05.2018'!$A$7:$J$397</definedName>
    <definedName name="Z_DBB88EE7_5C30_443C_A427_07BA2C7C58DA_.wvu.FilterData" localSheetId="0" hidden="1">'на 01.05.2018'!$A$7:$J$397</definedName>
    <definedName name="Z_DBF40914_927D_466F_8B6B_F333D1AFC9B0_.wvu.FilterData" localSheetId="0" hidden="1">'на 01.05.2018'!$A$7:$J$397</definedName>
    <definedName name="Z_DC263B7F_7E05_4E66_AE9F_05D6DDE635B1_.wvu.FilterData" localSheetId="0" hidden="1">'на 01.05.2018'!$A$7:$H$139</definedName>
    <definedName name="Z_DC796824_ECED_4590_A3E8_8D5A3534C637_.wvu.FilterData" localSheetId="0" hidden="1">'на 01.05.2018'!$A$7:$H$139</definedName>
    <definedName name="Z_DCC1B134_1BA2_418E_B1D0_0938D8743370_.wvu.FilterData" localSheetId="0" hidden="1">'на 01.05.2018'!$A$7:$H$139</definedName>
    <definedName name="Z_DD479BCC_48E3_497E_81BC_9A58CD7AC8EF_.wvu.FilterData" localSheetId="0" hidden="1">'на 01.05.2018'!$A$7:$J$397</definedName>
    <definedName name="Z_DDA68DE5_EF86_4A52_97CD_589088C5FE7A_.wvu.FilterData" localSheetId="0" hidden="1">'на 01.05.2018'!$A$7:$H$139</definedName>
    <definedName name="Z_DE210091_3D77_4964_B6B2_443A728CBE9E_.wvu.FilterData" localSheetId="0" hidden="1">'на 01.05.2018'!$A$7:$J$397</definedName>
    <definedName name="Z_DE2C3999_6F3E_4D24_86CF_8803BF5FAA48_.wvu.FilterData" localSheetId="0" hidden="1">'на 01.05.2018'!$A$7:$J$60</definedName>
    <definedName name="Z_DEA6EDB2_F27D_4C8F_B061_FD80BEC5543F_.wvu.FilterData" localSheetId="0" hidden="1">'на 01.05.2018'!$A$7:$H$139</definedName>
    <definedName name="Z_DECE3245_1BE4_4A3F_B644_E8DE80612C1E_.wvu.FilterData" localSheetId="0" hidden="1">'на 01.05.2018'!$A$7:$J$397</definedName>
    <definedName name="Z_DF6B7D46_D8DB_447A_83A4_53EE18358CF2_.wvu.FilterData" localSheetId="0" hidden="1">'на 01.05.2018'!$A$7:$J$397</definedName>
    <definedName name="Z_DFB08918_D5A4_4224_AEA5_63620C0D53DD_.wvu.FilterData" localSheetId="0" hidden="1">'на 01.05.2018'!$A$7:$J$397</definedName>
    <definedName name="Z_E0178566_B0D6_4A04_941F_723DE4642B4A_.wvu.FilterData" localSheetId="0" hidden="1">'на 01.05.2018'!$A$7:$J$397</definedName>
    <definedName name="Z_E0415026_A3A4_4408_93D6_8180A1256A98_.wvu.FilterData" localSheetId="0" hidden="1">'на 01.05.2018'!$A$7:$J$397</definedName>
    <definedName name="Z_E0B34E03_0754_4713_9A98_5ACEE69C9E71_.wvu.FilterData" localSheetId="0" hidden="1">'на 01.05.2018'!$A$7:$H$139</definedName>
    <definedName name="Z_E1E7843B_3EC3_4FFF_9B1C_53E7DE6A4004_.wvu.FilterData" localSheetId="0" hidden="1">'на 01.05.2018'!$A$7:$H$139</definedName>
    <definedName name="Z_E25FE844_1AD8_4E16_B2DB_9033A702F13A_.wvu.FilterData" localSheetId="0" hidden="1">'на 01.05.2018'!$A$7:$H$139</definedName>
    <definedName name="Z_E2861A4E_263A_4BE6_9223_2DA352B0AD2D_.wvu.FilterData" localSheetId="0" hidden="1">'на 01.05.2018'!$A$7:$H$139</definedName>
    <definedName name="Z_E2FB76DF_1C94_4620_8087_FEE12FDAA3D2_.wvu.FilterData" localSheetId="0" hidden="1">'на 01.05.2018'!$A$7:$H$139</definedName>
    <definedName name="Z_E3C6ECC1_0F12_435D_9B36_B23F6133337F_.wvu.FilterData" localSheetId="0" hidden="1">'на 01.05.2018'!$A$7:$H$139</definedName>
    <definedName name="Z_E437F2F2_3B79_49F0_9901_D31498A163D7_.wvu.FilterData" localSheetId="0" hidden="1">'на 01.05.2018'!$A$7:$J$397</definedName>
    <definedName name="Z_E531BAEE_E556_4AEF_B35B_C675BD99939C_.wvu.FilterData" localSheetId="0" hidden="1">'на 01.05.2018'!$A$7:$J$397</definedName>
    <definedName name="Z_E5EC7523_F88D_4AD4_9A8D_84C16AB7BFC1_.wvu.FilterData" localSheetId="0" hidden="1">'на 01.05.2018'!$A$7:$J$397</definedName>
    <definedName name="Z_E6B0F607_AC37_4539_B427_EA5DBDA71490_.wvu.FilterData" localSheetId="0" hidden="1">'на 01.05.2018'!$A$7:$J$397</definedName>
    <definedName name="Z_E6F2229B_648C_45EB_AFDD_48E1933E9057_.wvu.FilterData" localSheetId="0" hidden="1">'на 01.05.2018'!$A$7:$J$397</definedName>
    <definedName name="Z_E79ABD49_719F_4887_A43D_3DE66BF8AD95_.wvu.FilterData" localSheetId="0" hidden="1">'на 01.05.2018'!$A$7:$J$397</definedName>
    <definedName name="Z_E818C85D_F563_4BCC_9747_0856B0207D9A_.wvu.FilterData" localSheetId="0" hidden="1">'на 01.05.2018'!$A$7:$J$397</definedName>
    <definedName name="Z_E85A9955_A3DD_46D7_A4A3_9B67A0E2B00C_.wvu.FilterData" localSheetId="0" hidden="1">'на 01.05.2018'!$A$7:$J$397</definedName>
    <definedName name="Z_E85CF805_B7EC_4B8E_BF6B_2D35F453C813_.wvu.FilterData" localSheetId="0" hidden="1">'на 01.05.2018'!$A$7:$J$397</definedName>
    <definedName name="Z_E8619C4F_9D0C_40CF_8636_CF30BDB53D78_.wvu.FilterData" localSheetId="0" hidden="1">'на 01.05.2018'!$A$7:$J$397</definedName>
    <definedName name="Z_E86B59AB_8419_4B63_BADC_4C4DB9795CAA_.wvu.FilterData" localSheetId="0" hidden="1">'на 01.05.2018'!$A$7:$J$397</definedName>
    <definedName name="Z_E88E1D11_18C0_4724_9D4F_2C85DDF57564_.wvu.FilterData" localSheetId="0" hidden="1">'на 01.05.2018'!$A$7:$H$139</definedName>
    <definedName name="Z_E8E447B7_386A_4449_A267_EA8A8ED2E9DF_.wvu.FilterData" localSheetId="0" hidden="1">'на 01.05.2018'!$A$7:$J$397</definedName>
    <definedName name="Z_E952215A_EF2B_4724_A091_1F77A330F7A6_.wvu.FilterData" localSheetId="0" hidden="1">'на 01.05.2018'!$A$7:$J$397</definedName>
    <definedName name="Z_E9A4F66F_BB40_4C19_8750_6E61AF1D74A1_.wvu.FilterData" localSheetId="0" hidden="1">'на 01.05.2018'!$A$7:$J$397</definedName>
    <definedName name="Z_EA234825_5817_4C50_AC45_83D70F061045_.wvu.FilterData" localSheetId="0" hidden="1">'на 01.05.2018'!$A$7:$J$397</definedName>
    <definedName name="Z_EA26BD39_D295_43F0_9554_645E38E73803_.wvu.FilterData" localSheetId="0" hidden="1">'на 01.05.2018'!$A$7:$J$397</definedName>
    <definedName name="Z_EA769D6D_3269_481D_9974_BC10C6C55FF6_.wvu.FilterData" localSheetId="0" hidden="1">'на 01.05.2018'!$A$7:$H$139</definedName>
    <definedName name="Z_EB2D8BE6_72BC_4D23_BEC7_DBF109493B0C_.wvu.FilterData" localSheetId="0" hidden="1">'на 01.05.2018'!$A$7:$J$397</definedName>
    <definedName name="Z_EBCDBD63_50FE_4D52_B280_2A723FA77236_.wvu.FilterData" localSheetId="0" hidden="1">'на 01.05.2018'!$A$7:$H$139</definedName>
    <definedName name="Z_EC6B58CC_C695_4EAF_B026_DA7CE6279D7A_.wvu.FilterData" localSheetId="0" hidden="1">'на 01.05.2018'!$A$7:$J$397</definedName>
    <definedName name="Z_EC741CE0_C720_481D_9CFE_596247B0CF36_.wvu.FilterData" localSheetId="0" hidden="1">'на 01.05.2018'!$A$7:$J$397</definedName>
    <definedName name="Z_EC7DFC56_670B_4634_9C36_1A0E9779A8AB_.wvu.FilterData" localSheetId="0" hidden="1">'на 01.05.2018'!$A$7:$J$397</definedName>
    <definedName name="Z_ED74FBD3_DF35_4798_8C2A_7ADA46D140AA_.wvu.FilterData" localSheetId="0" hidden="1">'на 01.05.2018'!$A$7:$H$139</definedName>
    <definedName name="Z_EF1610FE_843B_4864_9DAD_05F697DD47DC_.wvu.FilterData" localSheetId="0" hidden="1">'на 01.05.2018'!$A$7:$J$397</definedName>
    <definedName name="Z_EFFADE78_6F23_4B5D_AE74_3E82BA29B398_.wvu.FilterData" localSheetId="0" hidden="1">'на 01.05.2018'!$A$7:$H$139</definedName>
    <definedName name="Z_F0EB967D_F079_4FD4_AD5F_5BA84E405B49_.wvu.FilterData" localSheetId="0" hidden="1">'на 01.05.2018'!$A$7:$J$397</definedName>
    <definedName name="Z_F140A98E_30AA_4FD0_8B93_08F8951EDE5E_.wvu.FilterData" localSheetId="0" hidden="1">'на 01.05.2018'!$A$7:$H$139</definedName>
    <definedName name="Z_F2110B0B_AAE7_42F0_B553_C360E9249AD4_.wvu.Cols" localSheetId="0" hidden="1">'на 01.05.2018'!#REF!,'на 01.05.2018'!#REF!,'на 01.05.2018'!$K:$BN</definedName>
    <definedName name="Z_F2110B0B_AAE7_42F0_B553_C360E9249AD4_.wvu.FilterData" localSheetId="0" hidden="1">'на 01.05.2018'!$A$7:$J$397</definedName>
    <definedName name="Z_F2110B0B_AAE7_42F0_B553_C360E9249AD4_.wvu.PrintArea" localSheetId="0" hidden="1">'на 01.05.2018'!$A$1:$BN$189</definedName>
    <definedName name="Z_F2110B0B_AAE7_42F0_B553_C360E9249AD4_.wvu.PrintTitles" localSheetId="0" hidden="1">'на 01.05.2018'!$5:$7</definedName>
    <definedName name="Z_F2B210B3_A608_46A5_94E1_E525F8F6A2C4_.wvu.FilterData" localSheetId="0" hidden="1">'на 01.05.2018'!$A$7:$J$397</definedName>
    <definedName name="Z_F30FADD4_07E9_4B4F_B53A_86E542EF0570_.wvu.FilterData" localSheetId="0" hidden="1">'на 01.05.2018'!$A$7:$J$397</definedName>
    <definedName name="Z_F34EC6B1_390D_4B75_852C_F8775ACC3B29_.wvu.FilterData" localSheetId="0" hidden="1">'на 01.05.2018'!$A$7:$J$397</definedName>
    <definedName name="Z_F3E148B1_ED1B_4330_84E7_EFC4722C807A_.wvu.FilterData" localSheetId="0" hidden="1">'на 01.05.2018'!$A$7:$J$397</definedName>
    <definedName name="Z_F3F1BB49_52AF_48BB_95BC_060170851629_.wvu.FilterData" localSheetId="0" hidden="1">'на 01.05.2018'!$A$7:$J$397</definedName>
    <definedName name="Z_F413BB5D_EA53_42FB_84EF_A630DFA6E3CE_.wvu.FilterData" localSheetId="0" hidden="1">'на 01.05.2018'!$A$7:$J$397</definedName>
    <definedName name="Z_F4D51502_0CCD_4E1C_8387_D94D30666E39_.wvu.FilterData" localSheetId="0" hidden="1">'на 01.05.2018'!$A$7:$J$397</definedName>
    <definedName name="Z_F52002B9_A233_461F_9C02_2195A969869E_.wvu.FilterData" localSheetId="0" hidden="1">'на 01.05.2018'!$A$7:$J$397</definedName>
    <definedName name="Z_F5904F57_BE1E_4C1A_B9F2_3334C6090028_.wvu.FilterData" localSheetId="0" hidden="1">'на 01.05.2018'!$A$7:$J$397</definedName>
    <definedName name="Z_F5F50589_1DF0_4A91_A5AE_A081904AF6B0_.wvu.FilterData" localSheetId="0" hidden="1">'на 01.05.2018'!$A$7:$J$397</definedName>
    <definedName name="Z_F675BEC0_5D51_42CD_8359_31DF2F226166_.wvu.FilterData" localSheetId="0" hidden="1">'на 01.05.2018'!$A$7:$J$397</definedName>
    <definedName name="Z_F6F4D1CA_4991_462D_A51D_FD0D91822706_.wvu.FilterData" localSheetId="0" hidden="1">'на 01.05.2018'!$A$7:$J$397</definedName>
    <definedName name="Z_F7FC106B_79FE_40D3_AA43_206A7284AC4B_.wvu.FilterData" localSheetId="0" hidden="1">'на 01.05.2018'!$A$7:$J$397</definedName>
    <definedName name="Z_F8CD48ED_A67F_492E_A417_09D352E93E12_.wvu.FilterData" localSheetId="0" hidden="1">'на 01.05.2018'!$A$7:$H$139</definedName>
    <definedName name="Z_F8E4304E_2CC4_4F73_A08A_BA6FE8EB77EF_.wvu.FilterData" localSheetId="0" hidden="1">'на 01.05.2018'!$A$7:$J$397</definedName>
    <definedName name="Z_F9AF50D2_05C8_4D13_9F15_43FAA7F1CB7A_.wvu.FilterData" localSheetId="0" hidden="1">'на 01.05.2018'!$A$7:$J$397</definedName>
    <definedName name="Z_F9F96D65_7E5D_4EDB_B47B_CD800EE8793F_.wvu.FilterData" localSheetId="0" hidden="1">'на 01.05.2018'!$A$7:$H$139</definedName>
    <definedName name="Z_FA263ADC_F7F9_4F21_8D0A_B162CFE58321_.wvu.FilterData" localSheetId="0" hidden="1">'на 01.05.2018'!$A$7:$J$397</definedName>
    <definedName name="Z_FA47CA05_CCF1_4EDC_AAF6_26967695B1D8_.wvu.FilterData" localSheetId="0" hidden="1">'на 01.05.2018'!$A$7:$J$397</definedName>
    <definedName name="Z_FAEA1540_FB92_4A7F_8E18_381E2C6FAF74_.wvu.FilterData" localSheetId="0" hidden="1">'на 01.05.2018'!$A$7:$H$139</definedName>
    <definedName name="Z_FB2B2898_07E8_4F64_9660_A5CFE0C3B2A1_.wvu.FilterData" localSheetId="0" hidden="1">'на 01.05.2018'!$A$7:$J$397</definedName>
    <definedName name="Z_FBEEEF36_B47B_4551_8D8A_904E9E1222D4_.wvu.FilterData" localSheetId="0" hidden="1">'на 01.05.2018'!$A$7:$H$139</definedName>
    <definedName name="Z_FC5D3D29_E6B6_4724_B01C_EFC5C58D36F7_.wvu.FilterData" localSheetId="0" hidden="1">'на 01.05.2018'!$A$7:$J$397</definedName>
    <definedName name="Z_FC921717_EFFF_4C5F_AE15_5DB48A6B2DDC_.wvu.FilterData" localSheetId="0" hidden="1">'на 01.05.2018'!$A$7:$J$397</definedName>
    <definedName name="Z_FCFEE462_86B3_4D22_A291_C53135F468F2_.wvu.FilterData" localSheetId="0" hidden="1">'на 01.05.2018'!$A$7:$J$397</definedName>
    <definedName name="Z_FD01F790_1BBF_4238_916B_FA56833C331E_.wvu.FilterData" localSheetId="0" hidden="1">'на 01.05.2018'!$A$7:$J$397</definedName>
    <definedName name="Z_FD0E1B66_1ED2_4768_AEAA_4813773FCD1B_.wvu.FilterData" localSheetId="0" hidden="1">'на 01.05.2018'!$A$7:$H$139</definedName>
    <definedName name="Z_FD5CEF9A_4499_4018_A32D_B5C5AF11D935_.wvu.FilterData" localSheetId="0" hidden="1">'на 01.05.2018'!$A$7:$J$397</definedName>
    <definedName name="Z_FD66CF31_1A62_4649_ABF8_67009C9EEFA8_.wvu.FilterData" localSheetId="0" hidden="1">'на 01.05.2018'!$A$7:$J$397</definedName>
    <definedName name="Z_FDE37E7A_0D62_48F6_B80B_D6356ECC791B_.wvu.FilterData" localSheetId="0" hidden="1">'на 01.05.2018'!$A$7:$J$397</definedName>
    <definedName name="Z_FE9D531A_F987_4486_AC6F_37568587E0CC_.wvu.FilterData" localSheetId="0" hidden="1">'на 01.05.2018'!$A$7:$J$397</definedName>
    <definedName name="Z_FEE18FC2_E5D2_4C59_B7D0_FDF82F2008D4_.wvu.FilterData" localSheetId="0" hidden="1">'на 01.05.2018'!$A$7:$J$397</definedName>
    <definedName name="Z_FEF0FD9C_0AF1_4157_A391_071CD507BEBA_.wvu.FilterData" localSheetId="0" hidden="1">'на 01.05.2018'!$A$7:$J$397</definedName>
    <definedName name="Z_FEFFCD5F_F237_4316_B50A_6C71D0FF3363_.wvu.FilterData" localSheetId="0" hidden="1">'на 01.05.2018'!$A$7:$J$397</definedName>
    <definedName name="Z_FF7CC20D_CA9E_46D2_A113_9EB09E8A7DF6_.wvu.FilterData" localSheetId="0" hidden="1">'на 01.05.2018'!$A$7:$H$139</definedName>
    <definedName name="Z_FF7F531F_28CE_4C28_BA81_DE242DB82E03_.wvu.FilterData" localSheetId="0" hidden="1">'на 01.05.2018'!$A$7:$J$397</definedName>
    <definedName name="Z_FF9EFDBE_F5FD_432E_96BA_C22D4E9B91D4_.wvu.FilterData" localSheetId="0" hidden="1">'на 01.05.2018'!$A$7:$J$397</definedName>
    <definedName name="Z_FFBF84C0_8EC1_41E5_A130_1EB26E22D86E_.wvu.FilterData" localSheetId="0" hidden="1">'на 01.05.2018'!$A$7:$J$397</definedName>
    <definedName name="_xlnm.Print_Titles" localSheetId="0">'на 01.05.2018'!$5:$8</definedName>
    <definedName name="_xlnm.Print_Area" localSheetId="0">'на 01.05.2018'!$A$1:$J$199</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59"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696" windowHeight="1026" tabRatio="440"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Шулепова Ольга Анатольевна - Личное представление" guid="{67ADFAE6-A9AF-44D7-8539-93CD0F6B7849}" mergeInterval="0" personalView="1" maximized="1" windowWidth="1916" windowHeight="775" tabRatio="518" activeSheetId="1"/>
  </customWorkbookViews>
  <fileRecoveryPr autoRecover="0"/>
</workbook>
</file>

<file path=xl/calcChain.xml><?xml version="1.0" encoding="utf-8"?>
<calcChain xmlns="http://schemas.openxmlformats.org/spreadsheetml/2006/main">
  <c r="K45" i="1" l="1"/>
  <c r="K39" i="1"/>
  <c r="F192" i="1"/>
  <c r="E189" i="1"/>
  <c r="H192" i="1"/>
  <c r="I26" i="1" l="1"/>
  <c r="K16" i="1" l="1"/>
  <c r="K17" i="1"/>
  <c r="K18" i="1"/>
  <c r="K19" i="1"/>
  <c r="K20" i="1"/>
  <c r="K22" i="1"/>
  <c r="K23" i="1"/>
  <c r="K24" i="1"/>
  <c r="K27" i="1"/>
  <c r="K28" i="1"/>
  <c r="K30" i="1"/>
  <c r="K31" i="1"/>
  <c r="K33" i="1"/>
  <c r="K34" i="1"/>
  <c r="K35" i="1"/>
  <c r="K36" i="1"/>
  <c r="K40" i="1"/>
  <c r="K41" i="1"/>
  <c r="K42" i="1"/>
  <c r="K44" i="1"/>
  <c r="K46" i="1"/>
  <c r="K47" i="1"/>
  <c r="K48" i="1"/>
  <c r="K50" i="1"/>
  <c r="K52" i="1"/>
  <c r="K53" i="1"/>
  <c r="K54" i="1"/>
  <c r="K56" i="1"/>
  <c r="K58" i="1"/>
  <c r="K59" i="1"/>
  <c r="K60" i="1"/>
  <c r="K61" i="1"/>
  <c r="K72" i="1"/>
  <c r="K75" i="1"/>
  <c r="K78" i="1"/>
  <c r="K79" i="1"/>
  <c r="K81" i="1"/>
  <c r="K82" i="1"/>
  <c r="K83" i="1"/>
  <c r="K84" i="1"/>
  <c r="K85" i="1"/>
  <c r="K87" i="1"/>
  <c r="K88" i="1"/>
  <c r="K89" i="1"/>
  <c r="K90" i="1"/>
  <c r="K91" i="1"/>
  <c r="K99" i="1"/>
  <c r="K100" i="1"/>
  <c r="K101" i="1"/>
  <c r="K102" i="1"/>
  <c r="K103" i="1"/>
  <c r="K111" i="1"/>
  <c r="K112" i="1"/>
  <c r="K113" i="1"/>
  <c r="K114" i="1"/>
  <c r="K115" i="1"/>
  <c r="K117" i="1"/>
  <c r="K118" i="1"/>
  <c r="K119" i="1"/>
  <c r="K120" i="1"/>
  <c r="K121" i="1"/>
  <c r="K124" i="1"/>
  <c r="K125" i="1"/>
  <c r="K126" i="1"/>
  <c r="K127" i="1"/>
  <c r="K129" i="1"/>
  <c r="K130" i="1"/>
  <c r="K131" i="1"/>
  <c r="K132" i="1"/>
  <c r="K133" i="1"/>
  <c r="K135" i="1"/>
  <c r="K136" i="1"/>
  <c r="K137" i="1"/>
  <c r="K138" i="1"/>
  <c r="K139" i="1"/>
  <c r="K141" i="1"/>
  <c r="K142" i="1"/>
  <c r="K143" i="1"/>
  <c r="K144" i="1"/>
  <c r="K145" i="1"/>
  <c r="K146" i="1"/>
  <c r="K148" i="1"/>
  <c r="K149" i="1"/>
  <c r="K152" i="1"/>
  <c r="K153" i="1"/>
  <c r="K154" i="1"/>
  <c r="K155" i="1"/>
  <c r="K156" i="1"/>
  <c r="K157" i="1"/>
  <c r="K158" i="1"/>
  <c r="K159" i="1"/>
  <c r="K161" i="1"/>
  <c r="K162" i="1"/>
  <c r="K163" i="1"/>
  <c r="K164" i="1"/>
  <c r="K165" i="1"/>
  <c r="K167" i="1"/>
  <c r="K168" i="1"/>
  <c r="K169" i="1"/>
  <c r="K171" i="1"/>
  <c r="K172" i="1"/>
  <c r="K174" i="1"/>
  <c r="K177" i="1"/>
  <c r="K178" i="1"/>
  <c r="K179" i="1"/>
  <c r="K181" i="1"/>
  <c r="K182" i="1"/>
  <c r="K183" i="1"/>
  <c r="K184" i="1"/>
  <c r="K185" i="1"/>
  <c r="K186" i="1"/>
  <c r="K187" i="1"/>
  <c r="K188" i="1"/>
  <c r="K190" i="1"/>
  <c r="K191" i="1"/>
  <c r="K192" i="1"/>
  <c r="K193" i="1"/>
  <c r="K194" i="1"/>
  <c r="K195" i="1"/>
  <c r="I151" i="1" l="1"/>
  <c r="K151" i="1" s="1"/>
  <c r="I57" i="1" l="1"/>
  <c r="K57" i="1" s="1"/>
  <c r="C189" i="1" l="1"/>
  <c r="D189" i="1" l="1"/>
  <c r="I76" i="1" l="1"/>
  <c r="I77" i="1"/>
  <c r="D76" i="1"/>
  <c r="D77" i="1"/>
  <c r="C76" i="1"/>
  <c r="C77" i="1"/>
  <c r="M91" i="1"/>
  <c r="M90" i="1"/>
  <c r="M89" i="1"/>
  <c r="M88" i="1"/>
  <c r="H88" i="1"/>
  <c r="F88" i="1"/>
  <c r="M87" i="1"/>
  <c r="I86" i="1"/>
  <c r="G86" i="1"/>
  <c r="E86" i="1"/>
  <c r="D86" i="1"/>
  <c r="C86" i="1"/>
  <c r="K76" i="1" l="1"/>
  <c r="K86" i="1"/>
  <c r="K77" i="1"/>
  <c r="M86" i="1"/>
  <c r="F86" i="1"/>
  <c r="H86" i="1"/>
  <c r="D32" i="1"/>
  <c r="I32" i="1"/>
  <c r="K32" i="1" l="1"/>
  <c r="I25" i="1"/>
  <c r="K25" i="1" s="1"/>
  <c r="K26" i="1"/>
  <c r="I150" i="1" l="1"/>
  <c r="K150" i="1" s="1"/>
  <c r="I51" i="1"/>
  <c r="K51" i="1" s="1"/>
  <c r="C169" i="1"/>
  <c r="I123" i="1"/>
  <c r="D123" i="1"/>
  <c r="C123" i="1" l="1"/>
  <c r="K123" i="1"/>
  <c r="E152" i="1"/>
  <c r="E151" i="1"/>
  <c r="E169" i="1"/>
  <c r="M85" i="1" l="1"/>
  <c r="M84" i="1"/>
  <c r="M83" i="1"/>
  <c r="H83" i="1"/>
  <c r="F83" i="1"/>
  <c r="M82" i="1"/>
  <c r="H82" i="1"/>
  <c r="F82" i="1"/>
  <c r="M81" i="1"/>
  <c r="I80" i="1"/>
  <c r="G80" i="1"/>
  <c r="E80" i="1"/>
  <c r="D80" i="1"/>
  <c r="C80" i="1"/>
  <c r="K80" i="1" l="1"/>
  <c r="M80" i="1"/>
  <c r="F80" i="1"/>
  <c r="H80" i="1"/>
  <c r="F40" i="1"/>
  <c r="C140" i="1" l="1"/>
  <c r="C21" i="1" l="1"/>
  <c r="I69" i="1" l="1"/>
  <c r="H69" i="1"/>
  <c r="G69" i="1"/>
  <c r="F69" i="1"/>
  <c r="I73" i="1"/>
  <c r="H73" i="1"/>
  <c r="G73" i="1"/>
  <c r="F73" i="1"/>
  <c r="H40" i="1"/>
  <c r="G37" i="1" l="1"/>
  <c r="H38" i="1" l="1"/>
  <c r="F38" i="1"/>
  <c r="E37" i="1"/>
  <c r="M79" i="1" l="1"/>
  <c r="M78" i="1"/>
  <c r="M77" i="1"/>
  <c r="H77" i="1"/>
  <c r="F77" i="1"/>
  <c r="M76" i="1"/>
  <c r="H76" i="1"/>
  <c r="F76" i="1"/>
  <c r="M75" i="1"/>
  <c r="I74" i="1"/>
  <c r="G74" i="1"/>
  <c r="E74" i="1"/>
  <c r="D74" i="1"/>
  <c r="C74" i="1"/>
  <c r="K74" i="1" l="1"/>
  <c r="F74" i="1"/>
  <c r="M74" i="1"/>
  <c r="H74" i="1"/>
  <c r="F142" i="1" l="1"/>
  <c r="M144" i="1" l="1"/>
  <c r="E33" i="1"/>
  <c r="E26" i="1"/>
  <c r="F26" i="1" l="1"/>
  <c r="H162" i="1"/>
  <c r="G106" i="1" l="1"/>
  <c r="G107" i="1"/>
  <c r="E107" i="1"/>
  <c r="G116" i="1"/>
  <c r="F112" i="1"/>
  <c r="F111" i="1"/>
  <c r="H112" i="1"/>
  <c r="H111" i="1"/>
  <c r="F162" i="1" l="1"/>
  <c r="I176" i="1" l="1"/>
  <c r="K176" i="1" s="1"/>
  <c r="I175" i="1"/>
  <c r="K175" i="1" s="1"/>
  <c r="H142" i="1" l="1"/>
  <c r="H143" i="1"/>
  <c r="D140" i="1"/>
  <c r="C37" i="1" l="1"/>
  <c r="C106" i="1" l="1"/>
  <c r="F149" i="1"/>
  <c r="H149" i="1"/>
  <c r="E144" i="1" l="1"/>
  <c r="F144" i="1" s="1"/>
  <c r="I29" i="1" l="1"/>
  <c r="I38" i="1"/>
  <c r="K38" i="1" s="1"/>
  <c r="D37" i="1"/>
  <c r="C43" i="1" l="1"/>
  <c r="G29" i="1" l="1"/>
  <c r="H191" i="1" l="1"/>
  <c r="H190" i="1"/>
  <c r="F190" i="1"/>
  <c r="F45" i="1" l="1"/>
  <c r="I106" i="1" l="1"/>
  <c r="C105" i="1"/>
  <c r="D166" i="1" l="1"/>
  <c r="C29" i="1"/>
  <c r="M16" i="1" l="1"/>
  <c r="M17" i="1"/>
  <c r="M18" i="1"/>
  <c r="M19" i="1"/>
  <c r="M20" i="1"/>
  <c r="M22" i="1"/>
  <c r="M23" i="1"/>
  <c r="M24" i="1"/>
  <c r="M25" i="1"/>
  <c r="M27" i="1"/>
  <c r="M28" i="1"/>
  <c r="M30" i="1"/>
  <c r="M31" i="1"/>
  <c r="M34" i="1"/>
  <c r="M35" i="1"/>
  <c r="M36" i="1"/>
  <c r="M41" i="1"/>
  <c r="M42" i="1"/>
  <c r="M44" i="1"/>
  <c r="M47" i="1"/>
  <c r="M48" i="1"/>
  <c r="M50" i="1"/>
  <c r="M52" i="1"/>
  <c r="M53" i="1"/>
  <c r="M54" i="1"/>
  <c r="M56" i="1"/>
  <c r="M58" i="1"/>
  <c r="M59" i="1"/>
  <c r="M60" i="1"/>
  <c r="M61" i="1"/>
  <c r="M99" i="1"/>
  <c r="M100" i="1"/>
  <c r="M101" i="1"/>
  <c r="M102" i="1"/>
  <c r="M103" i="1"/>
  <c r="M111" i="1"/>
  <c r="M112" i="1"/>
  <c r="M113" i="1"/>
  <c r="M114" i="1"/>
  <c r="M115" i="1"/>
  <c r="M117" i="1"/>
  <c r="M118" i="1"/>
  <c r="M119" i="1"/>
  <c r="M120" i="1"/>
  <c r="M121" i="1"/>
  <c r="M123" i="1"/>
  <c r="M124" i="1"/>
  <c r="M125" i="1"/>
  <c r="M126" i="1"/>
  <c r="M127" i="1"/>
  <c r="M129" i="1"/>
  <c r="M130" i="1"/>
  <c r="M131" i="1"/>
  <c r="M132" i="1"/>
  <c r="M133" i="1"/>
  <c r="M135" i="1"/>
  <c r="M136" i="1"/>
  <c r="M137" i="1"/>
  <c r="M138" i="1"/>
  <c r="M139" i="1"/>
  <c r="M141" i="1"/>
  <c r="M142" i="1"/>
  <c r="M143" i="1"/>
  <c r="M145" i="1"/>
  <c r="M146" i="1"/>
  <c r="M148" i="1"/>
  <c r="M149" i="1"/>
  <c r="M150" i="1"/>
  <c r="M152" i="1"/>
  <c r="M153" i="1"/>
  <c r="M154" i="1"/>
  <c r="M155" i="1"/>
  <c r="M156" i="1"/>
  <c r="M157" i="1"/>
  <c r="M158" i="1"/>
  <c r="M159" i="1"/>
  <c r="M161" i="1"/>
  <c r="M162" i="1"/>
  <c r="M163" i="1"/>
  <c r="M164" i="1"/>
  <c r="M165" i="1"/>
  <c r="M167" i="1"/>
  <c r="M168" i="1"/>
  <c r="M171" i="1"/>
  <c r="M172" i="1"/>
  <c r="M174" i="1"/>
  <c r="M175" i="1"/>
  <c r="M176" i="1"/>
  <c r="M177" i="1"/>
  <c r="M178" i="1"/>
  <c r="M179" i="1"/>
  <c r="M181" i="1"/>
  <c r="M184" i="1"/>
  <c r="M185" i="1"/>
  <c r="M186" i="1"/>
  <c r="M187" i="1"/>
  <c r="M188" i="1"/>
  <c r="I134" i="1"/>
  <c r="M32" i="1" l="1"/>
  <c r="M33" i="1"/>
  <c r="I189" i="1"/>
  <c r="K189" i="1" s="1"/>
  <c r="G189" i="1"/>
  <c r="M193" i="1"/>
  <c r="M192" i="1"/>
  <c r="M191" i="1"/>
  <c r="F191" i="1"/>
  <c r="M190" i="1"/>
  <c r="H189" i="1" l="1"/>
  <c r="M189" i="1"/>
  <c r="M26" i="1"/>
  <c r="F189" i="1"/>
  <c r="H113" i="1" l="1"/>
  <c r="I37" i="1" l="1"/>
  <c r="K37" i="1" s="1"/>
  <c r="H45" i="1"/>
  <c r="H46" i="1"/>
  <c r="M39" i="1"/>
  <c r="M45" i="1"/>
  <c r="M40" i="1"/>
  <c r="M46" i="1"/>
  <c r="M183" i="1"/>
  <c r="M182" i="1" l="1"/>
  <c r="M151" i="1" l="1"/>
  <c r="E34" i="1"/>
  <c r="D160" i="1"/>
  <c r="E160" i="1"/>
  <c r="G160" i="1"/>
  <c r="I160" i="1"/>
  <c r="C160" i="1"/>
  <c r="K160" i="1" l="1"/>
  <c r="E29" i="1"/>
  <c r="H160" i="1"/>
  <c r="F160" i="1"/>
  <c r="M57" i="1"/>
  <c r="M160" i="1"/>
  <c r="D43" i="1" l="1"/>
  <c r="G122" i="1"/>
  <c r="C122" i="1"/>
  <c r="M51" i="1" l="1"/>
  <c r="G13" i="1"/>
  <c r="H101" i="1"/>
  <c r="F101" i="1"/>
  <c r="H100" i="1"/>
  <c r="F100" i="1"/>
  <c r="I98" i="1"/>
  <c r="G98" i="1"/>
  <c r="E98" i="1"/>
  <c r="D98" i="1"/>
  <c r="C98" i="1"/>
  <c r="E97" i="1"/>
  <c r="E73" i="1" s="1"/>
  <c r="D97" i="1"/>
  <c r="K97" i="1" s="1"/>
  <c r="C97" i="1"/>
  <c r="C73" i="1" s="1"/>
  <c r="I96" i="1"/>
  <c r="G96" i="1"/>
  <c r="E96" i="1"/>
  <c r="D96" i="1"/>
  <c r="C96" i="1"/>
  <c r="I95" i="1"/>
  <c r="I71" i="1" s="1"/>
  <c r="G95" i="1"/>
  <c r="G71" i="1" s="1"/>
  <c r="E95" i="1"/>
  <c r="E71" i="1" s="1"/>
  <c r="D95" i="1"/>
  <c r="C95" i="1"/>
  <c r="C71" i="1" s="1"/>
  <c r="I94" i="1"/>
  <c r="I70" i="1" s="1"/>
  <c r="E94" i="1"/>
  <c r="E70" i="1" s="1"/>
  <c r="D94" i="1"/>
  <c r="C94" i="1"/>
  <c r="C70" i="1" s="1"/>
  <c r="E93" i="1"/>
  <c r="E69" i="1" s="1"/>
  <c r="D93" i="1"/>
  <c r="K93" i="1" s="1"/>
  <c r="C93" i="1"/>
  <c r="I67" i="1"/>
  <c r="D70" i="1" l="1"/>
  <c r="K94" i="1"/>
  <c r="D71" i="1"/>
  <c r="K71" i="1" s="1"/>
  <c r="K95" i="1"/>
  <c r="K96" i="1"/>
  <c r="K98" i="1"/>
  <c r="C69" i="1"/>
  <c r="C63" i="1" s="1"/>
  <c r="C10" i="1" s="1"/>
  <c r="D69" i="1"/>
  <c r="K69" i="1" s="1"/>
  <c r="D73" i="1"/>
  <c r="K73" i="1" s="1"/>
  <c r="M93" i="1"/>
  <c r="M96" i="1"/>
  <c r="M98" i="1"/>
  <c r="M97" i="1"/>
  <c r="M94" i="1"/>
  <c r="M95" i="1"/>
  <c r="H26" i="1"/>
  <c r="I92" i="1"/>
  <c r="D92" i="1"/>
  <c r="E92" i="1"/>
  <c r="C92" i="1"/>
  <c r="F94" i="1"/>
  <c r="F70" i="1" s="1"/>
  <c r="F95" i="1"/>
  <c r="F71" i="1" s="1"/>
  <c r="H95" i="1"/>
  <c r="H71" i="1" s="1"/>
  <c r="G94" i="1"/>
  <c r="G70" i="1" s="1"/>
  <c r="F98" i="1"/>
  <c r="H98" i="1"/>
  <c r="K70" i="1" l="1"/>
  <c r="K92" i="1"/>
  <c r="C68" i="1"/>
  <c r="E65" i="1"/>
  <c r="C64" i="1"/>
  <c r="I66" i="1"/>
  <c r="M72" i="1"/>
  <c r="M70" i="1"/>
  <c r="M92" i="1"/>
  <c r="M73" i="1"/>
  <c r="M71" i="1"/>
  <c r="M69" i="1"/>
  <c r="I68" i="1"/>
  <c r="D68" i="1"/>
  <c r="F92" i="1"/>
  <c r="E68" i="1"/>
  <c r="H94" i="1"/>
  <c r="H70" i="1" s="1"/>
  <c r="G92" i="1"/>
  <c r="H92" i="1" s="1"/>
  <c r="K68" i="1" l="1"/>
  <c r="M68" i="1"/>
  <c r="F68" i="1"/>
  <c r="G68" i="1"/>
  <c r="H68" i="1" s="1"/>
  <c r="F32" i="1" l="1"/>
  <c r="G105" i="1"/>
  <c r="G63" i="1" s="1"/>
  <c r="G10" i="1" s="1"/>
  <c r="G110" i="1" l="1"/>
  <c r="I43" i="1" l="1"/>
  <c r="K43" i="1" s="1"/>
  <c r="I21" i="1"/>
  <c r="G21" i="1"/>
  <c r="M43" i="1" l="1"/>
  <c r="D21" i="1"/>
  <c r="E170" i="1"/>
  <c r="H168" i="1"/>
  <c r="F168" i="1"/>
  <c r="H21" i="1" l="1"/>
  <c r="K21" i="1"/>
  <c r="M21" i="1"/>
  <c r="H169" i="1"/>
  <c r="I170" i="1"/>
  <c r="K170" i="1" s="1"/>
  <c r="I13" i="1" l="1"/>
  <c r="F169" i="1"/>
  <c r="M170" i="1"/>
  <c r="M169" i="1"/>
  <c r="I166" i="1"/>
  <c r="K166" i="1" s="1"/>
  <c r="G14" i="1" l="1"/>
  <c r="C147" i="1" l="1"/>
  <c r="I173" i="1"/>
  <c r="E176" i="1"/>
  <c r="G43" i="1" l="1"/>
  <c r="F46" i="1"/>
  <c r="E43" i="1"/>
  <c r="E58" i="1" l="1"/>
  <c r="E12" i="1" s="1"/>
  <c r="E21" i="1" l="1"/>
  <c r="F21" i="1" s="1"/>
  <c r="I49" i="1" l="1"/>
  <c r="G166" i="1" l="1"/>
  <c r="I128" i="1" l="1"/>
  <c r="I107" i="1" l="1"/>
  <c r="I65" i="1" s="1"/>
  <c r="I12" i="1" s="1"/>
  <c r="I64" i="1"/>
  <c r="I11" i="1" s="1"/>
  <c r="I105" i="1"/>
  <c r="I63" i="1" s="1"/>
  <c r="I10" i="1" s="1"/>
  <c r="I122" i="1"/>
  <c r="I62" i="1" l="1"/>
  <c r="I104" i="1"/>
  <c r="H152" i="1" l="1"/>
  <c r="F152" i="1"/>
  <c r="H176" i="1" l="1"/>
  <c r="G180" i="1" l="1"/>
  <c r="I180" i="1" l="1"/>
  <c r="D55" i="1"/>
  <c r="I14" i="1" l="1"/>
  <c r="I9" i="1" s="1"/>
  <c r="E180" i="1"/>
  <c r="D180" i="1"/>
  <c r="K180" i="1" s="1"/>
  <c r="C180" i="1"/>
  <c r="M180" i="1" l="1"/>
  <c r="I110" i="1"/>
  <c r="H39" i="1"/>
  <c r="F39" i="1"/>
  <c r="I116" i="1"/>
  <c r="H51" i="1"/>
  <c r="G49" i="1"/>
  <c r="D49" i="1"/>
  <c r="K49" i="1" s="1"/>
  <c r="C49" i="1"/>
  <c r="F176" i="1"/>
  <c r="F51" i="1"/>
  <c r="M49" i="1" l="1"/>
  <c r="M37" i="1"/>
  <c r="E49" i="1"/>
  <c r="F37" i="1"/>
  <c r="H37" i="1"/>
  <c r="H49" i="1"/>
  <c r="F49" i="1" l="1"/>
  <c r="F43" i="1"/>
  <c r="H43" i="1"/>
  <c r="H25" i="1"/>
  <c r="H146" i="1"/>
  <c r="F146" i="1"/>
  <c r="I140" i="1"/>
  <c r="K140" i="1" s="1"/>
  <c r="I55" i="1"/>
  <c r="K55" i="1" s="1"/>
  <c r="F151" i="1"/>
  <c r="F150" i="1"/>
  <c r="H151" i="1"/>
  <c r="H150" i="1"/>
  <c r="I147" i="1"/>
  <c r="G147" i="1"/>
  <c r="E147" i="1"/>
  <c r="D147" i="1"/>
  <c r="F25" i="1"/>
  <c r="K147" i="1" l="1"/>
  <c r="M147" i="1"/>
  <c r="M55" i="1"/>
  <c r="G140" i="1"/>
  <c r="H147" i="1"/>
  <c r="H144" i="1"/>
  <c r="F147" i="1"/>
  <c r="D29" i="1"/>
  <c r="K29" i="1" s="1"/>
  <c r="H32" i="1"/>
  <c r="H29" i="1" l="1"/>
  <c r="F29" i="1"/>
  <c r="M140" i="1"/>
  <c r="M29" i="1"/>
  <c r="H140" i="1"/>
  <c r="E166" i="1" l="1"/>
  <c r="C166" i="1"/>
  <c r="G55" i="1"/>
  <c r="M166" i="1" l="1"/>
  <c r="H166" i="1"/>
  <c r="F166" i="1"/>
  <c r="D173" i="1"/>
  <c r="K173" i="1" s="1"/>
  <c r="E173" i="1"/>
  <c r="G173" i="1"/>
  <c r="C173" i="1"/>
  <c r="H175" i="1"/>
  <c r="F175" i="1"/>
  <c r="M173" i="1" l="1"/>
  <c r="F143" i="1"/>
  <c r="E140" i="1"/>
  <c r="H173" i="1"/>
  <c r="F173" i="1"/>
  <c r="G134" i="1"/>
  <c r="E134" i="1"/>
  <c r="D134" i="1"/>
  <c r="K134" i="1" s="1"/>
  <c r="C134" i="1"/>
  <c r="H130" i="1"/>
  <c r="H129" i="1"/>
  <c r="D128" i="1"/>
  <c r="K128" i="1" s="1"/>
  <c r="C128" i="1"/>
  <c r="H123" i="1"/>
  <c r="F123" i="1"/>
  <c r="E122" i="1"/>
  <c r="D122" i="1"/>
  <c r="K122" i="1" s="1"/>
  <c r="H118" i="1"/>
  <c r="F118" i="1"/>
  <c r="E116" i="1"/>
  <c r="D116" i="1"/>
  <c r="K116" i="1" s="1"/>
  <c r="C116" i="1"/>
  <c r="F113" i="1"/>
  <c r="E110" i="1"/>
  <c r="D110" i="1"/>
  <c r="K110" i="1" s="1"/>
  <c r="C110" i="1"/>
  <c r="E109" i="1"/>
  <c r="D109" i="1"/>
  <c r="K109" i="1" s="1"/>
  <c r="C109" i="1"/>
  <c r="C67" i="1" s="1"/>
  <c r="E108" i="1"/>
  <c r="D108" i="1"/>
  <c r="K108" i="1" s="1"/>
  <c r="C108" i="1"/>
  <c r="C66" i="1" s="1"/>
  <c r="C13" i="1" s="1"/>
  <c r="G65" i="1"/>
  <c r="G12" i="1" s="1"/>
  <c r="D107" i="1"/>
  <c r="K107" i="1" s="1"/>
  <c r="C107" i="1"/>
  <c r="C65" i="1" s="1"/>
  <c r="C12" i="1" s="1"/>
  <c r="G64" i="1"/>
  <c r="G11" i="1" s="1"/>
  <c r="D106" i="1"/>
  <c r="C11" i="1"/>
  <c r="D105" i="1"/>
  <c r="K105" i="1" s="1"/>
  <c r="K106" i="1" l="1"/>
  <c r="D64" i="1"/>
  <c r="K64" i="1" s="1"/>
  <c r="D65" i="1"/>
  <c r="M107" i="1"/>
  <c r="M108" i="1"/>
  <c r="M116" i="1"/>
  <c r="M128" i="1"/>
  <c r="M110" i="1"/>
  <c r="M122" i="1"/>
  <c r="M134" i="1"/>
  <c r="M106" i="1"/>
  <c r="D63" i="1"/>
  <c r="K63" i="1" s="1"/>
  <c r="M105" i="1"/>
  <c r="M109" i="1"/>
  <c r="E67" i="1"/>
  <c r="E106" i="1"/>
  <c r="F140" i="1"/>
  <c r="E66" i="1"/>
  <c r="E13" i="1" s="1"/>
  <c r="E105" i="1"/>
  <c r="F105" i="1" s="1"/>
  <c r="D67" i="1"/>
  <c r="K67" i="1" s="1"/>
  <c r="D66" i="1"/>
  <c r="C62" i="1"/>
  <c r="C104" i="1"/>
  <c r="F110" i="1"/>
  <c r="F122" i="1"/>
  <c r="H107" i="1"/>
  <c r="G104" i="1"/>
  <c r="C14" i="1"/>
  <c r="D104" i="1"/>
  <c r="K104" i="1" s="1"/>
  <c r="H106" i="1"/>
  <c r="F107" i="1"/>
  <c r="H110" i="1"/>
  <c r="H105" i="1"/>
  <c r="F116" i="1"/>
  <c r="H116" i="1"/>
  <c r="H122" i="1"/>
  <c r="H128" i="1"/>
  <c r="D13" i="1" l="1"/>
  <c r="K13" i="1" s="1"/>
  <c r="K66" i="1"/>
  <c r="D12" i="1"/>
  <c r="K65" i="1"/>
  <c r="D10" i="1"/>
  <c r="H10" i="1" s="1"/>
  <c r="M104" i="1"/>
  <c r="D11" i="1"/>
  <c r="H11" i="1" s="1"/>
  <c r="M64" i="1"/>
  <c r="D62" i="1"/>
  <c r="K62" i="1" s="1"/>
  <c r="M66" i="1"/>
  <c r="M67" i="1"/>
  <c r="M63" i="1"/>
  <c r="M65" i="1"/>
  <c r="C9" i="1"/>
  <c r="E104" i="1"/>
  <c r="F104" i="1" s="1"/>
  <c r="E14" i="1"/>
  <c r="E64" i="1"/>
  <c r="E11" i="1" s="1"/>
  <c r="F128" i="1"/>
  <c r="E63" i="1"/>
  <c r="E10" i="1" s="1"/>
  <c r="D14" i="1"/>
  <c r="F106" i="1"/>
  <c r="H104" i="1"/>
  <c r="H13" i="1" l="1"/>
  <c r="H14" i="1"/>
  <c r="K14" i="1"/>
  <c r="F11" i="1"/>
  <c r="F10" i="1"/>
  <c r="K11" i="1"/>
  <c r="F14" i="1"/>
  <c r="K12" i="1"/>
  <c r="H12" i="1"/>
  <c r="F12" i="1"/>
  <c r="F13" i="1"/>
  <c r="K10" i="1"/>
  <c r="D9" i="1"/>
  <c r="K9" i="1" s="1"/>
  <c r="M14" i="1"/>
  <c r="M62" i="1"/>
  <c r="E62" i="1"/>
  <c r="F62" i="1" s="1"/>
  <c r="F64" i="1"/>
  <c r="F63" i="1"/>
  <c r="H63" i="1"/>
  <c r="G62" i="1"/>
  <c r="H62" i="1" s="1"/>
  <c r="H64" i="1"/>
  <c r="G9" i="1"/>
  <c r="H65" i="1"/>
  <c r="F65" i="1"/>
  <c r="H9" i="1" l="1"/>
  <c r="M13" i="1"/>
  <c r="E9" i="1"/>
  <c r="F9" i="1" s="1"/>
  <c r="H57" i="1" l="1"/>
  <c r="F57" i="1"/>
  <c r="E55" i="1"/>
  <c r="C55" i="1"/>
  <c r="H17" i="1"/>
  <c r="I15" i="1"/>
  <c r="G15" i="1"/>
  <c r="D15" i="1"/>
  <c r="K15" i="1" s="1"/>
  <c r="E15" i="1"/>
  <c r="C15" i="1"/>
  <c r="F17" i="1"/>
  <c r="H15" i="1" l="1"/>
  <c r="M15" i="1"/>
  <c r="F15" i="1"/>
  <c r="H55" i="1"/>
  <c r="F55" i="1"/>
</calcChain>
</file>

<file path=xl/sharedStrings.xml><?xml version="1.0" encoding="utf-8"?>
<sst xmlns="http://schemas.openxmlformats.org/spreadsheetml/2006/main" count="268" uniqueCount="124">
  <si>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</si>
  <si>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</si>
  <si>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</si>
  <si>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</si>
  <si>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</si>
  <si>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</si>
  <si>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</si>
  <si>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</si>
  <si>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</si>
  <si>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</si>
  <si>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</si>
  <si>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</si>
  <si>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</si>
  <si>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</si>
  <si>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</si>
  <si>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</si>
  <si>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</si>
  <si>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</si>
  <si>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</si>
  <si>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</si>
  <si>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</si>
  <si>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</si>
  <si>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</si>
  <si>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</si>
  <si>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</si>
  <si>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</si>
  <si>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</si>
  <si>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</si>
  <si>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</si>
  <si>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</si>
  <si>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</si>
  <si>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</si>
  <si>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</si>
  <si>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</si>
  <si>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</si>
  <si>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</si>
  <si>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</si>
  <si>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</si>
  <si>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</si>
  <si>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</si>
  <si>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</si>
  <si>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</si>
  <si>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</si>
  <si>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</si>
  <si>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</si>
  <si>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</si>
  <si>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</si>
  <si>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</si>
  <si>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</si>
  <si>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</si>
  <si>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</si>
  <si>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</si>
  <si>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</si>
  <si>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</si>
  <si>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</si>
  <si>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</si>
  <si>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</si>
  <si>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</si>
  <si>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</si>
  <si>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</si>
  <si>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</si>
  <si>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</si>
  <si>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</si>
  <si>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</si>
  <si>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</si>
  <si>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</si>
  <si>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</si>
  <si>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</si>
  <si>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</si>
  <si>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t>11.1.2.1.</t>
  </si>
  <si>
    <t>В 2018 году из средств окружного бюджета предусмотрены расходы на приобретение конвертов и бумаги.</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</si>
  <si>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</si>
  <si>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</si>
  <si>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</si>
  <si>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</si>
  <si>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</si>
  <si>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</si>
  <si>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</si>
  <si>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</si>
  <si>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</si>
  <si>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</si>
  <si>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</si>
  <si>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</si>
  <si>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</si>
  <si>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</si>
  <si>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</si>
  <si>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</si>
  <si>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</si>
  <si>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</si>
  <si>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</si>
  <si>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</si>
  <si>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</si>
  <si>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</si>
  <si>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</si>
  <si>
    <t>на 01.05.2018</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</si>
  <si>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</si>
  <si>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</si>
  <si>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</si>
  <si>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</si>
  <si>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t>Размещение заявок на проведение аукционов по приобретению жилых помещений для участников программы, согласно плану-графику, состоится в мае 2018 года (20 - 1 комн.квартир, 16 - 2-х комнт.квартир)</t>
  </si>
  <si>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t>
  </si>
  <si>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- 30,8%, по сетям - 53,5% </t>
  </si>
  <si>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t>
    </r>
    <r>
      <rPr>
        <sz val="16"/>
        <rFont val="Times New Roman"/>
        <family val="1"/>
        <charset val="204"/>
      </rPr>
      <t>11.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</si>
  <si>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</si>
  <si>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</si>
  <si>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</si>
  <si>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</si>
  <si>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</si>
  <si>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</si>
  <si>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</si>
  <si>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</si>
  <si>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01.05.2018 участниками мероприятия числится 56 молодых семей. В 2018 году социальную выплату на приобретение (строительство) жилья планируется предоставить 4 молодым семьям.                                                                                                       
    </t>
  </si>
  <si>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</si>
  <si>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</si>
  <si>
    <t xml:space="preserve">В связи с отсутствием на 01.01.2018 участников подпрограммы, бюджетные ассигнования  до муниципального образования не доведены. </t>
  </si>
  <si>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</si>
  <si>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</si>
  <si>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70 991,12 рублей. </t>
    </r>
    <r>
      <rPr>
        <sz val="16"/>
        <color rgb="FFFF0000"/>
        <rFont val="Times New Roman"/>
        <family val="2"/>
        <charset val="204"/>
      </rPr>
      <t xml:space="preserve">                                            
</t>
    </r>
    <r>
      <rPr>
        <u/>
        <sz val="20"/>
        <rFont val="Times New Roman"/>
        <family val="1"/>
        <charset val="204"/>
      </rPr>
      <t/>
    </r>
  </si>
  <si>
    <t>Информация о реализации государственных программ Ханты-Мансийского автономного округа - Югры
на территории городского округа город Сургут на 01.05.2017 года</t>
  </si>
  <si>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</si>
  <si>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rFont val="Times New Roman"/>
        <family val="1"/>
        <charset val="204"/>
      </rPr>
      <t>АГ</t>
    </r>
    <r>
      <rPr>
        <sz val="16"/>
        <rFont val="Times New Roman"/>
        <family val="1"/>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</si>
  <si>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 xml:space="preserve">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</si>
  <si>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</si>
  <si>
    <r>
      <rPr>
        <u/>
        <sz val="16"/>
        <rFont val="Times New Roman"/>
        <family val="1"/>
        <charset val="204"/>
      </rPr>
      <t>ДГХ</t>
    </r>
    <r>
      <rPr>
        <sz val="16"/>
        <rFont val="Times New Roman"/>
        <family val="1"/>
        <charset val="204"/>
      </rPr>
      <t xml:space="preserve">: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</si>
</sst>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b/>
      <sz val="16"/>
      <color rgb="FFFF0000"/>
      <name val="Times New Roman"/>
      <family val="2"/>
      <charset val="204"/>
    </font>
    <font>
      <u/>
      <sz val="16"/>
      <color rgb="FFFF0000"/>
      <name val="Times New Roman"/>
      <family val="2"/>
      <charset val="204"/>
    </font>
    <font>
      <i/>
      <sz val="20"/>
      <color rgb="FFFF0000"/>
      <name val="Times New Roman"/>
      <family val="2"/>
      <charset val="204"/>
    </font>
    <font>
      <sz val="18"/>
      <color rgb="FFFF0000"/>
      <name val="Times New Roman"/>
      <family val="2"/>
      <charset val="204"/>
    </font>
    <font>
      <b/>
      <sz val="18"/>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color theme="1"/>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u/>
      <sz val="16"/>
      <color rgb="FFFF0000"/>
      <name val="Times New Roman"/>
      <family val="1"/>
      <charset val="204"/>
    </font>
    <font>
      <b/>
      <i/>
      <sz val="16"/>
      <color rgb="FFFF0000"/>
      <name val="Times New Roman"/>
      <family val="2"/>
      <charset val="204"/>
    </font>
    <font>
      <i/>
      <sz val="18"/>
      <color rgb="FFFF0000"/>
      <name val="Times New Roman"/>
      <family val="2"/>
      <charset val="204"/>
    </font>
    <font>
      <u/>
      <sz val="16"/>
      <name val="Times New Roman"/>
      <family val="2"/>
      <charset val="204"/>
    </font>
    <font>
      <b/>
      <i/>
      <sz val="16"/>
      <name val="Times New Roman"/>
      <family val="2"/>
      <charset val="204"/>
    </font>
    <font>
      <b/>
      <i/>
      <sz val="20"/>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9" fontId="22"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justify" vertical="top" wrapText="1"/>
      <protection locked="0"/>
    </xf>
    <xf numFmtId="10" fontId="16"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4" fontId="21" fillId="2" borderId="0" xfId="0" applyNumberFormat="1" applyFont="1" applyFill="1" applyAlignment="1">
      <alignment horizontal="left" vertical="top"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2" fillId="2" borderId="1" xfId="0" applyNumberFormat="1" applyFont="1" applyFill="1" applyBorder="1" applyAlignment="1" applyProtection="1">
      <alignment horizontal="center" vertical="center" wrapText="1"/>
      <protection locked="0"/>
    </xf>
    <xf numFmtId="0" fontId="32" fillId="0" borderId="0" xfId="0" applyFont="1" applyFill="1" applyAlignment="1">
      <alignment horizontal="left" vertical="center" wrapText="1"/>
    </xf>
    <xf numFmtId="0" fontId="26" fillId="0" borderId="0" xfId="0" applyFont="1" applyFill="1" applyAlignment="1">
      <alignment horizontal="left" vertical="center" wrapText="1"/>
    </xf>
    <xf numFmtId="0" fontId="33" fillId="0" borderId="0" xfId="0" applyFont="1" applyFill="1" applyAlignment="1">
      <alignment horizontal="left" vertical="top" wrapText="1"/>
    </xf>
    <xf numFmtId="0" fontId="34" fillId="3" borderId="0" xfId="0" applyFont="1" applyFill="1" applyAlignment="1">
      <alignment horizontal="left" vertical="center" wrapText="1"/>
    </xf>
    <xf numFmtId="0" fontId="22" fillId="2" borderId="0" xfId="0" applyFont="1" applyFill="1" applyAlignment="1">
      <alignment horizontal="left" vertical="top" wrapText="1"/>
    </xf>
    <xf numFmtId="0" fontId="32"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5" fillId="2" borderId="0" xfId="0" applyFont="1" applyFill="1" applyAlignment="1">
      <alignment horizontal="left" vertical="center" wrapText="1"/>
    </xf>
    <xf numFmtId="0" fontId="17" fillId="2" borderId="0" xfId="0" applyFont="1" applyFill="1" applyAlignment="1">
      <alignment horizontal="left" vertical="top" wrapText="1"/>
    </xf>
    <xf numFmtId="4" fontId="35" fillId="2" borderId="0" xfId="0" applyNumberFormat="1" applyFont="1" applyFill="1" applyAlignment="1">
      <alignment horizontal="left" vertical="center" wrapText="1"/>
    </xf>
    <xf numFmtId="0" fontId="36"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5" fillId="0" borderId="0" xfId="0" applyFont="1" applyFill="1" applyAlignment="1">
      <alignment horizontal="left" vertical="center" wrapText="1"/>
    </xf>
    <xf numFmtId="0" fontId="17" fillId="0" borderId="0" xfId="0" applyFont="1" applyFill="1" applyAlignment="1">
      <alignment horizontal="left" vertical="top" wrapText="1"/>
    </xf>
    <xf numFmtId="0" fontId="36" fillId="3" borderId="0" xfId="0" applyFont="1" applyFill="1" applyAlignment="1">
      <alignment horizontal="left" vertical="center" wrapText="1"/>
    </xf>
    <xf numFmtId="0" fontId="36"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38" fillId="0" borderId="0" xfId="0" applyFont="1" applyFill="1" applyAlignment="1">
      <alignment horizontal="left" vertical="center" wrapText="1"/>
    </xf>
    <xf numFmtId="10" fontId="21" fillId="0" borderId="1" xfId="0" applyNumberFormat="1" applyFont="1" applyFill="1" applyBorder="1" applyAlignment="1" applyProtection="1">
      <alignment horizontal="center"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10" fontId="32" fillId="0"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44" fillId="2" borderId="1" xfId="0" applyFont="1" applyFill="1" applyBorder="1" applyAlignment="1">
      <alignment horizontal="left" vertical="center" wrapText="1"/>
    </xf>
    <xf numFmtId="9" fontId="43"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top" wrapText="1"/>
    </xf>
    <xf numFmtId="4" fontId="15" fillId="2"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center" wrapText="1"/>
      <protection locked="0"/>
    </xf>
    <xf numFmtId="4" fontId="20"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top" wrapText="1"/>
      <protection locked="0"/>
    </xf>
    <xf numFmtId="9" fontId="40" fillId="2" borderId="1" xfId="0" applyNumberFormat="1" applyFont="1" applyFill="1" applyBorder="1" applyAlignment="1" applyProtection="1">
      <alignment horizontal="justify" vertical="center" wrapText="1"/>
      <protection locked="0"/>
    </xf>
    <xf numFmtId="9" fontId="28" fillId="2" borderId="1" xfId="0" applyNumberFormat="1" applyFont="1" applyFill="1" applyBorder="1" applyAlignment="1" applyProtection="1">
      <alignment horizontal="justify" vertical="center" wrapText="1"/>
      <protection locked="0"/>
    </xf>
    <xf numFmtId="9" fontId="46" fillId="2" borderId="1"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top" wrapText="1"/>
      <protection locked="0"/>
    </xf>
    <xf numFmtId="49" fontId="20" fillId="2" borderId="1" xfId="0" applyNumberFormat="1" applyFont="1" applyFill="1" applyBorder="1" applyAlignment="1" applyProtection="1">
      <alignment horizontal="justify" vertical="top" wrapText="1"/>
      <protection locked="0"/>
    </xf>
    <xf numFmtId="9" fontId="16" fillId="2"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49" fontId="46" fillId="2" borderId="1" xfId="0" applyNumberFormat="1" applyFont="1" applyFill="1" applyBorder="1" applyAlignment="1" applyProtection="1">
      <alignment horizontal="justify" vertical="top" wrapText="1"/>
      <protection locked="0"/>
    </xf>
    <xf numFmtId="0" fontId="46" fillId="2" borderId="1" xfId="0" applyFont="1" applyFill="1" applyBorder="1" applyAlignment="1" applyProtection="1">
      <alignment horizontal="justify" vertical="top" wrapText="1"/>
      <protection locked="0"/>
    </xf>
    <xf numFmtId="4" fontId="47" fillId="2" borderId="1" xfId="0" applyNumberFormat="1" applyFont="1" applyFill="1" applyBorder="1" applyAlignment="1" applyProtection="1">
      <alignment horizontal="center" vertical="center" wrapText="1"/>
      <protection locked="0"/>
    </xf>
    <xf numFmtId="10" fontId="47" fillId="2" borderId="1" xfId="0" applyNumberFormat="1" applyFont="1" applyFill="1" applyBorder="1" applyAlignment="1" applyProtection="1">
      <alignment horizontal="center" vertical="center" wrapText="1"/>
      <protection locked="0"/>
    </xf>
    <xf numFmtId="49" fontId="46" fillId="2" borderId="1" xfId="0" applyNumberFormat="1" applyFont="1" applyFill="1" applyBorder="1" applyAlignment="1" applyProtection="1">
      <alignment horizontal="justify" vertical="center" wrapText="1"/>
      <protection locked="0"/>
    </xf>
    <xf numFmtId="0" fontId="46" fillId="2" borderId="1" xfId="0" applyFont="1" applyFill="1" applyBorder="1" applyAlignment="1" applyProtection="1">
      <alignment horizontal="justify" vertical="center" wrapText="1"/>
      <protection locked="0"/>
    </xf>
    <xf numFmtId="49" fontId="15" fillId="2" borderId="1" xfId="0" applyNumberFormat="1" applyFont="1" applyFill="1" applyBorder="1" applyAlignment="1" applyProtection="1">
      <alignment horizontal="justify" vertical="top" wrapText="1"/>
      <protection locked="0"/>
    </xf>
    <xf numFmtId="49" fontId="47" fillId="0" borderId="1" xfId="0" applyNumberFormat="1"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4" fontId="47" fillId="0" borderId="1" xfId="0" applyNumberFormat="1" applyFont="1" applyFill="1" applyBorder="1" applyAlignment="1" applyProtection="1">
      <alignment horizontal="center" vertical="center" wrapText="1"/>
      <protection locked="0"/>
    </xf>
    <xf numFmtId="10" fontId="47"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justify" vertical="top" wrapText="1"/>
      <protection locked="0"/>
    </xf>
    <xf numFmtId="0" fontId="47" fillId="0" borderId="0" xfId="0" applyFont="1" applyFill="1" applyAlignment="1">
      <alignment horizontal="left" vertical="top" wrapText="1"/>
    </xf>
    <xf numFmtId="0" fontId="15" fillId="2" borderId="1" xfId="0" quotePrefix="1" applyFont="1" applyFill="1" applyBorder="1" applyAlignment="1" applyProtection="1">
      <alignment horizontal="justify" vertical="top" wrapText="1"/>
      <protection locked="0"/>
    </xf>
    <xf numFmtId="0" fontId="16" fillId="0" borderId="0" xfId="0" applyFont="1" applyFill="1" applyAlignment="1">
      <alignment wrapText="1"/>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4" fontId="13"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9" fontId="29" fillId="2" borderId="1" xfId="0" applyNumberFormat="1" applyFont="1" applyFill="1" applyBorder="1" applyAlignment="1" applyProtection="1">
      <alignment horizontal="center" vertical="center" wrapText="1"/>
      <protection locked="0"/>
    </xf>
    <xf numFmtId="9" fontId="43" fillId="2" borderId="1" xfId="0" applyNumberFormat="1" applyFont="1" applyFill="1" applyBorder="1" applyAlignment="1" applyProtection="1">
      <alignment horizontal="center" vertical="center" wrapText="1"/>
      <protection locked="0"/>
    </xf>
    <xf numFmtId="9" fontId="28" fillId="0" borderId="1" xfId="0" applyNumberFormat="1" applyFont="1" applyFill="1" applyBorder="1" applyAlignment="1" applyProtection="1">
      <alignment horizontal="left" vertical="top" wrapText="1"/>
      <protection locked="0"/>
    </xf>
    <xf numFmtId="9" fontId="43" fillId="0"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41" fillId="0" borderId="1" xfId="0" applyFont="1" applyFill="1" applyBorder="1" applyAlignment="1" applyProtection="1">
      <alignment horizontal="left"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37"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left" vertical="top" wrapText="1"/>
      <protection locked="0"/>
    </xf>
    <xf numFmtId="0" fontId="40" fillId="0" borderId="1"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99" Type="http://schemas.openxmlformats.org/officeDocument/2006/relationships/revisionLog" Target="revisionLog16.xml"/><Relationship Id="rId303" Type="http://schemas.openxmlformats.org/officeDocument/2006/relationships/revisionLog" Target="revisionLog142.xml"/><Relationship Id="rId329" Type="http://schemas.openxmlformats.org/officeDocument/2006/relationships/revisionLog" Target="revisionLog168.xml"/><Relationship Id="rId308" Type="http://schemas.openxmlformats.org/officeDocument/2006/relationships/revisionLog" Target="revisionLog147.xml"/><Relationship Id="rId273" Type="http://schemas.openxmlformats.org/officeDocument/2006/relationships/revisionLog" Target="revisionLog128.xml"/><Relationship Id="rId294" Type="http://schemas.openxmlformats.org/officeDocument/2006/relationships/revisionLog" Target="revisionLog11.xml"/><Relationship Id="rId324" Type="http://schemas.openxmlformats.org/officeDocument/2006/relationships/revisionLog" Target="revisionLog163.xml"/><Relationship Id="rId345" Type="http://schemas.openxmlformats.org/officeDocument/2006/relationships/revisionLog" Target="revisionLog184.xml"/><Relationship Id="rId366" Type="http://schemas.openxmlformats.org/officeDocument/2006/relationships/revisionLog" Target="revisionLog205.xml"/><Relationship Id="rId387" Type="http://schemas.openxmlformats.org/officeDocument/2006/relationships/revisionLog" Target="revisionLog226.xml"/><Relationship Id="rId361" Type="http://schemas.openxmlformats.org/officeDocument/2006/relationships/revisionLog" Target="revisionLog200.xml"/><Relationship Id="rId340" Type="http://schemas.openxmlformats.org/officeDocument/2006/relationships/revisionLog" Target="revisionLog179.xml"/><Relationship Id="rId382" Type="http://schemas.openxmlformats.org/officeDocument/2006/relationships/revisionLog" Target="revisionLog221.xml"/><Relationship Id="rId268" Type="http://schemas.openxmlformats.org/officeDocument/2006/relationships/revisionLog" Target="revisionLog123.xml"/><Relationship Id="rId289" Type="http://schemas.openxmlformats.org/officeDocument/2006/relationships/revisionLog" Target="revisionLog6.xml"/><Relationship Id="rId319" Type="http://schemas.openxmlformats.org/officeDocument/2006/relationships/revisionLog" Target="revisionLog158.xml"/><Relationship Id="rId284" Type="http://schemas.openxmlformats.org/officeDocument/2006/relationships/revisionLog" Target="revisionLog1.xml"/><Relationship Id="rId314" Type="http://schemas.openxmlformats.org/officeDocument/2006/relationships/revisionLog" Target="revisionLog153.xml"/><Relationship Id="rId335" Type="http://schemas.openxmlformats.org/officeDocument/2006/relationships/revisionLog" Target="revisionLog174.xml"/><Relationship Id="rId356" Type="http://schemas.openxmlformats.org/officeDocument/2006/relationships/revisionLog" Target="revisionLog195.xml"/><Relationship Id="rId377" Type="http://schemas.openxmlformats.org/officeDocument/2006/relationships/revisionLog" Target="revisionLog216.xml"/><Relationship Id="rId398" Type="http://schemas.openxmlformats.org/officeDocument/2006/relationships/revisionLog" Target="revisionLog19.xml"/><Relationship Id="rId330" Type="http://schemas.openxmlformats.org/officeDocument/2006/relationships/revisionLog" Target="revisionLog169.xml"/><Relationship Id="rId372" Type="http://schemas.openxmlformats.org/officeDocument/2006/relationships/revisionLog" Target="revisionLog211.xml"/><Relationship Id="rId351" Type="http://schemas.openxmlformats.org/officeDocument/2006/relationships/revisionLog" Target="revisionLog190.xml"/><Relationship Id="rId393" Type="http://schemas.openxmlformats.org/officeDocument/2006/relationships/revisionLog" Target="revisionLog232.xml"/><Relationship Id="rId402" Type="http://schemas.openxmlformats.org/officeDocument/2006/relationships/revisionLog" Target="revisionLog23.xml"/><Relationship Id="rId274" Type="http://schemas.openxmlformats.org/officeDocument/2006/relationships/revisionLog" Target="revisionLog129.xml"/><Relationship Id="rId279" Type="http://schemas.openxmlformats.org/officeDocument/2006/relationships/revisionLog" Target="revisionLog134.xml"/><Relationship Id="rId309" Type="http://schemas.openxmlformats.org/officeDocument/2006/relationships/revisionLog" Target="revisionLog148.xml"/><Relationship Id="rId295" Type="http://schemas.openxmlformats.org/officeDocument/2006/relationships/revisionLog" Target="revisionLog12.xml"/><Relationship Id="rId290" Type="http://schemas.openxmlformats.org/officeDocument/2006/relationships/revisionLog" Target="revisionLog7.xml"/><Relationship Id="rId304" Type="http://schemas.openxmlformats.org/officeDocument/2006/relationships/revisionLog" Target="revisionLog143.xml"/><Relationship Id="rId325" Type="http://schemas.openxmlformats.org/officeDocument/2006/relationships/revisionLog" Target="revisionLog164.xml"/><Relationship Id="rId346" Type="http://schemas.openxmlformats.org/officeDocument/2006/relationships/revisionLog" Target="revisionLog185.xml"/><Relationship Id="rId367" Type="http://schemas.openxmlformats.org/officeDocument/2006/relationships/revisionLog" Target="revisionLog206.xml"/><Relationship Id="rId388" Type="http://schemas.openxmlformats.org/officeDocument/2006/relationships/revisionLog" Target="revisionLog227.xml"/><Relationship Id="rId320" Type="http://schemas.openxmlformats.org/officeDocument/2006/relationships/revisionLog" Target="revisionLog159.xml"/><Relationship Id="rId341" Type="http://schemas.openxmlformats.org/officeDocument/2006/relationships/revisionLog" Target="revisionLog180.xml"/><Relationship Id="rId362" Type="http://schemas.openxmlformats.org/officeDocument/2006/relationships/revisionLog" Target="revisionLog201.xml"/><Relationship Id="rId383" Type="http://schemas.openxmlformats.org/officeDocument/2006/relationships/revisionLog" Target="revisionLog222.xml"/><Relationship Id="rId370" Type="http://schemas.openxmlformats.org/officeDocument/2006/relationships/revisionLog" Target="revisionLog209.xml"/><Relationship Id="rId375" Type="http://schemas.openxmlformats.org/officeDocument/2006/relationships/revisionLog" Target="revisionLog214.xml"/><Relationship Id="rId391" Type="http://schemas.openxmlformats.org/officeDocument/2006/relationships/revisionLog" Target="revisionLog230.xml"/><Relationship Id="rId396" Type="http://schemas.openxmlformats.org/officeDocument/2006/relationships/revisionLog" Target="revisionLog17.xml"/><Relationship Id="rId405" Type="http://schemas.openxmlformats.org/officeDocument/2006/relationships/revisionLog" Target="revisionLog26.xml"/><Relationship Id="rId298" Type="http://schemas.openxmlformats.org/officeDocument/2006/relationships/revisionLog" Target="revisionLog15.xml"/><Relationship Id="rId269" Type="http://schemas.openxmlformats.org/officeDocument/2006/relationships/revisionLog" Target="revisionLog124.xml"/><Relationship Id="rId285" Type="http://schemas.openxmlformats.org/officeDocument/2006/relationships/revisionLog" Target="revisionLog2.xml"/><Relationship Id="rId277" Type="http://schemas.openxmlformats.org/officeDocument/2006/relationships/revisionLog" Target="revisionLog132.xml"/><Relationship Id="rId400" Type="http://schemas.openxmlformats.org/officeDocument/2006/relationships/revisionLog" Target="revisionLog21.xml"/><Relationship Id="rId280" Type="http://schemas.openxmlformats.org/officeDocument/2006/relationships/revisionLog" Target="revisionLog135.xml"/><Relationship Id="rId315" Type="http://schemas.openxmlformats.org/officeDocument/2006/relationships/revisionLog" Target="revisionLog154.xml"/><Relationship Id="rId336" Type="http://schemas.openxmlformats.org/officeDocument/2006/relationships/revisionLog" Target="revisionLog175.xml"/><Relationship Id="rId357" Type="http://schemas.openxmlformats.org/officeDocument/2006/relationships/revisionLog" Target="revisionLog196.xml"/><Relationship Id="rId310" Type="http://schemas.openxmlformats.org/officeDocument/2006/relationships/revisionLog" Target="revisionLog149.xml"/><Relationship Id="rId272" Type="http://schemas.openxmlformats.org/officeDocument/2006/relationships/revisionLog" Target="revisionLog127.xml"/><Relationship Id="rId293" Type="http://schemas.openxmlformats.org/officeDocument/2006/relationships/revisionLog" Target="revisionLog10.xml"/><Relationship Id="rId302" Type="http://schemas.openxmlformats.org/officeDocument/2006/relationships/revisionLog" Target="revisionLog141.xml"/><Relationship Id="rId307" Type="http://schemas.openxmlformats.org/officeDocument/2006/relationships/revisionLog" Target="revisionLog146.xml"/><Relationship Id="rId323" Type="http://schemas.openxmlformats.org/officeDocument/2006/relationships/revisionLog" Target="revisionLog162.xml"/><Relationship Id="rId328" Type="http://schemas.openxmlformats.org/officeDocument/2006/relationships/revisionLog" Target="revisionLog167.xml"/><Relationship Id="rId344" Type="http://schemas.openxmlformats.org/officeDocument/2006/relationships/revisionLog" Target="revisionLog183.xml"/><Relationship Id="rId349" Type="http://schemas.openxmlformats.org/officeDocument/2006/relationships/revisionLog" Target="revisionLog188.xml"/><Relationship Id="rId331" Type="http://schemas.openxmlformats.org/officeDocument/2006/relationships/revisionLog" Target="revisionLog170.xml"/><Relationship Id="rId373" Type="http://schemas.openxmlformats.org/officeDocument/2006/relationships/revisionLog" Target="revisionLog212.xml"/><Relationship Id="rId378" Type="http://schemas.openxmlformats.org/officeDocument/2006/relationships/revisionLog" Target="revisionLog217.xml"/><Relationship Id="rId352" Type="http://schemas.openxmlformats.org/officeDocument/2006/relationships/revisionLog" Target="revisionLog191.xml"/><Relationship Id="rId394" Type="http://schemas.openxmlformats.org/officeDocument/2006/relationships/revisionLog" Target="revisionLog233.xml"/><Relationship Id="rId399" Type="http://schemas.openxmlformats.org/officeDocument/2006/relationships/revisionLog" Target="revisionLog20.xml"/><Relationship Id="rId360" Type="http://schemas.openxmlformats.org/officeDocument/2006/relationships/revisionLog" Target="revisionLog199.xml"/><Relationship Id="rId386" Type="http://schemas.openxmlformats.org/officeDocument/2006/relationships/revisionLog" Target="revisionLog225.xml"/><Relationship Id="rId381" Type="http://schemas.openxmlformats.org/officeDocument/2006/relationships/revisionLog" Target="revisionLog220.xml"/><Relationship Id="rId365" Type="http://schemas.openxmlformats.org/officeDocument/2006/relationships/revisionLog" Target="revisionLog204.xml"/><Relationship Id="rId403" Type="http://schemas.openxmlformats.org/officeDocument/2006/relationships/revisionLog" Target="revisionLog24.xml"/><Relationship Id="rId288" Type="http://schemas.openxmlformats.org/officeDocument/2006/relationships/revisionLog" Target="revisionLog5.xml"/><Relationship Id="rId267" Type="http://schemas.openxmlformats.org/officeDocument/2006/relationships/revisionLog" Target="revisionLog122.xml"/><Relationship Id="rId270" Type="http://schemas.openxmlformats.org/officeDocument/2006/relationships/revisionLog" Target="revisionLog125.xml"/><Relationship Id="rId291" Type="http://schemas.openxmlformats.org/officeDocument/2006/relationships/revisionLog" Target="revisionLog8.xml"/><Relationship Id="rId305" Type="http://schemas.openxmlformats.org/officeDocument/2006/relationships/revisionLog" Target="revisionLog144.xml"/><Relationship Id="rId326" Type="http://schemas.openxmlformats.org/officeDocument/2006/relationships/revisionLog" Target="revisionLog165.xml"/><Relationship Id="rId347" Type="http://schemas.openxmlformats.org/officeDocument/2006/relationships/revisionLog" Target="revisionLog186.xml"/><Relationship Id="rId275" Type="http://schemas.openxmlformats.org/officeDocument/2006/relationships/revisionLog" Target="revisionLog130.xml"/><Relationship Id="rId296" Type="http://schemas.openxmlformats.org/officeDocument/2006/relationships/revisionLog" Target="revisionLog13.xml"/><Relationship Id="rId300" Type="http://schemas.openxmlformats.org/officeDocument/2006/relationships/revisionLog" Target="revisionLog139.xml"/><Relationship Id="rId339" Type="http://schemas.openxmlformats.org/officeDocument/2006/relationships/revisionLog" Target="revisionLog178.xml"/><Relationship Id="rId283" Type="http://schemas.openxmlformats.org/officeDocument/2006/relationships/revisionLog" Target="revisionLog138.xml"/><Relationship Id="rId313" Type="http://schemas.openxmlformats.org/officeDocument/2006/relationships/revisionLog" Target="revisionLog152.xml"/><Relationship Id="rId318" Type="http://schemas.openxmlformats.org/officeDocument/2006/relationships/revisionLog" Target="revisionLog157.xml"/><Relationship Id="rId368" Type="http://schemas.openxmlformats.org/officeDocument/2006/relationships/revisionLog" Target="revisionLog207.xml"/><Relationship Id="rId389" Type="http://schemas.openxmlformats.org/officeDocument/2006/relationships/revisionLog" Target="revisionLog228.xml"/><Relationship Id="rId363" Type="http://schemas.openxmlformats.org/officeDocument/2006/relationships/revisionLog" Target="revisionLog202.xml"/><Relationship Id="rId384" Type="http://schemas.openxmlformats.org/officeDocument/2006/relationships/revisionLog" Target="revisionLog223.xml"/><Relationship Id="rId321" Type="http://schemas.openxmlformats.org/officeDocument/2006/relationships/revisionLog" Target="revisionLog160.xml"/><Relationship Id="rId342" Type="http://schemas.openxmlformats.org/officeDocument/2006/relationships/revisionLog" Target="revisionLog181.xml"/><Relationship Id="rId355" Type="http://schemas.openxmlformats.org/officeDocument/2006/relationships/revisionLog" Target="revisionLog194.xml"/><Relationship Id="rId371" Type="http://schemas.openxmlformats.org/officeDocument/2006/relationships/revisionLog" Target="revisionLog210.xml"/><Relationship Id="rId376" Type="http://schemas.openxmlformats.org/officeDocument/2006/relationships/revisionLog" Target="revisionLog215.xml"/><Relationship Id="rId334" Type="http://schemas.openxmlformats.org/officeDocument/2006/relationships/revisionLog" Target="revisionLog173.xml"/><Relationship Id="rId350" Type="http://schemas.openxmlformats.org/officeDocument/2006/relationships/revisionLog" Target="revisionLog189.xml"/><Relationship Id="rId397" Type="http://schemas.openxmlformats.org/officeDocument/2006/relationships/revisionLog" Target="revisionLog18.xml"/><Relationship Id="rId392" Type="http://schemas.openxmlformats.org/officeDocument/2006/relationships/revisionLog" Target="revisionLog231.xml"/><Relationship Id="rId278" Type="http://schemas.openxmlformats.org/officeDocument/2006/relationships/revisionLog" Target="revisionLog133.xml"/><Relationship Id="rId401" Type="http://schemas.openxmlformats.org/officeDocument/2006/relationships/revisionLog" Target="revisionLog22.xml"/><Relationship Id="rId286" Type="http://schemas.openxmlformats.org/officeDocument/2006/relationships/revisionLog" Target="revisionLog3.xml"/><Relationship Id="rId281" Type="http://schemas.openxmlformats.org/officeDocument/2006/relationships/revisionLog" Target="revisionLog136.xml"/><Relationship Id="rId316" Type="http://schemas.openxmlformats.org/officeDocument/2006/relationships/revisionLog" Target="revisionLog155.xml"/><Relationship Id="rId337" Type="http://schemas.openxmlformats.org/officeDocument/2006/relationships/revisionLog" Target="revisionLog176.xml"/><Relationship Id="rId358" Type="http://schemas.openxmlformats.org/officeDocument/2006/relationships/revisionLog" Target="revisionLog197.xml"/><Relationship Id="rId379" Type="http://schemas.openxmlformats.org/officeDocument/2006/relationships/revisionLog" Target="revisionLog218.xml"/><Relationship Id="rId395" Type="http://schemas.openxmlformats.org/officeDocument/2006/relationships/revisionLog" Target="revisionLog234.xml"/><Relationship Id="rId374" Type="http://schemas.openxmlformats.org/officeDocument/2006/relationships/revisionLog" Target="revisionLog213.xml"/><Relationship Id="rId311" Type="http://schemas.openxmlformats.org/officeDocument/2006/relationships/revisionLog" Target="revisionLog150.xml"/><Relationship Id="rId332" Type="http://schemas.openxmlformats.org/officeDocument/2006/relationships/revisionLog" Target="revisionLog171.xml"/><Relationship Id="rId353" Type="http://schemas.openxmlformats.org/officeDocument/2006/relationships/revisionLog" Target="revisionLog192.xml"/><Relationship Id="rId390" Type="http://schemas.openxmlformats.org/officeDocument/2006/relationships/revisionLog" Target="revisionLog229.xml"/><Relationship Id="rId404" Type="http://schemas.openxmlformats.org/officeDocument/2006/relationships/revisionLog" Target="revisionLog25.xml"/><Relationship Id="rId297" Type="http://schemas.openxmlformats.org/officeDocument/2006/relationships/revisionLog" Target="revisionLog14.xml"/><Relationship Id="rId271" Type="http://schemas.openxmlformats.org/officeDocument/2006/relationships/revisionLog" Target="revisionLog126.xml"/><Relationship Id="rId292" Type="http://schemas.openxmlformats.org/officeDocument/2006/relationships/revisionLog" Target="revisionLog9.xml"/><Relationship Id="rId306" Type="http://schemas.openxmlformats.org/officeDocument/2006/relationships/revisionLog" Target="revisionLog145.xml"/><Relationship Id="rId276" Type="http://schemas.openxmlformats.org/officeDocument/2006/relationships/revisionLog" Target="revisionLog131.xml"/><Relationship Id="rId327" Type="http://schemas.openxmlformats.org/officeDocument/2006/relationships/revisionLog" Target="revisionLog166.xml"/><Relationship Id="rId348" Type="http://schemas.openxmlformats.org/officeDocument/2006/relationships/revisionLog" Target="revisionLog187.xml"/><Relationship Id="rId369" Type="http://schemas.openxmlformats.org/officeDocument/2006/relationships/revisionLog" Target="revisionLog208.xml"/><Relationship Id="rId364" Type="http://schemas.openxmlformats.org/officeDocument/2006/relationships/revisionLog" Target="revisionLog203.xml"/><Relationship Id="rId301" Type="http://schemas.openxmlformats.org/officeDocument/2006/relationships/revisionLog" Target="revisionLog140.xml"/><Relationship Id="rId322" Type="http://schemas.openxmlformats.org/officeDocument/2006/relationships/revisionLog" Target="revisionLog161.xml"/><Relationship Id="rId343" Type="http://schemas.openxmlformats.org/officeDocument/2006/relationships/revisionLog" Target="revisionLog182.xml"/><Relationship Id="rId380" Type="http://schemas.openxmlformats.org/officeDocument/2006/relationships/revisionLog" Target="revisionLog219.xml"/><Relationship Id="rId385" Type="http://schemas.openxmlformats.org/officeDocument/2006/relationships/revisionLog" Target="revisionLog224.xml"/><Relationship Id="rId266" Type="http://schemas.openxmlformats.org/officeDocument/2006/relationships/revisionLog" Target="revisionLog121.xml"/><Relationship Id="rId287" Type="http://schemas.openxmlformats.org/officeDocument/2006/relationships/revisionLog" Target="revisionLog4.xml"/><Relationship Id="rId282" Type="http://schemas.openxmlformats.org/officeDocument/2006/relationships/revisionLog" Target="revisionLog137.xml"/><Relationship Id="rId317" Type="http://schemas.openxmlformats.org/officeDocument/2006/relationships/revisionLog" Target="revisionLog156.xml"/><Relationship Id="rId338" Type="http://schemas.openxmlformats.org/officeDocument/2006/relationships/revisionLog" Target="revisionLog177.xml"/><Relationship Id="rId359" Type="http://schemas.openxmlformats.org/officeDocument/2006/relationships/revisionLog" Target="revisionLog198.xml"/><Relationship Id="rId354" Type="http://schemas.openxmlformats.org/officeDocument/2006/relationships/revisionLog" Target="revisionLog193.xml"/><Relationship Id="rId312" Type="http://schemas.openxmlformats.org/officeDocument/2006/relationships/revisionLog" Target="revisionLog151.xml"/><Relationship Id="rId333" Type="http://schemas.openxmlformats.org/officeDocument/2006/relationships/revisionLog" Target="revisionLog17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A252D4E-2ABD-4B9E-A76B-C549A5E12EB5}" diskRevisions="1" revisionId="998" version="405" protected="1">
  <header guid="{4B1073FB-E1C2-4FB3-B304-8143DEB7D538}" dateTime="2018-05-04T08:46:02" maxSheetId="2" userName="Перевощикова Анна Васильевна" r:id="rId266" minRId="533">
    <sheetIdMap count="1">
      <sheetId val="1"/>
    </sheetIdMap>
  </header>
  <header guid="{07210D08-93D3-4D04-8B9E-5E70B10E9596}" dateTime="2018-05-04T08:51:17" maxSheetId="2" userName="Перевощикова Анна Васильевна" r:id="rId267">
    <sheetIdMap count="1">
      <sheetId val="1"/>
    </sheetIdMap>
  </header>
  <header guid="{26E3BD21-49F5-43CF-BA40-AF1A1D92EE33}" dateTime="2018-05-04T08:55:36" maxSheetId="2" userName="Перевощикова Анна Васильевна" r:id="rId268">
    <sheetIdMap count="1">
      <sheetId val="1"/>
    </sheetIdMap>
  </header>
  <header guid="{8A54EAAA-C2BE-426E-A376-1023AFBC15D2}" dateTime="2018-05-04T08:56:39" maxSheetId="2" userName="Перевощикова Анна Васильевна" r:id="rId269" minRId="538">
    <sheetIdMap count="1">
      <sheetId val="1"/>
    </sheetIdMap>
  </header>
  <header guid="{B610FC21-8379-4D77-A302-52C8FF98F180}" dateTime="2018-05-04T08:57:14" maxSheetId="2" userName="Перевощикова Анна Васильевна" r:id="rId270">
    <sheetIdMap count="1">
      <sheetId val="1"/>
    </sheetIdMap>
  </header>
  <header guid="{32A51997-17AE-4E99-9430-B113EEA5462E}" dateTime="2018-05-04T08:58:17" maxSheetId="2" userName="Перевощикова Анна Васильевна" r:id="rId271" minRId="539">
    <sheetIdMap count="1">
      <sheetId val="1"/>
    </sheetIdMap>
  </header>
  <header guid="{147E7186-788B-481E-B0E5-F804857CE22B}" dateTime="2018-05-04T08:58:47" maxSheetId="2" userName="Перевощикова Анна Васильевна" r:id="rId272">
    <sheetIdMap count="1">
      <sheetId val="1"/>
    </sheetIdMap>
  </header>
  <header guid="{F2AD9F3D-97AB-42CA-A48F-D1201D5EB09C}" dateTime="2018-05-04T08:59:39" maxSheetId="2" userName="Перевощикова Анна Васильевна" r:id="rId273" minRId="540" maxRId="542">
    <sheetIdMap count="1">
      <sheetId val="1"/>
    </sheetIdMap>
  </header>
  <header guid="{37B86780-AED5-48D3-8F9C-24158C5A55F3}" dateTime="2018-05-04T09:47:22" maxSheetId="2" userName="Перевощикова Анна Васильевна" r:id="rId274" minRId="543" maxRId="545">
    <sheetIdMap count="1">
      <sheetId val="1"/>
    </sheetIdMap>
  </header>
  <header guid="{5ACB855D-2908-46BA-BF7D-D944DFE35232}" dateTime="2018-05-04T09:49:45" maxSheetId="2" userName="Перевощикова Анна Васильевна" r:id="rId275" minRId="546">
    <sheetIdMap count="1">
      <sheetId val="1"/>
    </sheetIdMap>
  </header>
  <header guid="{64B46962-7AB9-41AC-8961-8A8342C23F3A}" dateTime="2018-05-04T09:51:41" maxSheetId="2" userName="Перевощикова Анна Васильевна" r:id="rId276" minRId="547" maxRId="548">
    <sheetIdMap count="1">
      <sheetId val="1"/>
    </sheetIdMap>
  </header>
  <header guid="{CA1598B8-F571-4885-8FAD-69A6443D9A7D}" dateTime="2018-05-04T09:56:39" maxSheetId="2" userName="Перевощикова Анна Васильевна" r:id="rId277" minRId="549">
    <sheetIdMap count="1">
      <sheetId val="1"/>
    </sheetIdMap>
  </header>
  <header guid="{095B310C-AD64-4F37-B69B-ED5FD8229EA9}" dateTime="2018-05-04T09:59:43" maxSheetId="2" userName="Перевощикова Анна Васильевна" r:id="rId278" minRId="550">
    <sheetIdMap count="1">
      <sheetId val="1"/>
    </sheetIdMap>
  </header>
  <header guid="{63BDE62A-78BE-4E34-83C2-C9F405FB5FF5}" dateTime="2018-05-04T10:04:41" maxSheetId="2" userName="Перевощикова Анна Васильевна" r:id="rId279" minRId="554">
    <sheetIdMap count="1">
      <sheetId val="1"/>
    </sheetIdMap>
  </header>
  <header guid="{A72D8C15-5E61-496C-B3C5-55708BEB90B4}" dateTime="2018-05-04T10:15:57" maxSheetId="2" userName="Перевощикова Анна Васильевна" r:id="rId280">
    <sheetIdMap count="1">
      <sheetId val="1"/>
    </sheetIdMap>
  </header>
  <header guid="{44DCFF3D-C499-449A-A3AF-FF61A933C3C5}" dateTime="2018-05-04T10:16:06" maxSheetId="2" userName="Перевощикова Анна Васильевна" r:id="rId281">
    <sheetIdMap count="1">
      <sheetId val="1"/>
    </sheetIdMap>
  </header>
  <header guid="{71AFE2AE-DF12-42EF-A0B9-BB5D0E1F4EDD}" dateTime="2018-05-04T10:17:41" maxSheetId="2" userName="Перевощикова Анна Васильевна" r:id="rId282" minRId="555">
    <sheetIdMap count="1">
      <sheetId val="1"/>
    </sheetIdMap>
  </header>
  <header guid="{C4FAF34A-32E4-43AB-A082-802BC2EFF6E6}" dateTime="2018-05-04T10:26:38" maxSheetId="2" userName="Перевощикова Анна Васильевна" r:id="rId283" minRId="556">
    <sheetIdMap count="1">
      <sheetId val="1"/>
    </sheetIdMap>
  </header>
  <header guid="{9EE63C9B-5963-4205-AB1C-4AFAB81DB02A}" dateTime="2018-05-04T14:31:27" maxSheetId="2" userName="Залецкая Ольга Геннадьевна" r:id="rId284" minRId="560" maxRId="561">
    <sheetIdMap count="1">
      <sheetId val="1"/>
    </sheetIdMap>
  </header>
  <header guid="{5A2EA5C7-358C-40DB-831D-849867911E8E}" dateTime="2018-05-04T15:10:02" maxSheetId="2" userName="Залецкая Ольга Геннадьевна" r:id="rId285" minRId="563" maxRId="564">
    <sheetIdMap count="1">
      <sheetId val="1"/>
    </sheetIdMap>
  </header>
  <header guid="{4B8BF73B-4BFA-469D-BFAE-DC2A0CAE2EC4}" dateTime="2018-05-04T16:09:19" maxSheetId="2" userName="Астахова Анна Владимировна" r:id="rId286" minRId="565" maxRId="571">
    <sheetIdMap count="1">
      <sheetId val="1"/>
    </sheetIdMap>
  </header>
  <header guid="{923614FD-4BBC-435C-956C-75DFFF9A28F5}" dateTime="2018-05-04T16:10:07" maxSheetId="2" userName="Астахова Анна Владимировна" r:id="rId287" minRId="575">
    <sheetIdMap count="1">
      <sheetId val="1"/>
    </sheetIdMap>
  </header>
  <header guid="{49FFF1F5-9EFA-43AC-B09F-926C245867E9}" dateTime="2018-05-04T16:11:25" maxSheetId="2" userName="Астахова Анна Владимировна" r:id="rId288" minRId="576">
    <sheetIdMap count="1">
      <sheetId val="1"/>
    </sheetIdMap>
  </header>
  <header guid="{E4C994A4-B483-4BE7-B300-2BDE93A4B97D}" dateTime="2018-05-04T16:11:37" maxSheetId="2" userName="Астахова Анна Владимировна" r:id="rId289">
    <sheetIdMap count="1">
      <sheetId val="1"/>
    </sheetIdMap>
  </header>
  <header guid="{1D2EFE86-4E07-4327-A6C4-3ED012668E5B}" dateTime="2018-05-04T16:11:44" maxSheetId="2" userName="Астахова Анна Владимировна" r:id="rId290">
    <sheetIdMap count="1">
      <sheetId val="1"/>
    </sheetIdMap>
  </header>
  <header guid="{3FF14E92-799C-4200-A0F4-4AEAC6280726}" dateTime="2018-05-04T16:14:46" maxSheetId="2" userName="Астахова Анна Владимировна" r:id="rId291" minRId="577">
    <sheetIdMap count="1">
      <sheetId val="1"/>
    </sheetIdMap>
  </header>
  <header guid="{E41BD254-D062-4D75-8702-042CB214594C}" dateTime="2018-05-04T17:03:19" maxSheetId="2" userName="Залецкая Ольга Геннадьевна" r:id="rId292" minRId="578">
    <sheetIdMap count="1">
      <sheetId val="1"/>
    </sheetIdMap>
  </header>
  <header guid="{A9715E14-64A8-4A79-94AD-014FAA19016B}" dateTime="2018-05-07T10:23:47" maxSheetId="2" userName="Маганёва Екатерина Николаевна" r:id="rId293" minRId="579">
    <sheetIdMap count="1">
      <sheetId val="1"/>
    </sheetIdMap>
  </header>
  <header guid="{C7B1652E-ACE3-4BE5-A0AC-BB32727BF411}" dateTime="2018-05-07T10:33:29" maxSheetId="2" userName="Маганёва Екатерина Николаевна" r:id="rId294" minRId="583" maxRId="585">
    <sheetIdMap count="1">
      <sheetId val="1"/>
    </sheetIdMap>
  </header>
  <header guid="{3E4166CC-3E86-450E-AA4C-020921C6231D}" dateTime="2018-05-07T10:34:48" maxSheetId="2" userName="Маганёва Екатерина Николаевна" r:id="rId295" minRId="589">
    <sheetIdMap count="1">
      <sheetId val="1"/>
    </sheetIdMap>
  </header>
  <header guid="{63045683-E35E-4EBC-98B0-1A777FB42D81}" dateTime="2018-05-07T10:41:05" maxSheetId="2" userName="Маганёва Екатерина Николаевна" r:id="rId296" minRId="590" maxRId="591">
    <sheetIdMap count="1">
      <sheetId val="1"/>
    </sheetIdMap>
  </header>
  <header guid="{D57F5A8E-1DBE-4F97-81B6-E79B415B655F}" dateTime="2018-05-07T10:42:00" maxSheetId="2" userName="Маганёва Екатерина Николаевна" r:id="rId297" minRId="592">
    <sheetIdMap count="1">
      <sheetId val="1"/>
    </sheetIdMap>
  </header>
  <header guid="{EFC2A53E-69AD-4755-854E-7EAEE992F22C}" dateTime="2018-05-07T10:43:17" maxSheetId="2" userName="Маганёва Екатерина Николаевна" r:id="rId298" minRId="593" maxRId="596">
    <sheetIdMap count="1">
      <sheetId val="1"/>
    </sheetIdMap>
  </header>
  <header guid="{408C710D-399F-456B-9B42-1C4ECDC8A0D0}" dateTime="2018-05-07T10:46:08" maxSheetId="2" userName="Маганёва Екатерина Николаевна" r:id="rId299" minRId="597" maxRId="606">
    <sheetIdMap count="1">
      <sheetId val="1"/>
    </sheetIdMap>
  </header>
  <header guid="{A1B896D6-72E5-4735-99FD-70741100769C}" dateTime="2018-05-07T10:53:24" maxSheetId="2" userName="Крыжановская Анна Александровна" r:id="rId300" minRId="607">
    <sheetIdMap count="1">
      <sheetId val="1"/>
    </sheetIdMap>
  </header>
  <header guid="{1D426542-F6A2-43D3-A682-65FBA6BAC4E2}" dateTime="2018-05-07T10:54:01" maxSheetId="2" userName="Крыжановская Анна Александровна" r:id="rId301">
    <sheetIdMap count="1">
      <sheetId val="1"/>
    </sheetIdMap>
  </header>
  <header guid="{6C8B1A2E-125E-4063-8CFF-B8DFB631BC7E}" dateTime="2018-05-07T10:54:10" maxSheetId="2" userName="Крыжановская Анна Александровна" r:id="rId302">
    <sheetIdMap count="1">
      <sheetId val="1"/>
    </sheetIdMap>
  </header>
  <header guid="{40A3A1C8-50FB-4D9C-97D2-8EA53926C76B}" dateTime="2018-05-07T10:55:15" maxSheetId="2" userName="Крыжановская Анна Александровна" r:id="rId303" minRId="611" maxRId="613">
    <sheetIdMap count="1">
      <sheetId val="1"/>
    </sheetIdMap>
  </header>
  <header guid="{5B657E90-B1FE-4547-8D11-4AEF42332FE6}" dateTime="2018-05-07T10:56:14" maxSheetId="2" userName="Крыжановская Анна Александровна" r:id="rId304">
    <sheetIdMap count="1">
      <sheetId val="1"/>
    </sheetIdMap>
  </header>
  <header guid="{63B975DA-5829-4B12-881A-9EC3864113E6}" dateTime="2018-05-07T10:56:29" maxSheetId="2" userName="Крыжановская Анна Александровна" r:id="rId305" minRId="617">
    <sheetIdMap count="1">
      <sheetId val="1"/>
    </sheetIdMap>
  </header>
  <header guid="{A87127A7-EE9E-464A-A2B1-898604541BB7}" dateTime="2018-05-07T10:58:42" maxSheetId="2" userName="Маганёва Екатерина Николаевна" r:id="rId306" minRId="618">
    <sheetIdMap count="1">
      <sheetId val="1"/>
    </sheetIdMap>
  </header>
  <header guid="{3715F84C-F6C1-439A-BA3A-4FA89B049ED7}" dateTime="2018-05-07T10:58:47" maxSheetId="2" userName="Крыжановская Анна Александровна" r:id="rId307">
    <sheetIdMap count="1">
      <sheetId val="1"/>
    </sheetIdMap>
  </header>
  <header guid="{96208935-AF11-4C16-B84D-0AAE1886A6C7}" dateTime="2018-05-07T10:58:52" maxSheetId="2" userName="Маганёва Екатерина Николаевна" r:id="rId308">
    <sheetIdMap count="1">
      <sheetId val="1"/>
    </sheetIdMap>
  </header>
  <header guid="{DAB265DE-23A8-47D2-B36B-CFD2D3FDBEF0}" dateTime="2018-05-07T10:59:16" maxSheetId="2" userName="Крыжановская Анна Александровна" r:id="rId309">
    <sheetIdMap count="1">
      <sheetId val="1"/>
    </sheetIdMap>
  </header>
  <header guid="{957508E0-A7D7-4D3C-A062-1E47CD9925BE}" dateTime="2018-05-07T10:59:32" maxSheetId="2" userName="Маганёва Екатерина Николаевна" r:id="rId310" minRId="622">
    <sheetIdMap count="1">
      <sheetId val="1"/>
    </sheetIdMap>
  </header>
  <header guid="{292C4BBF-5390-4CDC-A96A-E4FDE571738D}" dateTime="2018-05-07T10:59:42" maxSheetId="2" userName="Маганёва Екатерина Николаевна" r:id="rId311">
    <sheetIdMap count="1">
      <sheetId val="1"/>
    </sheetIdMap>
  </header>
  <header guid="{FBD09D2E-AE55-4130-BBF0-31AA2676771C}" dateTime="2018-05-07T10:59:55" maxSheetId="2" userName="Маганёва Екатерина Николаевна" r:id="rId312">
    <sheetIdMap count="1">
      <sheetId val="1"/>
    </sheetIdMap>
  </header>
  <header guid="{B5CFDE00-4081-4DF9-A094-430AF2C35AC0}" dateTime="2018-05-07T11:00:51" maxSheetId="2" userName="Крыжановская Анна Александровна" r:id="rId313" minRId="626" maxRId="629">
    <sheetIdMap count="1">
      <sheetId val="1"/>
    </sheetIdMap>
  </header>
  <header guid="{C6B479A8-243E-4474-8030-8D20CFE4CB26}" dateTime="2018-05-07T11:01:24" maxSheetId="2" userName="Маганёва Екатерина Николаевна" r:id="rId314" minRId="630" maxRId="632">
    <sheetIdMap count="1">
      <sheetId val="1"/>
    </sheetIdMap>
  </header>
  <header guid="{35C6A048-3CAA-41D7-BDA1-57C1BA5D0A87}" dateTime="2018-05-07T11:04:46" maxSheetId="2" userName="Крыжановская Анна Александровна" r:id="rId315" minRId="633">
    <sheetIdMap count="1">
      <sheetId val="1"/>
    </sheetIdMap>
  </header>
  <header guid="{8AA8D774-83DE-4814-B812-FBD234297964}" dateTime="2018-05-07T11:05:31" maxSheetId="2" userName="Крыжановская Анна Александровна" r:id="rId316">
    <sheetIdMap count="1">
      <sheetId val="1"/>
    </sheetIdMap>
  </header>
  <header guid="{9D3B7EEF-3A07-42E4-9415-074AC2FBF431}" dateTime="2018-05-07T11:06:19" maxSheetId="2" userName="Крыжановская Анна Александровна" r:id="rId317" minRId="640">
    <sheetIdMap count="1">
      <sheetId val="1"/>
    </sheetIdMap>
  </header>
  <header guid="{A2C42157-275C-4354-8156-59CA877DC83B}" dateTime="2018-05-07T11:08:43" maxSheetId="2" userName="Астахова Анна Владимировна" r:id="rId318" minRId="641" maxRId="642">
    <sheetIdMap count="1">
      <sheetId val="1"/>
    </sheetIdMap>
  </header>
  <header guid="{9E06195D-5872-4FAE-9DE1-FCFB5D5B0794}" dateTime="2018-05-07T11:08:53" maxSheetId="2" userName="Маганёва Екатерина Николаевна" r:id="rId319" minRId="643" maxRId="645">
    <sheetIdMap count="1">
      <sheetId val="1"/>
    </sheetIdMap>
  </header>
  <header guid="{DE6ACCE6-879A-4F6A-BC1B-EFB6269233DE}" dateTime="2018-05-07T11:10:10" maxSheetId="2" userName="Астахова Анна Владимировна" r:id="rId320" minRId="646">
    <sheetIdMap count="1">
      <sheetId val="1"/>
    </sheetIdMap>
  </header>
  <header guid="{996C01BB-CD96-4CC5-BB08-77DCC948BFEE}" dateTime="2018-05-07T11:10:53" maxSheetId="2" userName="Крыжановская Анна Александровна" r:id="rId321" minRId="647">
    <sheetIdMap count="1">
      <sheetId val="1"/>
    </sheetIdMap>
  </header>
  <header guid="{21D23FD3-4797-4DB8-8A43-BE651502CEFD}" dateTime="2018-05-07T11:11:53" maxSheetId="2" userName="Астахова Анна Владимировна" r:id="rId322" minRId="648">
    <sheetIdMap count="1">
      <sheetId val="1"/>
    </sheetIdMap>
  </header>
  <header guid="{341A60AD-68F3-4B67-B752-6E6C14BD6CDB}" dateTime="2018-05-07T11:12:32" maxSheetId="2" userName="Крыжановская Анна Александровна" r:id="rId323" minRId="649">
    <sheetIdMap count="1">
      <sheetId val="1"/>
    </sheetIdMap>
  </header>
  <header guid="{1C87F363-8370-4093-B264-0006150C3985}" dateTime="2018-05-07T11:12:42" maxSheetId="2" userName="Крыжановская Анна Александровна" r:id="rId324" minRId="650">
    <sheetIdMap count="1">
      <sheetId val="1"/>
    </sheetIdMap>
  </header>
  <header guid="{A0033335-F502-4D53-9F37-233E5A6B7E11}" dateTime="2018-05-07T11:13:06" maxSheetId="2" userName="Крыжановская Анна Александровна" r:id="rId325">
    <sheetIdMap count="1">
      <sheetId val="1"/>
    </sheetIdMap>
  </header>
  <header guid="{0ACD50AC-1F87-43C4-93D3-D0E2F08FECD0}" dateTime="2018-05-07T11:13:57" maxSheetId="2" userName="Маганёва Екатерина Николаевна" r:id="rId326" minRId="654">
    <sheetIdMap count="1">
      <sheetId val="1"/>
    </sheetIdMap>
  </header>
  <header guid="{ADF95642-57B1-499D-8376-F0AD4FF71326}" dateTime="2018-05-07T11:14:11" maxSheetId="2" userName="Крыжановская Анна Александровна" r:id="rId327">
    <sheetIdMap count="1">
      <sheetId val="1"/>
    </sheetIdMap>
  </header>
  <header guid="{0E82632E-FF7B-4083-BC60-C671BE58AD68}" dateTime="2018-05-07T11:15:35" maxSheetId="2" userName="Залецкая Ольга Геннадьевна" r:id="rId328" minRId="658" maxRId="660">
    <sheetIdMap count="1">
      <sheetId val="1"/>
    </sheetIdMap>
  </header>
  <header guid="{3B39F0D4-D9D4-4104-83DC-149DFCB68967}" dateTime="2018-05-07T11:15:58" maxSheetId="2" userName="Маганёва Екатерина Николаевна" r:id="rId329" minRId="662">
    <sheetIdMap count="1">
      <sheetId val="1"/>
    </sheetIdMap>
  </header>
  <header guid="{AE187703-2BBA-4A78-96DF-E5454176197F}" dateTime="2018-05-07T11:16:33" maxSheetId="2" userName="Маганёва Екатерина Николаевна" r:id="rId330">
    <sheetIdMap count="1">
      <sheetId val="1"/>
    </sheetIdMap>
  </header>
  <header guid="{F9BA20C4-D21C-4895-A668-1D8E7BEF42DF}" dateTime="2018-05-07T11:18:35" maxSheetId="2" userName="Маганёва Екатерина Николаевна" r:id="rId331" minRId="666">
    <sheetIdMap count="1">
      <sheetId val="1"/>
    </sheetIdMap>
  </header>
  <header guid="{515FDB8D-6480-4D49-8FA6-FC9D9E5142D4}" dateTime="2018-05-07T11:19:32" maxSheetId="2" userName="Маганёва Екатерина Николаевна" r:id="rId332">
    <sheetIdMap count="1">
      <sheetId val="1"/>
    </sheetIdMap>
  </header>
  <header guid="{EB3700D4-BCDD-4C09-85E3-B7172ED99660}" dateTime="2018-05-07T11:19:54" maxSheetId="2" userName="Маганёва Екатерина Николаевна" r:id="rId333">
    <sheetIdMap count="1">
      <sheetId val="1"/>
    </sheetIdMap>
  </header>
  <header guid="{35FB448C-2BAC-4457-A509-0B780B3F5E7C}" dateTime="2018-05-07T11:20:25" maxSheetId="2" userName="Крыжановская Анна Александровна" r:id="rId334" minRId="667" maxRId="669">
    <sheetIdMap count="1">
      <sheetId val="1"/>
    </sheetIdMap>
  </header>
  <header guid="{657C5EB1-F100-47F0-BBA7-04AEDB1F7CF4}" dateTime="2018-05-07T11:20:48" maxSheetId="2" userName="Маганёва Екатерина Николаевна" r:id="rId335">
    <sheetIdMap count="1">
      <sheetId val="1"/>
    </sheetIdMap>
  </header>
  <header guid="{A7CDFFBF-7508-47C5-B675-4278D72350B1}" dateTime="2018-05-07T11:21:30" maxSheetId="2" userName="Маганёва Екатерина Николаевна" r:id="rId336">
    <sheetIdMap count="1">
      <sheetId val="1"/>
    </sheetIdMap>
  </header>
  <header guid="{81322D05-03F0-484E-A9BD-B7FF4B8A4BF4}" dateTime="2018-05-07T11:22:19" maxSheetId="2" userName="Крыжановская Анна Александровна" r:id="rId337">
    <sheetIdMap count="1">
      <sheetId val="1"/>
    </sheetIdMap>
  </header>
  <header guid="{4BF9839F-3E13-4703-B156-168E72CCA1B1}" dateTime="2018-05-07T11:23:46" maxSheetId="2" userName="Крыжановская Анна Александровна" r:id="rId338" minRId="676">
    <sheetIdMap count="1">
      <sheetId val="1"/>
    </sheetIdMap>
  </header>
  <header guid="{9989D473-FCFF-4146-9C1E-7F9D5D17B12D}" dateTime="2018-05-07T11:26:43" maxSheetId="2" userName="Залецкая Ольга Геннадьевна" r:id="rId339" minRId="680" maxRId="682">
    <sheetIdMap count="1">
      <sheetId val="1"/>
    </sheetIdMap>
  </header>
  <header guid="{01F16E5E-8631-43C9-86A6-310237BCF563}" dateTime="2018-05-07T11:28:26" maxSheetId="2" userName="Залецкая Ольга Геннадьевна" r:id="rId340" minRId="684" maxRId="685">
    <sheetIdMap count="1">
      <sheetId val="1"/>
    </sheetIdMap>
  </header>
  <header guid="{B8ECEF41-E592-47F0-93D4-7D2B5245FB24}" dateTime="2018-05-07T11:29:28" maxSheetId="2" userName="Крыжановская Анна Александровна" r:id="rId341">
    <sheetIdMap count="1">
      <sheetId val="1"/>
    </sheetIdMap>
  </header>
  <header guid="{5E0A9086-27E7-4280-8591-E6FD98B6F6B7}" dateTime="2018-05-07T11:30:41" maxSheetId="2" userName="Крыжановская Анна Александровна" r:id="rId342" minRId="689">
    <sheetIdMap count="1">
      <sheetId val="1"/>
    </sheetIdMap>
  </header>
  <header guid="{3D1DBDF3-5A89-42A8-9371-52C38D25FBAB}" dateTime="2018-05-07T11:32:04" maxSheetId="2" userName="Крыжановская Анна Александровна" r:id="rId343">
    <sheetIdMap count="1">
      <sheetId val="1"/>
    </sheetIdMap>
  </header>
  <header guid="{F023856B-7583-4FD7-9061-FCBC4EFB1295}" dateTime="2018-05-07T11:34:09" maxSheetId="2" userName="Залецкая Ольга Геннадьевна" r:id="rId344">
    <sheetIdMap count="1">
      <sheetId val="1"/>
    </sheetIdMap>
  </header>
  <header guid="{0D5755D4-8848-492C-8987-82CF012D09AD}" dateTime="2018-05-07T11:34:25" maxSheetId="2" userName="Крыжановская Анна Александровна" r:id="rId345">
    <sheetIdMap count="1">
      <sheetId val="1"/>
    </sheetIdMap>
  </header>
  <header guid="{29FE5D0C-FEFE-40A6-A1A0-0DF378A26EC0}" dateTime="2018-05-07T11:45:34" maxSheetId="2" userName="Залецкая Ольга Геннадьевна" r:id="rId346" minRId="696" maxRId="706">
    <sheetIdMap count="1">
      <sheetId val="1"/>
    </sheetIdMap>
  </header>
  <header guid="{25274B39-1773-44A4-BB11-5873C10C3EF9}" dateTime="2018-05-07T11:56:35" maxSheetId="2" userName="Залецкая Ольга Геннадьевна" r:id="rId347" minRId="707" maxRId="715">
    <sheetIdMap count="1">
      <sheetId val="1"/>
    </sheetIdMap>
  </header>
  <header guid="{33B999D9-FF20-45DB-AC21-333EF1FCBBD7}" dateTime="2018-05-07T11:56:51" maxSheetId="2" userName="Залецкая Ольга Геннадьевна" r:id="rId348">
    <sheetIdMap count="1">
      <sheetId val="1"/>
    </sheetIdMap>
  </header>
  <header guid="{83A10F9D-F326-4CD6-9DE9-EC45E205CD81}" dateTime="2018-05-07T11:57:11" maxSheetId="2" userName="Залецкая Ольга Геннадьевна" r:id="rId349">
    <sheetIdMap count="1">
      <sheetId val="1"/>
    </sheetIdMap>
  </header>
  <header guid="{CF00B83A-E49D-4B84-A941-BBE023C27811}" dateTime="2018-05-07T13:07:24" maxSheetId="2" userName="Залецкая Ольга Геннадьевна" r:id="rId350" minRId="716" maxRId="720">
    <sheetIdMap count="1">
      <sheetId val="1"/>
    </sheetIdMap>
  </header>
  <header guid="{83A7D8CC-5CAD-4602-9BF3-4E307B458161}" dateTime="2018-05-07T13:58:53" maxSheetId="2" userName="Залецкая Ольга Геннадьевна" r:id="rId351" minRId="721">
    <sheetIdMap count="1">
      <sheetId val="1"/>
    </sheetIdMap>
  </header>
  <header guid="{C3534BB9-4D6B-4C54-8B00-F4FE50FCBFE2}" dateTime="2018-05-07T14:43:03" maxSheetId="2" userName="Залецкая Ольга Геннадьевна" r:id="rId352" minRId="723">
    <sheetIdMap count="1">
      <sheetId val="1"/>
    </sheetIdMap>
  </header>
  <header guid="{BEAF1CA8-5E68-4357-A498-372A7C727CF0}" dateTime="2018-05-07T14:54:55" maxSheetId="2" userName="Залецкая Ольга Геннадьевна" r:id="rId353">
    <sheetIdMap count="1">
      <sheetId val="1"/>
    </sheetIdMap>
  </header>
  <header guid="{498F6EF6-EAE3-43C0-AD53-DC8CB266505D}" dateTime="2018-05-07T15:48:25" maxSheetId="2" userName="Залецкая Ольга Геннадьевна" r:id="rId354" minRId="724" maxRId="726">
    <sheetIdMap count="1">
      <sheetId val="1"/>
    </sheetIdMap>
  </header>
  <header guid="{8E51A73D-3393-426B-B8F9-5BED7A5BA0CE}" dateTime="2018-05-07T15:54:12" maxSheetId="2" userName="Залецкая Ольга Геннадьевна" r:id="rId355">
    <sheetIdMap count="1">
      <sheetId val="1"/>
    </sheetIdMap>
  </header>
  <header guid="{E49D4D8A-FA60-437C-B425-B9AF7A3F559B}" dateTime="2018-05-07T16:13:53" maxSheetId="2" userName="Залецкая Ольга Геннадьевна" r:id="rId356" minRId="727">
    <sheetIdMap count="1">
      <sheetId val="1"/>
    </sheetIdMap>
  </header>
  <header guid="{AF18B090-D384-4E54-9179-981C0A88D0A0}" dateTime="2018-05-07T17:25:35" maxSheetId="2" userName="Залецкая Ольга Геннадьевна" r:id="rId357" minRId="728">
    <sheetIdMap count="1">
      <sheetId val="1"/>
    </sheetIdMap>
  </header>
  <header guid="{567DAE5C-64BE-438C-A88A-B3B34604E7B7}" dateTime="2018-05-07T18:06:46" maxSheetId="2" userName="Астахова Анна Владимировна" r:id="rId358" minRId="730">
    <sheetIdMap count="1">
      <sheetId val="1"/>
    </sheetIdMap>
  </header>
  <header guid="{AEFC6042-B510-4AD3-A887-92AF3BE897A4}" dateTime="2018-05-07T18:07:10" maxSheetId="2" userName="Астахова Анна Владимировна" r:id="rId359" minRId="731">
    <sheetIdMap count="1">
      <sheetId val="1"/>
    </sheetIdMap>
  </header>
  <header guid="{14139AB4-415E-4DD2-8D12-88ADEE3930B5}" dateTime="2018-05-07T18:07:58" maxSheetId="2" userName="Астахова Анна Владимировна" r:id="rId360" minRId="732">
    <sheetIdMap count="1">
      <sheetId val="1"/>
    </sheetIdMap>
  </header>
  <header guid="{3657C27A-BE0F-462C-AC58-8A19A64E3310}" dateTime="2018-05-07T18:08:39" maxSheetId="2" userName="Астахова Анна Владимировна" r:id="rId361" minRId="733">
    <sheetIdMap count="1">
      <sheetId val="1"/>
    </sheetIdMap>
  </header>
  <header guid="{33F1CF42-1BD7-43FC-B253-DC169A9DF642}" dateTime="2018-05-07T18:14:22" maxSheetId="2" userName="Астахова Анна Владимировна" r:id="rId362" minRId="734">
    <sheetIdMap count="1">
      <sheetId val="1"/>
    </sheetIdMap>
  </header>
  <header guid="{9D41E2A7-4294-47CA-BE08-09804A7DBDC1}" dateTime="2018-05-07T18:14:44" maxSheetId="2" userName="Астахова Анна Владимировна" r:id="rId363" minRId="735">
    <sheetIdMap count="1">
      <sheetId val="1"/>
    </sheetIdMap>
  </header>
  <header guid="{CD1978EF-02CA-49EF-AC04-B1EF03860A9F}" dateTime="2018-05-08T12:28:51" maxSheetId="2" userName="Рогожина Ольга Сергеевна" r:id="rId364" minRId="736" maxRId="919">
    <sheetIdMap count="1">
      <sheetId val="1"/>
    </sheetIdMap>
  </header>
  <header guid="{C7F10C80-BCF3-4056-B44B-B3001B2B5022}" dateTime="2018-05-08T13:40:28" maxSheetId="2" userName="Астахова Анна Владимировна" r:id="rId365" minRId="920">
    <sheetIdMap count="1">
      <sheetId val="1"/>
    </sheetIdMap>
  </header>
  <header guid="{0513B82E-3AFD-4B98-99CF-F59D95A37FDB}" dateTime="2018-05-08T13:44:18" maxSheetId="2" userName="Маганёва Екатерина Николаевна" r:id="rId366" minRId="921">
    <sheetIdMap count="1">
      <sheetId val="1"/>
    </sheetIdMap>
  </header>
  <header guid="{807249C1-76B6-42BD-9C1C-195C18AD0DD0}" dateTime="2018-05-08T14:05:49" maxSheetId="2" userName="Рогожина Ольга Сергеевна" r:id="rId367" minRId="925">
    <sheetIdMap count="1">
      <sheetId val="1"/>
    </sheetIdMap>
  </header>
  <header guid="{6A699844-EBF7-464A-9170-5962D78EB648}" dateTime="2018-05-08T14:08:50" maxSheetId="2" userName="Рогожина Ольга Сергеевна" r:id="rId368" minRId="926">
    <sheetIdMap count="1">
      <sheetId val="1"/>
    </sheetIdMap>
  </header>
  <header guid="{11024B93-8718-4353-A439-BD78F747E16E}" dateTime="2018-05-08T14:13:36" maxSheetId="2" userName="Залецкая Ольга Геннадьевна" r:id="rId369" minRId="931">
    <sheetIdMap count="1">
      <sheetId val="1"/>
    </sheetIdMap>
  </header>
  <header guid="{1202652A-79D9-433E-9427-4C4AD134AC99}" dateTime="2018-05-08T14:15:10" maxSheetId="2" userName="Залецкая Ольга Геннадьевна" r:id="rId370" minRId="932">
    <sheetIdMap count="1">
      <sheetId val="1"/>
    </sheetIdMap>
  </header>
  <header guid="{EFBC5C66-F1D5-4973-AF07-49ADEEA6B1AF}" dateTime="2018-05-08T14:20:05" maxSheetId="2" userName="Залецкая Ольга Геннадьевна" r:id="rId371" minRId="933">
    <sheetIdMap count="1">
      <sheetId val="1"/>
    </sheetIdMap>
  </header>
  <header guid="{CD28F928-C9DC-4DE4-958C-C1232E77C05A}" dateTime="2018-05-08T14:23:52" maxSheetId="2" userName="Перевощикова Анна Васильевна" r:id="rId372" minRId="934">
    <sheetIdMap count="1">
      <sheetId val="1"/>
    </sheetIdMap>
  </header>
  <header guid="{8B6D09D2-331C-44B9-89E7-304F9724254C}" dateTime="2018-05-08T14:24:19" maxSheetId="2" userName="Маганёва Екатерина Николаевна" r:id="rId373" minRId="935">
    <sheetIdMap count="1">
      <sheetId val="1"/>
    </sheetIdMap>
  </header>
  <header guid="{34007304-0100-49F1-AE74-FC7747BC47A4}" dateTime="2018-05-08T14:26:03" maxSheetId="2" userName="Крыжановская Анна Александровна" r:id="rId374" minRId="936">
    <sheetIdMap count="1">
      <sheetId val="1"/>
    </sheetIdMap>
  </header>
  <header guid="{774DA8B9-B2AC-42BA-B821-A03F1D77B960}" dateTime="2018-05-08T14:29:29" maxSheetId="2" userName="Залецкая Ольга Геннадьевна" r:id="rId375" minRId="937">
    <sheetIdMap count="1">
      <sheetId val="1"/>
    </sheetIdMap>
  </header>
  <header guid="{6AEF0489-44BE-4AF0-BD22-A15F115A7DED}" dateTime="2018-05-08T14:30:31" maxSheetId="2" userName="Шулепова Ольга Анатольевна" r:id="rId376" minRId="938" maxRId="939">
    <sheetIdMap count="1">
      <sheetId val="1"/>
    </sheetIdMap>
  </header>
  <header guid="{9F2089D6-3E21-4C2B-B93B-1CF844C6AC07}" dateTime="2018-05-08T14:30:48" maxSheetId="2" userName="Шулепова Ольга Анатольевна" r:id="rId377" minRId="944">
    <sheetIdMap count="1">
      <sheetId val="1"/>
    </sheetIdMap>
  </header>
  <header guid="{8FBF02DE-22BB-4035-A331-FD3E5D14BE62}" dateTime="2018-05-08T14:31:35" maxSheetId="2" userName="Шулепова Ольга Анатольевна" r:id="rId378" minRId="945">
    <sheetIdMap count="1">
      <sheetId val="1"/>
    </sheetIdMap>
  </header>
  <header guid="{42AD77CE-BC61-440F-88CD-CDE790E130B1}" dateTime="2018-05-08T14:32:51" maxSheetId="2" userName="Залецкая Ольга Геннадьевна" r:id="rId379" minRId="946">
    <sheetIdMap count="1">
      <sheetId val="1"/>
    </sheetIdMap>
  </header>
  <header guid="{531F2740-D28F-4058-8223-F7DE18200117}" dateTime="2018-05-08T14:33:17" maxSheetId="2" userName="Шулепова Ольга Анатольевна" r:id="rId380" minRId="947" maxRId="948">
    <sheetIdMap count="1">
      <sheetId val="1"/>
    </sheetIdMap>
  </header>
  <header guid="{D8B3B9FA-CF48-4CC9-B27F-D952DCE0840F}" dateTime="2018-05-08T14:33:47" maxSheetId="2" userName="Залецкая Ольга Геннадьевна" r:id="rId381">
    <sheetIdMap count="1">
      <sheetId val="1"/>
    </sheetIdMap>
  </header>
  <header guid="{F7C9BB52-CCEE-4F1F-B158-4B5451BA89E7}" dateTime="2018-05-08T14:34:31" maxSheetId="2" userName="Шулепова Ольга Анатольевна" r:id="rId382">
    <sheetIdMap count="1">
      <sheetId val="1"/>
    </sheetIdMap>
  </header>
  <header guid="{3694F309-A94F-4144-8A81-8D05FE4D4953}" dateTime="2018-05-08T14:35:02" maxSheetId="2" userName="Шулепова Ольга Анатольевна" r:id="rId383">
    <sheetIdMap count="1">
      <sheetId val="1"/>
    </sheetIdMap>
  </header>
  <header guid="{1182677D-6A36-4C4A-88FF-2BC55A9D58C2}" dateTime="2018-05-08T14:37:04" maxSheetId="2" userName="Шулепова Ольга Анатольевна" r:id="rId384" minRId="949">
    <sheetIdMap count="1">
      <sheetId val="1"/>
    </sheetIdMap>
  </header>
  <header guid="{59CC5CCF-8C35-4958-A994-772DBCCB2616}" dateTime="2018-05-08T14:41:32" maxSheetId="2" userName="Залецкая Ольга Геннадьевна" r:id="rId385" minRId="950">
    <sheetIdMap count="1">
      <sheetId val="1"/>
    </sheetIdMap>
  </header>
  <header guid="{C5519D2B-C857-4198-8E70-AAAED42BCCE0}" dateTime="2018-05-08T14:46:22" maxSheetId="2" userName="Шулепова Ольга Анатольевна" r:id="rId386" minRId="951">
    <sheetIdMap count="1">
      <sheetId val="1"/>
    </sheetIdMap>
  </header>
  <header guid="{790B952B-9F66-4A52-86C7-69764C301091}" dateTime="2018-05-08T14:50:16" maxSheetId="2" userName="Шулепова Ольга Анатольевна" r:id="rId387">
    <sheetIdMap count="1">
      <sheetId val="1"/>
    </sheetIdMap>
  </header>
  <header guid="{52097154-ADA9-4920-BC2D-5C3EAAED2056}" dateTime="2018-05-08T14:52:50" maxSheetId="2" userName="Шулепова Ольга Анатольевна" r:id="rId388">
    <sheetIdMap count="1">
      <sheetId val="1"/>
    </sheetIdMap>
  </header>
  <header guid="{CC16BA03-5680-45D5-A9DE-3C2930AA3EB0}" dateTime="2018-05-08T14:59:17" maxSheetId="2" userName="Шулепова Ольга Анатольевна" r:id="rId389" minRId="955" maxRId="960">
    <sheetIdMap count="1">
      <sheetId val="1"/>
    </sheetIdMap>
  </header>
  <header guid="{55580919-5750-4CBF-B09C-376E31349BB8}" dateTime="2018-05-08T15:14:16" maxSheetId="2" userName="Астахова Анна Владимировна" r:id="rId390" minRId="961">
    <sheetIdMap count="1">
      <sheetId val="1"/>
    </sheetIdMap>
  </header>
  <header guid="{E8B99063-5584-460A-A827-D3A874510ED7}" dateTime="2018-05-08T15:15:21" maxSheetId="2" userName="Астахова Анна Владимировна" r:id="rId391" minRId="965">
    <sheetIdMap count="1">
      <sheetId val="1"/>
    </sheetIdMap>
  </header>
  <header guid="{D22F8EDD-57B4-4E84-B3D8-ADBC4A362C6D}" dateTime="2018-05-08T15:16:51" maxSheetId="2" userName="Астахова Анна Владимировна" r:id="rId392" minRId="966">
    <sheetIdMap count="1">
      <sheetId val="1"/>
    </sheetIdMap>
  </header>
  <header guid="{BAE51089-02AC-4DC4-A79D-D7B61B8B3A1E}" dateTime="2018-05-08T15:52:50" maxSheetId="2" userName="Рогожина Ольга Сергеевна" r:id="rId393" minRId="967">
    <sheetIdMap count="1">
      <sheetId val="1"/>
    </sheetIdMap>
  </header>
  <header guid="{217D920B-E615-47A3-BA4D-FF6773B09504}" dateTime="2018-05-08T15:54:09" maxSheetId="2" userName="Рогожина Ольга Сергеевна" r:id="rId394" minRId="971" maxRId="972">
    <sheetIdMap count="1">
      <sheetId val="1"/>
    </sheetIdMap>
  </header>
  <header guid="{BC431282-20D4-40B9-ACCD-BF653A54A1BD}" dateTime="2018-05-08T15:56:27" maxSheetId="2" userName="Рогожина Ольга Сергеевна" r:id="rId395" minRId="973">
    <sheetIdMap count="1">
      <sheetId val="1"/>
    </sheetIdMap>
  </header>
  <header guid="{66A8843F-1E09-43AD-A173-94F2D5C6FA92}" dateTime="2018-05-08T16:12:29" maxSheetId="2" userName="Рогожина Ольга Сергеевна" r:id="rId396">
    <sheetIdMap count="1">
      <sheetId val="1"/>
    </sheetIdMap>
  </header>
  <header guid="{B23C6EBB-83B5-4355-85C7-B23A1A26D3F3}" dateTime="2018-05-10T08:37:49" maxSheetId="2" userName="Минакова Оксана Сергеевна" r:id="rId397" minRId="980">
    <sheetIdMap count="1">
      <sheetId val="1"/>
    </sheetIdMap>
  </header>
  <header guid="{EE474E13-0921-4314-B3EF-9832474C23BC}" dateTime="2018-05-10T08:38:59" maxSheetId="2" userName="Минакова Оксана Сергеевна" r:id="rId398" minRId="981">
    <sheetIdMap count="1">
      <sheetId val="1"/>
    </sheetIdMap>
  </header>
  <header guid="{76533B16-BF92-496A-9021-7ACECE71DEC1}" dateTime="2018-05-10T08:43:26" maxSheetId="2" userName="Минакова Оксана Сергеевна" r:id="rId399" minRId="982">
    <sheetIdMap count="1">
      <sheetId val="1"/>
    </sheetIdMap>
  </header>
  <header guid="{803F2ADE-55CF-44DA-AD8B-524C7D4C6950}" dateTime="2018-05-10T08:44:53" maxSheetId="2" userName="Минакова Оксана Сергеевна" r:id="rId400" minRId="983">
    <sheetIdMap count="1">
      <sheetId val="1"/>
    </sheetIdMap>
  </header>
  <header guid="{96D870CE-36B8-4180-853F-8A5B09C5B92A}" dateTime="2018-05-10T08:46:13" maxSheetId="2" userName="Минакова Оксана Сергеевна" r:id="rId401" minRId="984">
    <sheetIdMap count="1">
      <sheetId val="1"/>
    </sheetIdMap>
  </header>
  <header guid="{C4D85150-AD3E-4784-AB0E-F82CCD0B70D0}" dateTime="2018-05-10T08:56:35" maxSheetId="2" userName="Минакова Оксана Сергеевна" r:id="rId402" minRId="985">
    <sheetIdMap count="1">
      <sheetId val="1"/>
    </sheetIdMap>
  </header>
  <header guid="{2C8BDCF0-53F5-4D65-B68B-849418FD6633}" dateTime="2018-05-10T09:42:54" maxSheetId="2" userName="Шулепова Ольга Анатольевна" r:id="rId403" minRId="986">
    <sheetIdMap count="1">
      <sheetId val="1"/>
    </sheetIdMap>
  </header>
  <header guid="{DD2D20FD-4698-4327-929E-2CFB52C31925}" dateTime="2018-05-10T09:51:03" maxSheetId="2" userName="Шулепова Ольга Анатольевна" r:id="rId404" minRId="990">
    <sheetIdMap count="1">
      <sheetId val="1"/>
    </sheetIdMap>
  </header>
  <header guid="{4A252D4E-2ABD-4B9E-A76B-C549A5E12EB5}" dateTime="2018-05-17T13:33:40" maxSheetId="2" userName="Вершинина Мария Игоревна" r:id="rId40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9" start="0" length="0">
    <dxf>
      <font>
        <sz val="16"/>
        <color rgb="FFFF0000"/>
      </font>
    </dxf>
  </rfmt>
  <rcc rId="560" sId="1">
    <oc r="J49" t="inlineStr">
      <is>
        <r>
          <rPr>
            <u/>
            <sz val="16"/>
            <color rgb="FFFF0000"/>
            <rFont val="Times New Roman"/>
            <family val="2"/>
            <charset val="204"/>
          </rPr>
          <t>АГ:</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cc rId="561" sId="1" odxf="1" dxf="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73 772,2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73 772,2 рублей.                                             
</t>
        </r>
        <r>
          <rPr>
            <u/>
            <sz val="20"/>
            <rFont val="Times New Roman"/>
            <family val="1"/>
            <charset val="204"/>
          </rPr>
          <t/>
        </r>
      </is>
    </nc>
    <odxf>
      <font>
        <sz val="16"/>
        <color rgb="FFFF0000"/>
      </font>
    </odxf>
    <ndxf>
      <font>
        <sz val="16"/>
        <color rgb="FFFF0000"/>
      </font>
    </ndxf>
  </rcc>
  <rcv guid="{D95852A1-B0FC-4AC5-B62B-5CCBE05B0D15}" action="delete"/>
  <rdn rId="0" localSheetId="1" customView="1" name="Z_D95852A1_B0FC_4AC5_B62B_5CCBE05B0D15_.wvu.FilterData" hidden="1" oldHidden="1">
    <formula>'на 01.03.2018'!$A$7:$J$397</formula>
    <oldFormula>'на 01.03.2018'!$A$7:$J$397</oldFormula>
  </rdn>
  <rcv guid="{D95852A1-B0FC-4AC5-B62B-5CCBE05B0D15}"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9"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rcc>
  <rcv guid="{CA384592-0CFD-4322-A4EB-34EC04693944}" action="delete"/>
  <rdn rId="0" localSheetId="1" customView="1" name="Z_CA384592_0CFD_4322_A4EB_34EC04693944_.wvu.PrintArea" hidden="1" oldHidden="1">
    <formula>'на 01.03.2018'!$A$1:$J$195</formula>
    <oldFormula>'на 01.03.2018'!$A$1:$J$195</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01.03.2018'!$A$7:$J$397</formula>
    <oldFormula>'на 01.03.2018'!$A$7:$J$397</oldFormula>
  </rdn>
  <rcv guid="{CA384592-0CFD-4322-A4EB-34EC0469394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 sId="1">
    <oc r="F33">
      <f>E33/D33</f>
    </oc>
    <nc r="F33"/>
  </rcc>
  <rcc rId="584" sId="1">
    <oc r="H33">
      <f>G33/D33</f>
    </oc>
    <nc r="H33"/>
  </rcc>
  <rcc rId="585"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cv guid="{CA384592-0CFD-4322-A4EB-34EC04693944}" action="delete"/>
  <rdn rId="0" localSheetId="1" customView="1" name="Z_CA384592_0CFD_4322_A4EB_34EC04693944_.wvu.PrintArea" hidden="1" oldHidden="1">
    <formula>'на 01.03.2018'!$A$1:$J$195</formula>
    <oldFormula>'на 01.03.2018'!$A$1:$J$195</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01.03.2018'!$A$7:$J$397</formula>
    <oldFormula>'на 01.03.2018'!$A$7:$J$397</oldFormula>
  </rdn>
  <rcv guid="{CA384592-0CFD-4322-A4EB-34EC04693944}"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 sId="1" numFmtId="4">
    <oc r="D82">
      <v>181231.3</v>
    </oc>
    <nc r="D82">
      <v>121231.3</v>
    </nc>
  </rcc>
  <rfmt sheetId="1" sqref="A80:I85" start="0" length="2147483647">
    <dxf>
      <font>
        <color auto="1"/>
      </font>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3" sId="1" quotePrefix="1">
    <oc r="E5" t="inlineStr">
      <is>
        <t>на 01.04.2018</t>
      </is>
    </oc>
    <nc r="E5" t="inlineStr">
      <is>
        <t>на 01.05.2018</t>
      </is>
    </nc>
  </rcc>
  <rfmt sheetId="1" sqref="A9:J193" start="0" length="2147483647">
    <dxf>
      <font>
        <color rgb="FFFF0000"/>
      </font>
    </dxf>
  </rfmt>
  <rdn rId="0" localSheetId="1" customView="1" name="Z_CCF533A2_322B_40E2_88B2_065E6D1D35B4_.wvu.Cols" hidden="1" oldHidden="1">
    <oldFormula>'на 01.03.2018'!#REF!</oldFormula>
  </rdn>
  <rcv guid="{CCF533A2-322B-40E2-88B2-065E6D1D35B4}" action="delete"/>
  <rdn rId="0" localSheetId="1" customView="1" name="Z_CCF533A2_322B_40E2_88B2_065E6D1D35B4_.wvu.PrintArea" hidden="1" oldHidden="1">
    <formula>'на 01.03.2018'!$A$1:$J$193</formula>
    <oldFormula>'на 01.03.2018'!$A$1:$J$193</oldFormula>
  </rdn>
  <rdn rId="0" localSheetId="1" customView="1" name="Z_CCF533A2_322B_40E2_88B2_065E6D1D35B4_.wvu.PrintTitles" hidden="1" oldHidden="1">
    <formula>'на 01.03.2018'!$5:$8</formula>
    <oldFormula>'на 01.03.2018'!$5:$8</oldFormula>
  </rdn>
  <rdn rId="0" localSheetId="1" customView="1" name="Z_CCF533A2_322B_40E2_88B2_065E6D1D35B4_.wvu.FilterData" hidden="1" oldHidden="1">
    <formula>'на 01.03.2018'!$A$7:$J$397</formula>
    <oldFormula>'на 01.03.2018'!$A$7:$J$397</oldFormula>
  </rdn>
  <rcv guid="{CCF533A2-322B-40E2-88B2-065E6D1D35B4}"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H20" start="0" length="2147483647">
    <dxf>
      <font>
        <color auto="1"/>
      </font>
    </dxf>
  </rfmt>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H20" start="0" length="2147483647">
    <dxf>
      <font/>
    </dxf>
  </rfmt>
  <rfmt sheetId="1" sqref="A15:A20" start="0" length="2147483647">
    <dxf>
      <font>
        <color auto="1"/>
      </font>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I60" start="0" length="2147483647">
    <dxf>
      <font>
        <color auto="1"/>
      </font>
    </dxf>
  </rfmt>
  <rcc rId="538" sId="1" numFmtId="4">
    <oc r="G57">
      <v>1247.97</v>
    </oc>
    <nc r="G57">
      <v>1582.38</v>
    </nc>
  </rcc>
  <rfmt sheetId="1" sqref="I55:I58" start="0" length="2147483647">
    <dxf>
      <font>
        <color rgb="FFFF0000"/>
      </font>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0:H146"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6:H146" start="0" length="2147483647">
    <dxf>
      <font>
        <color rgb="FFFF0000"/>
      </font>
    </dxf>
  </rfmt>
  <rcc rId="539" sId="1" numFmtId="4">
    <oc r="G144">
      <v>0</v>
    </oc>
    <nc r="G144">
      <v>214.87</v>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H165" start="0" length="2147483647">
    <dxf>
      <font>
        <color auto="1"/>
      </font>
    </dxf>
  </rfmt>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H178" start="0" length="2147483647">
    <dxf>
      <font>
        <color auto="1"/>
      </font>
    </dxf>
  </rfmt>
  <rcc rId="540" sId="1" numFmtId="4">
    <oc r="G175">
      <v>0</v>
    </oc>
    <nc r="G175">
      <v>163705.74</v>
    </nc>
  </rcc>
  <rcc rId="541" sId="1" numFmtId="4">
    <oc r="G176">
      <v>0</v>
    </oc>
    <nc r="G176">
      <v>10135.4</v>
    </nc>
  </rcc>
  <rcc rId="542" sId="1" numFmtId="4">
    <oc r="E175">
      <v>0</v>
    </oc>
    <nc r="E175">
      <v>163705.74</v>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 sId="1" numFmtId="4">
    <oc r="I57">
      <v>1797</v>
    </oc>
    <nc r="I57">
      <f>727</f>
    </nc>
  </rcc>
  <rcc rId="544" sId="1" odxf="1" dxf="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u/>
            <sz val="16"/>
            <color rgb="FFFF0000"/>
            <rFont val="Times New Roman"/>
            <family val="2"/>
            <charset val="204"/>
          </rPr>
          <t>АГ</t>
        </r>
        <r>
          <rPr>
            <sz val="16"/>
            <color rgb="FFFF0000"/>
            <rFont val="Times New Roman"/>
            <family val="2"/>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u/>
            <sz val="16"/>
            <color rgb="FFFF0000"/>
            <rFont val="Times New Roman"/>
            <family val="2"/>
            <charset val="204"/>
          </rPr>
          <t>АГ</t>
        </r>
        <r>
          <rPr>
            <sz val="16"/>
            <color rgb="FFFF0000"/>
            <rFont val="Times New Roman"/>
            <family val="2"/>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nc>
    <odxf>
      <font>
        <sz val="16"/>
        <color rgb="FFFF0000"/>
      </font>
    </odxf>
    <ndxf>
      <font>
        <sz val="16"/>
        <color rgb="FFFF0000"/>
      </font>
    </ndxf>
  </rcc>
  <rfmt sheetId="1" sqref="I15:I17" start="0" length="2147483647">
    <dxf>
      <font>
        <color auto="1"/>
      </font>
    </dxf>
  </rfmt>
  <rcc rId="545" sId="1" odxf="1" dxf="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nc>
    <odxf>
      <font>
        <sz val="16"/>
        <color rgb="FFFF0000"/>
      </font>
    </odxf>
    <ndxf>
      <font>
        <sz val="16"/>
        <color auto="1"/>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0" sId="1" numFmtId="4">
    <oc r="I82">
      <v>181231.3</v>
    </oc>
    <nc r="I82">
      <v>121231.3</v>
    </nc>
  </rcc>
  <rcc rId="591" sId="1" odxf="1" dxf="1">
    <oc r="J80" t="inlineStr">
      <is>
        <t>Размещение заявок на проведение аукционов по приобретению жилых помещений для участников программы, согласно плана-графика, состоится в апреле 2018 года (41 - 1 комн.кв., 20 - 2 комн.кв, 6-3 комн.кв, 2 - 4 комн.кв., на сумму 203 549,64 тыс.руб.)</t>
      </is>
    </oc>
    <nc r="J80" t="inlineStr">
      <is>
        <t>Размещение заявок на проведение аукционов по приобретению жилых помещений для участников программы, согласно плану-графику, состоится в мае 2018 года (20 - 1 комн.квартир, 16 - 2-х комнт.квартир)</t>
      </is>
    </nc>
    <ndxf>
      <font>
        <sz val="16"/>
        <color auto="1"/>
      </font>
    </ndxf>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color rgb="FFFF0000"/>
            <rFont val="Times New Roman"/>
            <family val="2"/>
            <charset val="204"/>
          </rPr>
          <t>ДГХ:</t>
        </r>
        <r>
          <rPr>
            <sz val="16"/>
            <color rgb="FFFF0000"/>
            <rFont val="Times New Roman"/>
            <family val="2"/>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 sId="1">
    <oc r="I57">
      <f>727</f>
    </oc>
    <nc r="I57">
      <f>727+1070</f>
    </nc>
  </rcc>
  <rfmt sheetId="1" sqref="I55:I57" start="0" length="2147483647">
    <dxf>
      <font>
        <color auto="1"/>
      </font>
    </dxf>
  </rfmt>
  <rcc rId="548"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u/>
            <sz val="16"/>
            <color rgb="FFFF0000"/>
            <rFont val="Times New Roman"/>
            <family val="2"/>
            <charset val="204"/>
          </rPr>
          <t>АГ</t>
        </r>
        <r>
          <rPr>
            <sz val="16"/>
            <color rgb="FFFF0000"/>
            <rFont val="Times New Roman"/>
            <family val="2"/>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головы. 
</t>
        </r>
        <r>
          <rPr>
            <u/>
            <sz val="16"/>
            <rFont val="Times New Roman"/>
            <family val="1"/>
            <charset val="204"/>
          </rPr>
          <t>АГ</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3:I176" start="0" length="2147483647">
    <dxf>
      <font>
        <color auto="1"/>
      </font>
    </dxf>
  </rfmt>
  <rcc rId="549" sId="1" odxf="1" dxf="1">
    <oc r="J173" t="inlineStr">
      <is>
        <r>
          <rPr>
            <u/>
            <sz val="16"/>
            <color rgb="FFFF0000"/>
            <rFont val="Times New Roman"/>
            <family val="2"/>
            <charset val="204"/>
          </rPr>
          <t>ДГХ</t>
        </r>
        <r>
          <rPr>
            <sz val="16"/>
            <color rgb="FFFF0000"/>
            <rFont val="Times New Roman"/>
            <family val="2"/>
            <charset val="204"/>
          </rPr>
          <t xml:space="preserve">: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Расходы запланированы на 3, 4 кварталы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is>
    </oc>
    <n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Расходы запланированы на 3, 4 кварталы 2018 года.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
Расходы запланированы на 3, 4 кварталы 2018 года.
1 938,76487 тыс.руб. - экономия в результате уточнения начальной максимальной цены контракта.
4,02578 тыс.руб. - экономия в результате уточнения стоимости работ.</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is>
    </nc>
    <odxf>
      <font>
        <sz val="16"/>
        <color rgb="FFFF0000"/>
      </font>
    </odxf>
    <ndxf>
      <font>
        <sz val="16"/>
        <color rgb="FFFF0000"/>
      </font>
    </ndxf>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0" sId="1">
    <o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Расходы запланированы на 3, 4 кварталы 2018 года.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
Расходы запланированы на 3, 4 кварталы 2018 года.
1 938,76487 тыс.руб. - экономия в результате уточнения начальной максимальной цены контракта.
4,02578 тыс.руб. - экономия в результате уточнения стоимости работ.</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is>
    </oc>
    <n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тыс.рублей, в том числе 368 367,5 тыс. рублей за счет средств окружного бюджета, 19 389,5тыс. рублей за счет средств местного бюджета. Расходы запланированы на 3, 4 кварталы 2018 года.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
Расходы запланированы на 3, 4 кварталы 2018 года.
1 938,76487 тыс.руб. - экономия в результате уточнения начальной максимальной цены контракта.
4,02578 тыс.руб. - экономия в результате уточнения стоимости работ.</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is>
    </nc>
  </rcc>
  <rcv guid="{CCF533A2-322B-40E2-88B2-065E6D1D35B4}" action="delete"/>
  <rdn rId="0" localSheetId="1" customView="1" name="Z_CCF533A2_322B_40E2_88B2_065E6D1D35B4_.wvu.PrintArea" hidden="1" oldHidden="1">
    <formula>'на 01.03.2018'!$A$1:$J$193</formula>
    <oldFormula>'на 01.03.2018'!$A$1:$J$193</oldFormula>
  </rdn>
  <rdn rId="0" localSheetId="1" customView="1" name="Z_CCF533A2_322B_40E2_88B2_065E6D1D35B4_.wvu.PrintTitles" hidden="1" oldHidden="1">
    <formula>'на 01.03.2018'!$5:$8</formula>
    <oldFormula>'на 01.03.2018'!$5:$8</oldFormula>
  </rdn>
  <rdn rId="0" localSheetId="1" customView="1" name="Z_CCF533A2_322B_40E2_88B2_065E6D1D35B4_.wvu.FilterData" hidden="1" oldHidden="1">
    <formula>'на 01.03.2018'!$A$7:$J$397</formula>
    <oldFormula>'на 01.03.2018'!$A$7:$J$397</oldFormula>
  </rdn>
  <rcv guid="{CCF533A2-322B-40E2-88B2-065E6D1D35B4}"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4" sId="1">
    <o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головы. 
</t>
        </r>
        <r>
          <rPr>
            <u/>
            <sz val="16"/>
            <rFont val="Times New Roman"/>
            <family val="1"/>
            <charset val="204"/>
          </rPr>
          <t>АГ</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rFont val="Times New Roman"/>
            <family val="1"/>
            <charset val="204"/>
          </rPr>
          <t>АГ</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2:I144" start="0" length="2147483647">
    <dxf>
      <font>
        <color auto="1"/>
      </font>
    </dxf>
  </rfmt>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6:I146" start="0" length="2147483647">
    <dxf>
      <font>
        <color auto="1"/>
      </font>
    </dxf>
  </rfmt>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0:I141" start="0" length="2147483647">
    <dxf>
      <font>
        <color auto="1"/>
      </font>
    </dxf>
  </rfmt>
  <rcc rId="555" sId="1" odxf="1" dxf="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color rgb="FFFF0000"/>
            <rFont val="Times New Roman"/>
            <family val="2"/>
            <charset val="204"/>
          </rPr>
          <t xml:space="preserve">
 УППЭК</t>
        </r>
        <r>
          <rPr>
            <sz val="16"/>
            <color rgb="FFFF0000"/>
            <rFont val="Times New Roman"/>
            <family val="2"/>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2"/>
            <charset val="204"/>
          </rPr>
          <t xml:space="preserve">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color rgb="FFFF0000"/>
            <rFont val="Times New Roman"/>
            <family val="2"/>
            <charset val="204"/>
          </rPr>
          <t xml:space="preserve">
 УППЭК</t>
        </r>
        <r>
          <rPr>
            <sz val="16"/>
            <color rgb="FFFF0000"/>
            <rFont val="Times New Roman"/>
            <family val="2"/>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odxf>
      <font>
        <sz val="16"/>
        <color rgb="FFFF0000"/>
      </font>
    </odxf>
    <ndxf>
      <font>
        <sz val="16"/>
        <color rgb="FFFF0000"/>
      </font>
    </ndxf>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6" sId="1">
    <o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2"/>
            <charset val="204"/>
          </rPr>
          <t xml:space="preserve">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color rgb="FFFF0000"/>
            <rFont val="Times New Roman"/>
            <family val="2"/>
            <charset val="204"/>
          </rPr>
          <t xml:space="preserve">
 УППЭК</t>
        </r>
        <r>
          <rPr>
            <sz val="16"/>
            <color rgb="FFFF0000"/>
            <rFont val="Times New Roman"/>
            <family val="2"/>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 Аукционная документация направлена повторно на согласование  в УО - 06.04.2018.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01.03.2018'!$A$1:$J$193</formula>
    <oldFormula>'на 01.03.2018'!$A$1:$J$193</oldFormula>
  </rdn>
  <rdn rId="0" localSheetId="1" customView="1" name="Z_CCF533A2_322B_40E2_88B2_065E6D1D35B4_.wvu.PrintTitles" hidden="1" oldHidden="1">
    <formula>'на 01.03.2018'!$5:$8</formula>
    <oldFormula>'на 01.03.2018'!$5:$8</oldFormula>
  </rdn>
  <rdn rId="0" localSheetId="1" customView="1" name="Z_CCF533A2_322B_40E2_88B2_065E6D1D35B4_.wvu.FilterData" hidden="1" oldHidden="1">
    <formula>'на 01.03.2018'!$A$7:$J$397</formula>
    <oldFormula>'на 01.03.2018'!$A$7:$J$397</oldFormula>
  </rdn>
  <rcv guid="{CCF533A2-322B-40E2-88B2-065E6D1D35B4}"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B23" start="0" length="2147483647">
    <dxf>
      <font>
        <color auto="1"/>
      </font>
    </dxf>
  </rfmt>
  <rcc rId="607"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t>
        </r>
        <r>
          <rPr>
            <sz val="16"/>
            <color rgb="FFFF0000"/>
            <rFont val="Times New Roman"/>
            <family val="1"/>
            <charset val="204"/>
          </rPr>
          <t>11.</t>
        </r>
      </is>
    </nc>
  </rcc>
  <rcv guid="{3EEA7E1A-5F2B-4408-A34C-1F0223B5B245}" action="delete"/>
  <rdn rId="0" localSheetId="1" customView="1" name="Z_3EEA7E1A_5F2B_4408_A34C_1F0223B5B245_.wvu.PrintArea" hidden="1" oldHidden="1">
    <formula>'на 01.03.2018'!$A$1:$J$196</formula>
    <oldFormula>'на 01.03.2018'!$A$1:$J$196</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01.03.2018'!$A$7:$J$397</formula>
    <oldFormula>'на 01.03.2018'!$A$7:$J$397</oldFormula>
  </rdn>
  <rcv guid="{3EEA7E1A-5F2B-4408-A34C-1F0223B5B24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2"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5:B26" start="0" length="2147483647">
    <dxf>
      <font>
        <color auto="1"/>
      </font>
    </dxf>
  </rfmt>
  <rfmt sheetId="1" sqref="B24" start="0" length="2147483647">
    <dxf>
      <font>
        <color auto="1"/>
      </font>
    </dxf>
  </rfmt>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7:B28" start="0" length="2147483647">
    <dxf>
      <font>
        <color auto="1"/>
      </font>
    </dxf>
  </rfmt>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1" sId="1" numFmtId="4">
    <oc r="C26">
      <v>82072.02</v>
    </oc>
    <nc r="C26">
      <v>90515.28</v>
    </nc>
  </rcc>
  <rcc rId="612" sId="1" numFmtId="4">
    <oc r="D26">
      <v>82072.02</v>
    </oc>
    <nc r="D26">
      <v>90515.28</v>
    </nc>
  </rcc>
  <rcc rId="613" sId="1" numFmtId="4">
    <oc r="G26">
      <v>13728.67</v>
    </oc>
    <nc r="G26">
      <v>20072.669999999998</v>
    </nc>
  </rcc>
  <rfmt sheetId="1" sqref="C26:I26" start="0" length="2147483647">
    <dxf>
      <font>
        <color auto="1"/>
      </font>
    </dxf>
  </rfmt>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01.03.2018'!$A$1:$J$196</formula>
    <oldFormula>'на 01.03.2018'!$A$1:$J$196</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01.03.2018'!$A$7:$J$397</formula>
    <oldFormula>'на 01.03.2018'!$A$7:$J$397</oldFormula>
  </rdn>
  <rcv guid="{3EEA7E1A-5F2B-4408-A34C-1F0223B5B245}"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617" sheetId="1" oldName="[отчет по госпрограммам на 01.05.2018.xlsx]на 01.03.2018" newName="[отчет по госпрограммам на 01.05.2018.xlsx]на 01.05.2018"/>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8" sId="1">
    <o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is>
    </oc>
    <nc r="J98" t="inlineStr">
      <is>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- 30,8%, по сетям - 53,5% </t>
      </is>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98:J103" start="0" length="2147483647">
    <dxf>
      <font>
        <color auto="1"/>
      </font>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6" start="0" length="2147483647">
    <dxf>
      <font>
        <color rgb="FFFF0000"/>
      </font>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t>
        </r>
        <r>
          <rPr>
            <sz val="16"/>
            <color rgb="FFFF0000"/>
            <rFont val="Times New Roman"/>
            <family val="1"/>
            <charset val="204"/>
          </rPr>
          <t>11.</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t>
        </r>
        <r>
          <rPr>
            <sz val="16"/>
            <color rgb="FFFF0000"/>
            <rFont val="Times New Roman"/>
            <family val="1"/>
            <charset val="204"/>
          </rPr>
          <t>11.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3" sId="1" numFmtId="4">
    <oc r="C89">
      <v>0</v>
    </oc>
    <nc r="C89">
      <v>267.62</v>
    </nc>
  </rcc>
  <rcc rId="594" sId="1" numFmtId="4">
    <oc r="D89">
      <v>0</v>
    </oc>
    <nc r="D89">
      <v>267.62</v>
    </nc>
  </rcc>
  <rcc rId="595" sId="1" numFmtId="4">
    <nc r="I89">
      <v>267.62</v>
    </nc>
  </rcc>
  <rcc rId="596" sId="1">
    <oc r="J86" t="inlineStr">
      <is>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 Доля софинансирования местного бюджета будет вынесена на рассмотрение  бюджетной  комиссии, которая состоится в июне 2018 года.</t>
      </is>
    </oc>
    <nc r="J86" t="inlineStr">
      <is>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t>
      </is>
    </nc>
  </rcc>
  <rfmt sheetId="1" sqref="A86:J91" start="0" length="2147483647">
    <dxf>
      <font>
        <color auto="1"/>
      </font>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B23" start="0" length="2147483647">
    <dxf>
      <font>
        <color auto="1"/>
      </font>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6" sId="1" numFmtId="4">
    <oc r="C25">
      <v>9825389.4000000004</v>
    </oc>
    <nc r="C25">
      <v>9985786.3000000007</v>
    </nc>
  </rcc>
  <rcc rId="627" sId="1" numFmtId="4">
    <oc r="D25">
      <f>10045012.7+160421.9</f>
    </oc>
    <nc r="D25">
      <v>10205434.6</v>
    </nc>
  </rcc>
  <rcc rId="628" sId="1" numFmtId="4">
    <oc r="G25">
      <v>1309167.4099999999</v>
    </oc>
    <nc r="G25">
      <v>2107119.65</v>
    </nc>
  </rcc>
  <rcc rId="629" sId="1" numFmtId="4">
    <oc r="E25">
      <v>1394173.4</v>
    </oc>
    <nc r="E25">
      <v>2127192.3199999998</v>
    </nc>
  </rcc>
  <rfmt sheetId="1" sqref="C25:H25" start="0" length="2147483647">
    <dxf>
      <font>
        <color auto="1"/>
      </font>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0" sId="1" numFmtId="4">
    <nc r="C27">
      <v>8443.26</v>
    </nc>
  </rcc>
  <rcc rId="631" sId="1" numFmtId="4">
    <nc r="D27">
      <v>8443.26</v>
    </nc>
  </rcc>
  <rcc rId="632" sId="1" numFmtId="4">
    <nc r="I27">
      <v>8443.26</v>
    </nc>
  </rcc>
  <rfmt sheetId="1" sqref="C27:I27" start="0" length="2147483647">
    <dxf>
      <font>
        <color auto="1"/>
      </font>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3" sId="1" odxf="1" dxf="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odxf>
      <font>
        <sz val="16"/>
        <color rgb="FFFF0000"/>
      </font>
    </odxf>
    <ndxf>
      <font>
        <sz val="16"/>
        <color rgb="FFFF0000"/>
      </font>
    </ndxf>
  </rc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1" sId="1" numFmtId="4">
    <oc r="E40">
      <v>31234.86</v>
    </oc>
    <nc r="E40">
      <v>45234.85</v>
    </nc>
  </rcc>
  <rfmt sheetId="1" sqref="E40" start="0" length="2147483647">
    <dxf>
      <font>
        <color auto="1"/>
      </font>
    </dxf>
  </rfmt>
  <rcc rId="642" sId="1" numFmtId="4">
    <oc r="E39">
      <v>31234.86</v>
    </oc>
    <nc r="E39">
      <v>53704.78</v>
    </nc>
  </rcc>
  <rfmt sheetId="1" sqref="E39" start="0" length="2147483647">
    <dxf>
      <font>
        <color auto="1"/>
      </font>
    </dxf>
  </rfmt>
  <rfmt sheetId="1" sqref="E37:F40" start="0" length="2147483647">
    <dxf>
      <font>
        <color auto="1"/>
      </font>
    </dxf>
  </rfmt>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3" sId="1" numFmtId="4">
    <oc r="C27">
      <v>8443.26</v>
    </oc>
    <nc r="C27"/>
  </rcc>
  <rcc rId="644" sId="1" numFmtId="4">
    <oc r="D27">
      <v>8443.26</v>
    </oc>
    <nc r="D27"/>
  </rcc>
  <rcc rId="645" sId="1" numFmtId="4">
    <oc r="I27">
      <v>8443.26</v>
    </oc>
    <nc r="I27"/>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6"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73 772,2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t>
        </r>
        <r>
          <rPr>
            <sz val="16"/>
            <color rgb="FFFF0000"/>
            <rFont val="Times New Roman"/>
            <family val="2"/>
            <charset val="204"/>
          </rPr>
          <t xml:space="preserve">73 772,2 рублей.                                             
</t>
        </r>
        <r>
          <rPr>
            <u/>
            <sz val="20"/>
            <rFont val="Times New Roman"/>
            <family val="1"/>
            <charset val="204"/>
          </rPr>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7" sId="1" numFmtId="4">
    <oc r="C100">
      <v>103847.2</v>
    </oc>
    <nc r="C100">
      <v>150835.79999999999</v>
    </nc>
  </rcc>
  <rcc rId="598" sId="1" numFmtId="4">
    <oc r="D100">
      <v>103847.2</v>
    </oc>
    <nc r="D100">
      <v>150835.79999999999</v>
    </nc>
  </rcc>
  <rcc rId="599" sId="1" numFmtId="4">
    <oc r="C101">
      <v>34615.760000000002</v>
    </oc>
    <nc r="C101">
      <v>50278.62</v>
    </nc>
  </rcc>
  <rcc rId="600" sId="1" numFmtId="4">
    <oc r="D101">
      <v>34615.760000000002</v>
    </oc>
    <nc r="D101">
      <v>50278.62</v>
    </nc>
  </rcc>
  <rfmt sheetId="1" sqref="A98:D103" start="0" length="2147483647">
    <dxf>
      <font>
        <color auto="1"/>
      </font>
    </dxf>
  </rfmt>
  <rcc rId="601" sId="1" numFmtId="4">
    <oc r="E100">
      <v>16911.5</v>
    </oc>
    <nc r="E100">
      <v>30043.74</v>
    </nc>
  </rcc>
  <rcc rId="602" sId="1" numFmtId="4">
    <oc r="E101">
      <v>10014.58</v>
    </oc>
    <nc r="E101">
      <v>21687.68</v>
    </nc>
  </rcc>
  <rcc rId="603" sId="1" numFmtId="4">
    <oc r="G100">
      <v>16911.5</v>
    </oc>
    <nc r="G100">
      <v>30043.74</v>
    </nc>
  </rcc>
  <rcc rId="604" sId="1" numFmtId="4">
    <oc r="G101">
      <v>10014.58</v>
    </oc>
    <nc r="G101">
      <v>21687.68</v>
    </nc>
  </rcc>
  <rfmt sheetId="1" sqref="A98:I103" start="0" length="2147483647">
    <dxf>
      <font>
        <color auto="1"/>
      </font>
    </dxf>
  </rfmt>
  <rcc rId="605" sId="1" numFmtId="4">
    <oc r="I100">
      <v>103847.2</v>
    </oc>
    <nc r="I100">
      <v>150835.79999999999</v>
    </nc>
  </rcc>
  <rcc rId="606" sId="1" numFmtId="4">
    <oc r="I101">
      <v>34615.760000000002</v>
    </oc>
    <nc r="I101">
      <v>50278.62</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7"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8"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8:I133" start="0" length="2147483647">
    <dxf>
      <font>
        <color auto="1"/>
      </font>
    </dxf>
  </rfmt>
  <rcc rId="654" sId="1">
    <oc r="J128" t="inlineStr">
      <is>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- 23.04.2018.Уведомлением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t>
      </is>
    </oc>
    <n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- 03.05.2018.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is>
    </nc>
  </rcc>
  <rfmt sheetId="1" sqref="J128:J133" start="0" length="2147483647">
    <dxf>
      <font>
        <color auto="1"/>
      </font>
    </dxf>
  </rfmt>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I23" start="0" length="2147483647">
    <dxf>
      <font>
        <color auto="1"/>
      </font>
    </dxf>
  </rfmt>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8" sId="1" numFmtId="4">
    <oc r="C32">
      <v>278452.40000000002</v>
    </oc>
    <nc r="C32">
      <v>282040.3</v>
    </nc>
  </rcc>
  <rcc rId="659" sId="1" numFmtId="4">
    <oc r="E32">
      <v>114973.29</v>
    </oc>
    <nc r="E32">
      <v>134308.29</v>
    </nc>
  </rcc>
  <rcc rId="660" sId="1" numFmtId="4">
    <oc r="G32">
      <v>49003.4</v>
    </oc>
    <nc r="G32">
      <v>66013.08</v>
    </nc>
  </rcc>
  <rfmt sheetId="1" sqref="A29:I35" start="0" length="2147483647">
    <dxf>
      <font>
        <color auto="1"/>
      </font>
    </dxf>
  </rfmt>
  <rfmt sheetId="1" sqref="A36:XFD36" start="0" length="2147483647">
    <dxf>
      <font>
        <color auto="1"/>
      </font>
    </dxf>
  </rfmt>
  <rcv guid="{D95852A1-B0FC-4AC5-B62B-5CCBE05B0D15}" action="delete"/>
  <rdn rId="0" localSheetId="1" customView="1" name="Z_D95852A1_B0FC_4AC5_B62B_5CCBE05B0D15_.wvu.FilterData" hidden="1" oldHidden="1">
    <formula>'на 01.05.2018'!$A$7:$J$397</formula>
    <oldFormula>'на 01.05.2018'!$A$7:$J$397</oldFormula>
  </rdn>
  <rcv guid="{D95852A1-B0FC-4AC5-B62B-5CCBE05B0D15}"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2" sId="1">
    <o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 Аукционная документация направлена повторно на согласование  в УО - 06.04.2018.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6" sId="1">
    <o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тыс.рублей, в том числе 368 367,5 тыс. рублей за счет средств окружного бюджета, 19 389,5тыс. рублей за счет средств местного бюджета. Расходы запланированы на 3, 4 кварталы 2018 года.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
Расходы запланированы на 3, 4 кварталы 2018 года.
1 938,76487 тыс.руб. - экономия в результате уточнения начальной максимальной цены контракта.
4,02578 тыс.руб. - экономия в результате уточнения стоимости работ.</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is>
    </oc>
    <n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тыс.рублей, в том числе 368 367,5 тыс. рублей за счет средств окружного бюджета, 19 389,5тыс. рублей за счет средств местного бюджета. Расходы запланированы на 3, 4 кварталы 2018 года.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
Расходы запланированы на 3, 4 кварталы 2018 года.
1 938,76487 тыс.руб. - экономия в результате уточнения начальной максимальной цены контракта.
4,02578 тыс.руб. - экономия в результате уточнения стоимости работ.</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2:I97" start="0" length="2147483647">
    <dxf>
      <font>
        <color auto="1"/>
      </font>
    </dxf>
  </rfmt>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4:I79" start="0" length="2147483647">
    <dxf>
      <font>
        <color auto="1"/>
      </font>
    </dxf>
  </rfmt>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7" sId="1" numFmtId="4">
    <oc r="C51">
      <v>9175.9</v>
    </oc>
    <nc r="C51">
      <v>9497.1</v>
    </nc>
  </rcc>
  <rcc rId="668" sId="1" numFmtId="4">
    <oc r="E51">
      <v>1302</v>
    </oc>
    <nc r="E51">
      <v>1852</v>
    </nc>
  </rcc>
  <rcc rId="669" sId="1" numFmtId="4">
    <oc r="G51">
      <v>1098.27</v>
    </oc>
    <nc r="G51">
      <v>1524.14</v>
    </nc>
  </rcc>
  <rfmt sheetId="1" sqref="A49:H54" start="0" length="2147483647">
    <dxf>
      <font>
        <color auto="1"/>
      </font>
    </dxf>
  </rfmt>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8:I73" start="0" length="2147483647">
    <dxf>
      <font>
        <color auto="1"/>
      </font>
    </dxf>
  </rfmt>
  <rfmt sheetId="1" sqref="A61:J61" start="0" length="2147483647">
    <dxf>
      <font>
        <color auto="1"/>
      </font>
    </dxf>
  </rfmt>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9:I51" start="0" length="2147483647">
    <dxf>
      <font>
        <color auto="1"/>
      </font>
    </dxf>
  </rfmt>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6"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6:I121" start="0" length="2147483647">
    <dxf>
      <font>
        <color auto="1"/>
      </font>
    </dxf>
  </rfmt>
  <rcc rId="680" sId="1" numFmtId="4">
    <oc r="D112">
      <v>4492.2</v>
    </oc>
    <nc r="D112">
      <v>3644.44</v>
    </nc>
  </rcc>
  <rfmt sheetId="1" sqref="C112:D112" start="0" length="2147483647">
    <dxf>
      <font>
        <color auto="1"/>
      </font>
    </dxf>
  </rfmt>
  <rcc rId="681" sId="1" numFmtId="4">
    <oc r="I112">
      <v>4492.2</v>
    </oc>
    <nc r="I112">
      <v>3644.44</v>
    </nc>
  </rcc>
  <rfmt sheetId="1" sqref="I112" start="0" length="2147483647">
    <dxf>
      <font>
        <color auto="1"/>
      </font>
    </dxf>
  </rfmt>
  <rcc rId="682" sId="1" numFmtId="4">
    <oc r="C123">
      <v>15651</v>
    </oc>
    <nc r="C123">
      <f>D123</f>
    </nc>
  </rcc>
  <rfmt sheetId="1" sqref="A122:I127" start="0" length="2147483647">
    <dxf>
      <font>
        <color auto="1"/>
      </font>
    </dxf>
  </rfmt>
  <rcv guid="{D95852A1-B0FC-4AC5-B62B-5CCBE05B0D15}" action="delete"/>
  <rdn rId="0" localSheetId="1" customView="1" name="Z_D95852A1_B0FC_4AC5_B62B_5CCBE05B0D15_.wvu.FilterData" hidden="1" oldHidden="1">
    <formula>'на 01.05.2018'!$A$7:$J$397</formula>
    <oldFormula>'на 01.05.2018'!$A$7:$J$397</oldFormula>
  </rdn>
  <rcv guid="{D95852A1-B0FC-4AC5-B62B-5CCBE05B0D15}"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4" sId="1" numFmtId="4">
    <oc r="D111">
      <v>706.1</v>
    </oc>
    <nc r="D111">
      <v>572.84</v>
    </nc>
  </rcc>
  <rfmt sheetId="1" sqref="A110:B115" start="0" length="2147483647">
    <dxf>
      <font>
        <color auto="1"/>
      </font>
    </dxf>
  </rfmt>
  <rfmt sheetId="1" sqref="C110:I111" start="0" length="2147483647">
    <dxf>
      <font>
        <color auto="1"/>
      </font>
    </dxf>
  </rfmt>
  <rcc rId="685" sId="1" numFmtId="4">
    <oc r="I111">
      <v>706.1</v>
    </oc>
    <nc r="I111">
      <v>572.84</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3:I113" start="0" length="2147483647">
    <dxf>
      <font>
        <color auto="1"/>
      </font>
    </dxf>
  </rfmt>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4:I109" start="0" length="2147483647">
    <dxf>
      <font>
        <color auto="1"/>
      </font>
    </dxf>
  </rfmt>
  <rfmt sheetId="1" sqref="A134:J139" start="0" length="2147483647">
    <dxf>
      <font>
        <color auto="1"/>
      </font>
    </dxf>
  </rfmt>
  <rfmt sheetId="1" sqref="C149:I149" start="0" length="2147483647">
    <dxf>
      <font>
        <color auto="1"/>
      </font>
    </dxf>
  </rfmt>
  <rcc rId="696" sId="1" numFmtId="4">
    <oc r="C150">
      <v>26688.3</v>
    </oc>
    <nc r="C150">
      <v>21104.9</v>
    </nc>
  </rcc>
  <rcc rId="697" sId="1" numFmtId="4">
    <oc r="E150">
      <v>2099.6999999999998</v>
    </oc>
    <nc r="E150">
      <v>7863.98</v>
    </nc>
  </rcc>
  <rcc rId="698" sId="1" numFmtId="4">
    <oc r="G150">
      <v>1860.86</v>
    </oc>
    <nc r="G150">
      <v>7765.87</v>
    </nc>
  </rcc>
  <rfmt sheetId="1" sqref="C150:I150" start="0" length="2147483647">
    <dxf>
      <font>
        <color auto="1"/>
      </font>
    </dxf>
  </rfmt>
  <rcc rId="699" sId="1" numFmtId="4">
    <oc r="C151">
      <v>4501.0200000000004</v>
    </oc>
    <nc r="C151">
      <v>6069.57</v>
    </nc>
  </rcc>
  <rcc rId="700" sId="1" numFmtId="4">
    <oc r="D151">
      <v>4501.0200000000004</v>
    </oc>
    <nc r="D151">
      <v>5792.45</v>
    </nc>
  </rcc>
  <rcc rId="701" sId="1" numFmtId="4">
    <oc r="C152">
      <v>12895</v>
    </oc>
    <nc r="C152">
      <v>5256.03</v>
    </nc>
  </rcc>
  <rfmt sheetId="1" sqref="C151:D152" start="0" length="2147483647">
    <dxf>
      <font>
        <color auto="1"/>
      </font>
    </dxf>
  </rfmt>
  <rcc rId="702" sId="1" numFmtId="4">
    <oc r="G152">
      <v>5084</v>
    </oc>
    <nc r="G152">
      <v>5234</v>
    </nc>
  </rcc>
  <rcc rId="703" sId="1" numFmtId="4">
    <oc r="G151">
      <v>809.45</v>
    </oc>
    <nc r="G151">
      <v>1602.95</v>
    </nc>
  </rcc>
  <rcc rId="704" sId="1" numFmtId="4">
    <oc r="D152">
      <v>12895</v>
    </oc>
    <nc r="D152">
      <v>5256.02</v>
    </nc>
  </rcc>
  <rfmt sheetId="1" sqref="E151:I152" start="0" length="2147483647">
    <dxf>
      <font>
        <color auto="1"/>
      </font>
    </dxf>
  </rfmt>
  <rcc rId="705" sId="1" numFmtId="4">
    <oc r="I152">
      <v>12895</v>
    </oc>
    <nc r="I152">
      <v>5256.02</v>
    </nc>
  </rcc>
  <rcc rId="706" sId="1">
    <oc r="I151">
      <f>4394.32+106.7</f>
    </oc>
    <nc r="I151">
      <f>5685.75+106.7</f>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7:I153" start="0" length="2147483647">
    <dxf>
      <font>
        <color auto="1"/>
      </font>
    </dxf>
  </rfmt>
  <rcc rId="707" sId="1" numFmtId="4">
    <oc r="C168">
      <v>212328.6</v>
    </oc>
    <nc r="C168">
      <v>224499.20000000001</v>
    </nc>
  </rcc>
  <rcc rId="708" sId="1" numFmtId="4">
    <oc r="D168">
      <v>226142.1</v>
    </oc>
    <nc r="D168">
      <v>224499.20000000001</v>
    </nc>
  </rcc>
  <rcc rId="709" sId="1" numFmtId="4">
    <oc r="E168">
      <v>26257.13</v>
    </oc>
    <nc r="E168">
      <v>52511.839999999997</v>
    </nc>
  </rcc>
  <rcc rId="710" sId="1" numFmtId="4">
    <oc r="G168">
      <v>26257.13</v>
    </oc>
    <nc r="G168">
      <v>52511.839999999997</v>
    </nc>
  </rcc>
  <rcc rId="711" sId="1" numFmtId="4">
    <oc r="I168">
      <v>226142.1</v>
    </oc>
    <nc r="I168">
      <v>224499.20000000001</v>
    </nc>
  </rcc>
  <rfmt sheetId="1" sqref="C170" start="0" length="2147483647">
    <dxf>
      <font>
        <color auto="1"/>
      </font>
    </dxf>
  </rfmt>
  <rcc rId="712" sId="1" numFmtId="4">
    <oc r="D170">
      <v>38.1</v>
    </oc>
    <nc r="D170">
      <v>4019.38</v>
    </nc>
  </rcc>
  <rfmt sheetId="1" sqref="D170" start="0" length="2147483647">
    <dxf>
      <font>
        <color auto="1"/>
      </font>
    </dxf>
  </rfmt>
  <rfmt sheetId="1" sqref="C169" start="0" length="2147483647">
    <dxf>
      <font>
        <color auto="1"/>
      </font>
    </dxf>
  </rfmt>
  <rcc rId="713" sId="1" numFmtId="4">
    <oc r="D169">
      <f>11213.3-D170</f>
    </oc>
    <nc r="D169">
      <v>12237.34</v>
    </nc>
  </rcc>
  <rcc rId="714" sId="1" numFmtId="4">
    <oc r="G169">
      <v>3686.93</v>
    </oc>
    <nc r="G169">
      <v>4036.14</v>
    </nc>
  </rcc>
  <rfmt sheetId="1" sqref="D169:I170" start="0" length="2147483647">
    <dxf>
      <font>
        <color auto="1"/>
      </font>
    </dxf>
  </rfmt>
  <rcc rId="715" sId="1" numFmtId="4">
    <oc r="I169">
      <v>11175.2</v>
    </oc>
    <nc r="I169">
      <v>12237.34</v>
    </nc>
  </rcc>
  <rfmt sheetId="1" sqref="A166:I171" start="0" length="2147483647">
    <dxf>
      <font>
        <color auto="1"/>
      </font>
    </dxf>
  </rfmt>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2:XFD172" start="0" length="2147483647">
    <dxf>
      <font>
        <color auto="1"/>
      </font>
    </dxf>
  </rfmt>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9:XFD188" start="0" length="2147483647">
    <dxf>
      <font>
        <color auto="1"/>
      </font>
    </dxf>
  </rfmt>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6" sId="1" numFmtId="4">
    <oc r="C190">
      <v>29487.7</v>
    </oc>
    <nc r="C190">
      <v>30698.7</v>
    </nc>
  </rcc>
  <rcc rId="717" sId="1" numFmtId="4">
    <oc r="E190">
      <v>8563.2199999999993</v>
    </oc>
    <nc r="E190">
      <v>10365.84</v>
    </nc>
  </rcc>
  <rcc rId="718" sId="1" numFmtId="4">
    <oc r="G190">
      <v>8563.2199999999993</v>
    </oc>
    <nc r="G190">
      <v>10365.84</v>
    </nc>
  </rcc>
  <rcc rId="719" sId="1" numFmtId="4">
    <oc r="E191">
      <v>800</v>
    </oc>
    <nc r="E191">
      <v>1000</v>
    </nc>
  </rcc>
  <rcc rId="720" sId="1" numFmtId="4">
    <oc r="G191">
      <v>579.55999999999995</v>
    </oc>
    <nc r="G191">
      <v>685.48</v>
    </nc>
  </rcc>
  <rfmt sheetId="1" sqref="A189:I193" start="0" length="2147483647">
    <dxf>
      <font>
        <color auto="1"/>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1" sId="1">
    <o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rFont val="Times New Roman"/>
            <family val="1"/>
            <charset val="204"/>
          </rPr>
          <t>АГ</t>
        </r>
        <r>
          <rPr>
            <sz val="16"/>
            <rFont val="Times New Roman"/>
            <family val="1"/>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rFont val="Times New Roman"/>
            <family val="1"/>
            <charset val="204"/>
          </rPr>
          <t>АГ</t>
        </r>
        <r>
          <rPr>
            <sz val="16"/>
            <rFont val="Times New Roman"/>
            <family val="1"/>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4:XFD159" start="0" length="2147483647">
    <dxf>
      <font>
        <color auto="1"/>
      </font>
    </dxf>
  </rfmt>
  <rfmt sheetId="1" sqref="I160:I162" start="0" length="2147483647">
    <dxf>
      <font>
        <color auto="1"/>
      </font>
    </dxf>
  </rfmt>
  <rcc rId="721"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cv guid="{D95852A1-B0FC-4AC5-B62B-5CCBE05B0D15}" action="delete"/>
  <rdn rId="0" localSheetId="1" customView="1" name="Z_D95852A1_B0FC_4AC5_B62B_5CCBE05B0D15_.wvu.FilterData" hidden="1" oldHidden="1">
    <formula>'на 01.05.2018'!$A$7:$J$397</formula>
    <oldFormula>'на 01.05.2018'!$A$7:$J$397</oldFormula>
  </rdn>
  <rcv guid="{D95852A1-B0FC-4AC5-B62B-5CCBE05B0D15}"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XFD67" start="0" length="2147483647">
    <dxf>
      <font>
        <color auto="1"/>
      </font>
    </dxf>
  </rfmt>
  <rcc rId="723"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C14" start="0" length="2147483647">
    <dxf>
      <font>
        <color auto="1"/>
      </font>
    </dxf>
  </rfmt>
  <rfmt sheetId="1" sqref="D10" start="0" length="2147483647">
    <dxf>
      <font>
        <color auto="1"/>
      </font>
    </dxf>
  </rfmt>
  <rfmt sheetId="1" sqref="D11" start="0" length="2147483647">
    <dxf>
      <font>
        <color auto="1"/>
      </font>
    </dxf>
  </rfmt>
  <rfmt sheetId="1" sqref="D12:D13" start="0" length="2147483647">
    <dxf>
      <font>
        <color auto="1"/>
      </font>
    </dxf>
  </rfmt>
  <rfmt sheetId="1" sqref="D9:D14" start="0" length="2147483647">
    <dxf>
      <font>
        <color auto="1"/>
      </font>
    </dxf>
  </rfmt>
  <rfmt sheetId="1" sqref="G10" start="0" length="2147483647">
    <dxf>
      <font>
        <color auto="1"/>
      </font>
    </dxf>
  </rfmt>
  <rfmt sheetId="1" sqref="G11" start="0" length="2147483647">
    <dxf>
      <font>
        <color auto="1"/>
      </font>
    </dxf>
  </rfmt>
  <rfmt sheetId="1" sqref="E10" start="0" length="2147483647">
    <dxf>
      <font>
        <color auto="1"/>
      </font>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4" sId="1">
    <oc r="E12">
      <f>E18+E26+E33+E40+E46+E52+E58+E65+E144+E151+E169+E176+E183+E163+E192</f>
    </oc>
    <nc r="E12">
      <f>E18+E26+E33+E40+E46+E52+E58+E65+E144+E151+E169+E176+E183+E163+E192</f>
    </nc>
  </rcc>
  <rcc rId="725" sId="1">
    <oc r="E13">
      <f>E19+E27+E34+E41+E47+E53+E59+E66+E145+E152+E170+E177+E184</f>
    </oc>
    <nc r="E13">
      <f>E19+E27+E34+E41+E47+E53+E59+E66+E145+E152+E170+E177+E184</f>
    </nc>
  </rcc>
  <rcc rId="726" sId="1">
    <oc r="J110" t="inlineStr">
      <is>
        <t xml:space="preserve">На 01.04.2018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t>
      </is>
    </oc>
    <n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01.05.2018 участниками мероприятия числится 56 молодых семей. В 2018 году социальную выплату на приобретение (строительство) жилья планируется предоставить 4 молодым семьям.                                                                                                       
    </t>
      </is>
    </nc>
  </rcc>
  <rfmt sheetId="1" sqref="J110:J115" start="0" length="2147483647">
    <dxf>
      <font>
        <color auto="1"/>
      </font>
    </dxf>
  </rfmt>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2:J127" start="0" length="2147483647">
    <dxf>
      <font>
        <color auto="1"/>
      </font>
    </dxf>
  </rfmt>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7"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2.  В рамках реализации мероприятий программы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2.  В рамках реализации мероприятий программы  заключено соглашение о предоставлении субсидии из бюджета ХМАО-Югры на поддержду малого и среднего предпринимательства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8"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2.  В рамках реализации мероприятий программы  заключено соглашение о предоставлении субсидии из бюджета ХМАО-Югры на поддержду малого и среднего предпринимательства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1) предоставление финансовой поддержки по следующим направлениям:
- субсидии субъектам малого и среднего предпринимательства, осуществляющих социально-значимые виды деятельности;
- субсидии социальному предпринимательству;
- субсидии на создание коворкинг-центров;
- субсидии инновационным компаниям, деятельность которых заключается в практическом применении (внедрении) результатов интеллектуальной деятельности на территории муниципального образования автономного округа.
2) проведение  образовательных мероприятий для субъектов малого и среднего предпринимательства, оказание информационно - консультационной поддержки, организация мероприятий по популяризации и пропаганде предпринимательской деятельности.
</t>
        </r>
      </is>
    </nc>
  </rcc>
  <rfmt sheetId="1" sqref="J166:J171" start="0" length="2147483647">
    <dxf>
      <font>
        <color auto="1"/>
      </font>
    </dxf>
  </rfmt>
  <rcv guid="{D95852A1-B0FC-4AC5-B62B-5CCBE05B0D15}" action="delete"/>
  <rdn rId="0" localSheetId="1" customView="1" name="Z_D95852A1_B0FC_4AC5_B62B_5CCBE05B0D15_.wvu.FilterData" hidden="1" oldHidden="1">
    <formula>'на 01.05.2018'!$A$7:$J$397</formula>
    <oldFormula>'на 01.05.2018'!$A$7:$J$397</oldFormula>
  </rdn>
  <rcv guid="{D95852A1-B0FC-4AC5-B62B-5CCBE05B0D15}" action="add"/>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0"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t>
        </r>
        <r>
          <rPr>
            <sz val="16"/>
            <color rgb="FFFF0000"/>
            <rFont val="Times New Roman"/>
            <family val="2"/>
            <charset val="204"/>
          </rPr>
          <t xml:space="preserve">73 772,2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t>
        </r>
        <r>
          <rPr>
            <sz val="16"/>
            <color rgb="FFFF0000"/>
            <rFont val="Times New Roman"/>
            <family val="2"/>
            <charset val="204"/>
          </rPr>
          <t xml:space="preserve">73 772,2 рублей.                                             
</t>
        </r>
        <r>
          <rPr>
            <u/>
            <sz val="20"/>
            <rFont val="Times New Roman"/>
            <family val="1"/>
            <charset val="204"/>
          </rPr>
          <t/>
        </r>
      </is>
    </nc>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1"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t>
        </r>
        <r>
          <rPr>
            <sz val="16"/>
            <color rgb="FFFF0000"/>
            <rFont val="Times New Roman"/>
            <family val="2"/>
            <charset val="204"/>
          </rPr>
          <t xml:space="preserve">73 772,2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70,991,12 рублей. </t>
        </r>
        <r>
          <rPr>
            <sz val="16"/>
            <color rgb="FFFF0000"/>
            <rFont val="Times New Roman"/>
            <family val="2"/>
            <charset val="204"/>
          </rPr>
          <t xml:space="preserve">                                            
</t>
        </r>
        <r>
          <rPr>
            <u/>
            <sz val="20"/>
            <rFont val="Times New Roman"/>
            <family val="1"/>
            <charset val="204"/>
          </rPr>
          <t/>
        </r>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2"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70,991,12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70 991,12 рублей. </t>
        </r>
        <r>
          <rPr>
            <sz val="16"/>
            <color rgb="FFFF0000"/>
            <rFont val="Times New Roman"/>
            <family val="2"/>
            <charset val="204"/>
          </rPr>
          <t xml:space="preserve">                                            
</t>
        </r>
        <r>
          <rPr>
            <u/>
            <sz val="20"/>
            <rFont val="Times New Roman"/>
            <family val="1"/>
            <charset val="204"/>
          </rPr>
          <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1" odxf="1" dxf="1">
    <oc r="J147"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u/>
            <sz val="18"/>
            <color theme="1"/>
            <rFont val="Times New Roman"/>
            <family val="2"/>
            <charset val="204"/>
          </rPr>
          <t/>
        </r>
      </is>
    </nc>
    <odxf>
      <font>
        <sz val="16"/>
        <color rgb="FFFF0000"/>
      </font>
    </odxf>
    <ndxf>
      <font>
        <sz val="16"/>
        <color rgb="FFFF0000"/>
      </font>
    </ndxf>
  </rcc>
  <rcc rId="564"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odxf>
      <font>
        <sz val="16"/>
        <color rgb="FFFF0000"/>
      </font>
    </odxf>
    <ndxf>
      <font>
        <sz val="16"/>
        <color rgb="FFFF0000"/>
      </font>
    </ndxf>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2" sId="1">
    <o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4" sId="1" odxf="1" dxf="1">
    <oc r="J43" t="inlineStr">
      <is>
        <r>
          <t xml:space="preserve">АГ(ДК): </t>
        </r>
        <r>
          <rPr>
            <sz val="16"/>
            <color rgb="FFFF0000"/>
            <rFont val="Times New Roman"/>
            <family val="2"/>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ndxf>
      <font>
        <sz val="16"/>
        <color auto="1"/>
      </font>
    </ndxf>
  </rc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5"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rcc>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6" sId="1">
    <oc r="K9">
      <f>D9-I9</f>
    </oc>
    <nc r="K9">
      <f>D9-I9</f>
    </nc>
  </rcc>
  <rcc rId="737" sId="1">
    <oc r="K13">
      <f>D13-I13</f>
    </oc>
    <nc r="K13">
      <f>D13-I13</f>
    </nc>
  </rcc>
  <rcc rId="738" sId="1">
    <oc r="K14">
      <f>D14-I14</f>
    </oc>
    <nc r="K14">
      <f>D14-I14</f>
    </nc>
  </rcc>
  <rcc rId="739" sId="1" odxf="1" dxf="1">
    <oc r="K15">
      <f>D15-I15</f>
    </oc>
    <nc r="K15">
      <f>D15-I15</f>
    </nc>
    <odxf>
      <font>
        <sz val="20"/>
        <color rgb="FFFF0000"/>
      </font>
    </odxf>
    <ndxf>
      <font>
        <sz val="20"/>
        <color rgb="FFFF0000"/>
      </font>
    </ndxf>
  </rcc>
  <rcc rId="740" sId="1" odxf="1" dxf="1">
    <oc r="K16">
      <f>D16-I16</f>
    </oc>
    <nc r="K16">
      <f>D16-I16</f>
    </nc>
    <odxf>
      <font>
        <sz val="20"/>
        <color rgb="FFFF0000"/>
      </font>
    </odxf>
    <ndxf>
      <font>
        <sz val="20"/>
        <color rgb="FFFF0000"/>
      </font>
    </ndxf>
  </rcc>
  <rcc rId="741" sId="1" odxf="1" dxf="1">
    <oc r="K17">
      <f>D17-I17</f>
    </oc>
    <nc r="K17">
      <f>D17-I17</f>
    </nc>
    <odxf>
      <font>
        <sz val="20"/>
        <color rgb="FFFF0000"/>
      </font>
    </odxf>
    <ndxf>
      <font>
        <sz val="20"/>
        <color rgb="FFFF0000"/>
      </font>
    </ndxf>
  </rcc>
  <rcc rId="742" sId="1" odxf="1" dxf="1">
    <oc r="K18">
      <f>D18-I18</f>
    </oc>
    <nc r="K18">
      <f>D18-I18</f>
    </nc>
    <odxf>
      <font>
        <sz val="20"/>
        <color rgb="FFFF0000"/>
      </font>
    </odxf>
    <ndxf>
      <font>
        <sz val="20"/>
        <color rgb="FFFF0000"/>
      </font>
    </ndxf>
  </rcc>
  <rcc rId="743" sId="1" odxf="1" dxf="1">
    <oc r="K19">
      <f>D19-I19</f>
    </oc>
    <nc r="K19">
      <f>D19-I19</f>
    </nc>
    <odxf>
      <font>
        <sz val="20"/>
        <color rgb="FFFF0000"/>
      </font>
    </odxf>
    <ndxf>
      <font>
        <sz val="20"/>
        <color rgb="FFFF0000"/>
      </font>
    </ndxf>
  </rcc>
  <rcc rId="744" sId="1" odxf="1" dxf="1">
    <oc r="K20">
      <f>D20-I20</f>
    </oc>
    <nc r="K20">
      <f>D20-I20</f>
    </nc>
    <odxf>
      <font>
        <sz val="20"/>
        <color rgb="FFFF0000"/>
      </font>
    </odxf>
    <ndxf>
      <font>
        <sz val="20"/>
        <color rgb="FFFF0000"/>
      </font>
    </ndxf>
  </rcc>
  <rcc rId="745" sId="1" odxf="1" dxf="1">
    <nc r="K21">
      <f>D21-I21</f>
    </nc>
    <odxf>
      <font>
        <sz val="20"/>
        <color rgb="FFFF0000"/>
      </font>
    </odxf>
    <ndxf>
      <font>
        <sz val="20"/>
        <color rgb="FFFF0000"/>
      </font>
    </ndxf>
  </rcc>
  <rcc rId="746" sId="1" odxf="1" dxf="1">
    <oc r="K22">
      <f>D22-I22</f>
    </oc>
    <nc r="K22">
      <f>D22-I22</f>
    </nc>
    <odxf>
      <font>
        <sz val="20"/>
        <color rgb="FFFF0000"/>
      </font>
    </odxf>
    <ndxf>
      <font>
        <sz val="20"/>
        <color rgb="FFFF0000"/>
      </font>
    </ndxf>
  </rcc>
  <rcc rId="747" sId="1" odxf="1" dxf="1">
    <oc r="K23">
      <f>D23-I23</f>
    </oc>
    <nc r="K23">
      <f>D23-I23</f>
    </nc>
    <odxf>
      <font>
        <sz val="20"/>
        <color rgb="FFFF0000"/>
      </font>
    </odxf>
    <ndxf>
      <font>
        <sz val="20"/>
        <color rgb="FFFF0000"/>
      </font>
    </ndxf>
  </rcc>
  <rcc rId="748" sId="1" odxf="1" dxf="1">
    <oc r="K24">
      <f>D24-I24</f>
    </oc>
    <nc r="K24">
      <f>D24-I24</f>
    </nc>
    <odxf>
      <font>
        <sz val="20"/>
        <color rgb="FFFF0000"/>
      </font>
    </odxf>
    <ndxf>
      <font>
        <sz val="20"/>
        <color rgb="FFFF0000"/>
      </font>
    </ndxf>
  </rcc>
  <rcc rId="749" sId="1" odxf="1" dxf="1">
    <oc r="K25">
      <f>D25-I25</f>
    </oc>
    <nc r="K25">
      <f>D25-I25</f>
    </nc>
    <odxf>
      <font>
        <sz val="20"/>
        <color rgb="FFFF0000"/>
      </font>
    </odxf>
    <ndxf>
      <font>
        <sz val="20"/>
        <color rgb="FFFF0000"/>
      </font>
    </ndxf>
  </rcc>
  <rcc rId="750" sId="1" odxf="1" dxf="1">
    <oc r="K26">
      <f>D26-I26</f>
    </oc>
    <nc r="K26">
      <f>D26-I26</f>
    </nc>
    <odxf>
      <font>
        <sz val="20"/>
        <color rgb="FFFF0000"/>
      </font>
    </odxf>
    <ndxf>
      <font>
        <sz val="20"/>
        <color rgb="FFFF0000"/>
      </font>
    </ndxf>
  </rcc>
  <rcc rId="751" sId="1" odxf="1" dxf="1">
    <oc r="K27">
      <f>D27-I27</f>
    </oc>
    <nc r="K27">
      <f>D27-I27</f>
    </nc>
    <odxf>
      <font>
        <sz val="20"/>
        <color rgb="FFFF0000"/>
      </font>
    </odxf>
    <ndxf>
      <font>
        <sz val="20"/>
        <color rgb="FFFF0000"/>
      </font>
    </ndxf>
  </rcc>
  <rcc rId="752" sId="1" odxf="1" dxf="1">
    <oc r="K28">
      <f>D28-I28</f>
    </oc>
    <nc r="K28">
      <f>D28-I28</f>
    </nc>
    <odxf>
      <font>
        <sz val="20"/>
        <color rgb="FFFF0000"/>
      </font>
    </odxf>
    <ndxf>
      <font>
        <sz val="20"/>
        <color rgb="FFFF0000"/>
      </font>
    </ndxf>
  </rcc>
  <rcc rId="753" sId="1" odxf="1" dxf="1">
    <oc r="K29">
      <f>D29-I29</f>
    </oc>
    <nc r="K29">
      <f>D29-I29</f>
    </nc>
    <odxf>
      <font>
        <sz val="20"/>
        <color rgb="FFFF0000"/>
      </font>
    </odxf>
    <ndxf>
      <font>
        <sz val="20"/>
        <color rgb="FFFF0000"/>
      </font>
    </ndxf>
  </rcc>
  <rcc rId="754" sId="1" odxf="1" dxf="1">
    <oc r="K30">
      <f>D30-I30</f>
    </oc>
    <nc r="K30">
      <f>D30-I30</f>
    </nc>
    <odxf>
      <font>
        <sz val="20"/>
        <color rgb="FFFF0000"/>
      </font>
    </odxf>
    <ndxf>
      <font>
        <sz val="20"/>
        <color rgb="FFFF0000"/>
      </font>
    </ndxf>
  </rcc>
  <rcc rId="755" sId="1" odxf="1" dxf="1">
    <oc r="K31">
      <f>D31-I31</f>
    </oc>
    <nc r="K31">
      <f>D31-I31</f>
    </nc>
    <odxf>
      <font>
        <sz val="20"/>
        <color rgb="FFFF0000"/>
      </font>
    </odxf>
    <ndxf>
      <font>
        <sz val="20"/>
        <color rgb="FFFF0000"/>
      </font>
    </ndxf>
  </rcc>
  <rcc rId="756" sId="1" odxf="1" dxf="1">
    <oc r="K32">
      <f>D32-I32</f>
    </oc>
    <nc r="K32">
      <f>D32-I32</f>
    </nc>
    <odxf>
      <font>
        <sz val="20"/>
        <color rgb="FFFF0000"/>
      </font>
    </odxf>
    <ndxf>
      <font>
        <sz val="20"/>
        <color rgb="FFFF0000"/>
      </font>
    </ndxf>
  </rcc>
  <rcc rId="757" sId="1" odxf="1" dxf="1">
    <oc r="K33">
      <f>D33-I33</f>
    </oc>
    <nc r="K33">
      <f>D33-I33</f>
    </nc>
    <odxf>
      <font>
        <sz val="20"/>
        <color rgb="FFFF0000"/>
      </font>
    </odxf>
    <ndxf>
      <font>
        <sz val="20"/>
        <color rgb="FFFF0000"/>
      </font>
    </ndxf>
  </rcc>
  <rcc rId="758" sId="1" odxf="1" dxf="1">
    <oc r="K34">
      <f>D34-I34</f>
    </oc>
    <nc r="K34">
      <f>D34-I34</f>
    </nc>
    <odxf>
      <font>
        <sz val="20"/>
        <color rgb="FFFF0000"/>
      </font>
    </odxf>
    <ndxf>
      <font>
        <sz val="20"/>
        <color rgb="FFFF0000"/>
      </font>
    </ndxf>
  </rcc>
  <rcc rId="759" sId="1" odxf="1" dxf="1">
    <oc r="K35">
      <f>D35-I35</f>
    </oc>
    <nc r="K35">
      <f>D35-I35</f>
    </nc>
    <odxf>
      <font>
        <sz val="20"/>
        <color rgb="FFFF0000"/>
      </font>
    </odxf>
    <ndxf>
      <font>
        <sz val="20"/>
        <color rgb="FFFF0000"/>
      </font>
    </ndxf>
  </rcc>
  <rcc rId="760" sId="1" odxf="1" dxf="1">
    <oc r="K36">
      <f>D36-I36</f>
    </oc>
    <nc r="K36">
      <f>D36-I36</f>
    </nc>
    <odxf>
      <font>
        <sz val="20"/>
        <color auto="1"/>
      </font>
    </odxf>
    <ndxf>
      <font>
        <sz val="20"/>
        <color auto="1"/>
      </font>
    </ndxf>
  </rcc>
  <rcc rId="761" sId="1" odxf="1" dxf="1">
    <oc r="K37">
      <f>D37-I37</f>
    </oc>
    <nc r="K37">
      <f>D37-I37</f>
    </nc>
    <odxf>
      <font>
        <sz val="20"/>
        <color rgb="FFFF0000"/>
      </font>
    </odxf>
    <ndxf>
      <font>
        <sz val="20"/>
        <color rgb="FFFF0000"/>
      </font>
    </ndxf>
  </rcc>
  <rcc rId="762" sId="1" odxf="1" dxf="1">
    <oc r="K38">
      <f>D38-I38</f>
    </oc>
    <nc r="K38">
      <f>D38-I38</f>
    </nc>
    <odxf>
      <font>
        <sz val="20"/>
        <color rgb="FFFF0000"/>
      </font>
    </odxf>
    <ndxf>
      <font>
        <sz val="20"/>
        <color rgb="FFFF0000"/>
      </font>
    </ndxf>
  </rcc>
  <rcc rId="763" sId="1" odxf="1" dxf="1">
    <oc r="K39">
      <f>D39-I39</f>
    </oc>
    <nc r="K39">
      <f>D39-I39</f>
    </nc>
    <odxf>
      <font>
        <sz val="20"/>
        <color rgb="FFFF0000"/>
      </font>
    </odxf>
    <ndxf>
      <font>
        <sz val="20"/>
        <color rgb="FFFF0000"/>
      </font>
    </ndxf>
  </rcc>
  <rcc rId="764" sId="1" odxf="1" dxf="1">
    <oc r="K40">
      <f>D40-I40</f>
    </oc>
    <nc r="K40">
      <f>D40-I40</f>
    </nc>
    <odxf>
      <font>
        <sz val="20"/>
        <color rgb="FFFF0000"/>
      </font>
    </odxf>
    <ndxf>
      <font>
        <sz val="20"/>
        <color rgb="FFFF0000"/>
      </font>
    </ndxf>
  </rcc>
  <rcc rId="765" sId="1" odxf="1" dxf="1">
    <oc r="K41">
      <f>D41-I41</f>
    </oc>
    <nc r="K41">
      <f>D41-I41</f>
    </nc>
    <odxf>
      <font>
        <sz val="20"/>
        <color rgb="FFFF0000"/>
      </font>
    </odxf>
    <ndxf>
      <font>
        <sz val="20"/>
        <color rgb="FFFF0000"/>
      </font>
    </ndxf>
  </rcc>
  <rcc rId="766" sId="1" odxf="1" dxf="1">
    <oc r="K42">
      <f>D42-I42</f>
    </oc>
    <nc r="K42">
      <f>D42-I42</f>
    </nc>
    <odxf>
      <font>
        <sz val="20"/>
        <color rgb="FFFF0000"/>
      </font>
    </odxf>
    <ndxf>
      <font>
        <sz val="20"/>
        <color rgb="FFFF0000"/>
      </font>
    </ndxf>
  </rcc>
  <rcc rId="767" sId="1" odxf="1" dxf="1">
    <oc r="K43">
      <f>D43-I43</f>
    </oc>
    <nc r="K43">
      <f>D43-I43</f>
    </nc>
    <odxf>
      <font>
        <sz val="20"/>
        <color rgb="FFFF0000"/>
      </font>
    </odxf>
    <ndxf>
      <font>
        <sz val="20"/>
        <color rgb="FFFF0000"/>
      </font>
    </ndxf>
  </rcc>
  <rcc rId="768" sId="1" odxf="1" dxf="1">
    <oc r="K44">
      <f>D44-I44</f>
    </oc>
    <nc r="K44">
      <f>D44-I44</f>
    </nc>
    <odxf>
      <font>
        <sz val="20"/>
        <color rgb="FFFF0000"/>
      </font>
    </odxf>
    <ndxf>
      <font>
        <sz val="20"/>
        <color rgb="FFFF0000"/>
      </font>
    </ndxf>
  </rcc>
  <rcc rId="769" sId="1" odxf="1" dxf="1">
    <oc r="K45">
      <f>D45-I45</f>
    </oc>
    <nc r="K45">
      <f>D45-I45</f>
    </nc>
    <odxf>
      <font>
        <sz val="20"/>
        <color rgb="FFFF0000"/>
      </font>
    </odxf>
    <ndxf>
      <font>
        <sz val="20"/>
        <color rgb="FFFF0000"/>
      </font>
    </ndxf>
  </rcc>
  <rcc rId="770" sId="1" odxf="1" dxf="1">
    <oc r="K46">
      <f>D46-I46</f>
    </oc>
    <nc r="K46">
      <f>D46-I46</f>
    </nc>
    <odxf>
      <font>
        <sz val="20"/>
        <color rgb="FFFF0000"/>
      </font>
    </odxf>
    <ndxf>
      <font>
        <sz val="20"/>
        <color rgb="FFFF0000"/>
      </font>
    </ndxf>
  </rcc>
  <rcc rId="771" sId="1" odxf="1" dxf="1">
    <oc r="K47">
      <f>D47-I47</f>
    </oc>
    <nc r="K47">
      <f>D47-I47</f>
    </nc>
    <odxf>
      <font>
        <sz val="20"/>
        <color rgb="FFFF0000"/>
      </font>
    </odxf>
    <ndxf>
      <font>
        <sz val="20"/>
        <color rgb="FFFF0000"/>
      </font>
    </ndxf>
  </rcc>
  <rcc rId="772" sId="1" odxf="1" dxf="1">
    <oc r="K48">
      <f>D48-I48</f>
    </oc>
    <nc r="K48">
      <f>D48-I48</f>
    </nc>
    <odxf>
      <font>
        <sz val="20"/>
        <color rgb="FFFF0000"/>
      </font>
    </odxf>
    <ndxf>
      <font>
        <sz val="20"/>
        <color rgb="FFFF0000"/>
      </font>
    </ndxf>
  </rcc>
  <rcc rId="773" sId="1" odxf="1" dxf="1">
    <oc r="K49">
      <f>D49-I49</f>
    </oc>
    <nc r="K49">
      <f>D49-I49</f>
    </nc>
    <odxf>
      <font>
        <sz val="20"/>
        <color rgb="FFFF0000"/>
      </font>
    </odxf>
    <ndxf>
      <font>
        <sz val="20"/>
        <color rgb="FFFF0000"/>
      </font>
    </ndxf>
  </rcc>
  <rcc rId="774" sId="1" odxf="1" dxf="1">
    <oc r="K50">
      <f>D50-I50</f>
    </oc>
    <nc r="K50">
      <f>D50-I50</f>
    </nc>
    <odxf>
      <font>
        <sz val="20"/>
        <color rgb="FFFF0000"/>
      </font>
    </odxf>
    <ndxf>
      <font>
        <sz val="20"/>
        <color rgb="FFFF0000"/>
      </font>
    </ndxf>
  </rcc>
  <rcc rId="775" sId="1" odxf="1" dxf="1">
    <oc r="K51">
      <f>D51-I51</f>
    </oc>
    <nc r="K51">
      <f>D51-I51</f>
    </nc>
    <odxf>
      <font>
        <sz val="20"/>
        <color rgb="FFFF0000"/>
      </font>
    </odxf>
    <ndxf>
      <font>
        <sz val="20"/>
        <color rgb="FFFF0000"/>
      </font>
    </ndxf>
  </rcc>
  <rcc rId="776" sId="1" odxf="1" dxf="1">
    <oc r="K52">
      <f>D52-I52</f>
    </oc>
    <nc r="K52">
      <f>D52-I52</f>
    </nc>
    <odxf>
      <font>
        <sz val="20"/>
        <color rgb="FFFF0000"/>
      </font>
    </odxf>
    <ndxf>
      <font>
        <sz val="20"/>
        <color rgb="FFFF0000"/>
      </font>
    </ndxf>
  </rcc>
  <rcc rId="777" sId="1" odxf="1" dxf="1">
    <oc r="K53">
      <f>D53-I53</f>
    </oc>
    <nc r="K53">
      <f>D53-I53</f>
    </nc>
    <odxf>
      <font>
        <sz val="20"/>
        <color rgb="FFFF0000"/>
      </font>
    </odxf>
    <ndxf>
      <font>
        <sz val="20"/>
        <color rgb="FFFF0000"/>
      </font>
    </ndxf>
  </rcc>
  <rcc rId="778" sId="1" odxf="1" dxf="1">
    <oc r="K54">
      <f>D54-I54</f>
    </oc>
    <nc r="K54">
      <f>D54-I54</f>
    </nc>
    <odxf>
      <font>
        <sz val="20"/>
        <color rgb="FFFF0000"/>
      </font>
    </odxf>
    <ndxf>
      <font>
        <sz val="20"/>
        <color rgb="FFFF0000"/>
      </font>
    </ndxf>
  </rcc>
  <rcc rId="779" sId="1" odxf="1" dxf="1">
    <oc r="K55">
      <f>D55-I55</f>
    </oc>
    <nc r="K55">
      <f>D55-I55</f>
    </nc>
    <odxf>
      <font>
        <sz val="20"/>
        <color rgb="FFFF0000"/>
      </font>
    </odxf>
    <ndxf>
      <font>
        <sz val="20"/>
        <color rgb="FFFF0000"/>
      </font>
    </ndxf>
  </rcc>
  <rcc rId="780" sId="1" odxf="1" dxf="1">
    <oc r="K56">
      <f>D56-I56</f>
    </oc>
    <nc r="K56">
      <f>D56-I56</f>
    </nc>
    <odxf>
      <font>
        <sz val="20"/>
        <color rgb="FFFF0000"/>
      </font>
    </odxf>
    <ndxf>
      <font>
        <sz val="20"/>
        <color rgb="FFFF0000"/>
      </font>
    </ndxf>
  </rcc>
  <rcc rId="781" sId="1" odxf="1" dxf="1">
    <oc r="K57">
      <f>D57-I57</f>
    </oc>
    <nc r="K57">
      <f>D57-I57</f>
    </nc>
    <odxf>
      <font>
        <sz val="20"/>
        <color rgb="FFFF0000"/>
      </font>
    </odxf>
    <ndxf>
      <font>
        <sz val="20"/>
        <color rgb="FFFF0000"/>
      </font>
    </ndxf>
  </rcc>
  <rcc rId="782" sId="1" odxf="1" dxf="1">
    <oc r="K58">
      <f>D58-I58</f>
    </oc>
    <nc r="K58">
      <f>D58-I58</f>
    </nc>
    <odxf>
      <font>
        <sz val="20"/>
        <color rgb="FFFF0000"/>
      </font>
    </odxf>
    <ndxf>
      <font>
        <sz val="20"/>
        <color rgb="FFFF0000"/>
      </font>
    </ndxf>
  </rcc>
  <rcc rId="783" sId="1" odxf="1" dxf="1">
    <oc r="K59">
      <f>D59-I59</f>
    </oc>
    <nc r="K59">
      <f>D59-I59</f>
    </nc>
    <odxf>
      <font>
        <sz val="20"/>
        <color rgb="FFFF0000"/>
      </font>
    </odxf>
    <ndxf>
      <font>
        <sz val="20"/>
        <color rgb="FFFF0000"/>
      </font>
    </ndxf>
  </rcc>
  <rcc rId="784" sId="1" odxf="1" dxf="1">
    <oc r="K60">
      <f>D60-I60</f>
    </oc>
    <nc r="K60">
      <f>D60-I60</f>
    </nc>
    <odxf>
      <font>
        <sz val="20"/>
        <color rgb="FFFF0000"/>
      </font>
    </odxf>
    <ndxf>
      <font>
        <sz val="20"/>
        <color rgb="FFFF0000"/>
      </font>
    </ndxf>
  </rcc>
  <rcc rId="785" sId="1">
    <oc r="K61">
      <f>D61-I61</f>
    </oc>
    <nc r="K61">
      <f>D61-I61</f>
    </nc>
  </rcc>
  <rcc rId="786" sId="1" odxf="1" dxf="1">
    <oc r="K62">
      <f>D62-I62</f>
    </oc>
    <nc r="K62">
      <f>D62-I62</f>
    </nc>
    <odxf>
      <font>
        <sz val="20"/>
        <color auto="1"/>
      </font>
    </odxf>
    <ndxf>
      <font>
        <sz val="20"/>
        <color auto="1"/>
      </font>
    </ndxf>
  </rcc>
  <rcc rId="787" sId="1" odxf="1" dxf="1">
    <oc r="K63">
      <f>D63-I63</f>
    </oc>
    <nc r="K63">
      <f>D63-I63</f>
    </nc>
    <odxf>
      <font>
        <sz val="20"/>
        <color auto="1"/>
      </font>
    </odxf>
    <ndxf>
      <font>
        <sz val="20"/>
        <color auto="1"/>
      </font>
    </ndxf>
  </rcc>
  <rcc rId="788" sId="1" odxf="1" dxf="1">
    <oc r="K64">
      <f>D64-I64</f>
    </oc>
    <nc r="K64">
      <f>D64-I64</f>
    </nc>
    <odxf>
      <font>
        <sz val="20"/>
        <color auto="1"/>
      </font>
    </odxf>
    <ndxf>
      <font>
        <sz val="20"/>
        <color auto="1"/>
      </font>
    </ndxf>
  </rcc>
  <rcc rId="789" sId="1" odxf="1" dxf="1">
    <oc r="K65">
      <f>D65-I65</f>
    </oc>
    <nc r="K65">
      <f>D65-I65</f>
    </nc>
    <odxf>
      <font>
        <sz val="20"/>
        <color auto="1"/>
      </font>
    </odxf>
    <ndxf>
      <font>
        <sz val="20"/>
        <color auto="1"/>
      </font>
    </ndxf>
  </rcc>
  <rcc rId="790" sId="1" odxf="1" dxf="1">
    <oc r="K66">
      <f>D66-I66</f>
    </oc>
    <nc r="K66">
      <f>D66-I66</f>
    </nc>
    <odxf>
      <font>
        <sz val="20"/>
        <color auto="1"/>
      </font>
    </odxf>
    <ndxf>
      <font>
        <sz val="20"/>
        <color auto="1"/>
      </font>
    </ndxf>
  </rcc>
  <rcc rId="791" sId="1" odxf="1" dxf="1">
    <oc r="K67">
      <f>D67-I67</f>
    </oc>
    <nc r="K67">
      <f>D67-I67</f>
    </nc>
    <odxf>
      <font>
        <sz val="20"/>
        <color auto="1"/>
      </font>
    </odxf>
    <ndxf>
      <font>
        <sz val="20"/>
        <color auto="1"/>
      </font>
    </ndxf>
  </rcc>
  <rcc rId="792" sId="1" odxf="1" dxf="1">
    <oc r="K68">
      <f>D68-I68</f>
    </oc>
    <nc r="K68">
      <f>D68-I68</f>
    </nc>
    <odxf>
      <font>
        <sz val="20"/>
        <color auto="1"/>
      </font>
      <fill>
        <patternFill patternType="solid">
          <bgColor theme="0"/>
        </patternFill>
      </fill>
    </odxf>
    <ndxf>
      <font>
        <sz val="20"/>
        <color auto="1"/>
      </font>
      <fill>
        <patternFill patternType="none">
          <bgColor indexed="65"/>
        </patternFill>
      </fill>
    </ndxf>
  </rcc>
  <rcc rId="793" sId="1" odxf="1" dxf="1">
    <oc r="K69">
      <f>D69-I69</f>
    </oc>
    <nc r="K69">
      <f>D69-I69</f>
    </nc>
    <odxf>
      <font>
        <sz val="20"/>
        <color auto="1"/>
      </font>
      <fill>
        <patternFill patternType="solid">
          <bgColor theme="0"/>
        </patternFill>
      </fill>
    </odxf>
    <ndxf>
      <font>
        <sz val="20"/>
        <color auto="1"/>
      </font>
      <fill>
        <patternFill patternType="none">
          <bgColor indexed="65"/>
        </patternFill>
      </fill>
    </ndxf>
  </rcc>
  <rcc rId="794" sId="1" odxf="1" dxf="1">
    <oc r="K70">
      <f>D70-I70</f>
    </oc>
    <nc r="K70">
      <f>D70-I70</f>
    </nc>
    <odxf>
      <font>
        <sz val="20"/>
        <color auto="1"/>
      </font>
      <fill>
        <patternFill patternType="solid">
          <bgColor theme="0"/>
        </patternFill>
      </fill>
    </odxf>
    <ndxf>
      <font>
        <sz val="20"/>
        <color auto="1"/>
      </font>
      <fill>
        <patternFill patternType="none">
          <bgColor indexed="65"/>
        </patternFill>
      </fill>
    </ndxf>
  </rcc>
  <rcc rId="795" sId="1" odxf="1" dxf="1">
    <oc r="K71">
      <f>D71-I71</f>
    </oc>
    <nc r="K71">
      <f>D71-I71</f>
    </nc>
    <odxf>
      <font>
        <sz val="20"/>
        <color auto="1"/>
      </font>
      <fill>
        <patternFill patternType="solid">
          <bgColor theme="0"/>
        </patternFill>
      </fill>
    </odxf>
    <ndxf>
      <font>
        <sz val="20"/>
        <color auto="1"/>
      </font>
      <fill>
        <patternFill patternType="none">
          <bgColor indexed="65"/>
        </patternFill>
      </fill>
    </ndxf>
  </rcc>
  <rcc rId="796" sId="1" odxf="1" dxf="1">
    <oc r="K72">
      <f>D72-I72</f>
    </oc>
    <nc r="K72">
      <f>D72-I72</f>
    </nc>
    <odxf>
      <font>
        <sz val="20"/>
        <color auto="1"/>
      </font>
      <fill>
        <patternFill patternType="solid">
          <bgColor theme="0"/>
        </patternFill>
      </fill>
    </odxf>
    <ndxf>
      <font>
        <sz val="20"/>
        <color auto="1"/>
      </font>
      <fill>
        <patternFill patternType="none">
          <bgColor indexed="65"/>
        </patternFill>
      </fill>
    </ndxf>
  </rcc>
  <rcc rId="797" sId="1" odxf="1" dxf="1">
    <oc r="K73">
      <f>D73-I73</f>
    </oc>
    <nc r="K73">
      <f>D73-I73</f>
    </nc>
    <odxf>
      <font>
        <sz val="20"/>
        <color auto="1"/>
      </font>
      <fill>
        <patternFill patternType="solid">
          <bgColor theme="0"/>
        </patternFill>
      </fill>
    </odxf>
    <ndxf>
      <font>
        <sz val="20"/>
        <color auto="1"/>
      </font>
      <fill>
        <patternFill patternType="none">
          <bgColor indexed="65"/>
        </patternFill>
      </fill>
    </ndxf>
  </rcc>
  <rcc rId="798" sId="1" odxf="1" dxf="1">
    <oc r="K74">
      <f>D74-I74</f>
    </oc>
    <nc r="K74">
      <f>D74-I74</f>
    </nc>
    <odxf>
      <font>
        <i/>
        <sz val="18"/>
        <color auto="1"/>
      </font>
      <fill>
        <patternFill patternType="solid">
          <bgColor theme="0"/>
        </patternFill>
      </fill>
    </odxf>
    <ndxf>
      <font>
        <i val="0"/>
        <sz val="20"/>
        <color auto="1"/>
      </font>
      <fill>
        <patternFill patternType="none">
          <bgColor indexed="65"/>
        </patternFill>
      </fill>
    </ndxf>
  </rcc>
  <rcc rId="799" sId="1" odxf="1" dxf="1">
    <oc r="K75">
      <f>D75-I75</f>
    </oc>
    <nc r="K75">
      <f>D75-I75</f>
    </nc>
    <odxf>
      <font>
        <sz val="20"/>
        <color auto="1"/>
      </font>
      <fill>
        <patternFill patternType="solid">
          <bgColor theme="0"/>
        </patternFill>
      </fill>
    </odxf>
    <ndxf>
      <font>
        <sz val="20"/>
        <color auto="1"/>
      </font>
      <fill>
        <patternFill patternType="none">
          <bgColor indexed="65"/>
        </patternFill>
      </fill>
    </ndxf>
  </rcc>
  <rcc rId="800" sId="1" odxf="1" dxf="1">
    <oc r="K76">
      <f>D76-I76</f>
    </oc>
    <nc r="K76">
      <f>D76-I76</f>
    </nc>
    <odxf>
      <font>
        <sz val="20"/>
        <color auto="1"/>
      </font>
      <fill>
        <patternFill patternType="solid">
          <bgColor theme="0"/>
        </patternFill>
      </fill>
    </odxf>
    <ndxf>
      <font>
        <sz val="20"/>
        <color auto="1"/>
      </font>
      <fill>
        <patternFill patternType="none">
          <bgColor indexed="65"/>
        </patternFill>
      </fill>
    </ndxf>
  </rcc>
  <rcc rId="801" sId="1" odxf="1" dxf="1">
    <oc r="K77">
      <f>D77-I77</f>
    </oc>
    <nc r="K77">
      <f>D77-I77</f>
    </nc>
    <odxf>
      <font>
        <sz val="20"/>
        <color auto="1"/>
      </font>
      <fill>
        <patternFill patternType="solid">
          <bgColor theme="0"/>
        </patternFill>
      </fill>
    </odxf>
    <ndxf>
      <font>
        <sz val="20"/>
        <color auto="1"/>
      </font>
      <fill>
        <patternFill patternType="none">
          <bgColor indexed="65"/>
        </patternFill>
      </fill>
    </ndxf>
  </rcc>
  <rcc rId="802" sId="1" odxf="1" dxf="1">
    <oc r="K78">
      <f>D78-I78</f>
    </oc>
    <nc r="K78">
      <f>D78-I78</f>
    </nc>
    <odxf>
      <font>
        <sz val="20"/>
        <color auto="1"/>
      </font>
      <fill>
        <patternFill patternType="solid">
          <bgColor theme="0"/>
        </patternFill>
      </fill>
    </odxf>
    <ndxf>
      <font>
        <sz val="20"/>
        <color auto="1"/>
      </font>
      <fill>
        <patternFill patternType="none">
          <bgColor indexed="65"/>
        </patternFill>
      </fill>
    </ndxf>
  </rcc>
  <rcc rId="803" sId="1" odxf="1" dxf="1">
    <oc r="K79">
      <f>D79-I79</f>
    </oc>
    <nc r="K79">
      <f>D79-I79</f>
    </nc>
    <odxf>
      <font>
        <sz val="20"/>
        <color auto="1"/>
      </font>
      <fill>
        <patternFill patternType="solid">
          <bgColor theme="0"/>
        </patternFill>
      </fill>
    </odxf>
    <ndxf>
      <font>
        <sz val="20"/>
        <color auto="1"/>
      </font>
      <fill>
        <patternFill patternType="none">
          <bgColor indexed="65"/>
        </patternFill>
      </fill>
    </ndxf>
  </rcc>
  <rcc rId="804" sId="1" odxf="1" dxf="1">
    <oc r="K80">
      <f>D80-I80</f>
    </oc>
    <nc r="K80">
      <f>D80-I80</f>
    </nc>
    <odxf>
      <font>
        <i/>
        <sz val="18"/>
        <color auto="1"/>
      </font>
      <fill>
        <patternFill patternType="solid">
          <bgColor theme="0"/>
        </patternFill>
      </fill>
    </odxf>
    <ndxf>
      <font>
        <i val="0"/>
        <sz val="20"/>
        <color auto="1"/>
      </font>
      <fill>
        <patternFill patternType="none">
          <bgColor indexed="65"/>
        </patternFill>
      </fill>
    </ndxf>
  </rcc>
  <rcc rId="805" sId="1" odxf="1" dxf="1">
    <oc r="K81">
      <f>D81-I81</f>
    </oc>
    <nc r="K81">
      <f>D81-I81</f>
    </nc>
    <odxf>
      <font>
        <sz val="20"/>
        <color auto="1"/>
      </font>
      <fill>
        <patternFill patternType="solid">
          <bgColor theme="0"/>
        </patternFill>
      </fill>
    </odxf>
    <ndxf>
      <font>
        <sz val="20"/>
        <color auto="1"/>
      </font>
      <fill>
        <patternFill patternType="none">
          <bgColor indexed="65"/>
        </patternFill>
      </fill>
    </ndxf>
  </rcc>
  <rcc rId="806" sId="1" odxf="1" dxf="1">
    <oc r="K82">
      <f>D82-I82</f>
    </oc>
    <nc r="K82">
      <f>D82-I82</f>
    </nc>
    <odxf>
      <font>
        <sz val="20"/>
        <color auto="1"/>
      </font>
      <fill>
        <patternFill patternType="solid">
          <bgColor theme="0"/>
        </patternFill>
      </fill>
    </odxf>
    <ndxf>
      <font>
        <sz val="20"/>
        <color auto="1"/>
      </font>
      <fill>
        <patternFill patternType="none">
          <bgColor indexed="65"/>
        </patternFill>
      </fill>
    </ndxf>
  </rcc>
  <rcc rId="807" sId="1" odxf="1" dxf="1">
    <oc r="K83">
      <f>D83-I83</f>
    </oc>
    <nc r="K83">
      <f>D83-I83</f>
    </nc>
    <odxf>
      <font>
        <sz val="20"/>
        <color auto="1"/>
      </font>
      <fill>
        <patternFill patternType="solid">
          <bgColor theme="0"/>
        </patternFill>
      </fill>
    </odxf>
    <ndxf>
      <font>
        <sz val="20"/>
        <color auto="1"/>
      </font>
      <fill>
        <patternFill patternType="none">
          <bgColor indexed="65"/>
        </patternFill>
      </fill>
    </ndxf>
  </rcc>
  <rcc rId="808" sId="1" odxf="1" dxf="1">
    <oc r="K84">
      <f>D84-I84</f>
    </oc>
    <nc r="K84">
      <f>D84-I84</f>
    </nc>
    <odxf>
      <font>
        <sz val="20"/>
        <color auto="1"/>
      </font>
      <fill>
        <patternFill patternType="solid">
          <bgColor theme="0"/>
        </patternFill>
      </fill>
    </odxf>
    <ndxf>
      <font>
        <sz val="20"/>
        <color auto="1"/>
      </font>
      <fill>
        <patternFill patternType="none">
          <bgColor indexed="65"/>
        </patternFill>
      </fill>
    </ndxf>
  </rcc>
  <rcc rId="809" sId="1" odxf="1" dxf="1">
    <oc r="K85">
      <f>D85-I85</f>
    </oc>
    <nc r="K85">
      <f>D85-I85</f>
    </nc>
    <odxf>
      <font>
        <sz val="20"/>
        <color auto="1"/>
      </font>
      <fill>
        <patternFill patternType="solid">
          <bgColor theme="0"/>
        </patternFill>
      </fill>
    </odxf>
    <ndxf>
      <font>
        <sz val="20"/>
        <color auto="1"/>
      </font>
      <fill>
        <patternFill patternType="none">
          <bgColor indexed="65"/>
        </patternFill>
      </fill>
    </ndxf>
  </rcc>
  <rcc rId="810" sId="1" odxf="1" dxf="1">
    <oc r="K86">
      <f>D86-I86</f>
    </oc>
    <nc r="K86">
      <f>D86-I86</f>
    </nc>
    <odxf>
      <font>
        <i/>
        <sz val="18"/>
        <color auto="1"/>
      </font>
      <fill>
        <patternFill patternType="solid">
          <bgColor theme="0"/>
        </patternFill>
      </fill>
    </odxf>
    <ndxf>
      <font>
        <i val="0"/>
        <sz val="20"/>
        <color auto="1"/>
      </font>
      <fill>
        <patternFill patternType="none">
          <bgColor indexed="65"/>
        </patternFill>
      </fill>
    </ndxf>
  </rcc>
  <rcc rId="811" sId="1" odxf="1" dxf="1">
    <oc r="K87">
      <f>D87-I87</f>
    </oc>
    <nc r="K87">
      <f>D87-I87</f>
    </nc>
    <odxf>
      <font>
        <sz val="20"/>
        <color auto="1"/>
      </font>
      <fill>
        <patternFill patternType="solid">
          <bgColor theme="0"/>
        </patternFill>
      </fill>
    </odxf>
    <ndxf>
      <font>
        <sz val="20"/>
        <color auto="1"/>
      </font>
      <fill>
        <patternFill patternType="none">
          <bgColor indexed="65"/>
        </patternFill>
      </fill>
    </ndxf>
  </rcc>
  <rcc rId="812" sId="1" odxf="1" dxf="1">
    <oc r="K88">
      <f>D88-I88</f>
    </oc>
    <nc r="K88">
      <f>D88-I88</f>
    </nc>
    <odxf>
      <font>
        <sz val="20"/>
        <color auto="1"/>
      </font>
      <fill>
        <patternFill patternType="solid">
          <bgColor theme="0"/>
        </patternFill>
      </fill>
    </odxf>
    <ndxf>
      <font>
        <sz val="20"/>
        <color auto="1"/>
      </font>
      <fill>
        <patternFill patternType="none">
          <bgColor indexed="65"/>
        </patternFill>
      </fill>
    </ndxf>
  </rcc>
  <rcc rId="813" sId="1" odxf="1" dxf="1">
    <oc r="K89">
      <f>D89-I89</f>
    </oc>
    <nc r="K89">
      <f>D89-I89</f>
    </nc>
    <odxf>
      <font>
        <sz val="20"/>
        <color auto="1"/>
      </font>
      <fill>
        <patternFill patternType="solid">
          <bgColor theme="0"/>
        </patternFill>
      </fill>
    </odxf>
    <ndxf>
      <font>
        <sz val="20"/>
        <color auto="1"/>
      </font>
      <fill>
        <patternFill patternType="none">
          <bgColor indexed="65"/>
        </patternFill>
      </fill>
    </ndxf>
  </rcc>
  <rcc rId="814" sId="1" odxf="1" dxf="1">
    <oc r="K90">
      <f>D90-I90</f>
    </oc>
    <nc r="K90">
      <f>D90-I90</f>
    </nc>
    <odxf>
      <font>
        <sz val="20"/>
        <color auto="1"/>
      </font>
      <fill>
        <patternFill patternType="solid">
          <bgColor theme="0"/>
        </patternFill>
      </fill>
    </odxf>
    <ndxf>
      <font>
        <sz val="20"/>
        <color auto="1"/>
      </font>
      <fill>
        <patternFill patternType="none">
          <bgColor indexed="65"/>
        </patternFill>
      </fill>
    </ndxf>
  </rcc>
  <rcc rId="815" sId="1" odxf="1" dxf="1">
    <oc r="K91">
      <f>D91-I91</f>
    </oc>
    <nc r="K91">
      <f>D91-I91</f>
    </nc>
    <odxf>
      <font>
        <sz val="20"/>
        <color auto="1"/>
      </font>
      <fill>
        <patternFill patternType="solid">
          <bgColor theme="0"/>
        </patternFill>
      </fill>
    </odxf>
    <ndxf>
      <font>
        <sz val="20"/>
        <color auto="1"/>
      </font>
      <fill>
        <patternFill patternType="none">
          <bgColor indexed="65"/>
        </patternFill>
      </fill>
    </ndxf>
  </rcc>
  <rcc rId="816" sId="1" odxf="1" dxf="1">
    <oc r="K92">
      <f>D92-I92</f>
    </oc>
    <nc r="K92">
      <f>D92-I92</f>
    </nc>
    <odxf>
      <font>
        <sz val="20"/>
        <color auto="1"/>
      </font>
      <fill>
        <patternFill patternType="solid">
          <bgColor theme="0"/>
        </patternFill>
      </fill>
    </odxf>
    <ndxf>
      <font>
        <sz val="20"/>
        <color auto="1"/>
      </font>
      <fill>
        <patternFill patternType="none">
          <bgColor indexed="65"/>
        </patternFill>
      </fill>
    </ndxf>
  </rcc>
  <rcc rId="817" sId="1" odxf="1" dxf="1">
    <oc r="K93">
      <f>D93-I93</f>
    </oc>
    <nc r="K93">
      <f>D93-I93</f>
    </nc>
    <odxf>
      <font>
        <sz val="20"/>
        <color auto="1"/>
      </font>
      <fill>
        <patternFill patternType="solid">
          <bgColor theme="0"/>
        </patternFill>
      </fill>
    </odxf>
    <ndxf>
      <font>
        <sz val="20"/>
        <color auto="1"/>
      </font>
      <fill>
        <patternFill patternType="none">
          <bgColor indexed="65"/>
        </patternFill>
      </fill>
    </ndxf>
  </rcc>
  <rcc rId="818" sId="1" odxf="1" dxf="1">
    <oc r="K94">
      <f>D94-I94</f>
    </oc>
    <nc r="K94">
      <f>D94-I94</f>
    </nc>
    <odxf>
      <font>
        <sz val="20"/>
        <color auto="1"/>
      </font>
      <fill>
        <patternFill patternType="solid">
          <bgColor theme="0"/>
        </patternFill>
      </fill>
    </odxf>
    <ndxf>
      <font>
        <sz val="20"/>
        <color auto="1"/>
      </font>
      <fill>
        <patternFill patternType="none">
          <bgColor indexed="65"/>
        </patternFill>
      </fill>
    </ndxf>
  </rcc>
  <rcc rId="819" sId="1" odxf="1" dxf="1">
    <oc r="K95">
      <f>D95-I95</f>
    </oc>
    <nc r="K95">
      <f>D95-I95</f>
    </nc>
    <odxf>
      <font>
        <sz val="20"/>
        <color auto="1"/>
      </font>
      <fill>
        <patternFill patternType="solid">
          <bgColor theme="0"/>
        </patternFill>
      </fill>
    </odxf>
    <ndxf>
      <font>
        <sz val="20"/>
        <color auto="1"/>
      </font>
      <fill>
        <patternFill patternType="none">
          <bgColor indexed="65"/>
        </patternFill>
      </fill>
    </ndxf>
  </rcc>
  <rcc rId="820" sId="1" odxf="1" dxf="1">
    <oc r="K96">
      <f>D96-I96</f>
    </oc>
    <nc r="K96">
      <f>D96-I96</f>
    </nc>
    <odxf>
      <font>
        <sz val="20"/>
        <color auto="1"/>
      </font>
      <fill>
        <patternFill patternType="solid">
          <bgColor theme="0"/>
        </patternFill>
      </fill>
    </odxf>
    <ndxf>
      <font>
        <sz val="20"/>
        <color auto="1"/>
      </font>
      <fill>
        <patternFill patternType="none">
          <bgColor indexed="65"/>
        </patternFill>
      </fill>
    </ndxf>
  </rcc>
  <rcc rId="821" sId="1" odxf="1" dxf="1">
    <oc r="K97">
      <f>D97-I97</f>
    </oc>
    <nc r="K97">
      <f>D97-I97</f>
    </nc>
    <odxf>
      <font>
        <sz val="20"/>
        <color auto="1"/>
      </font>
      <fill>
        <patternFill patternType="solid">
          <bgColor theme="0"/>
        </patternFill>
      </fill>
    </odxf>
    <ndxf>
      <font>
        <sz val="20"/>
        <color auto="1"/>
      </font>
      <fill>
        <patternFill patternType="none">
          <bgColor indexed="65"/>
        </patternFill>
      </fill>
    </ndxf>
  </rcc>
  <rcc rId="822" sId="1" odxf="1" dxf="1">
    <oc r="K98">
      <f>D98-I98</f>
    </oc>
    <nc r="K98">
      <f>D98-I98</f>
    </nc>
    <odxf>
      <font>
        <sz val="20"/>
        <color auto="1"/>
      </font>
      <fill>
        <patternFill patternType="solid">
          <bgColor theme="0"/>
        </patternFill>
      </fill>
    </odxf>
    <ndxf>
      <font>
        <sz val="20"/>
        <color auto="1"/>
      </font>
      <fill>
        <patternFill patternType="none">
          <bgColor indexed="65"/>
        </patternFill>
      </fill>
    </ndxf>
  </rcc>
  <rcc rId="823" sId="1" odxf="1" dxf="1">
    <oc r="K99">
      <f>D99-I99</f>
    </oc>
    <nc r="K99">
      <f>D99-I99</f>
    </nc>
    <odxf>
      <font>
        <sz val="20"/>
        <color auto="1"/>
      </font>
      <fill>
        <patternFill patternType="solid">
          <bgColor theme="0"/>
        </patternFill>
      </fill>
    </odxf>
    <ndxf>
      <font>
        <sz val="20"/>
        <color auto="1"/>
      </font>
      <fill>
        <patternFill patternType="none">
          <bgColor indexed="65"/>
        </patternFill>
      </fill>
    </ndxf>
  </rcc>
  <rcc rId="824" sId="1" odxf="1" dxf="1">
    <oc r="K100">
      <f>D100-I100</f>
    </oc>
    <nc r="K100">
      <f>D100-I100</f>
    </nc>
    <odxf>
      <font>
        <sz val="20"/>
        <color auto="1"/>
      </font>
      <fill>
        <patternFill patternType="solid">
          <bgColor theme="0"/>
        </patternFill>
      </fill>
    </odxf>
    <ndxf>
      <font>
        <sz val="20"/>
        <color auto="1"/>
      </font>
      <fill>
        <patternFill patternType="none">
          <bgColor indexed="65"/>
        </patternFill>
      </fill>
    </ndxf>
  </rcc>
  <rcc rId="825" sId="1" odxf="1" dxf="1">
    <oc r="K101">
      <f>D101-I101</f>
    </oc>
    <nc r="K101">
      <f>D101-I101</f>
    </nc>
    <odxf>
      <font>
        <sz val="20"/>
        <color auto="1"/>
      </font>
      <fill>
        <patternFill patternType="solid">
          <bgColor theme="0"/>
        </patternFill>
      </fill>
    </odxf>
    <ndxf>
      <font>
        <sz val="20"/>
        <color auto="1"/>
      </font>
      <fill>
        <patternFill patternType="none">
          <bgColor indexed="65"/>
        </patternFill>
      </fill>
    </ndxf>
  </rcc>
  <rcc rId="826" sId="1" odxf="1" dxf="1">
    <oc r="K102">
      <f>D102-I102</f>
    </oc>
    <nc r="K102">
      <f>D102-I102</f>
    </nc>
    <odxf>
      <font>
        <sz val="20"/>
        <color auto="1"/>
      </font>
      <fill>
        <patternFill patternType="solid">
          <bgColor theme="0"/>
        </patternFill>
      </fill>
    </odxf>
    <ndxf>
      <font>
        <sz val="20"/>
        <color auto="1"/>
      </font>
      <fill>
        <patternFill patternType="none">
          <bgColor indexed="65"/>
        </patternFill>
      </fill>
    </ndxf>
  </rcc>
  <rcc rId="827" sId="1" odxf="1" dxf="1">
    <oc r="K103">
      <f>D103-I103</f>
    </oc>
    <nc r="K103">
      <f>D103-I103</f>
    </nc>
    <odxf>
      <font>
        <sz val="20"/>
        <color auto="1"/>
      </font>
      <fill>
        <patternFill patternType="solid">
          <bgColor theme="0"/>
        </patternFill>
      </fill>
    </odxf>
    <ndxf>
      <font>
        <sz val="20"/>
        <color auto="1"/>
      </font>
      <fill>
        <patternFill patternType="none">
          <bgColor indexed="65"/>
        </patternFill>
      </fill>
    </ndxf>
  </rcc>
  <rcc rId="828" sId="1" odxf="1" dxf="1">
    <oc r="K104">
      <f>D104-I104</f>
    </oc>
    <nc r="K104">
      <f>D104-I104</f>
    </nc>
    <odxf>
      <font>
        <sz val="20"/>
        <color auto="1"/>
      </font>
    </odxf>
    <ndxf>
      <font>
        <sz val="20"/>
        <color auto="1"/>
      </font>
    </ndxf>
  </rcc>
  <rcc rId="829" sId="1" odxf="1" dxf="1">
    <oc r="K105">
      <f>D105-I105</f>
    </oc>
    <nc r="K105">
      <f>D105-I105</f>
    </nc>
    <odxf>
      <font>
        <sz val="20"/>
        <color auto="1"/>
      </font>
    </odxf>
    <ndxf>
      <font>
        <sz val="20"/>
        <color auto="1"/>
      </font>
    </ndxf>
  </rcc>
  <rcc rId="830" sId="1" odxf="1" dxf="1">
    <oc r="K106">
      <f>D106-I106</f>
    </oc>
    <nc r="K106">
      <f>D106-I106</f>
    </nc>
    <odxf>
      <font>
        <sz val="20"/>
        <color auto="1"/>
      </font>
    </odxf>
    <ndxf>
      <font>
        <sz val="20"/>
        <color auto="1"/>
      </font>
    </ndxf>
  </rcc>
  <rcc rId="831" sId="1" odxf="1" dxf="1">
    <oc r="K107">
      <f>D107-I107</f>
    </oc>
    <nc r="K107">
      <f>D107-I107</f>
    </nc>
    <odxf>
      <font>
        <sz val="20"/>
        <color auto="1"/>
      </font>
    </odxf>
    <ndxf>
      <font>
        <sz val="20"/>
        <color auto="1"/>
      </font>
    </ndxf>
  </rcc>
  <rcc rId="832" sId="1" odxf="1" dxf="1">
    <oc r="K108">
      <f>D108-I108</f>
    </oc>
    <nc r="K108">
      <f>D108-I108</f>
    </nc>
    <odxf>
      <font>
        <sz val="20"/>
        <color auto="1"/>
      </font>
    </odxf>
    <ndxf>
      <font>
        <sz val="20"/>
        <color auto="1"/>
      </font>
    </ndxf>
  </rcc>
  <rcc rId="833" sId="1" odxf="1" dxf="1">
    <oc r="K109">
      <f>D109-I109</f>
    </oc>
    <nc r="K109">
      <f>D109-I109</f>
    </nc>
    <odxf>
      <font>
        <sz val="20"/>
        <color auto="1"/>
      </font>
    </odxf>
    <ndxf>
      <font>
        <sz val="20"/>
        <color auto="1"/>
      </font>
    </ndxf>
  </rcc>
  <rcc rId="834" sId="1" odxf="1" dxf="1">
    <oc r="K110">
      <f>D110-I110</f>
    </oc>
    <nc r="K110">
      <f>D110-I110</f>
    </nc>
    <odxf>
      <font>
        <sz val="20"/>
        <color auto="1"/>
      </font>
    </odxf>
    <ndxf>
      <font>
        <sz val="20"/>
        <color auto="1"/>
      </font>
    </ndxf>
  </rcc>
  <rcc rId="835" sId="1" odxf="1" dxf="1">
    <oc r="K111">
      <f>D111-I111</f>
    </oc>
    <nc r="K111">
      <f>D111-I111</f>
    </nc>
    <odxf>
      <font>
        <sz val="20"/>
        <color auto="1"/>
      </font>
    </odxf>
    <ndxf>
      <font>
        <sz val="20"/>
        <color auto="1"/>
      </font>
    </ndxf>
  </rcc>
  <rcc rId="836" sId="1" odxf="1" dxf="1">
    <oc r="K112">
      <f>D112-I112</f>
    </oc>
    <nc r="K112">
      <f>D112-I112</f>
    </nc>
    <odxf>
      <font>
        <sz val="20"/>
        <color auto="1"/>
      </font>
    </odxf>
    <ndxf>
      <font>
        <sz val="20"/>
        <color auto="1"/>
      </font>
    </ndxf>
  </rcc>
  <rcc rId="837" sId="1" odxf="1" dxf="1">
    <oc r="K113">
      <f>D113-I113</f>
    </oc>
    <nc r="K113">
      <f>D113-I113</f>
    </nc>
    <odxf>
      <font>
        <sz val="20"/>
        <color auto="1"/>
      </font>
    </odxf>
    <ndxf>
      <font>
        <sz val="20"/>
        <color auto="1"/>
      </font>
    </ndxf>
  </rcc>
  <rcc rId="838" sId="1" odxf="1" dxf="1">
    <oc r="K114">
      <f>D114-I114</f>
    </oc>
    <nc r="K114">
      <f>D114-I114</f>
    </nc>
    <odxf>
      <font>
        <sz val="20"/>
        <color auto="1"/>
      </font>
    </odxf>
    <ndxf>
      <font>
        <sz val="20"/>
        <color auto="1"/>
      </font>
    </ndxf>
  </rcc>
  <rcc rId="839" sId="1" odxf="1" dxf="1">
    <oc r="K115">
      <f>D115-I115</f>
    </oc>
    <nc r="K115">
      <f>D115-I115</f>
    </nc>
    <odxf>
      <font>
        <sz val="20"/>
        <color auto="1"/>
      </font>
    </odxf>
    <ndxf>
      <font>
        <sz val="20"/>
        <color auto="1"/>
      </font>
    </ndxf>
  </rcc>
  <rcc rId="840" sId="1" odxf="1" dxf="1">
    <oc r="K116">
      <f>D116-I116</f>
    </oc>
    <nc r="K116">
      <f>D116-I116</f>
    </nc>
    <odxf>
      <font>
        <sz val="20"/>
        <color auto="1"/>
      </font>
    </odxf>
    <ndxf>
      <font>
        <sz val="20"/>
        <color auto="1"/>
      </font>
    </ndxf>
  </rcc>
  <rcc rId="841" sId="1" odxf="1" dxf="1">
    <oc r="K117">
      <f>D117-I117</f>
    </oc>
    <nc r="K117">
      <f>D117-I117</f>
    </nc>
    <odxf>
      <font>
        <sz val="20"/>
        <color auto="1"/>
      </font>
    </odxf>
    <ndxf>
      <font>
        <sz val="20"/>
        <color auto="1"/>
      </font>
    </ndxf>
  </rcc>
  <rcc rId="842" sId="1" odxf="1" dxf="1">
    <oc r="K118">
      <f>D118-I118</f>
    </oc>
    <nc r="K118">
      <f>D118-I118</f>
    </nc>
    <odxf>
      <font>
        <sz val="20"/>
        <color auto="1"/>
      </font>
    </odxf>
    <ndxf>
      <font>
        <sz val="20"/>
        <color auto="1"/>
      </font>
    </ndxf>
  </rcc>
  <rcc rId="843" sId="1" odxf="1" dxf="1">
    <oc r="K119">
      <f>D119-I119</f>
    </oc>
    <nc r="K119">
      <f>D119-I119</f>
    </nc>
    <odxf>
      <font>
        <sz val="20"/>
        <color auto="1"/>
      </font>
    </odxf>
    <ndxf>
      <font>
        <sz val="20"/>
        <color auto="1"/>
      </font>
    </ndxf>
  </rcc>
  <rcc rId="844" sId="1" odxf="1" dxf="1">
    <oc r="K120">
      <f>D120-I120</f>
    </oc>
    <nc r="K120">
      <f>D120-I120</f>
    </nc>
    <odxf>
      <font>
        <sz val="20"/>
        <color auto="1"/>
      </font>
    </odxf>
    <ndxf>
      <font>
        <sz val="20"/>
        <color auto="1"/>
      </font>
    </ndxf>
  </rcc>
  <rcc rId="845" sId="1" odxf="1" dxf="1">
    <oc r="K121">
      <f>D121-I121</f>
    </oc>
    <nc r="K121">
      <f>D121-I121</f>
    </nc>
    <odxf>
      <font>
        <sz val="20"/>
        <color auto="1"/>
      </font>
    </odxf>
    <ndxf>
      <font>
        <sz val="20"/>
        <color auto="1"/>
      </font>
    </ndxf>
  </rcc>
  <rcc rId="846" sId="1" odxf="1" dxf="1">
    <oc r="K122">
      <f>D122-I122</f>
    </oc>
    <nc r="K122">
      <f>D122-I122</f>
    </nc>
    <odxf>
      <font>
        <sz val="20"/>
        <color rgb="FFFF0000"/>
      </font>
    </odxf>
    <ndxf>
      <font>
        <sz val="20"/>
        <color rgb="FFFF0000"/>
      </font>
    </ndxf>
  </rcc>
  <rcc rId="847" sId="1" odxf="1" dxf="1">
    <oc r="K123">
      <f>D123-I123</f>
    </oc>
    <nc r="K123">
      <f>D123-I123</f>
    </nc>
    <odxf>
      <font>
        <sz val="20"/>
        <color rgb="FFFF0000"/>
      </font>
    </odxf>
    <ndxf>
      <font>
        <sz val="20"/>
        <color rgb="FFFF0000"/>
      </font>
    </ndxf>
  </rcc>
  <rcc rId="848" sId="1" odxf="1" dxf="1">
    <oc r="K124">
      <f>D124-I124</f>
    </oc>
    <nc r="K124">
      <f>D124-I124</f>
    </nc>
    <odxf>
      <font>
        <sz val="20"/>
        <color rgb="FFFF0000"/>
      </font>
    </odxf>
    <ndxf>
      <font>
        <sz val="20"/>
        <color rgb="FFFF0000"/>
      </font>
    </ndxf>
  </rcc>
  <rcc rId="849" sId="1" odxf="1" dxf="1">
    <oc r="K125">
      <f>D125-I125</f>
    </oc>
    <nc r="K125">
      <f>D125-I125</f>
    </nc>
    <odxf>
      <font>
        <sz val="20"/>
        <color rgb="FFFF0000"/>
      </font>
    </odxf>
    <ndxf>
      <font>
        <sz val="20"/>
        <color rgb="FFFF0000"/>
      </font>
    </ndxf>
  </rcc>
  <rcc rId="850" sId="1" odxf="1" dxf="1">
    <oc r="K126">
      <f>D126-I126</f>
    </oc>
    <nc r="K126">
      <f>D126-I126</f>
    </nc>
    <odxf>
      <font>
        <sz val="20"/>
        <color rgb="FFFF0000"/>
      </font>
    </odxf>
    <ndxf>
      <font>
        <sz val="20"/>
        <color rgb="FFFF0000"/>
      </font>
    </ndxf>
  </rcc>
  <rcc rId="851" sId="1" odxf="1" dxf="1">
    <oc r="K127">
      <f>D127-I127</f>
    </oc>
    <nc r="K127">
      <f>D127-I127</f>
    </nc>
    <odxf>
      <font>
        <sz val="20"/>
        <color rgb="FFFF0000"/>
      </font>
    </odxf>
    <ndxf>
      <font>
        <sz val="20"/>
        <color rgb="FFFF0000"/>
      </font>
    </ndxf>
  </rcc>
  <rcc rId="852" sId="1" odxf="1" dxf="1">
    <oc r="K128">
      <f>D128-I128</f>
    </oc>
    <nc r="K128">
      <f>D128-I128</f>
    </nc>
    <odxf>
      <font>
        <sz val="20"/>
        <color auto="1"/>
      </font>
      <fill>
        <patternFill patternType="solid">
          <bgColor theme="0"/>
        </patternFill>
      </fill>
    </odxf>
    <ndxf>
      <font>
        <sz val="20"/>
        <color auto="1"/>
      </font>
      <fill>
        <patternFill patternType="none">
          <bgColor indexed="65"/>
        </patternFill>
      </fill>
    </ndxf>
  </rcc>
  <rcc rId="853" sId="1" odxf="1" dxf="1">
    <oc r="K129">
      <f>D129-I129</f>
    </oc>
    <nc r="K129">
      <f>D129-I129</f>
    </nc>
    <odxf>
      <font>
        <sz val="20"/>
        <color auto="1"/>
      </font>
      <fill>
        <patternFill patternType="solid">
          <bgColor theme="0"/>
        </patternFill>
      </fill>
    </odxf>
    <ndxf>
      <font>
        <sz val="20"/>
        <color auto="1"/>
      </font>
      <fill>
        <patternFill patternType="none">
          <bgColor indexed="65"/>
        </patternFill>
      </fill>
    </ndxf>
  </rcc>
  <rcc rId="854" sId="1" odxf="1" dxf="1">
    <oc r="K130">
      <f>D130-I130</f>
    </oc>
    <nc r="K130">
      <f>D130-I130</f>
    </nc>
    <odxf>
      <font>
        <sz val="20"/>
        <color auto="1"/>
      </font>
      <fill>
        <patternFill patternType="solid">
          <bgColor theme="0"/>
        </patternFill>
      </fill>
    </odxf>
    <ndxf>
      <font>
        <sz val="20"/>
        <color auto="1"/>
      </font>
      <fill>
        <patternFill patternType="none">
          <bgColor indexed="65"/>
        </patternFill>
      </fill>
    </ndxf>
  </rcc>
  <rcc rId="855" sId="1" odxf="1" dxf="1">
    <oc r="K131">
      <f>D131-I131</f>
    </oc>
    <nc r="K131">
      <f>D131-I131</f>
    </nc>
    <odxf>
      <font>
        <sz val="20"/>
        <color auto="1"/>
      </font>
      <fill>
        <patternFill patternType="solid">
          <bgColor theme="0"/>
        </patternFill>
      </fill>
    </odxf>
    <ndxf>
      <font>
        <sz val="20"/>
        <color auto="1"/>
      </font>
      <fill>
        <patternFill patternType="none">
          <bgColor indexed="65"/>
        </patternFill>
      </fill>
    </ndxf>
  </rcc>
  <rcc rId="856" sId="1" odxf="1" dxf="1">
    <oc r="K132">
      <f>D132-I132</f>
    </oc>
    <nc r="K132">
      <f>D132-I132</f>
    </nc>
    <odxf>
      <font>
        <sz val="20"/>
        <color auto="1"/>
      </font>
      <fill>
        <patternFill patternType="solid">
          <bgColor theme="0"/>
        </patternFill>
      </fill>
    </odxf>
    <ndxf>
      <font>
        <sz val="20"/>
        <color auto="1"/>
      </font>
      <fill>
        <patternFill patternType="none">
          <bgColor indexed="65"/>
        </patternFill>
      </fill>
    </ndxf>
  </rcc>
  <rcc rId="857" sId="1" odxf="1" dxf="1">
    <oc r="K133">
      <f>D133-I133</f>
    </oc>
    <nc r="K133">
      <f>D133-I133</f>
    </nc>
    <odxf>
      <font>
        <sz val="20"/>
        <color auto="1"/>
      </font>
      <fill>
        <patternFill patternType="solid">
          <bgColor theme="0"/>
        </patternFill>
      </fill>
    </odxf>
    <ndxf>
      <font>
        <sz val="20"/>
        <color auto="1"/>
      </font>
      <fill>
        <patternFill patternType="none">
          <bgColor indexed="65"/>
        </patternFill>
      </fill>
    </ndxf>
  </rcc>
  <rcc rId="858" sId="1" odxf="1" dxf="1">
    <oc r="K134">
      <f>D134-I134</f>
    </oc>
    <nc r="K134">
      <f>D134-I134</f>
    </nc>
    <odxf>
      <font>
        <sz val="20"/>
        <color auto="1"/>
      </font>
    </odxf>
    <ndxf>
      <font>
        <sz val="20"/>
        <color auto="1"/>
      </font>
    </ndxf>
  </rcc>
  <rcc rId="859" sId="1" odxf="1" dxf="1">
    <oc r="K135">
      <f>D135-I135</f>
    </oc>
    <nc r="K135">
      <f>D135-I135</f>
    </nc>
    <odxf>
      <font>
        <sz val="20"/>
        <color auto="1"/>
      </font>
    </odxf>
    <ndxf>
      <font>
        <sz val="20"/>
        <color auto="1"/>
      </font>
    </ndxf>
  </rcc>
  <rcc rId="860" sId="1" odxf="1" dxf="1">
    <oc r="K136">
      <f>D136-I136</f>
    </oc>
    <nc r="K136">
      <f>D136-I136</f>
    </nc>
    <odxf>
      <font>
        <sz val="20"/>
        <color auto="1"/>
      </font>
    </odxf>
    <ndxf>
      <font>
        <sz val="20"/>
        <color auto="1"/>
      </font>
    </ndxf>
  </rcc>
  <rcc rId="861" sId="1" odxf="1" dxf="1">
    <oc r="K137">
      <f>D137-I137</f>
    </oc>
    <nc r="K137">
      <f>D137-I137</f>
    </nc>
    <odxf>
      <font>
        <sz val="20"/>
        <color auto="1"/>
      </font>
    </odxf>
    <ndxf>
      <font>
        <sz val="20"/>
        <color auto="1"/>
      </font>
    </ndxf>
  </rcc>
  <rcc rId="862" sId="1" odxf="1" dxf="1">
    <oc r="K138">
      <f>D138-I138</f>
    </oc>
    <nc r="K138">
      <f>D138-I138</f>
    </nc>
    <odxf>
      <font>
        <sz val="20"/>
        <color auto="1"/>
      </font>
    </odxf>
    <ndxf>
      <font>
        <sz val="20"/>
        <color auto="1"/>
      </font>
    </ndxf>
  </rcc>
  <rcc rId="863" sId="1" odxf="1" dxf="1">
    <oc r="K139">
      <f>D139-I139</f>
    </oc>
    <nc r="K139">
      <f>D139-I139</f>
    </nc>
    <odxf>
      <font>
        <sz val="20"/>
        <color auto="1"/>
      </font>
    </odxf>
    <ndxf>
      <font>
        <sz val="20"/>
        <color auto="1"/>
      </font>
    </ndxf>
  </rcc>
  <rcc rId="864" sId="1" odxf="1" dxf="1">
    <oc r="K140">
      <f>D140-I140</f>
    </oc>
    <nc r="K140">
      <f>D140-I140</f>
    </nc>
    <odxf>
      <font>
        <sz val="20"/>
        <color rgb="FFFF0000"/>
      </font>
    </odxf>
    <ndxf>
      <font>
        <sz val="20"/>
        <color rgb="FFFF0000"/>
      </font>
    </ndxf>
  </rcc>
  <rcc rId="865" sId="1" odxf="1" dxf="1">
    <oc r="K141">
      <f>D141-I141</f>
    </oc>
    <nc r="K141">
      <f>D141-I141</f>
    </nc>
    <odxf>
      <font>
        <sz val="20"/>
        <color rgb="FFFF0000"/>
      </font>
    </odxf>
    <ndxf>
      <font>
        <sz val="20"/>
        <color rgb="FFFF0000"/>
      </font>
    </ndxf>
  </rcc>
  <rcc rId="866" sId="1" odxf="1" dxf="1">
    <oc r="K142">
      <f>D142-I142</f>
    </oc>
    <nc r="K142">
      <f>D142-I142</f>
    </nc>
    <odxf>
      <font>
        <sz val="20"/>
        <color rgb="FFFF0000"/>
      </font>
    </odxf>
    <ndxf>
      <font>
        <sz val="20"/>
        <color rgb="FFFF0000"/>
      </font>
    </ndxf>
  </rcc>
  <rcc rId="867" sId="1" odxf="1" dxf="1">
    <oc r="K143">
      <f>D143-I143</f>
    </oc>
    <nc r="K143">
      <f>D143-I143</f>
    </nc>
    <odxf>
      <font>
        <sz val="20"/>
        <color rgb="FFFF0000"/>
      </font>
    </odxf>
    <ndxf>
      <font>
        <sz val="20"/>
        <color rgb="FFFF0000"/>
      </font>
    </ndxf>
  </rcc>
  <rcc rId="868" sId="1" odxf="1" dxf="1">
    <oc r="K144">
      <f>D144-I144</f>
    </oc>
    <nc r="K144">
      <f>D144-I144</f>
    </nc>
    <odxf>
      <font>
        <sz val="20"/>
        <color rgb="FFFF0000"/>
      </font>
    </odxf>
    <ndxf>
      <font>
        <sz val="20"/>
        <color rgb="FFFF0000"/>
      </font>
    </ndxf>
  </rcc>
  <rcc rId="869" sId="1" odxf="1" dxf="1">
    <oc r="K145">
      <f>D145-I145</f>
    </oc>
    <nc r="K145">
      <f>D145-I145</f>
    </nc>
    <odxf>
      <font>
        <sz val="20"/>
        <color rgb="FFFF0000"/>
      </font>
    </odxf>
    <ndxf>
      <font>
        <sz val="20"/>
        <color rgb="FFFF0000"/>
      </font>
    </ndxf>
  </rcc>
  <rcc rId="870" sId="1" odxf="1" dxf="1">
    <oc r="K146">
      <f>D146-I146</f>
    </oc>
    <nc r="K146">
      <f>D146-I146</f>
    </nc>
    <odxf>
      <font>
        <sz val="20"/>
        <color rgb="FFFF0000"/>
      </font>
    </odxf>
    <ndxf>
      <font>
        <sz val="20"/>
        <color rgb="FFFF0000"/>
      </font>
    </ndxf>
  </rcc>
  <rcc rId="871" sId="1" odxf="1" dxf="1">
    <oc r="K147">
      <f>D147-I147</f>
    </oc>
    <nc r="K147">
      <f>D147-I147</f>
    </nc>
    <odxf>
      <font>
        <sz val="20"/>
        <color rgb="FFFF0000"/>
      </font>
    </odxf>
    <ndxf>
      <font>
        <sz val="20"/>
        <color rgb="FFFF0000"/>
      </font>
    </ndxf>
  </rcc>
  <rcc rId="872" sId="1" odxf="1" dxf="1">
    <oc r="K148">
      <f>D148-I148</f>
    </oc>
    <nc r="K148">
      <f>D148-I148</f>
    </nc>
    <odxf>
      <font>
        <sz val="20"/>
        <color rgb="FFFF0000"/>
      </font>
    </odxf>
    <ndxf>
      <font>
        <sz val="20"/>
        <color rgb="FFFF0000"/>
      </font>
    </ndxf>
  </rcc>
  <rcc rId="873" sId="1" odxf="1" dxf="1">
    <oc r="K149">
      <f>D149-I149</f>
    </oc>
    <nc r="K149">
      <f>D149-I149</f>
    </nc>
    <odxf>
      <font>
        <sz val="20"/>
        <color rgb="FFFF0000"/>
      </font>
    </odxf>
    <ndxf>
      <font>
        <sz val="20"/>
        <color rgb="FFFF0000"/>
      </font>
    </ndxf>
  </rcc>
  <rcc rId="874" sId="1" odxf="1" dxf="1">
    <oc r="K150">
      <f>D150-I150</f>
    </oc>
    <nc r="K150">
      <f>D150-I150</f>
    </nc>
    <odxf>
      <font>
        <sz val="20"/>
        <color rgb="FFFF0000"/>
      </font>
    </odxf>
    <ndxf>
      <font>
        <sz val="20"/>
        <color rgb="FFFF0000"/>
      </font>
    </ndxf>
  </rcc>
  <rcc rId="875" sId="1" odxf="1" dxf="1">
    <oc r="K151">
      <f>D151-I151</f>
    </oc>
    <nc r="K151">
      <f>D151-I151</f>
    </nc>
    <odxf>
      <font>
        <sz val="20"/>
        <color rgb="FFFF0000"/>
      </font>
    </odxf>
    <ndxf>
      <font>
        <sz val="20"/>
        <color rgb="FFFF0000"/>
      </font>
    </ndxf>
  </rcc>
  <rcc rId="876" sId="1" odxf="1" dxf="1">
    <oc r="K152">
      <f>D152-I152</f>
    </oc>
    <nc r="K152">
      <f>D152-I152</f>
    </nc>
    <odxf>
      <font>
        <sz val="20"/>
        <color rgb="FFFF0000"/>
      </font>
    </odxf>
    <ndxf>
      <font>
        <sz val="20"/>
        <color rgb="FFFF0000"/>
      </font>
    </ndxf>
  </rcc>
  <rcc rId="877" sId="1" odxf="1" dxf="1">
    <oc r="K153">
      <f>D153-I153</f>
    </oc>
    <nc r="K153">
      <f>D153-I153</f>
    </nc>
    <odxf>
      <font>
        <sz val="20"/>
        <color rgb="FFFF0000"/>
      </font>
    </odxf>
    <ndxf>
      <font>
        <sz val="20"/>
        <color rgb="FFFF0000"/>
      </font>
    </ndxf>
  </rcc>
  <rcc rId="878" sId="1" odxf="1" dxf="1">
    <oc r="K154">
      <f>D154-I154</f>
    </oc>
    <nc r="K154">
      <f>D154-I154</f>
    </nc>
    <odxf>
      <font>
        <sz val="20"/>
        <color auto="1"/>
      </font>
    </odxf>
    <ndxf>
      <font>
        <sz val="20"/>
        <color auto="1"/>
      </font>
    </ndxf>
  </rcc>
  <rcc rId="879" sId="1" odxf="1" dxf="1">
    <oc r="K155">
      <f>D155-I155</f>
    </oc>
    <nc r="K155">
      <f>D155-I155</f>
    </nc>
    <odxf>
      <font>
        <sz val="20"/>
        <color auto="1"/>
      </font>
    </odxf>
    <ndxf>
      <font>
        <sz val="20"/>
        <color auto="1"/>
      </font>
    </ndxf>
  </rcc>
  <rcc rId="880" sId="1" odxf="1" dxf="1">
    <oc r="K156">
      <f>D156-I156</f>
    </oc>
    <nc r="K156">
      <f>D156-I156</f>
    </nc>
    <odxf>
      <font>
        <sz val="20"/>
        <color auto="1"/>
      </font>
    </odxf>
    <ndxf>
      <font>
        <sz val="20"/>
        <color auto="1"/>
      </font>
    </ndxf>
  </rcc>
  <rcc rId="881" sId="1" odxf="1" dxf="1">
    <oc r="K157">
      <f>D157-I157</f>
    </oc>
    <nc r="K157">
      <f>D157-I157</f>
    </nc>
    <odxf>
      <font>
        <sz val="20"/>
        <color auto="1"/>
      </font>
    </odxf>
    <ndxf>
      <font>
        <sz val="20"/>
        <color auto="1"/>
      </font>
    </ndxf>
  </rcc>
  <rcc rId="882" sId="1" odxf="1" dxf="1">
    <oc r="K158">
      <f>D158-I158</f>
    </oc>
    <nc r="K158">
      <f>D158-I158</f>
    </nc>
    <odxf>
      <font>
        <sz val="20"/>
        <color auto="1"/>
      </font>
    </odxf>
    <ndxf>
      <font>
        <sz val="20"/>
        <color auto="1"/>
      </font>
    </ndxf>
  </rcc>
  <rcc rId="883" sId="1" odxf="1" dxf="1">
    <oc r="K159">
      <f>D159-I159</f>
    </oc>
    <nc r="K159">
      <f>D159-I159</f>
    </nc>
    <odxf>
      <font>
        <sz val="20"/>
        <color auto="1"/>
      </font>
    </odxf>
    <ndxf>
      <font>
        <sz val="20"/>
        <color auto="1"/>
      </font>
    </ndxf>
  </rcc>
  <rcc rId="884" sId="1" odxf="1" dxf="1">
    <oc r="K160">
      <f>D160-I160</f>
    </oc>
    <nc r="K160">
      <f>D160-I160</f>
    </nc>
    <odxf>
      <font>
        <sz val="20"/>
        <color rgb="FFFF0000"/>
      </font>
    </odxf>
    <ndxf>
      <font>
        <sz val="20"/>
        <color rgb="FFFF0000"/>
      </font>
    </ndxf>
  </rcc>
  <rcc rId="885" sId="1" odxf="1" dxf="1">
    <oc r="K161">
      <f>D161-I161</f>
    </oc>
    <nc r="K161">
      <f>D161-I161</f>
    </nc>
    <odxf>
      <font>
        <sz val="20"/>
        <color rgb="FFFF0000"/>
      </font>
    </odxf>
    <ndxf>
      <font>
        <sz val="20"/>
        <color rgb="FFFF0000"/>
      </font>
    </ndxf>
  </rcc>
  <rcc rId="886" sId="1" odxf="1" dxf="1">
    <oc r="K162">
      <f>D162-I162</f>
    </oc>
    <nc r="K162">
      <f>D162-I162</f>
    </nc>
    <odxf>
      <font>
        <sz val="20"/>
        <color rgb="FFFF0000"/>
      </font>
    </odxf>
    <ndxf>
      <font>
        <sz val="20"/>
        <color rgb="FFFF0000"/>
      </font>
    </ndxf>
  </rcc>
  <rcc rId="887" sId="1" odxf="1" dxf="1">
    <oc r="K163">
      <f>D163-I163</f>
    </oc>
    <nc r="K163">
      <f>D163-I163</f>
    </nc>
    <odxf>
      <font>
        <sz val="20"/>
        <color rgb="FFFF0000"/>
      </font>
    </odxf>
    <ndxf>
      <font>
        <sz val="20"/>
        <color rgb="FFFF0000"/>
      </font>
    </ndxf>
  </rcc>
  <rcc rId="888" sId="1" odxf="1" dxf="1">
    <oc r="K164">
      <f>D164-I164</f>
    </oc>
    <nc r="K164">
      <f>D164-I164</f>
    </nc>
    <odxf>
      <font>
        <sz val="20"/>
        <color rgb="FFFF0000"/>
      </font>
    </odxf>
    <ndxf>
      <font>
        <sz val="20"/>
        <color rgb="FFFF0000"/>
      </font>
    </ndxf>
  </rcc>
  <rcc rId="889" sId="1" odxf="1" dxf="1">
    <oc r="K165">
      <f>D165-I165</f>
    </oc>
    <nc r="K165">
      <f>D165-I165</f>
    </nc>
    <odxf>
      <font>
        <sz val="20"/>
        <color rgb="FFFF0000"/>
      </font>
    </odxf>
    <ndxf>
      <font>
        <sz val="20"/>
        <color rgb="FFFF0000"/>
      </font>
    </ndxf>
  </rcc>
  <rcc rId="890" sId="1" odxf="1" dxf="1">
    <oc r="K166">
      <f>D166-I166</f>
    </oc>
    <nc r="K166">
      <f>D166-I166</f>
    </nc>
    <odxf>
      <font>
        <sz val="20"/>
        <color rgb="FFFF0000"/>
      </font>
    </odxf>
    <ndxf>
      <font>
        <sz val="20"/>
        <color rgb="FFFF0000"/>
      </font>
    </ndxf>
  </rcc>
  <rcc rId="891" sId="1" odxf="1" dxf="1">
    <oc r="K167">
      <f>D167-I167</f>
    </oc>
    <nc r="K167">
      <f>D167-I167</f>
    </nc>
    <odxf>
      <font>
        <sz val="20"/>
        <color rgb="FFFF0000"/>
      </font>
    </odxf>
    <ndxf>
      <font>
        <sz val="20"/>
        <color rgb="FFFF0000"/>
      </font>
    </ndxf>
  </rcc>
  <rcc rId="892" sId="1" odxf="1" dxf="1">
    <oc r="K168">
      <f>D168-I168</f>
    </oc>
    <nc r="K168">
      <f>D168-I168</f>
    </nc>
    <odxf>
      <font>
        <sz val="20"/>
        <color rgb="FFFF0000"/>
      </font>
    </odxf>
    <ndxf>
      <font>
        <sz val="20"/>
        <color rgb="FFFF0000"/>
      </font>
    </ndxf>
  </rcc>
  <rcc rId="893" sId="1" odxf="1" dxf="1">
    <oc r="K169">
      <f>D169-I169</f>
    </oc>
    <nc r="K169">
      <f>D169-I169</f>
    </nc>
    <odxf>
      <font>
        <sz val="20"/>
        <color rgb="FFFF0000"/>
      </font>
    </odxf>
    <ndxf>
      <font>
        <sz val="20"/>
        <color rgb="FFFF0000"/>
      </font>
    </ndxf>
  </rcc>
  <rcc rId="894" sId="1" odxf="1" dxf="1">
    <oc r="K170">
      <f>D170-I170</f>
    </oc>
    <nc r="K170">
      <f>D170-I170</f>
    </nc>
    <odxf>
      <font>
        <sz val="20"/>
        <color rgb="FFFF0000"/>
      </font>
    </odxf>
    <ndxf>
      <font>
        <sz val="20"/>
        <color rgb="FFFF0000"/>
      </font>
    </ndxf>
  </rcc>
  <rcc rId="895" sId="1" odxf="1" dxf="1">
    <oc r="K171">
      <f>D171-I171</f>
    </oc>
    <nc r="K171">
      <f>D171-I171</f>
    </nc>
    <odxf>
      <font>
        <sz val="20"/>
        <color rgb="FFFF0000"/>
      </font>
    </odxf>
    <ndxf>
      <font>
        <sz val="20"/>
        <color rgb="FFFF0000"/>
      </font>
    </ndxf>
  </rcc>
  <rcc rId="896" sId="1" odxf="1" dxf="1">
    <oc r="K172">
      <f>D172-I172</f>
    </oc>
    <nc r="K172">
      <f>D172-I172</f>
    </nc>
    <odxf>
      <font>
        <sz val="20"/>
        <color auto="1"/>
      </font>
    </odxf>
    <ndxf>
      <font>
        <sz val="20"/>
        <color auto="1"/>
      </font>
    </ndxf>
  </rcc>
  <rcc rId="897" sId="1" odxf="1" dxf="1">
    <oc r="K173">
      <f>D173-I173</f>
    </oc>
    <nc r="K173">
      <f>D173-I173</f>
    </nc>
    <odxf>
      <font>
        <sz val="20"/>
        <color rgb="FFFF0000"/>
      </font>
    </odxf>
    <ndxf>
      <font>
        <sz val="20"/>
        <color rgb="FFFF0000"/>
      </font>
    </ndxf>
  </rcc>
  <rcc rId="898" sId="1" odxf="1" dxf="1">
    <oc r="K174">
      <f>D174-I174</f>
    </oc>
    <nc r="K174">
      <f>D174-I174</f>
    </nc>
    <odxf>
      <font>
        <sz val="20"/>
        <color rgb="FFFF0000"/>
      </font>
    </odxf>
    <ndxf>
      <font>
        <sz val="20"/>
        <color rgb="FFFF0000"/>
      </font>
    </ndxf>
  </rcc>
  <rcc rId="899" sId="1" odxf="1" dxf="1">
    <oc r="K175">
      <f>D175-I175</f>
    </oc>
    <nc r="K175">
      <f>D175-I175</f>
    </nc>
    <odxf>
      <font>
        <sz val="20"/>
        <color rgb="FFFF0000"/>
      </font>
    </odxf>
    <ndxf>
      <font>
        <sz val="20"/>
        <color rgb="FFFF0000"/>
      </font>
    </ndxf>
  </rcc>
  <rcc rId="900" sId="1" odxf="1" dxf="1">
    <oc r="K176">
      <f>D176-I176</f>
    </oc>
    <nc r="K176">
      <f>D176-I176</f>
    </nc>
    <odxf>
      <font>
        <sz val="20"/>
        <color rgb="FFFF0000"/>
      </font>
    </odxf>
    <ndxf>
      <font>
        <sz val="20"/>
        <color rgb="FFFF0000"/>
      </font>
    </ndxf>
  </rcc>
  <rcc rId="901" sId="1" odxf="1" dxf="1">
    <oc r="K177">
      <f>D177-I177</f>
    </oc>
    <nc r="K177">
      <f>D177-I177</f>
    </nc>
    <odxf>
      <font>
        <sz val="20"/>
        <color rgb="FFFF0000"/>
      </font>
    </odxf>
    <ndxf>
      <font>
        <sz val="20"/>
        <color rgb="FFFF0000"/>
      </font>
    </ndxf>
  </rcc>
  <rcc rId="902" sId="1" odxf="1" dxf="1">
    <oc r="K178">
      <f>D178-I178</f>
    </oc>
    <nc r="K178">
      <f>D178-I178</f>
    </nc>
    <odxf>
      <font>
        <sz val="20"/>
        <color rgb="FFFF0000"/>
      </font>
    </odxf>
    <ndxf>
      <font>
        <sz val="20"/>
        <color rgb="FFFF0000"/>
      </font>
    </ndxf>
  </rcc>
  <rcc rId="903" sId="1" odxf="1" dxf="1">
    <oc r="K179">
      <f>D179-I179</f>
    </oc>
    <nc r="K179">
      <f>D179-I179</f>
    </nc>
    <odxf>
      <font>
        <sz val="20"/>
        <color auto="1"/>
      </font>
    </odxf>
    <ndxf>
      <font>
        <sz val="20"/>
        <color auto="1"/>
      </font>
    </ndxf>
  </rcc>
  <rcc rId="904" sId="1" odxf="1" dxf="1">
    <oc r="K180">
      <f>D180-I180</f>
    </oc>
    <nc r="K180">
      <f>D180-I180</f>
    </nc>
    <odxf>
      <font>
        <sz val="20"/>
        <color auto="1"/>
      </font>
    </odxf>
    <ndxf>
      <font>
        <sz val="20"/>
        <color auto="1"/>
      </font>
    </ndxf>
  </rcc>
  <rcc rId="905" sId="1" odxf="1" dxf="1">
    <oc r="K181">
      <f>D181-I181</f>
    </oc>
    <nc r="K181">
      <f>D181-I181</f>
    </nc>
    <odxf>
      <font>
        <sz val="20"/>
        <color auto="1"/>
      </font>
    </odxf>
    <ndxf>
      <font>
        <sz val="20"/>
        <color auto="1"/>
      </font>
    </ndxf>
  </rcc>
  <rcc rId="906" sId="1" odxf="1" dxf="1">
    <oc r="K182">
      <f>D182-I182</f>
    </oc>
    <nc r="K182">
      <f>D182-I182</f>
    </nc>
    <odxf>
      <font>
        <sz val="20"/>
        <color auto="1"/>
      </font>
    </odxf>
    <ndxf>
      <font>
        <sz val="20"/>
        <color auto="1"/>
      </font>
    </ndxf>
  </rcc>
  <rcc rId="907" sId="1" odxf="1" dxf="1">
    <oc r="K183">
      <f>D183-I183</f>
    </oc>
    <nc r="K183">
      <f>D183-I183</f>
    </nc>
    <odxf>
      <font>
        <sz val="20"/>
        <color auto="1"/>
      </font>
    </odxf>
    <ndxf>
      <font>
        <sz val="20"/>
        <color auto="1"/>
      </font>
    </ndxf>
  </rcc>
  <rcc rId="908" sId="1" odxf="1" dxf="1">
    <oc r="K184">
      <f>D184-I184</f>
    </oc>
    <nc r="K184">
      <f>D184-I184</f>
    </nc>
    <odxf>
      <font>
        <sz val="20"/>
        <color auto="1"/>
      </font>
    </odxf>
    <ndxf>
      <font>
        <sz val="20"/>
        <color auto="1"/>
      </font>
    </ndxf>
  </rcc>
  <rcc rId="909" sId="1" odxf="1" dxf="1">
    <oc r="K185">
      <f>D185-I185</f>
    </oc>
    <nc r="K185">
      <f>D185-I185</f>
    </nc>
    <odxf>
      <font>
        <sz val="20"/>
        <color auto="1"/>
      </font>
    </odxf>
    <ndxf>
      <font>
        <sz val="20"/>
        <color auto="1"/>
      </font>
    </ndxf>
  </rcc>
  <rcc rId="910" sId="1" odxf="1" dxf="1">
    <oc r="K186">
      <f>D186-I186</f>
    </oc>
    <nc r="K186">
      <f>D186-I186</f>
    </nc>
    <odxf>
      <font>
        <sz val="20"/>
        <color auto="1"/>
      </font>
    </odxf>
    <ndxf>
      <font>
        <sz val="20"/>
        <color auto="1"/>
      </font>
    </ndxf>
  </rcc>
  <rcc rId="911" sId="1" odxf="1" dxf="1">
    <oc r="K187">
      <f>D187-I187</f>
    </oc>
    <nc r="K187">
      <f>D187-I187</f>
    </nc>
    <odxf>
      <font>
        <sz val="20"/>
        <color auto="1"/>
      </font>
    </odxf>
    <ndxf>
      <font>
        <sz val="20"/>
        <color auto="1"/>
      </font>
    </ndxf>
  </rcc>
  <rcc rId="912" sId="1" odxf="1" dxf="1">
    <oc r="K188">
      <f>D188-I188</f>
    </oc>
    <nc r="K188">
      <f>D188-I188</f>
    </nc>
    <odxf>
      <font>
        <sz val="20"/>
        <color auto="1"/>
      </font>
    </odxf>
    <ndxf>
      <font>
        <sz val="20"/>
        <color auto="1"/>
      </font>
    </ndxf>
  </rcc>
  <rcc rId="913" sId="1" odxf="1" dxf="1">
    <oc r="K189">
      <f>D189-I189</f>
    </oc>
    <nc r="K189">
      <f>D189-I189</f>
    </nc>
    <odxf>
      <font>
        <sz val="20"/>
        <color rgb="FFFF0000"/>
      </font>
    </odxf>
    <ndxf>
      <font>
        <sz val="20"/>
        <color rgb="FFFF0000"/>
      </font>
    </ndxf>
  </rcc>
  <rcc rId="914" sId="1" odxf="1" dxf="1">
    <oc r="K190">
      <f>D190-I190</f>
    </oc>
    <nc r="K190">
      <f>D190-I190</f>
    </nc>
    <odxf>
      <font>
        <sz val="20"/>
        <color rgb="FFFF0000"/>
      </font>
    </odxf>
    <ndxf>
      <font>
        <sz val="20"/>
        <color rgb="FFFF0000"/>
      </font>
    </ndxf>
  </rcc>
  <rcc rId="915" sId="1" odxf="1" dxf="1">
    <oc r="K191">
      <f>D191-I191</f>
    </oc>
    <nc r="K191">
      <f>D191-I191</f>
    </nc>
    <odxf>
      <font>
        <sz val="20"/>
        <color rgb="FFFF0000"/>
      </font>
    </odxf>
    <ndxf>
      <font>
        <sz val="20"/>
        <color rgb="FFFF0000"/>
      </font>
    </ndxf>
  </rcc>
  <rcc rId="916" sId="1" odxf="1" dxf="1">
    <oc r="K192">
      <f>D192-I192</f>
    </oc>
    <nc r="K192">
      <f>D192-I192</f>
    </nc>
    <odxf>
      <font>
        <sz val="20"/>
        <color rgb="FFFF0000"/>
      </font>
    </odxf>
    <ndxf>
      <font>
        <sz val="20"/>
        <color rgb="FFFF0000"/>
      </font>
    </ndxf>
  </rcc>
  <rcc rId="917" sId="1" odxf="1" dxf="1">
    <oc r="K193">
      <f>D193-I193</f>
    </oc>
    <nc r="K193">
      <f>D193-I193</f>
    </nc>
    <odxf>
      <font>
        <sz val="20"/>
        <color rgb="FFFF0000"/>
      </font>
    </odxf>
    <ndxf>
      <font>
        <sz val="20"/>
        <color rgb="FFFF0000"/>
      </font>
    </ndxf>
  </rcc>
  <rcc rId="918" sId="1">
    <nc r="K194">
      <f>D194-I194</f>
    </nc>
  </rcc>
  <rcc rId="919" sId="1">
    <nc r="K195">
      <f>D195-I195</f>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0"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  проведение в рамках городского молодежного проекта "Среда Обитания" проведение игры КВН на Кубок Главы города. Мероприятие запланировано на ноябрь 2018 года;                                                                                                                                                                                                                                                                                                   - проведение в рамках городского молодежного проекта  "Вожатые Сургута" проведение Молодежного фестиваля "Легкий город".  Мероприятие запланировано на июнь 2018 года;                                                                                                                                                                                                                                                                                                           - проведение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В рамках городского молодежного проекта "Среда Обитания" проведен фестиваль КВН в феврале.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1" sId="1">
    <oc r="I26">
      <f>45819.72+34691.39+1560.91</f>
    </oc>
    <nc r="I26">
      <f>45819.72+34691.39+1560.91+8443.26</f>
    </nc>
  </rcc>
  <rfmt sheetId="1" sqref="I26" start="0" length="2147483647">
    <dxf>
      <font>
        <color theme="1"/>
      </font>
    </dxf>
  </rfmt>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5"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  проведение в рамках городского молодежного проекта "Среда Обитания" проведение игры КВН на Кубок Главы города. Мероприятие запланировано на ноябрь 2018 года;                                                                                                                                                                                                                                                                                                   - проведение в рамках городского молодежного проекта  "Вожатые Сургута" проведение Молодежного фестиваля "Легкий город".  Мероприятие запланировано на июнь 2018 года;                                                                                                                                                                                                                                                                                                           - проведение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В рамках городского молодежного проекта "Среда Обитания" проведен фестиваль КВН в феврале.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  в рамках городского молодежного проекта "Среда Обитания" проведение игры КВН на Кубок Главы города. Мероприятие запланировано на ноябрь 2018 года;                                                                                                                                                                                                                                                                                                   - в рамках городского молодежного проекта  "Вожатые Сургута" проведение Молодежного фестиваля "Легкий город".  Мероприятие запланировано на июнь 2018 года;                                                                                                                                                                                                                                                                                                           -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В рамках городского молодежного проекта "Среда Обитания" проведен фестиваль КВН в феврале.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6"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  в рамках городского молодежного проекта "Среда Обитания" проведение игры КВН на Кубок Главы города. Мероприятие запланировано на ноябрь 2018 года;                                                                                                                                                                                                                                                                                                   - в рамках городского молодежного проекта  "Вожатые Сургута" проведение Молодежного фестиваля "Легкий город".  Мероприятие запланировано на июнь 2018 года;                                                                                                                                                                                                                                                                                                           -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В рамках городского молодежного проекта "Среда Обитания" проведен фестиваль КВН в феврале.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Планируется:                                                                                                                           -  в рамках городского молодежного проекта "Среда Обитания" проведение игры КВН на Кубок Главы города. Мероприятие запланировано на ноябрь 2018 года;                                                                                                                                                                                                                                                                                                   - в рамках городского молодежного проекта  "Вожатые Сургута" проведение Молодежного фестиваля "Легкий город".  Мероприятие запланировано на июнь 2018 года;                                                                                                                                                                                                                                                                                                           -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Освоение средств планируется в течение 2018 года.                                                                                                                                           В рамках городского молодежного проекта "Среда Обитания" в феврале текущего года проведен "Фестиваль КВН".                 </t>
        </r>
        <r>
          <rPr>
            <sz val="16"/>
            <color rgb="FFFF0000"/>
            <rFont val="Times New Roman"/>
            <family val="2"/>
            <charset val="204"/>
          </rPr>
          <t xml:space="preserve">                                                                                 
</t>
        </r>
        <r>
          <rPr>
            <u/>
            <sz val="18"/>
            <color theme="1"/>
            <rFont val="Times New Roman"/>
            <family val="2"/>
            <charset val="204"/>
          </rPr>
          <t/>
        </r>
      </is>
    </nc>
  </rcc>
  <rdn rId="0" localSheetId="1" customView="1" name="Z_BEA0FDBA_BB07_4C19_8BBD_5E57EE395C09_.wvu.Cols" hidden="1" oldHidden="1">
    <oldFormula>'на 01.05.2018'!#REF!</oldFormula>
  </rdn>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1" sId="1">
    <o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rFont val="Times New Roman"/>
            <family val="1"/>
            <charset val="204"/>
          </rPr>
          <t>АГ</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rFont val="Times New Roman"/>
            <family val="1"/>
            <charset val="204"/>
          </rPr>
          <t>АГ</t>
        </r>
        <r>
          <rPr>
            <sz val="16"/>
            <rFont val="Times New Roman"/>
            <family val="1"/>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2" sId="1">
    <oc r="J134" t="inlineStr">
      <is>
        <t xml:space="preserve">В связи с отсутствием на 01.01.2018 участников подпрограммы, средства федерального бюджета до муниципального образования не доводились. </t>
      </is>
    </oc>
    <nc r="J134" t="inlineStr">
      <is>
        <t xml:space="preserve">В связи с отсутствием на 01.01.2018 участников подпрограммы, бюджетные ассигнования  до муниципального образования не доведены. </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3" sId="1">
    <o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 xml:space="preserve">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3"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1) предоставление финансовой поддержки по следующим направлениям:
- субсидии субъектам малого и среднего предпринимательства, осуществляющих социально-значимые виды деятельности;
- субсидии социальному предпринимательству;
- субсидии на создание коворкинг-центров;
- субсидии инновационным компаниям, деятельность которых заключается в практическом применении (внедрении) результатов интеллектуальной деятельности на территории муниципального образования автономного округа.
2) проведение  образовательных мероприятий для субъектов малого и среднего предпринимательства, оказание информационно - консультационной поддержки, организация мероприятий по популяризации и пропаганде предпринимательской деятельности.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1) предоставление финансовой поддержки по следующим направлениям:
- субсидии субъектам малого и среднего предпринимательства, осуществляющих социально-значимые виды деятельности;
- субсидии социальному предпринимательству;
- субсидии на создание коворкинг-центров;
- субсидии инновационным компаниям, деятельность которых заключается в практическом применении (внедрении) результатов интеллектуальной деятельности на территории муниципального образования автономного округа.
2) проведение  образовательных мероприятий для субъектов малого и среднего предпринимательства, оказание информационно - консультационной поддержки, организация мероприятий по популяризации и пропаганде предпринимательской деятельности.
</t>
        </r>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4" sId="1">
    <o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t>
        </r>
        <r>
          <rPr>
            <sz val="16"/>
            <color rgb="FFFF0000"/>
            <rFont val="Times New Roman"/>
            <family val="1"/>
            <charset val="204"/>
          </rPr>
          <t xml:space="preserve">
</t>
        </r>
        <r>
          <rPr>
            <sz val="16"/>
            <rFont val="Times New Roman"/>
            <family val="1"/>
            <charset val="204"/>
          </rPr>
          <t>2) расходы на оплату труда для осуществления переданного государственного полномочия. (УБУиО)</t>
        </r>
        <r>
          <rPr>
            <sz val="16"/>
            <color rgb="FFFF0000"/>
            <rFont val="Times New Roman"/>
            <family val="1"/>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на сумму 2,79 тыс.руб., срок выполнения работ - в течение 10 календарных дней с момента подписания договора.  (ДГХ)</t>
        </r>
        <r>
          <rPr>
            <sz val="16"/>
            <color rgb="FFFF0000"/>
            <rFont val="Times New Roman"/>
            <family val="1"/>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1"/>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1"/>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5" sId="1">
    <o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- 03.05.2018.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is>
    </oc>
    <n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is>
    </nc>
  </rc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6"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7"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1) предоставление финансовой поддержки по следующим направлениям:
- субсидии субъектам малого и среднего предпринимательства, осуществляющих социально-значимые виды деятельности;
- субсидии социальному предпринимательству;
- субсидии на создание коворкинг-центров;
- субсидии инновационным компаниям, деятельность которых заключается в практическом применении (внедрении) результатов интеллектуальной деятельности на территории муниципального образования автономного округа.
2) проведение  образовательных мероприятий для субъектов малого и среднего предпринимательства, оказание информационно - консультационной поддержки, организация мероприятий по популяризации и пропаганде предпринимательской деятельности.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8" sId="1" numFmtId="4">
    <oc r="I162">
      <v>252.2</v>
    </oc>
    <nc r="I162" t="inlineStr">
      <is>
        <t xml:space="preserve">                                                                                                                                                    </t>
      </is>
    </nc>
  </rcc>
  <rcc rId="939" sId="1" numFmtId="4">
    <nc r="G192">
      <v>9</v>
    </nc>
  </rcc>
  <rdn rId="0" localSheetId="1" customView="1" name="Z_67ADFAE6_A9AF_44D7_8539_93CD0F6B7849_.wvu.Cols" hidden="1" oldHidden="1">
    <oldFormula>'на 01.05.2018'!#REF!</oldFormula>
  </rdn>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4" sId="1">
    <nc r="H192">
      <f>G192/D192</f>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5" sId="1">
    <o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is>
    </oc>
    <n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is>
    </nc>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6" sId="1" numFmtId="4">
    <nc r="E192">
      <v>9</v>
    </nc>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9" start="0" length="2147483647">
    <dxf>
      <font>
        <color auto="1"/>
      </font>
    </dxf>
  </rfmt>
  <rcc rId="947" sId="1">
    <oc r="E189">
      <f>SUM(E190:E193)</f>
    </oc>
    <nc r="E189">
      <f>SUM(E190:E193)</f>
    </nc>
  </rcc>
  <rcc rId="948" sId="1">
    <nc r="F192">
      <f>E192/D192</f>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4"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Планируется:                                                                                                                           -  в рамках городского молодежного проекта "Среда Обитания" проведение игры КВН на Кубок Главы города. Мероприятие запланировано на ноябрь 2018 года;                                                                                                                                                                                                                                                                                                                                 - в рамках городского молодежного проекта  "Вожатые Сургута" проведение Молодежного фестиваля "Легкий город".  Мероприятие запланировано на июнь 2018 года;                                                                                                                                                                                                                                                                                                           -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Освоение средств планируется в течение 2018 года.                                                                                                                                                                                                                                      В рамках городского молодежного проекта "Среда Обитания" в феврале текущего года проведен "Фестиваль КВН".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E13" start="0" length="2147483647">
    <dxf>
      <font>
        <color auto="1"/>
      </font>
    </dxf>
  </rfmt>
  <rfmt sheetId="1" sqref="G12:G13" start="0" length="2147483647">
    <dxf>
      <font>
        <color auto="1"/>
      </font>
    </dxf>
  </rfmt>
  <rfmt sheetId="1" sqref="G9" start="0" length="2147483647">
    <dxf>
      <font>
        <color auto="1"/>
      </font>
    </dxf>
  </rfmt>
  <rfmt sheetId="1" sqref="H9:H13" start="0" length="2147483647">
    <dxf>
      <font>
        <color auto="1"/>
      </font>
    </dxf>
  </rfmt>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2:G13" start="0" length="2147483647">
    <dxf>
      <font>
        <color auto="1"/>
      </font>
    </dxf>
  </rfmt>
  <rfmt sheetId="1" sqref="E12:E14" start="0" length="2147483647">
    <dxf>
      <font>
        <color auto="1"/>
      </font>
    </dxf>
  </rfmt>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2:I14" start="0" length="2147483647">
    <dxf>
      <font>
        <color auto="1"/>
      </font>
    </dxf>
  </rfmt>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 start="0" length="2147483647">
    <dxf>
      <font>
        <color auto="1"/>
      </font>
    </dxf>
  </rfmt>
  <rcc rId="949" sId="1" numFmtId="4">
    <oc r="E25">
      <v>2127192.3199999998</v>
    </oc>
    <nc r="E25">
      <v>2228358.5499999998</v>
    </nc>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0" sId="1">
    <oc r="I9">
      <f>SUM(I10:I14)</f>
    </oc>
    <nc r="I9">
      <f>SUM(I10:I14)</f>
    </nc>
  </rcc>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1" sId="1">
    <oc r="I11">
      <f>I17+I25+I32+I39+I45+I51+I57+I64+I143+I150+I168+I175+I182+I162+I191</f>
    </oc>
    <nc r="I11">
      <f>I17+I25+I32+I39+I45+I51+I57+I64+I143+I150+I168+I175+I191</f>
    </nc>
  </rcc>
  <rfmt sheetId="1" sqref="I10:I11" start="0" length="2147483647">
    <dxf>
      <font>
        <color auto="1"/>
      </font>
    </dxf>
  </rfmt>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0:F11" start="0" length="2147483647">
    <dxf>
      <font>
        <color auto="1"/>
      </font>
    </dxf>
  </rfmt>
  <rfmt sheetId="1" sqref="E9:I13" start="0" length="2147483647">
    <dxf>
      <font>
        <color auto="1"/>
      </font>
    </dxf>
  </rfmt>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B14" start="0" length="2147483647">
    <dxf>
      <font>
        <color auto="1"/>
      </font>
    </dxf>
  </rfmt>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5" sId="1">
    <oc r="K39">
      <f>D39-I39</f>
    </oc>
    <nc r="K39">
      <f>D39-I39</f>
    </nc>
  </rcc>
  <rcc rId="956" sId="1">
    <oc r="K45">
      <f>D45-I45</f>
    </oc>
    <nc r="K45">
      <f>D45-I45</f>
    </nc>
  </rcc>
  <rcc rId="957" sId="1">
    <oc r="K51">
      <f>D51-I51</f>
    </oc>
    <nc r="K51">
      <f>D51-I51</f>
    </nc>
  </rcc>
  <rcc rId="958" sId="1">
    <oc r="K57">
      <f>D57-I57</f>
    </oc>
    <nc r="K57">
      <f>D57-I57</f>
    </nc>
  </rcc>
  <rcc rId="959" sId="1">
    <oc r="K64">
      <f>D64-I64</f>
    </oc>
    <nc r="K64">
      <f>D64-I64</f>
    </nc>
  </rcc>
  <rcc rId="960" sId="1">
    <oc r="D64">
      <f>D70+D106</f>
    </oc>
    <nc r="D64">
      <f>D70+D106</f>
    </nc>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1"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70 991,12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модернизация сайтов, автоматизация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70 991,12 рублей. </t>
        </r>
        <r>
          <rPr>
            <sz val="16"/>
            <color rgb="FFFF0000"/>
            <rFont val="Times New Roman"/>
            <family val="2"/>
            <charset val="204"/>
          </rPr>
          <t xml:space="preserve">                                            
</t>
        </r>
        <r>
          <rPr>
            <u/>
            <sz val="20"/>
            <rFont val="Times New Roman"/>
            <family val="1"/>
            <charset val="204"/>
          </rPr>
          <t/>
        </r>
      </is>
    </nc>
  </rcc>
  <rcv guid="{13BE7114-35DF-4699-8779-61985C68F6C3}" action="delete"/>
  <rdn rId="0" localSheetId="1" customView="1" name="Z_13BE7114_35DF_4699_8779_61985C68F6C3_.wvu.PrintArea" hidden="1" oldHidden="1">
    <formula>'на 01.05.2018'!$A$1:$J$196</formula>
    <oldFormula>'на 01.05.2018'!$A$1:$J$196</oldFormula>
  </rdn>
  <rdn rId="0" localSheetId="1" customView="1" name="Z_13BE7114_35DF_4699_8779_61985C68F6C3_.wvu.PrintTitles" hidden="1" oldHidden="1">
    <formula>'на 01.05.2018'!$5:$8</formula>
    <oldFormula>'на 01.05.2018'!$5:$8</oldFormula>
  </rdn>
  <rdn rId="0" localSheetId="1" customView="1" name="Z_13BE7114_35DF_4699_8779_61985C68F6C3_.wvu.FilterData" hidden="1" oldHidden="1">
    <formula>'на 01.05.2018'!$A$7:$J$397</formula>
    <oldFormula>'на 01.05.2018'!$A$7:$J$397</oldFormula>
  </rdn>
  <rcv guid="{13BE7114-35DF-4699-8779-61985C68F6C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5" sId="1">
    <o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тыс.рублей, в том числе 368 367,5 тыс. рублей за счет средств окружного бюджета, 19 389,5тыс. рублей за счет средств местного бюджета. Расходы запланированы на 3, 4 кварталы 2018 года.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
Расходы запланированы на 3, 4 кварталы 2018 года.
1 938,76487 тыс.руб. - экономия в результате уточнения начальной максимальной цены контракта.
4,02578 тыс.руб. - экономия в результате уточнения стоимости работ.</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oc>
    <nc r="J173" t="inlineStr">
      <is>
        <r>
          <rPr>
            <u/>
            <sz val="16"/>
            <rFont val="Times New Roman"/>
            <family val="1"/>
            <charset val="204"/>
          </rPr>
          <t>ДГХ</t>
        </r>
        <r>
          <rPr>
            <sz val="16"/>
            <rFont val="Times New Roman"/>
            <family val="1"/>
            <charset val="204"/>
          </rPr>
          <t xml:space="preserve">:  В 2018 году запланирован ремонт дорог общей площадью 157,93  тыс.кв.м. на сумму 387 757 тыс.рублей, в том числе 368 367,5 тыс. рублей за счет средств окружного бюджета, 19 389,5тыс. рублей за счет средств местного бюджета.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Расходы запланированы на 3, 4 кварталы 2018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nc>
  </rc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модернизация сайтов, автоматизация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70 991,12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01.05.2018 года по работникам муниципальных учреждений культуры составило 70 991,12 рублей. </t>
        </r>
        <r>
          <rPr>
            <sz val="16"/>
            <color rgb="FFFF0000"/>
            <rFont val="Times New Roman"/>
            <family val="2"/>
            <charset val="204"/>
          </rPr>
          <t xml:space="preserve">                                            
</t>
        </r>
        <r>
          <rPr>
            <u/>
            <sz val="20"/>
            <rFont val="Times New Roman"/>
            <family val="1"/>
            <charset val="204"/>
          </rPr>
          <t/>
        </r>
      </is>
    </nc>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6"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Планируется:                                                                                                                           -  в рамках городского молодежного проекта "Среда Обитания" проведение игры КВН на Кубок Главы города. Мероприятие запланировано на ноябрь 2018 года;                                                                                                                                                                                                                                                                                                   - в рамках городского молодежного проекта  "Вожатые Сургута" проведение Молодежного фестиваля "Легкий город".  Мероприятие запланировано на июнь 2018 года;                                                                                                                                                                                                                                                                                                           -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Освоение средств планируется в течение 2018 года.                                                                                                                                           В рамках городского молодежного проекта "Среда Обитания" в феврале текущего года проведен "Фестиваль КВН".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Планируется:                                                                                                                           -  в рамках городского молодежного проекта "Среда Обитания" проведение игры КВН на Кубок Главы города. Мероприятие запланировано на ноябрь 2018 года;                                                                                                                                                                                                                                                                                                                                 - в рамках городского молодежного проекта  "Вожатые Сургута" проведение Молодежного фестиваля "Легкий город".  Мероприятие запланировано на июнь 2018 года;                                                                                                                                                                                                                                                                                                           - в рамках городского молодежного проекта "PROфилактика" проведение Молодежного форума "Революция тела", проведение VI слета активистов в сфере первичной профилактики. Мероприятие запланировано на июнь 2018 года.      
Освоение средств планируется в течение 2018 года.                                                                                                                                                                                                                                      В рамках городского молодежного проекта "Среда Обитания" в феврале текущего года проведен "Фестиваль КВН".                 </t>
        </r>
        <r>
          <rPr>
            <sz val="16"/>
            <color rgb="FFFF0000"/>
            <rFont val="Times New Roman"/>
            <family val="2"/>
            <charset val="204"/>
          </rPr>
          <t xml:space="preserve">                                                                                 
</t>
        </r>
        <r>
          <rPr>
            <u/>
            <sz val="18"/>
            <color theme="1"/>
            <rFont val="Times New Roman"/>
            <family val="2"/>
            <charset val="204"/>
          </rPr>
          <t/>
        </r>
      </is>
    </nc>
  </rcc>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7" sId="1" numFmtId="4">
    <oc r="I162" t="inlineStr">
      <is>
        <t xml:space="preserve">                                                                                                                                                    </t>
      </is>
    </oc>
    <nc r="I162">
      <v>252.2</v>
    </nc>
  </rc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1" start="0" length="0">
    <dxf>
      <numFmt numFmtId="4" formatCode="#,##0.00"/>
    </dxf>
  </rfmt>
  <rcc rId="971" sId="1" odxf="1" dxf="1">
    <oc r="I11">
      <f>I17+I25+I32+I39+I45+I51+I57+I64+I143+I150+I168+I175+I191</f>
    </oc>
    <nc r="I11">
      <f>I17+I25+I32+I39+I45+I51+I57+I64+I143+I150+I168+I175+I182+I162+I191</f>
    </nc>
    <odxf>
      <fill>
        <patternFill patternType="solid">
          <bgColor theme="0"/>
        </patternFill>
      </fill>
    </odxf>
    <ndxf>
      <fill>
        <patternFill patternType="none">
          <bgColor indexed="65"/>
        </patternFill>
      </fill>
    </ndxf>
  </rcc>
  <rcc rId="972" sId="1" odxf="1" dxf="1">
    <oc r="H11">
      <f>G11/D11</f>
    </oc>
    <nc r="H11">
      <f>G11/D11</f>
    </nc>
    <ndxf>
      <numFmt numFmtId="14" formatCode="0.00%"/>
    </ndxf>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3"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01.04.2017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01.05.2017 года</t>
      </is>
    </nc>
  </rc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6" sId="1">
    <oc r="J173" t="inlineStr">
      <is>
        <r>
          <rPr>
            <u/>
            <sz val="16"/>
            <rFont val="Times New Roman"/>
            <family val="1"/>
            <charset val="204"/>
          </rPr>
          <t>ДГХ</t>
        </r>
        <r>
          <rPr>
            <sz val="16"/>
            <rFont val="Times New Roman"/>
            <family val="1"/>
            <charset val="204"/>
          </rPr>
          <t xml:space="preserve">:  В 2018 году запланирован ремонт дорог общей площадью 157,93  тыс.кв.м. на сумму 387 757 тыс.рублей, в том числе 368 367,5 тыс. рублей за счет средств окружного бюджета, 19 389,5тыс. рублей за счет средств местного бюджета.
Заключен муниципальный контракт от 08.09.2017 № 48-ГХ  с АО "АВТОДОРСТРОЙ" на ремонт автомобильных дорог на сумму 385 814,2 тыс.руб.,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Расходы запланированы на 3, 4 кварталы 2018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oc>
    <nc r="J173" t="inlineStr">
      <is>
        <r>
          <rPr>
            <u/>
            <sz val="16"/>
            <rFont val="Times New Roman"/>
            <family val="1"/>
            <charset val="204"/>
          </rPr>
          <t>ДГХ</t>
        </r>
        <r>
          <rPr>
            <sz val="16"/>
            <rFont val="Times New Roman"/>
            <family val="1"/>
            <charset val="204"/>
          </rPr>
          <t xml:space="preserve">: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nc>
  </rc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0" sId="1">
    <nc r="J180" t="inlineStr">
      <is>
        <t>Реализация мероприятий не запланирована</t>
      </is>
    </nc>
  </rc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0A3CD9B_2436_40D7_91DB_589A95FBBF00_.wvu.Cols" hidden="1" oldHidden="1">
    <oldFormula>'на 01.05.2018'!#REF!</oldFormula>
  </rdn>
  <rcv guid="{A0A3CD9B-2436-40D7-91DB-589A95FBBF00}" action="delete"/>
  <rdn rId="0" localSheetId="1" customView="1" name="Z_A0A3CD9B_2436_40D7_91DB_589A95FBBF00_.wvu.PrintArea" hidden="1" oldHidden="1">
    <formula>'на 01.05.2018'!$A$1:$J$199</formula>
    <oldFormula>'на 01.05.2018'!$A$1:$J$199</oldFormula>
  </rdn>
  <rdn rId="0" localSheetId="1" customView="1" name="Z_A0A3CD9B_2436_40D7_91DB_589A95FBBF00_.wvu.PrintTitles" hidden="1" oldHidden="1">
    <formula>'на 01.05.2018'!$5:$8</formula>
    <oldFormula>'на 01.05.2018'!$5:$8</oldFormula>
  </rdn>
  <rdn rId="0" localSheetId="1" customView="1" name="Z_A0A3CD9B_2436_40D7_91DB_589A95FBBF00_.wvu.FilterData" hidden="1" oldHidden="1">
    <formula>'на 01.05.2018'!$A$7:$J$397</formula>
    <oldFormula>'на 01.05.2018'!$A$7:$J$397</oldFormula>
  </rdn>
  <rcv guid="{A0A3CD9B-2436-40D7-91DB-589A95FBBF0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5" sId="1" numFmtId="4">
    <oc r="C38">
      <v>107.8</v>
    </oc>
    <nc r="C38">
      <v>486.14</v>
    </nc>
  </rcc>
  <rfmt sheetId="1" sqref="C38" start="0" length="2147483647">
    <dxf>
      <font>
        <color auto="1"/>
      </font>
    </dxf>
  </rfmt>
  <rcc rId="566" sId="1" numFmtId="4">
    <oc r="C39">
      <v>160784.70000000001</v>
    </oc>
    <nc r="C39">
      <v>161667.5</v>
    </nc>
  </rcc>
  <rfmt sheetId="1" sqref="C39" start="0" length="2147483647">
    <dxf>
      <font>
        <color auto="1"/>
      </font>
    </dxf>
  </rfmt>
  <rcc rId="567" sId="1" numFmtId="4">
    <oc r="C40">
      <v>159165.1</v>
    </oc>
    <nc r="C40">
      <v>159253.48000000001</v>
    </nc>
  </rcc>
  <rfmt sheetId="1" sqref="C37:C40" start="0" length="2147483647">
    <dxf>
      <font>
        <color auto="1"/>
      </font>
    </dxf>
  </rfmt>
  <rfmt sheetId="1" sqref="A37:B42" start="0" length="2147483647">
    <dxf>
      <font>
        <color auto="1"/>
      </font>
    </dxf>
  </rfmt>
  <rfmt sheetId="1" sqref="D38" start="0" length="2147483647">
    <dxf>
      <font>
        <color auto="1"/>
      </font>
    </dxf>
  </rfmt>
  <rfmt sheetId="1" sqref="D39" start="0" length="2147483647">
    <dxf>
      <font>
        <color auto="1"/>
      </font>
    </dxf>
  </rfmt>
  <rcc rId="568" sId="1" numFmtId="4">
    <oc r="D40">
      <v>159165.20000000001</v>
    </oc>
    <nc r="D40">
      <v>159253.48000000001</v>
    </nc>
  </rcc>
  <rfmt sheetId="1" sqref="D37:D40" start="0" length="2147483647">
    <dxf>
      <font>
        <color auto="1"/>
      </font>
    </dxf>
  </rfmt>
  <rcc rId="569" sId="1" numFmtId="4">
    <oc r="G39">
      <v>31234.86</v>
    </oc>
    <nc r="G39">
      <v>53526.28</v>
    </nc>
  </rcc>
  <rfmt sheetId="1" sqref="G39" start="0" length="2147483647">
    <dxf>
      <font>
        <color auto="1"/>
      </font>
    </dxf>
  </rfmt>
  <rcc rId="570" sId="1" numFmtId="4">
    <oc r="G40">
      <v>31234.86</v>
    </oc>
    <nc r="G40">
      <v>45234.85</v>
    </nc>
  </rcc>
  <rfmt sheetId="1" sqref="G40" start="0" length="2147483647">
    <dxf>
      <font>
        <color auto="1"/>
      </font>
    </dxf>
  </rfmt>
  <rfmt sheetId="1" sqref="G37" start="0" length="2147483647">
    <dxf>
      <font>
        <color auto="1"/>
      </font>
    </dxf>
  </rfmt>
  <rfmt sheetId="1" sqref="I38" start="0" length="2147483647">
    <dxf>
      <font>
        <color auto="1"/>
      </font>
    </dxf>
  </rfmt>
  <rcc rId="571" sId="1" numFmtId="4">
    <oc r="I40">
      <v>159165.20000000001</v>
    </oc>
    <nc r="I40">
      <v>159253.48000000001</v>
    </nc>
  </rcc>
  <rfmt sheetId="1" sqref="I37:I40" start="0" length="2147483647">
    <dxf>
      <font>
        <color auto="1"/>
      </font>
    </dxf>
  </rfmt>
  <rfmt sheetId="1" sqref="H37:H40" start="0" length="2147483647">
    <dxf>
      <font>
        <color auto="1"/>
      </font>
    </dxf>
  </rfmt>
  <rcv guid="{13BE7114-35DF-4699-8779-61985C68F6C3}" action="delete"/>
  <rdn rId="0" localSheetId="1" customView="1" name="Z_13BE7114_35DF_4699_8779_61985C68F6C3_.wvu.PrintArea" hidden="1" oldHidden="1">
    <formula>'на 01.03.2018'!$A$1:$J$196</formula>
    <oldFormula>'на 01.03.2018'!$A$1:$J$196</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01.03.2018'!$A$7:$J$397</formula>
    <oldFormula>'на 01.03.2018'!$A$7:$J$397</oldFormula>
  </rdn>
  <rcv guid="{13BE7114-35DF-4699-8779-61985C68F6C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73 772,2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73 772,2 рублей.                                             
</t>
        </r>
        <r>
          <rPr>
            <u/>
            <sz val="20"/>
            <rFont val="Times New Roman"/>
            <family val="1"/>
            <charset val="204"/>
          </rPr>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6" sId="1" numFmtId="4">
    <oc r="C45">
      <v>7858</v>
    </oc>
    <nc r="C45">
      <v>6701</v>
    </nc>
  </rcc>
  <rfmt sheetId="1" sqref="C43:C46" start="0" length="2147483647">
    <dxf>
      <font>
        <color auto="1"/>
      </font>
    </dxf>
  </rfmt>
  <rfmt sheetId="1" sqref="D43:D46"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3:I46"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B48" start="0" length="2147483647">
    <dxf>
      <font>
        <color auto="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7"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66 850,2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76 724,11 рублей.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6" start="0" length="2147483647">
    <dxf>
      <font>
        <color auto="1"/>
      </font>
    </dxf>
  </rfmt>
  <rfmt sheetId="1" sqref="J160:J165" start="0" length="2147483647">
    <dxf>
      <font>
        <color auto="1"/>
      </font>
    </dxf>
  </rfmt>
  <rfmt sheetId="1" sqref="J189:J193" start="0" length="2147483647">
    <dxf>
      <font>
        <color auto="1"/>
      </font>
    </dxf>
  </rfmt>
  <rcc rId="578" sId="1" odxf="1" dxf="1">
    <oc r="J166" t="inlineStr">
      <is>
        <r>
          <rPr>
            <u/>
            <sz val="16"/>
            <color rgb="FFFF0000"/>
            <rFont val="Times New Roman"/>
            <family val="2"/>
            <charset val="204"/>
          </rPr>
          <t xml:space="preserve">АГ: </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2.  В рамках реализации мероприятий программы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nc>
    <odxf>
      <font>
        <sz val="16"/>
        <color rgb="FFFF0000"/>
      </font>
    </odxf>
    <ndxf>
      <font>
        <sz val="16"/>
        <color rgb="FFFF0000"/>
      </font>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2"/>
  <sheetViews>
    <sheetView showZeros="0" tabSelected="1" showOutlineSymbols="0" view="pageBreakPreview" zoomScale="50" zoomScaleNormal="50" zoomScaleSheetLayoutView="50" zoomScalePageLayoutView="75" workbookViewId="0">
      <pane xSplit="2" ySplit="8" topLeftCell="C93" activePane="bottomRight" state="frozen"/>
      <selection pane="topRight" activeCell="C1" sqref="C1"/>
      <selection pane="bottomLeft" activeCell="A9" sqref="A9"/>
      <selection pane="bottomRight" activeCell="E117" sqref="E117"/>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33.75" style="25" customWidth="1" outlineLevel="2"/>
    <col min="8" max="8" width="19.625" style="10" customWidth="1" outlineLevel="2"/>
    <col min="9" max="9" width="24.875" style="10" customWidth="1" outlineLevel="2"/>
    <col min="10" max="10" width="131.5" style="27"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3"/>
      <c r="H1" s="5"/>
      <c r="I1" s="5"/>
      <c r="J1" s="26"/>
    </row>
    <row r="2" spans="1:13" ht="30.75" x14ac:dyDescent="0.45">
      <c r="A2" s="1"/>
      <c r="B2" s="15"/>
      <c r="C2" s="3"/>
      <c r="D2" s="3"/>
      <c r="E2" s="4"/>
      <c r="F2" s="5"/>
      <c r="G2" s="23"/>
      <c r="H2" s="5"/>
      <c r="I2" s="5"/>
      <c r="J2" s="26"/>
    </row>
    <row r="3" spans="1:13" ht="73.5" customHeight="1" x14ac:dyDescent="0.4">
      <c r="A3" s="190" t="s">
        <v>118</v>
      </c>
      <c r="B3" s="190"/>
      <c r="C3" s="190"/>
      <c r="D3" s="190"/>
      <c r="E3" s="190"/>
      <c r="F3" s="190"/>
      <c r="G3" s="190"/>
      <c r="H3" s="190"/>
      <c r="I3" s="190"/>
      <c r="J3" s="190"/>
    </row>
    <row r="4" spans="1:13" s="2" customFormat="1" ht="41.25" customHeight="1" x14ac:dyDescent="0.4">
      <c r="A4" s="72"/>
      <c r="B4" s="73"/>
      <c r="C4" s="82"/>
      <c r="D4" s="82"/>
      <c r="E4" s="82"/>
      <c r="F4" s="82"/>
      <c r="G4" s="83"/>
      <c r="H4" s="74"/>
      <c r="I4" s="75"/>
      <c r="J4" s="28" t="s">
        <v>32</v>
      </c>
      <c r="K4" s="17"/>
      <c r="L4" s="17"/>
    </row>
    <row r="5" spans="1:13" s="11" customFormat="1" ht="57.75" customHeight="1" x14ac:dyDescent="0.25">
      <c r="A5" s="193" t="s">
        <v>3</v>
      </c>
      <c r="B5" s="196" t="s">
        <v>8</v>
      </c>
      <c r="C5" s="194" t="s">
        <v>62</v>
      </c>
      <c r="D5" s="194"/>
      <c r="E5" s="178" t="s">
        <v>94</v>
      </c>
      <c r="F5" s="178"/>
      <c r="G5" s="178"/>
      <c r="H5" s="178"/>
      <c r="I5" s="197" t="s">
        <v>65</v>
      </c>
      <c r="J5" s="198" t="s">
        <v>50</v>
      </c>
      <c r="K5" s="16"/>
      <c r="L5" s="16"/>
    </row>
    <row r="6" spans="1:13" s="11" customFormat="1" ht="47.25" customHeight="1" x14ac:dyDescent="0.25">
      <c r="A6" s="193"/>
      <c r="B6" s="196"/>
      <c r="C6" s="195" t="s">
        <v>63</v>
      </c>
      <c r="D6" s="194" t="s">
        <v>64</v>
      </c>
      <c r="E6" s="191" t="s">
        <v>7</v>
      </c>
      <c r="F6" s="191"/>
      <c r="G6" s="191" t="s">
        <v>6</v>
      </c>
      <c r="H6" s="191"/>
      <c r="I6" s="197"/>
      <c r="J6" s="198"/>
      <c r="K6" s="16"/>
      <c r="L6" s="16"/>
    </row>
    <row r="7" spans="1:13" s="11" customFormat="1" ht="28.5" customHeight="1" x14ac:dyDescent="0.25">
      <c r="A7" s="193"/>
      <c r="B7" s="196"/>
      <c r="C7" s="195"/>
      <c r="D7" s="194"/>
      <c r="E7" s="13" t="s">
        <v>0</v>
      </c>
      <c r="F7" s="14" t="s">
        <v>12</v>
      </c>
      <c r="G7" s="24" t="s">
        <v>9</v>
      </c>
      <c r="H7" s="14" t="s">
        <v>2</v>
      </c>
      <c r="I7" s="197"/>
      <c r="J7" s="198"/>
      <c r="K7" s="16"/>
      <c r="L7" s="16"/>
    </row>
    <row r="8" spans="1:13" s="35" customFormat="1" ht="24.75" customHeight="1" x14ac:dyDescent="0.25">
      <c r="A8" s="29">
        <v>1</v>
      </c>
      <c r="B8" s="30">
        <v>2</v>
      </c>
      <c r="C8" s="31">
        <v>3</v>
      </c>
      <c r="D8" s="31">
        <v>4</v>
      </c>
      <c r="E8" s="32">
        <v>5</v>
      </c>
      <c r="F8" s="31">
        <v>6</v>
      </c>
      <c r="G8" s="33">
        <v>7</v>
      </c>
      <c r="H8" s="33">
        <v>8</v>
      </c>
      <c r="I8" s="33">
        <v>9</v>
      </c>
      <c r="J8" s="31">
        <v>10</v>
      </c>
      <c r="K8" s="34"/>
      <c r="L8" s="34"/>
    </row>
    <row r="9" spans="1:13" s="76" customFormat="1" ht="87" customHeight="1" x14ac:dyDescent="0.25">
      <c r="A9" s="192"/>
      <c r="B9" s="160" t="s">
        <v>31</v>
      </c>
      <c r="C9" s="104">
        <f>SUM(C10:C14)</f>
        <v>12085000.199999999</v>
      </c>
      <c r="D9" s="104">
        <f>SUM(D10:D14)</f>
        <v>12279224.07</v>
      </c>
      <c r="E9" s="159">
        <f>SUM(E10:E14)</f>
        <v>2793646.24</v>
      </c>
      <c r="F9" s="163">
        <f>E9/D9</f>
        <v>0.22750000000000001</v>
      </c>
      <c r="G9" s="159">
        <f t="shared" ref="G9" si="0">SUM(G10:G14)</f>
        <v>2603071.6</v>
      </c>
      <c r="H9" s="163">
        <f>G9/D9</f>
        <v>0.21199999999999999</v>
      </c>
      <c r="I9" s="161">
        <f>SUM(I10:I14)</f>
        <v>12279224.07</v>
      </c>
      <c r="J9" s="179"/>
      <c r="K9" s="18">
        <f>D9-I9</f>
        <v>0</v>
      </c>
      <c r="L9" s="18"/>
      <c r="M9" s="19"/>
    </row>
    <row r="10" spans="1:13" s="11" customFormat="1" x14ac:dyDescent="0.25">
      <c r="A10" s="192"/>
      <c r="B10" s="162" t="s">
        <v>4</v>
      </c>
      <c r="C10" s="104">
        <f t="shared" ref="C10:I10" si="1">C16+C24+C31+C38+C44+C50+C56+C63+C142+C149+C167+C174+C181+C161+C190</f>
        <v>59939.94</v>
      </c>
      <c r="D10" s="104">
        <f t="shared" si="1"/>
        <v>61412.480000000003</v>
      </c>
      <c r="E10" s="159">
        <f t="shared" si="1"/>
        <v>10365.84</v>
      </c>
      <c r="F10" s="163">
        <f t="shared" ref="F10:F14" si="2">E10/D10</f>
        <v>0.16880000000000001</v>
      </c>
      <c r="G10" s="159">
        <f t="shared" si="1"/>
        <v>10365.84</v>
      </c>
      <c r="H10" s="163">
        <f t="shared" ref="H10:H15" si="3">G10/D10</f>
        <v>0.16880000000000001</v>
      </c>
      <c r="I10" s="161">
        <f t="shared" si="1"/>
        <v>61412.480000000003</v>
      </c>
      <c r="J10" s="179"/>
      <c r="K10" s="18">
        <f t="shared" ref="K10:K72" si="4">D10-I10</f>
        <v>0</v>
      </c>
      <c r="L10" s="18"/>
      <c r="M10" s="19"/>
    </row>
    <row r="11" spans="1:13" s="11" customFormat="1" x14ac:dyDescent="0.25">
      <c r="A11" s="192"/>
      <c r="B11" s="162" t="s">
        <v>16</v>
      </c>
      <c r="C11" s="104">
        <f t="shared" ref="C11:E12" si="5">C17+C25+C32+C39+C45+C51+C57+C64+C143+C150+C168+C175+C182+C162+C191</f>
        <v>11509039.300000001</v>
      </c>
      <c r="D11" s="104">
        <f t="shared" si="5"/>
        <v>11696614.439999999</v>
      </c>
      <c r="E11" s="159">
        <f t="shared" si="5"/>
        <v>2675052.84</v>
      </c>
      <c r="F11" s="163">
        <f t="shared" si="2"/>
        <v>0.22869999999999999</v>
      </c>
      <c r="G11" s="159">
        <f>G17+G25+G32+G39+G45+G51+G57+G64+G143+G150+G168+G175+G182+G162+G191</f>
        <v>2484478.2000000002</v>
      </c>
      <c r="H11" s="166">
        <f t="shared" si="3"/>
        <v>0.21240000000000001</v>
      </c>
      <c r="I11" s="165">
        <f t="shared" ref="I11" si="6">I17+I25+I32+I39+I45+I51+I57+I64+I143+I150+I168+I175+I182+I162+I191</f>
        <v>11696614.439999999</v>
      </c>
      <c r="J11" s="179"/>
      <c r="K11" s="18">
        <f t="shared" si="4"/>
        <v>0</v>
      </c>
      <c r="L11" s="18"/>
      <c r="M11" s="19"/>
    </row>
    <row r="12" spans="1:13" s="11" customFormat="1" x14ac:dyDescent="0.25">
      <c r="A12" s="192"/>
      <c r="B12" s="162" t="s">
        <v>11</v>
      </c>
      <c r="C12" s="104">
        <f t="shared" si="5"/>
        <v>376804.87</v>
      </c>
      <c r="D12" s="104">
        <f t="shared" si="5"/>
        <v>377999.79</v>
      </c>
      <c r="E12" s="159">
        <f>E18+E26+E33+E40+E46+E52+E58+E65+E144+E151+E169+E176+E183+E163+E192</f>
        <v>102993.56</v>
      </c>
      <c r="F12" s="163">
        <f t="shared" si="2"/>
        <v>0.27250000000000002</v>
      </c>
      <c r="G12" s="159">
        <f>G18+G26+G33+G40+G46+G52+G58+G65+G144+G151+G169+G176+G183+G163+G192</f>
        <v>102993.56</v>
      </c>
      <c r="H12" s="163">
        <f t="shared" si="3"/>
        <v>0.27250000000000002</v>
      </c>
      <c r="I12" s="159">
        <f>I18+I26+I33+I40+I46+I52+I58+I65+I144+I151+I169+I176+I183+I163+I192</f>
        <v>377999.79</v>
      </c>
      <c r="J12" s="179"/>
      <c r="K12" s="18">
        <f t="shared" si="4"/>
        <v>0</v>
      </c>
      <c r="L12" s="18"/>
      <c r="M12" s="19"/>
    </row>
    <row r="13" spans="1:13" s="11" customFormat="1" x14ac:dyDescent="0.25">
      <c r="A13" s="192"/>
      <c r="B13" s="162" t="s">
        <v>13</v>
      </c>
      <c r="C13" s="104">
        <f t="shared" ref="C13:E14" si="7">C19+C27+C34+C41+C47+C53+C59+C66+C145+C152+C170+C177+C184</f>
        <v>5294.13</v>
      </c>
      <c r="D13" s="104">
        <f>D19+D27+D34+D41+D47+D53+D59+D66+D145+D152+D170+D177+D184</f>
        <v>9275.4</v>
      </c>
      <c r="E13" s="159">
        <f>E19+E27+E34+E41+E47+E53+E59+E66+E145+E152+E170+E177+E184</f>
        <v>5234</v>
      </c>
      <c r="F13" s="163">
        <f t="shared" si="2"/>
        <v>0.56430000000000002</v>
      </c>
      <c r="G13" s="159">
        <f>G19+G27+G34+G41+G47+G53+G59+G66+G145+G152+G170+G177+G184+G164</f>
        <v>5234</v>
      </c>
      <c r="H13" s="163">
        <f t="shared" si="3"/>
        <v>0.56430000000000002</v>
      </c>
      <c r="I13" s="161">
        <f>I19+I27+I34+I41+I47+I53+I59+I66+I145+I152+I170+I177+I184</f>
        <v>9275.4</v>
      </c>
      <c r="J13" s="179"/>
      <c r="K13" s="18">
        <f t="shared" si="4"/>
        <v>0</v>
      </c>
      <c r="L13" s="18"/>
      <c r="M13" s="19">
        <f t="shared" ref="M13:M37" si="8">D13-I13</f>
        <v>0</v>
      </c>
    </row>
    <row r="14" spans="1:13" s="11" customFormat="1" x14ac:dyDescent="0.25">
      <c r="A14" s="192"/>
      <c r="B14" s="162" t="s">
        <v>5</v>
      </c>
      <c r="C14" s="104">
        <f t="shared" si="7"/>
        <v>133921.96</v>
      </c>
      <c r="D14" s="104">
        <f t="shared" si="7"/>
        <v>133921.96</v>
      </c>
      <c r="E14" s="159">
        <f t="shared" si="7"/>
        <v>0</v>
      </c>
      <c r="F14" s="163">
        <f t="shared" si="2"/>
        <v>0</v>
      </c>
      <c r="G14" s="159">
        <f>G20+G28+G35+G42+G48+G54+G60+G67+G146+G153+G171+G178+G185</f>
        <v>0</v>
      </c>
      <c r="H14" s="163">
        <f t="shared" si="3"/>
        <v>0</v>
      </c>
      <c r="I14" s="161">
        <f>I20+I28+I35+I42+I48+I54+I60+I67+I146+I153+I171+I178+I185</f>
        <v>133921.96</v>
      </c>
      <c r="J14" s="179"/>
      <c r="K14" s="18">
        <f t="shared" si="4"/>
        <v>0</v>
      </c>
      <c r="L14" s="18"/>
      <c r="M14" s="19">
        <f t="shared" si="8"/>
        <v>0</v>
      </c>
    </row>
    <row r="15" spans="1:13" s="42" customFormat="1" ht="102" customHeight="1" x14ac:dyDescent="0.25">
      <c r="A15" s="188" t="s">
        <v>33</v>
      </c>
      <c r="B15" s="105" t="s">
        <v>61</v>
      </c>
      <c r="C15" s="104">
        <f>C16+C17+C18+C19+C20</f>
        <v>3197.6</v>
      </c>
      <c r="D15" s="104">
        <f t="shared" ref="D15:G15" si="9">D16+D17+D18+D19+D20</f>
        <v>3197.6</v>
      </c>
      <c r="E15" s="104">
        <f t="shared" si="9"/>
        <v>0</v>
      </c>
      <c r="F15" s="103">
        <f>E15/D15</f>
        <v>0</v>
      </c>
      <c r="G15" s="104">
        <f t="shared" si="9"/>
        <v>0</v>
      </c>
      <c r="H15" s="103">
        <f t="shared" si="3"/>
        <v>0</v>
      </c>
      <c r="I15" s="102">
        <f t="shared" ref="I15" si="10">I16+I17+I18+I19+I20</f>
        <v>3197.6</v>
      </c>
      <c r="J15" s="180" t="s">
        <v>93</v>
      </c>
      <c r="K15" s="18">
        <f t="shared" si="4"/>
        <v>0</v>
      </c>
      <c r="L15" s="40"/>
      <c r="M15" s="41">
        <f t="shared" si="8"/>
        <v>0</v>
      </c>
    </row>
    <row r="16" spans="1:13" s="42" customFormat="1" x14ac:dyDescent="0.25">
      <c r="A16" s="199"/>
      <c r="B16" s="99" t="s">
        <v>4</v>
      </c>
      <c r="C16" s="36"/>
      <c r="D16" s="36"/>
      <c r="E16" s="36"/>
      <c r="F16" s="38"/>
      <c r="G16" s="36"/>
      <c r="H16" s="38"/>
      <c r="I16" s="36"/>
      <c r="J16" s="181"/>
      <c r="K16" s="18">
        <f t="shared" si="4"/>
        <v>0</v>
      </c>
      <c r="L16" s="40"/>
      <c r="M16" s="41">
        <f t="shared" si="8"/>
        <v>0</v>
      </c>
    </row>
    <row r="17" spans="1:13" s="42" customFormat="1" x14ac:dyDescent="0.25">
      <c r="A17" s="199"/>
      <c r="B17" s="99" t="s">
        <v>16</v>
      </c>
      <c r="C17" s="36">
        <v>3197.6</v>
      </c>
      <c r="D17" s="36">
        <v>3197.6</v>
      </c>
      <c r="E17" s="36">
        <v>0</v>
      </c>
      <c r="F17" s="38">
        <f>E17/D17</f>
        <v>0</v>
      </c>
      <c r="G17" s="36">
        <v>0</v>
      </c>
      <c r="H17" s="38">
        <f>G17/D17</f>
        <v>0</v>
      </c>
      <c r="I17" s="96">
        <v>3197.6</v>
      </c>
      <c r="J17" s="181"/>
      <c r="K17" s="18">
        <f t="shared" si="4"/>
        <v>0</v>
      </c>
      <c r="L17" s="40"/>
      <c r="M17" s="41">
        <f t="shared" si="8"/>
        <v>0</v>
      </c>
    </row>
    <row r="18" spans="1:13" s="42" customFormat="1" x14ac:dyDescent="0.25">
      <c r="A18" s="199"/>
      <c r="B18" s="99" t="s">
        <v>11</v>
      </c>
      <c r="C18" s="36"/>
      <c r="D18" s="36"/>
      <c r="E18" s="36"/>
      <c r="F18" s="38"/>
      <c r="G18" s="36"/>
      <c r="H18" s="38"/>
      <c r="I18" s="22"/>
      <c r="J18" s="181"/>
      <c r="K18" s="18">
        <f t="shared" si="4"/>
        <v>0</v>
      </c>
      <c r="L18" s="40"/>
      <c r="M18" s="41">
        <f t="shared" si="8"/>
        <v>0</v>
      </c>
    </row>
    <row r="19" spans="1:13" s="42" customFormat="1" x14ac:dyDescent="0.25">
      <c r="A19" s="199"/>
      <c r="B19" s="99" t="s">
        <v>13</v>
      </c>
      <c r="C19" s="36">
        <v>0</v>
      </c>
      <c r="D19" s="36">
        <v>0</v>
      </c>
      <c r="E19" s="36">
        <v>0</v>
      </c>
      <c r="F19" s="38"/>
      <c r="G19" s="36">
        <v>0</v>
      </c>
      <c r="H19" s="38"/>
      <c r="I19" s="22">
        <v>0</v>
      </c>
      <c r="J19" s="181"/>
      <c r="K19" s="18">
        <f t="shared" si="4"/>
        <v>0</v>
      </c>
      <c r="L19" s="40"/>
      <c r="M19" s="41">
        <f t="shared" si="8"/>
        <v>0</v>
      </c>
    </row>
    <row r="20" spans="1:13" s="43" customFormat="1" x14ac:dyDescent="0.25">
      <c r="A20" s="189"/>
      <c r="B20" s="99" t="s">
        <v>5</v>
      </c>
      <c r="C20" s="36"/>
      <c r="D20" s="36"/>
      <c r="E20" s="36"/>
      <c r="F20" s="38"/>
      <c r="G20" s="36"/>
      <c r="H20" s="38"/>
      <c r="I20" s="22"/>
      <c r="J20" s="181"/>
      <c r="K20" s="18">
        <f t="shared" si="4"/>
        <v>0</v>
      </c>
      <c r="L20" s="40"/>
      <c r="M20" s="41">
        <f t="shared" si="8"/>
        <v>0</v>
      </c>
    </row>
    <row r="21" spans="1:13" s="44" customFormat="1" ht="26.25" customHeight="1" x14ac:dyDescent="0.4">
      <c r="A21" s="188" t="s">
        <v>14</v>
      </c>
      <c r="B21" s="187" t="s">
        <v>102</v>
      </c>
      <c r="C21" s="184">
        <f>C24+C25+C26+C27</f>
        <v>10076301.58</v>
      </c>
      <c r="D21" s="184">
        <f>D24+D25+D26+D27</f>
        <v>10295949.880000001</v>
      </c>
      <c r="E21" s="184">
        <f>E24+E25+E26+E27</f>
        <v>2248431.2200000002</v>
      </c>
      <c r="F21" s="183">
        <f>(E21/D21)</f>
        <v>0.21840000000000001</v>
      </c>
      <c r="G21" s="184">
        <f>G24+G25+G26+G27</f>
        <v>2127192.3199999998</v>
      </c>
      <c r="H21" s="183">
        <f>G21/D21</f>
        <v>0.20660000000000001</v>
      </c>
      <c r="I21" s="184">
        <f>SUM(I24:I28)</f>
        <v>10295949.880000001</v>
      </c>
      <c r="J21" s="182" t="s">
        <v>112</v>
      </c>
      <c r="K21" s="18">
        <f t="shared" si="4"/>
        <v>0</v>
      </c>
      <c r="L21" s="40"/>
      <c r="M21" s="41">
        <f t="shared" si="8"/>
        <v>0</v>
      </c>
    </row>
    <row r="22" spans="1:13" s="44" customFormat="1" ht="409.5" customHeight="1" x14ac:dyDescent="0.4">
      <c r="A22" s="199"/>
      <c r="B22" s="187"/>
      <c r="C22" s="184"/>
      <c r="D22" s="184"/>
      <c r="E22" s="184"/>
      <c r="F22" s="183"/>
      <c r="G22" s="184"/>
      <c r="H22" s="183"/>
      <c r="I22" s="184"/>
      <c r="J22" s="181"/>
      <c r="K22" s="18">
        <f t="shared" si="4"/>
        <v>0</v>
      </c>
      <c r="L22" s="40"/>
      <c r="M22" s="41">
        <f t="shared" si="8"/>
        <v>0</v>
      </c>
    </row>
    <row r="23" spans="1:13" s="44" customFormat="1" ht="409.5" customHeight="1" x14ac:dyDescent="0.4">
      <c r="A23" s="119"/>
      <c r="B23" s="187"/>
      <c r="C23" s="184"/>
      <c r="D23" s="184"/>
      <c r="E23" s="184"/>
      <c r="F23" s="183"/>
      <c r="G23" s="184"/>
      <c r="H23" s="183"/>
      <c r="I23" s="184"/>
      <c r="J23" s="181"/>
      <c r="K23" s="18">
        <f t="shared" si="4"/>
        <v>0</v>
      </c>
      <c r="L23" s="40"/>
      <c r="M23" s="41">
        <f t="shared" si="8"/>
        <v>0</v>
      </c>
    </row>
    <row r="24" spans="1:13" s="44" customFormat="1" ht="39" customHeight="1" x14ac:dyDescent="0.4">
      <c r="A24" s="106"/>
      <c r="B24" s="99" t="s">
        <v>4</v>
      </c>
      <c r="C24" s="94"/>
      <c r="D24" s="22"/>
      <c r="E24" s="22"/>
      <c r="F24" s="80"/>
      <c r="G24" s="94"/>
      <c r="H24" s="80"/>
      <c r="I24" s="22"/>
      <c r="J24" s="181"/>
      <c r="K24" s="18">
        <f t="shared" si="4"/>
        <v>0</v>
      </c>
      <c r="L24" s="40"/>
      <c r="M24" s="41">
        <f t="shared" si="8"/>
        <v>0</v>
      </c>
    </row>
    <row r="25" spans="1:13" s="44" customFormat="1" ht="35.25" customHeight="1" x14ac:dyDescent="0.4">
      <c r="A25" s="106"/>
      <c r="B25" s="99" t="s">
        <v>16</v>
      </c>
      <c r="C25" s="36">
        <v>9985786.3000000007</v>
      </c>
      <c r="D25" s="36">
        <v>10205434.6</v>
      </c>
      <c r="E25" s="36">
        <v>2228358.5499999998</v>
      </c>
      <c r="F25" s="38">
        <f>E25/D25</f>
        <v>0.21840000000000001</v>
      </c>
      <c r="G25" s="36">
        <v>2107119.65</v>
      </c>
      <c r="H25" s="38">
        <f>G25/D25</f>
        <v>0.20649999999999999</v>
      </c>
      <c r="I25" s="36">
        <f>9996273.31+34691.39+174469.9</f>
        <v>10205434.6</v>
      </c>
      <c r="J25" s="181"/>
      <c r="K25" s="18">
        <f t="shared" si="4"/>
        <v>0</v>
      </c>
      <c r="L25" s="40"/>
      <c r="M25" s="41">
        <f t="shared" si="8"/>
        <v>0</v>
      </c>
    </row>
    <row r="26" spans="1:13" s="47" customFormat="1" ht="39.75" customHeight="1" x14ac:dyDescent="0.4">
      <c r="A26" s="106" t="s">
        <v>51</v>
      </c>
      <c r="B26" s="99" t="s">
        <v>11</v>
      </c>
      <c r="C26" s="36">
        <v>90515.28</v>
      </c>
      <c r="D26" s="36">
        <v>90515.28</v>
      </c>
      <c r="E26" s="36">
        <f>G26</f>
        <v>20072.669999999998</v>
      </c>
      <c r="F26" s="38">
        <f>E26/D26</f>
        <v>0.2218</v>
      </c>
      <c r="G26" s="36">
        <v>20072.669999999998</v>
      </c>
      <c r="H26" s="38">
        <f t="shared" ref="H26" si="11">G26/D26</f>
        <v>0.2218</v>
      </c>
      <c r="I26" s="164">
        <f>45819.72+34691.39+1560.91+8443.26</f>
        <v>90515.28</v>
      </c>
      <c r="J26" s="181"/>
      <c r="K26" s="18">
        <f t="shared" si="4"/>
        <v>0</v>
      </c>
      <c r="L26" s="45"/>
      <c r="M26" s="46">
        <f t="shared" si="8"/>
        <v>0</v>
      </c>
    </row>
    <row r="27" spans="1:13" s="44" customFormat="1" ht="39.75" customHeight="1" x14ac:dyDescent="0.4">
      <c r="A27" s="106"/>
      <c r="B27" s="99" t="s">
        <v>13</v>
      </c>
      <c r="C27" s="36"/>
      <c r="D27" s="36"/>
      <c r="E27" s="36"/>
      <c r="F27" s="38"/>
      <c r="G27" s="36"/>
      <c r="H27" s="38"/>
      <c r="I27" s="36"/>
      <c r="J27" s="181"/>
      <c r="K27" s="18">
        <f t="shared" si="4"/>
        <v>0</v>
      </c>
      <c r="L27" s="40"/>
      <c r="M27" s="41">
        <f t="shared" si="8"/>
        <v>0</v>
      </c>
    </row>
    <row r="28" spans="1:13" s="44" customFormat="1" ht="39.75" customHeight="1" x14ac:dyDescent="0.4">
      <c r="A28" s="106"/>
      <c r="B28" s="99" t="s">
        <v>5</v>
      </c>
      <c r="C28" s="22"/>
      <c r="D28" s="22"/>
      <c r="E28" s="22"/>
      <c r="F28" s="80"/>
      <c r="G28" s="22"/>
      <c r="H28" s="80"/>
      <c r="I28" s="22"/>
      <c r="J28" s="181"/>
      <c r="K28" s="18">
        <f t="shared" si="4"/>
        <v>0</v>
      </c>
      <c r="L28" s="40"/>
      <c r="M28" s="41">
        <f t="shared" si="8"/>
        <v>0</v>
      </c>
    </row>
    <row r="29" spans="1:13" s="44" customFormat="1" x14ac:dyDescent="0.4">
      <c r="A29" s="188" t="s">
        <v>15</v>
      </c>
      <c r="B29" s="187" t="s">
        <v>103</v>
      </c>
      <c r="C29" s="186">
        <f>C31+C32+C33+C34+C35</f>
        <v>282040.3</v>
      </c>
      <c r="D29" s="186">
        <f t="shared" ref="D29" si="12">D31+D32+D33+D34+D35</f>
        <v>308159</v>
      </c>
      <c r="E29" s="186">
        <f>E31+E32+E33+E34+E35</f>
        <v>134308.29</v>
      </c>
      <c r="F29" s="185">
        <f>E29/D29</f>
        <v>0.43580000000000002</v>
      </c>
      <c r="G29" s="184">
        <f>G31+G32+G33+G34+G35</f>
        <v>66013.08</v>
      </c>
      <c r="H29" s="185">
        <f>G29/D29</f>
        <v>0.2142</v>
      </c>
      <c r="I29" s="186">
        <f>I31+I32+I33+I34+I35</f>
        <v>308159</v>
      </c>
      <c r="J29" s="182" t="s">
        <v>119</v>
      </c>
      <c r="K29" s="18">
        <f t="shared" si="4"/>
        <v>0</v>
      </c>
      <c r="L29" s="40"/>
      <c r="M29" s="41">
        <f t="shared" si="8"/>
        <v>0</v>
      </c>
    </row>
    <row r="30" spans="1:13" s="44" customFormat="1" ht="373.5" customHeight="1" x14ac:dyDescent="0.4">
      <c r="A30" s="189"/>
      <c r="B30" s="187"/>
      <c r="C30" s="186"/>
      <c r="D30" s="186"/>
      <c r="E30" s="186"/>
      <c r="F30" s="185"/>
      <c r="G30" s="184"/>
      <c r="H30" s="185"/>
      <c r="I30" s="186"/>
      <c r="J30" s="181"/>
      <c r="K30" s="18">
        <f t="shared" si="4"/>
        <v>0</v>
      </c>
      <c r="L30" s="40"/>
      <c r="M30" s="41">
        <f t="shared" si="8"/>
        <v>0</v>
      </c>
    </row>
    <row r="31" spans="1:13" s="44" customFormat="1" ht="56.25" customHeight="1" x14ac:dyDescent="0.4">
      <c r="A31" s="130"/>
      <c r="B31" s="99" t="s">
        <v>4</v>
      </c>
      <c r="C31" s="96"/>
      <c r="D31" s="96"/>
      <c r="E31" s="96"/>
      <c r="F31" s="97"/>
      <c r="G31" s="36"/>
      <c r="H31" s="97"/>
      <c r="I31" s="96"/>
      <c r="J31" s="181"/>
      <c r="K31" s="18">
        <f t="shared" si="4"/>
        <v>0</v>
      </c>
      <c r="L31" s="40"/>
      <c r="M31" s="41">
        <f t="shared" si="8"/>
        <v>0</v>
      </c>
    </row>
    <row r="32" spans="1:13" s="44" customFormat="1" ht="53.25" customHeight="1" x14ac:dyDescent="0.4">
      <c r="A32" s="130"/>
      <c r="B32" s="99" t="s">
        <v>53</v>
      </c>
      <c r="C32" s="96">
        <v>282040.3</v>
      </c>
      <c r="D32" s="96">
        <f>282040.3+26118.7</f>
        <v>308159</v>
      </c>
      <c r="E32" s="96">
        <v>134308.29</v>
      </c>
      <c r="F32" s="97">
        <f t="shared" ref="F32" si="13">E32/D32</f>
        <v>0.43580000000000002</v>
      </c>
      <c r="G32" s="96">
        <v>66013.08</v>
      </c>
      <c r="H32" s="97">
        <f t="shared" ref="H32" si="14">G32/D32</f>
        <v>0.2142</v>
      </c>
      <c r="I32" s="96">
        <f>4565.5+83876+205717.5+14000</f>
        <v>308159</v>
      </c>
      <c r="J32" s="181"/>
      <c r="K32" s="18">
        <f t="shared" si="4"/>
        <v>0</v>
      </c>
      <c r="L32" s="40"/>
      <c r="M32" s="41">
        <f t="shared" si="8"/>
        <v>0</v>
      </c>
    </row>
    <row r="33" spans="1:13" s="44" customFormat="1" ht="80.25" customHeight="1" x14ac:dyDescent="0.4">
      <c r="A33" s="130"/>
      <c r="B33" s="99" t="s">
        <v>11</v>
      </c>
      <c r="C33" s="96"/>
      <c r="D33" s="96"/>
      <c r="E33" s="96">
        <f>G33</f>
        <v>0</v>
      </c>
      <c r="F33" s="97"/>
      <c r="G33" s="36"/>
      <c r="H33" s="97"/>
      <c r="I33" s="96"/>
      <c r="J33" s="181"/>
      <c r="K33" s="18">
        <f t="shared" si="4"/>
        <v>0</v>
      </c>
      <c r="L33" s="40"/>
      <c r="M33" s="41">
        <f t="shared" si="8"/>
        <v>0</v>
      </c>
    </row>
    <row r="34" spans="1:13" s="44" customFormat="1" ht="53.25" customHeight="1" x14ac:dyDescent="0.4">
      <c r="A34" s="130"/>
      <c r="B34" s="99" t="s">
        <v>13</v>
      </c>
      <c r="C34" s="96"/>
      <c r="D34" s="96"/>
      <c r="E34" s="96">
        <f>G34</f>
        <v>0</v>
      </c>
      <c r="F34" s="97"/>
      <c r="G34" s="36"/>
      <c r="H34" s="97"/>
      <c r="I34" s="96"/>
      <c r="J34" s="181"/>
      <c r="K34" s="18">
        <f t="shared" si="4"/>
        <v>0</v>
      </c>
      <c r="L34" s="40"/>
      <c r="M34" s="41">
        <f t="shared" si="8"/>
        <v>0</v>
      </c>
    </row>
    <row r="35" spans="1:13" s="44" customFormat="1" ht="53.25" customHeight="1" x14ac:dyDescent="0.4">
      <c r="A35" s="130"/>
      <c r="B35" s="99" t="s">
        <v>5</v>
      </c>
      <c r="C35" s="96"/>
      <c r="D35" s="96"/>
      <c r="E35" s="96"/>
      <c r="F35" s="97"/>
      <c r="G35" s="36"/>
      <c r="H35" s="97"/>
      <c r="I35" s="96"/>
      <c r="J35" s="181"/>
      <c r="K35" s="18">
        <f t="shared" si="4"/>
        <v>0</v>
      </c>
      <c r="L35" s="40"/>
      <c r="M35" s="41">
        <f t="shared" si="8"/>
        <v>0</v>
      </c>
    </row>
    <row r="36" spans="1:13" s="93" customFormat="1" ht="52.5" customHeight="1" x14ac:dyDescent="0.25">
      <c r="A36" s="130" t="s">
        <v>34</v>
      </c>
      <c r="B36" s="132" t="s">
        <v>58</v>
      </c>
      <c r="C36" s="104"/>
      <c r="D36" s="104"/>
      <c r="E36" s="136"/>
      <c r="F36" s="103"/>
      <c r="G36" s="129"/>
      <c r="H36" s="103"/>
      <c r="I36" s="137"/>
      <c r="J36" s="90" t="s">
        <v>36</v>
      </c>
      <c r="K36" s="18">
        <f t="shared" si="4"/>
        <v>0</v>
      </c>
      <c r="L36" s="66"/>
      <c r="M36" s="67">
        <f t="shared" si="8"/>
        <v>0</v>
      </c>
    </row>
    <row r="37" spans="1:13" s="44" customFormat="1" ht="355.5" customHeight="1" x14ac:dyDescent="0.4">
      <c r="A37" s="110" t="s">
        <v>1</v>
      </c>
      <c r="B37" s="108" t="s">
        <v>97</v>
      </c>
      <c r="C37" s="109">
        <f>C39+C40+C38</f>
        <v>321407.12</v>
      </c>
      <c r="D37" s="104">
        <f>D39+D40+D38</f>
        <v>321407.12</v>
      </c>
      <c r="E37" s="104">
        <f>E39+E40+E38</f>
        <v>98939.63</v>
      </c>
      <c r="F37" s="103">
        <f t="shared" ref="F37" si="15">E37/D37</f>
        <v>0.30780000000000002</v>
      </c>
      <c r="G37" s="109">
        <f>G39+G40+G38</f>
        <v>98761.13</v>
      </c>
      <c r="H37" s="103">
        <f t="shared" ref="H37" si="16">G37/D37</f>
        <v>0.30730000000000002</v>
      </c>
      <c r="I37" s="104">
        <f>I39+I40+I38</f>
        <v>321407.12</v>
      </c>
      <c r="J37" s="167" t="s">
        <v>117</v>
      </c>
      <c r="K37" s="18">
        <f t="shared" si="4"/>
        <v>0</v>
      </c>
      <c r="L37" s="40"/>
      <c r="M37" s="41">
        <f t="shared" si="8"/>
        <v>0</v>
      </c>
    </row>
    <row r="38" spans="1:13" s="44" customFormat="1" x14ac:dyDescent="0.4">
      <c r="A38" s="116"/>
      <c r="B38" s="99" t="s">
        <v>4</v>
      </c>
      <c r="C38" s="96">
        <v>486.14</v>
      </c>
      <c r="D38" s="96">
        <v>486.14</v>
      </c>
      <c r="E38" s="96">
        <v>0</v>
      </c>
      <c r="F38" s="97">
        <f>E38/D38</f>
        <v>0</v>
      </c>
      <c r="G38" s="22">
        <v>0</v>
      </c>
      <c r="H38" s="97">
        <f>G38/D38</f>
        <v>0</v>
      </c>
      <c r="I38" s="96">
        <f>D38</f>
        <v>486.14</v>
      </c>
      <c r="J38" s="168"/>
      <c r="K38" s="18">
        <f t="shared" si="4"/>
        <v>0</v>
      </c>
      <c r="L38" s="49"/>
      <c r="M38" s="50"/>
    </row>
    <row r="39" spans="1:13" s="44" customFormat="1" x14ac:dyDescent="0.4">
      <c r="A39" s="111"/>
      <c r="B39" s="99" t="s">
        <v>53</v>
      </c>
      <c r="C39" s="96">
        <v>161667.5</v>
      </c>
      <c r="D39" s="96">
        <v>161667.5</v>
      </c>
      <c r="E39" s="96">
        <v>53704.78</v>
      </c>
      <c r="F39" s="97">
        <f t="shared" ref="F39" si="17">E39/D39</f>
        <v>0.3322</v>
      </c>
      <c r="G39" s="96">
        <v>53526.28</v>
      </c>
      <c r="H39" s="97">
        <f t="shared" ref="H39" si="18">G39/D39</f>
        <v>0.33110000000000001</v>
      </c>
      <c r="I39" s="96">
        <v>161667.5</v>
      </c>
      <c r="J39" s="168"/>
      <c r="K39" s="18">
        <f>D39-I39</f>
        <v>0</v>
      </c>
      <c r="L39" s="40"/>
      <c r="M39" s="41">
        <f t="shared" ref="M39:M70" si="19">D39-I39</f>
        <v>0</v>
      </c>
    </row>
    <row r="40" spans="1:13" s="44" customFormat="1" x14ac:dyDescent="0.4">
      <c r="A40" s="111"/>
      <c r="B40" s="99" t="s">
        <v>11</v>
      </c>
      <c r="C40" s="96">
        <v>159253.48000000001</v>
      </c>
      <c r="D40" s="96">
        <v>159253.48000000001</v>
      </c>
      <c r="E40" s="96">
        <v>45234.85</v>
      </c>
      <c r="F40" s="97">
        <f>E40/D40</f>
        <v>0.28399999999999997</v>
      </c>
      <c r="G40" s="36">
        <v>45234.85</v>
      </c>
      <c r="H40" s="97">
        <f>G40/D40</f>
        <v>0.28399999999999997</v>
      </c>
      <c r="I40" s="96">
        <v>159253.48000000001</v>
      </c>
      <c r="J40" s="168"/>
      <c r="K40" s="18">
        <f t="shared" si="4"/>
        <v>0</v>
      </c>
      <c r="L40" s="40"/>
      <c r="M40" s="41">
        <f t="shared" si="19"/>
        <v>0</v>
      </c>
    </row>
    <row r="41" spans="1:13" s="44" customFormat="1" x14ac:dyDescent="0.4">
      <c r="A41" s="111"/>
      <c r="B41" s="99" t="s">
        <v>13</v>
      </c>
      <c r="C41" s="21"/>
      <c r="D41" s="21"/>
      <c r="E41" s="21"/>
      <c r="F41" s="79"/>
      <c r="G41" s="22"/>
      <c r="H41" s="79"/>
      <c r="I41" s="21"/>
      <c r="J41" s="168"/>
      <c r="K41" s="18">
        <f t="shared" si="4"/>
        <v>0</v>
      </c>
      <c r="L41" s="40"/>
      <c r="M41" s="41">
        <f t="shared" si="19"/>
        <v>0</v>
      </c>
    </row>
    <row r="42" spans="1:13" s="44" customFormat="1" x14ac:dyDescent="0.4">
      <c r="A42" s="111"/>
      <c r="B42" s="99" t="s">
        <v>5</v>
      </c>
      <c r="C42" s="21"/>
      <c r="D42" s="21"/>
      <c r="E42" s="21"/>
      <c r="F42" s="79"/>
      <c r="G42" s="22"/>
      <c r="H42" s="79"/>
      <c r="I42" s="21"/>
      <c r="J42" s="168"/>
      <c r="K42" s="18">
        <f t="shared" si="4"/>
        <v>0</v>
      </c>
      <c r="L42" s="40"/>
      <c r="M42" s="41">
        <f t="shared" si="19"/>
        <v>0</v>
      </c>
    </row>
    <row r="43" spans="1:13" s="48" customFormat="1" ht="174.75" customHeight="1" x14ac:dyDescent="0.25">
      <c r="A43" s="111" t="s">
        <v>10</v>
      </c>
      <c r="B43" s="108" t="s">
        <v>98</v>
      </c>
      <c r="C43" s="104">
        <f>C44+C45+C46+C47</f>
        <v>7574.19</v>
      </c>
      <c r="D43" s="104">
        <f>D44+D45+D46+D47</f>
        <v>7574.19</v>
      </c>
      <c r="E43" s="95">
        <f>E44+E45+E46+E47+E48</f>
        <v>0</v>
      </c>
      <c r="F43" s="78">
        <f>E43/D43</f>
        <v>0</v>
      </c>
      <c r="G43" s="94">
        <f>SUM(G44:G48)</f>
        <v>0</v>
      </c>
      <c r="H43" s="78">
        <f>G43/D43</f>
        <v>0</v>
      </c>
      <c r="I43" s="104">
        <f>I44+I45+I46+I47</f>
        <v>7574.19</v>
      </c>
      <c r="J43" s="169" t="s">
        <v>113</v>
      </c>
      <c r="K43" s="18">
        <f t="shared" si="4"/>
        <v>0</v>
      </c>
      <c r="L43" s="40"/>
      <c r="M43" s="41">
        <f t="shared" si="19"/>
        <v>0</v>
      </c>
    </row>
    <row r="44" spans="1:13" s="43" customFormat="1" x14ac:dyDescent="0.25">
      <c r="A44" s="117"/>
      <c r="B44" s="99" t="s">
        <v>4</v>
      </c>
      <c r="C44" s="96"/>
      <c r="D44" s="96"/>
      <c r="E44" s="21"/>
      <c r="F44" s="79"/>
      <c r="G44" s="22"/>
      <c r="H44" s="78"/>
      <c r="I44" s="96"/>
      <c r="J44" s="168"/>
      <c r="K44" s="18">
        <f t="shared" si="4"/>
        <v>0</v>
      </c>
      <c r="L44" s="40"/>
      <c r="M44" s="41">
        <f t="shared" si="19"/>
        <v>0</v>
      </c>
    </row>
    <row r="45" spans="1:13" s="43" customFormat="1" x14ac:dyDescent="0.25">
      <c r="A45" s="117"/>
      <c r="B45" s="99" t="s">
        <v>53</v>
      </c>
      <c r="C45" s="96">
        <v>6701</v>
      </c>
      <c r="D45" s="96">
        <v>6701</v>
      </c>
      <c r="E45" s="21">
        <v>0</v>
      </c>
      <c r="F45" s="79">
        <f>E45/D45</f>
        <v>0</v>
      </c>
      <c r="G45" s="22">
        <v>0</v>
      </c>
      <c r="H45" s="79">
        <f t="shared" ref="H45:H46" si="20">G45/D45</f>
        <v>0</v>
      </c>
      <c r="I45" s="96">
        <v>6701</v>
      </c>
      <c r="J45" s="168"/>
      <c r="K45" s="18">
        <f>D45-I45</f>
        <v>0</v>
      </c>
      <c r="L45" s="40"/>
      <c r="M45" s="41">
        <f t="shared" si="19"/>
        <v>0</v>
      </c>
    </row>
    <row r="46" spans="1:13" s="43" customFormat="1" x14ac:dyDescent="0.25">
      <c r="A46" s="117"/>
      <c r="B46" s="99" t="s">
        <v>11</v>
      </c>
      <c r="C46" s="96">
        <v>873.19</v>
      </c>
      <c r="D46" s="96">
        <v>873.19</v>
      </c>
      <c r="E46" s="21">
        <v>0</v>
      </c>
      <c r="F46" s="79">
        <f>E46/D46</f>
        <v>0</v>
      </c>
      <c r="G46" s="22">
        <v>0</v>
      </c>
      <c r="H46" s="79">
        <f t="shared" si="20"/>
        <v>0</v>
      </c>
      <c r="I46" s="96">
        <v>873.19</v>
      </c>
      <c r="J46" s="168"/>
      <c r="K46" s="18">
        <f t="shared" si="4"/>
        <v>0</v>
      </c>
      <c r="L46" s="40"/>
      <c r="M46" s="41">
        <f t="shared" si="19"/>
        <v>0</v>
      </c>
    </row>
    <row r="47" spans="1:13" s="43" customFormat="1" x14ac:dyDescent="0.25">
      <c r="A47" s="117"/>
      <c r="B47" s="99" t="s">
        <v>13</v>
      </c>
      <c r="C47" s="21">
        <v>0</v>
      </c>
      <c r="D47" s="21">
        <v>0</v>
      </c>
      <c r="E47" s="21"/>
      <c r="F47" s="79">
        <v>0</v>
      </c>
      <c r="G47" s="51"/>
      <c r="H47" s="79"/>
      <c r="I47" s="21">
        <v>0</v>
      </c>
      <c r="J47" s="168"/>
      <c r="K47" s="18">
        <f t="shared" si="4"/>
        <v>0</v>
      </c>
      <c r="L47" s="40"/>
      <c r="M47" s="41">
        <f t="shared" si="19"/>
        <v>0</v>
      </c>
    </row>
    <row r="48" spans="1:13" s="43" customFormat="1" x14ac:dyDescent="0.25">
      <c r="A48" s="117"/>
      <c r="B48" s="99" t="s">
        <v>5</v>
      </c>
      <c r="C48" s="21"/>
      <c r="D48" s="21"/>
      <c r="E48" s="21"/>
      <c r="F48" s="79"/>
      <c r="G48" s="22"/>
      <c r="H48" s="79"/>
      <c r="I48" s="21"/>
      <c r="J48" s="168"/>
      <c r="K48" s="18">
        <f t="shared" si="4"/>
        <v>0</v>
      </c>
      <c r="L48" s="40"/>
      <c r="M48" s="41">
        <f t="shared" si="19"/>
        <v>0</v>
      </c>
    </row>
    <row r="49" spans="1:13" s="43" customFormat="1" ht="183" customHeight="1" x14ac:dyDescent="0.25">
      <c r="A49" s="130" t="s">
        <v>35</v>
      </c>
      <c r="B49" s="132" t="s">
        <v>104</v>
      </c>
      <c r="C49" s="129">
        <f>C50+C51+C52+C53</f>
        <v>9497.1</v>
      </c>
      <c r="D49" s="129">
        <f t="shared" ref="D49:E49" si="21">D50+D51+D52+D53</f>
        <v>9497.1</v>
      </c>
      <c r="E49" s="129">
        <f t="shared" si="21"/>
        <v>1852</v>
      </c>
      <c r="F49" s="131">
        <f t="shared" ref="F49:F51" si="22">E49/D49</f>
        <v>0.19500000000000001</v>
      </c>
      <c r="G49" s="129">
        <f>G50+G51+G52+G53</f>
        <v>1524.14</v>
      </c>
      <c r="H49" s="131">
        <f t="shared" ref="H49:H51" si="23">G49/D49</f>
        <v>0.1605</v>
      </c>
      <c r="I49" s="129">
        <f>I50+I51+I52+I53</f>
        <v>9497.1</v>
      </c>
      <c r="J49" s="167" t="s">
        <v>105</v>
      </c>
      <c r="K49" s="18">
        <f t="shared" si="4"/>
        <v>0</v>
      </c>
      <c r="L49" s="40"/>
      <c r="M49" s="41">
        <f t="shared" si="19"/>
        <v>0</v>
      </c>
    </row>
    <row r="50" spans="1:13" s="43" customFormat="1" ht="27.75" customHeight="1" x14ac:dyDescent="0.25">
      <c r="A50" s="130"/>
      <c r="B50" s="99" t="s">
        <v>4</v>
      </c>
      <c r="C50" s="129"/>
      <c r="D50" s="129"/>
      <c r="E50" s="129"/>
      <c r="F50" s="131"/>
      <c r="G50" s="129"/>
      <c r="H50" s="131"/>
      <c r="I50" s="129"/>
      <c r="J50" s="168"/>
      <c r="K50" s="18">
        <f t="shared" si="4"/>
        <v>0</v>
      </c>
      <c r="L50" s="40"/>
      <c r="M50" s="41">
        <f t="shared" si="19"/>
        <v>0</v>
      </c>
    </row>
    <row r="51" spans="1:13" s="43" customFormat="1" ht="27.75" customHeight="1" x14ac:dyDescent="0.25">
      <c r="A51" s="130"/>
      <c r="B51" s="99" t="s">
        <v>16</v>
      </c>
      <c r="C51" s="36">
        <v>9497.1</v>
      </c>
      <c r="D51" s="36">
        <v>9497.1</v>
      </c>
      <c r="E51" s="36">
        <v>1852</v>
      </c>
      <c r="F51" s="38">
        <f t="shared" si="22"/>
        <v>0.19500000000000001</v>
      </c>
      <c r="G51" s="36">
        <v>1524.14</v>
      </c>
      <c r="H51" s="38">
        <f t="shared" si="23"/>
        <v>0.1605</v>
      </c>
      <c r="I51" s="36">
        <f>8749.2+747.9</f>
        <v>9497.1</v>
      </c>
      <c r="J51" s="168"/>
      <c r="K51" s="18">
        <f>D51-I51</f>
        <v>0</v>
      </c>
      <c r="L51" s="40"/>
      <c r="M51" s="41">
        <f t="shared" si="19"/>
        <v>0</v>
      </c>
    </row>
    <row r="52" spans="1:13" s="43" customFormat="1" ht="27.75" customHeight="1" x14ac:dyDescent="0.25">
      <c r="A52" s="130"/>
      <c r="B52" s="99" t="s">
        <v>11</v>
      </c>
      <c r="C52" s="129"/>
      <c r="D52" s="129"/>
      <c r="E52" s="129"/>
      <c r="F52" s="131"/>
      <c r="G52" s="129"/>
      <c r="H52" s="131"/>
      <c r="I52" s="94"/>
      <c r="J52" s="168"/>
      <c r="K52" s="18">
        <f t="shared" si="4"/>
        <v>0</v>
      </c>
      <c r="L52" s="40"/>
      <c r="M52" s="41">
        <f t="shared" si="19"/>
        <v>0</v>
      </c>
    </row>
    <row r="53" spans="1:13" s="43" customFormat="1" ht="27.75" customHeight="1" x14ac:dyDescent="0.25">
      <c r="A53" s="130"/>
      <c r="B53" s="99" t="s">
        <v>13</v>
      </c>
      <c r="C53" s="129"/>
      <c r="D53" s="129"/>
      <c r="E53" s="129"/>
      <c r="F53" s="131"/>
      <c r="G53" s="129"/>
      <c r="H53" s="131"/>
      <c r="I53" s="94"/>
      <c r="J53" s="168"/>
      <c r="K53" s="18">
        <f t="shared" si="4"/>
        <v>0</v>
      </c>
      <c r="L53" s="40"/>
      <c r="M53" s="41">
        <f t="shared" si="19"/>
        <v>0</v>
      </c>
    </row>
    <row r="54" spans="1:13" s="43" customFormat="1" ht="27.75" customHeight="1" x14ac:dyDescent="0.25">
      <c r="A54" s="130"/>
      <c r="B54" s="99" t="s">
        <v>5</v>
      </c>
      <c r="C54" s="36"/>
      <c r="D54" s="36"/>
      <c r="E54" s="36"/>
      <c r="F54" s="38"/>
      <c r="G54" s="36"/>
      <c r="H54" s="38"/>
      <c r="I54" s="22"/>
      <c r="J54" s="168"/>
      <c r="K54" s="18">
        <f t="shared" si="4"/>
        <v>0</v>
      </c>
      <c r="L54" s="40"/>
      <c r="M54" s="41">
        <f t="shared" si="19"/>
        <v>0</v>
      </c>
    </row>
    <row r="55" spans="1:13" s="52" customFormat="1" ht="282.75" customHeight="1" x14ac:dyDescent="0.25">
      <c r="A55" s="107" t="s">
        <v>17</v>
      </c>
      <c r="B55" s="37" t="s">
        <v>66</v>
      </c>
      <c r="C55" s="102">
        <f>C56+C57+C58+C59+C60</f>
        <v>1797</v>
      </c>
      <c r="D55" s="102">
        <f>D56+D57+D58+D59+D60</f>
        <v>1797</v>
      </c>
      <c r="E55" s="102">
        <f t="shared" ref="E55" si="24">E56+E57+E58+E59+E60</f>
        <v>1703.92</v>
      </c>
      <c r="F55" s="101">
        <f>E55/D55</f>
        <v>0.94820000000000004</v>
      </c>
      <c r="G55" s="102">
        <f>G56+G57+G58+G59+G60</f>
        <v>1582.38</v>
      </c>
      <c r="H55" s="101">
        <f>G55/D55</f>
        <v>0.88060000000000005</v>
      </c>
      <c r="I55" s="102">
        <f>I56+I57+I58+I59+I60</f>
        <v>1797</v>
      </c>
      <c r="J55" s="167" t="s">
        <v>120</v>
      </c>
      <c r="K55" s="18">
        <f t="shared" si="4"/>
        <v>0</v>
      </c>
      <c r="L55" s="40"/>
      <c r="M55" s="41">
        <f t="shared" si="19"/>
        <v>0</v>
      </c>
    </row>
    <row r="56" spans="1:13" s="43" customFormat="1" ht="57.75" customHeight="1" x14ac:dyDescent="0.25">
      <c r="A56" s="107"/>
      <c r="B56" s="100" t="s">
        <v>4</v>
      </c>
      <c r="C56" s="36">
        <v>0</v>
      </c>
      <c r="D56" s="36">
        <v>0</v>
      </c>
      <c r="E56" s="36">
        <v>0</v>
      </c>
      <c r="F56" s="38"/>
      <c r="G56" s="36">
        <v>0</v>
      </c>
      <c r="H56" s="38"/>
      <c r="I56" s="36">
        <v>0</v>
      </c>
      <c r="J56" s="168"/>
      <c r="K56" s="18">
        <f t="shared" si="4"/>
        <v>0</v>
      </c>
      <c r="L56" s="40"/>
      <c r="M56" s="41">
        <f t="shared" si="19"/>
        <v>0</v>
      </c>
    </row>
    <row r="57" spans="1:13" s="43" customFormat="1" ht="75.75" customHeight="1" x14ac:dyDescent="0.25">
      <c r="A57" s="107"/>
      <c r="B57" s="100" t="s">
        <v>53</v>
      </c>
      <c r="C57" s="36">
        <v>1797</v>
      </c>
      <c r="D57" s="36">
        <v>1797</v>
      </c>
      <c r="E57" s="36">
        <v>1703.92</v>
      </c>
      <c r="F57" s="38">
        <f t="shared" ref="F57" si="25">E57/D57</f>
        <v>0.94820000000000004</v>
      </c>
      <c r="G57" s="36">
        <v>1582.38</v>
      </c>
      <c r="H57" s="38">
        <f t="shared" ref="H57" si="26">G57/D57</f>
        <v>0.88060000000000005</v>
      </c>
      <c r="I57" s="36">
        <f>727+1070</f>
        <v>1797</v>
      </c>
      <c r="J57" s="168"/>
      <c r="K57" s="18">
        <f>D57-I57</f>
        <v>0</v>
      </c>
      <c r="L57" s="40"/>
      <c r="M57" s="41">
        <f t="shared" si="19"/>
        <v>0</v>
      </c>
    </row>
    <row r="58" spans="1:13" s="43" customFormat="1" x14ac:dyDescent="0.25">
      <c r="A58" s="107"/>
      <c r="B58" s="100" t="s">
        <v>11</v>
      </c>
      <c r="C58" s="36">
        <v>0</v>
      </c>
      <c r="D58" s="36">
        <v>0</v>
      </c>
      <c r="E58" s="36">
        <f>G58</f>
        <v>0</v>
      </c>
      <c r="F58" s="38"/>
      <c r="G58" s="36">
        <v>0</v>
      </c>
      <c r="H58" s="38"/>
      <c r="I58" s="22">
        <v>0</v>
      </c>
      <c r="J58" s="168"/>
      <c r="K58" s="18">
        <f t="shared" si="4"/>
        <v>0</v>
      </c>
      <c r="L58" s="40"/>
      <c r="M58" s="41">
        <f t="shared" si="19"/>
        <v>0</v>
      </c>
    </row>
    <row r="59" spans="1:13" s="43" customFormat="1" x14ac:dyDescent="0.25">
      <c r="A59" s="107"/>
      <c r="B59" s="100" t="s">
        <v>13</v>
      </c>
      <c r="C59" s="36"/>
      <c r="D59" s="36"/>
      <c r="E59" s="36"/>
      <c r="F59" s="38"/>
      <c r="G59" s="36"/>
      <c r="H59" s="38"/>
      <c r="I59" s="36"/>
      <c r="J59" s="168"/>
      <c r="K59" s="18">
        <f t="shared" si="4"/>
        <v>0</v>
      </c>
      <c r="L59" s="40"/>
      <c r="M59" s="41">
        <f t="shared" si="19"/>
        <v>0</v>
      </c>
    </row>
    <row r="60" spans="1:13" s="43" customFormat="1" ht="63" customHeight="1" x14ac:dyDescent="0.25">
      <c r="A60" s="107"/>
      <c r="B60" s="99" t="s">
        <v>5</v>
      </c>
      <c r="C60" s="36"/>
      <c r="D60" s="36"/>
      <c r="E60" s="36"/>
      <c r="F60" s="38"/>
      <c r="G60" s="36"/>
      <c r="H60" s="38"/>
      <c r="I60" s="36"/>
      <c r="J60" s="168"/>
      <c r="K60" s="18">
        <f t="shared" si="4"/>
        <v>0</v>
      </c>
      <c r="L60" s="40"/>
      <c r="M60" s="41">
        <f t="shared" si="19"/>
        <v>0</v>
      </c>
    </row>
    <row r="61" spans="1:13" s="77" customFormat="1" ht="72.75" customHeight="1" x14ac:dyDescent="0.25">
      <c r="A61" s="130" t="s">
        <v>18</v>
      </c>
      <c r="B61" s="132" t="s">
        <v>71</v>
      </c>
      <c r="C61" s="129"/>
      <c r="D61" s="129"/>
      <c r="E61" s="88"/>
      <c r="F61" s="131"/>
      <c r="G61" s="129"/>
      <c r="H61" s="131"/>
      <c r="I61" s="89"/>
      <c r="J61" s="90" t="s">
        <v>36</v>
      </c>
      <c r="K61" s="18">
        <f t="shared" si="4"/>
        <v>0</v>
      </c>
      <c r="L61" s="18"/>
      <c r="M61" s="19">
        <f t="shared" si="19"/>
        <v>0</v>
      </c>
    </row>
    <row r="62" spans="1:13" s="71" customFormat="1" ht="72" customHeight="1" x14ac:dyDescent="0.25">
      <c r="A62" s="128" t="s">
        <v>19</v>
      </c>
      <c r="B62" s="132" t="s">
        <v>110</v>
      </c>
      <c r="C62" s="129">
        <f>SUM(C63:C66)</f>
        <v>420467.96</v>
      </c>
      <c r="D62" s="129">
        <f>SUM(D63:D66)</f>
        <v>363748.64</v>
      </c>
      <c r="E62" s="129">
        <f>SUM(E63:E66)</f>
        <v>51731.42</v>
      </c>
      <c r="F62" s="103">
        <f>E62/D62</f>
        <v>0.14219999999999999</v>
      </c>
      <c r="G62" s="129">
        <f t="shared" ref="G62" si="27">SUM(G63:G67)</f>
        <v>51731.42</v>
      </c>
      <c r="H62" s="131">
        <f>G62/D62</f>
        <v>0.14219999999999999</v>
      </c>
      <c r="I62" s="129">
        <f>SUM(I63:I66)</f>
        <v>363748.64</v>
      </c>
      <c r="J62" s="170"/>
      <c r="K62" s="18">
        <f t="shared" si="4"/>
        <v>0</v>
      </c>
      <c r="L62" s="66"/>
      <c r="M62" s="67">
        <f t="shared" si="19"/>
        <v>0</v>
      </c>
    </row>
    <row r="63" spans="1:13" s="69" customFormat="1" x14ac:dyDescent="0.25">
      <c r="A63" s="130"/>
      <c r="B63" s="99" t="s">
        <v>4</v>
      </c>
      <c r="C63" s="36">
        <f t="shared" ref="C63:E67" si="28">C69+C105</f>
        <v>10198.4</v>
      </c>
      <c r="D63" s="36">
        <f t="shared" si="28"/>
        <v>11670.94</v>
      </c>
      <c r="E63" s="96">
        <f t="shared" si="28"/>
        <v>0</v>
      </c>
      <c r="F63" s="38">
        <f t="shared" ref="F63:F65" si="29">E63/D63</f>
        <v>0</v>
      </c>
      <c r="G63" s="96">
        <f>G69+G105</f>
        <v>0</v>
      </c>
      <c r="H63" s="38">
        <f t="shared" ref="H63:H65" si="30">G63/D63</f>
        <v>0</v>
      </c>
      <c r="I63" s="36">
        <f>I69+I105</f>
        <v>11670.94</v>
      </c>
      <c r="J63" s="170"/>
      <c r="K63" s="18">
        <f t="shared" si="4"/>
        <v>0</v>
      </c>
      <c r="L63" s="66"/>
      <c r="M63" s="67">
        <f t="shared" si="19"/>
        <v>0</v>
      </c>
    </row>
    <row r="64" spans="1:13" s="69" customFormat="1" x14ac:dyDescent="0.25">
      <c r="A64" s="130"/>
      <c r="B64" s="99" t="s">
        <v>37</v>
      </c>
      <c r="C64" s="36">
        <f t="shared" si="28"/>
        <v>337050.7</v>
      </c>
      <c r="D64" s="36">
        <f>D70+D106</f>
        <v>278858.84000000003</v>
      </c>
      <c r="E64" s="96">
        <f t="shared" si="28"/>
        <v>30043.74</v>
      </c>
      <c r="F64" s="38">
        <f t="shared" si="29"/>
        <v>0.1077</v>
      </c>
      <c r="G64" s="96">
        <f>G70+G106</f>
        <v>30043.74</v>
      </c>
      <c r="H64" s="38">
        <f t="shared" si="30"/>
        <v>0.1077</v>
      </c>
      <c r="I64" s="36">
        <f>I70+I106</f>
        <v>278858.84000000003</v>
      </c>
      <c r="J64" s="170"/>
      <c r="K64" s="18">
        <f>D64-I64</f>
        <v>0</v>
      </c>
      <c r="L64" s="66"/>
      <c r="M64" s="67">
        <f t="shared" si="19"/>
        <v>0</v>
      </c>
    </row>
    <row r="65" spans="1:13" s="69" customFormat="1" x14ac:dyDescent="0.25">
      <c r="A65" s="130"/>
      <c r="B65" s="99" t="s">
        <v>11</v>
      </c>
      <c r="C65" s="36">
        <f t="shared" si="28"/>
        <v>73218.86</v>
      </c>
      <c r="D65" s="36">
        <f t="shared" si="28"/>
        <v>73218.86</v>
      </c>
      <c r="E65" s="36">
        <f t="shared" si="28"/>
        <v>21687.68</v>
      </c>
      <c r="F65" s="38">
        <f t="shared" si="29"/>
        <v>0.29620000000000002</v>
      </c>
      <c r="G65" s="36">
        <f>G71+G107</f>
        <v>21687.68</v>
      </c>
      <c r="H65" s="38">
        <f t="shared" si="30"/>
        <v>0.29620000000000002</v>
      </c>
      <c r="I65" s="36">
        <f>I71+I107</f>
        <v>73218.86</v>
      </c>
      <c r="J65" s="170"/>
      <c r="K65" s="18">
        <f t="shared" si="4"/>
        <v>0</v>
      </c>
      <c r="L65" s="66"/>
      <c r="M65" s="67">
        <f t="shared" si="19"/>
        <v>0</v>
      </c>
    </row>
    <row r="66" spans="1:13" s="69" customFormat="1" x14ac:dyDescent="0.25">
      <c r="A66" s="130"/>
      <c r="B66" s="99" t="s">
        <v>13</v>
      </c>
      <c r="C66" s="36">
        <f t="shared" si="28"/>
        <v>0</v>
      </c>
      <c r="D66" s="36">
        <f t="shared" si="28"/>
        <v>0</v>
      </c>
      <c r="E66" s="36">
        <f t="shared" si="28"/>
        <v>0</v>
      </c>
      <c r="F66" s="38">
        <v>0</v>
      </c>
      <c r="G66" s="96"/>
      <c r="H66" s="38">
        <v>0</v>
      </c>
      <c r="I66" s="36">
        <f>I72+I108</f>
        <v>0</v>
      </c>
      <c r="J66" s="170"/>
      <c r="K66" s="18">
        <f t="shared" si="4"/>
        <v>0</v>
      </c>
      <c r="L66" s="66"/>
      <c r="M66" s="67">
        <f t="shared" si="19"/>
        <v>0</v>
      </c>
    </row>
    <row r="67" spans="1:13" s="69" customFormat="1" collapsed="1" x14ac:dyDescent="0.25">
      <c r="A67" s="130"/>
      <c r="B67" s="99" t="s">
        <v>5</v>
      </c>
      <c r="C67" s="36">
        <f t="shared" si="28"/>
        <v>0</v>
      </c>
      <c r="D67" s="36">
        <f t="shared" si="28"/>
        <v>0</v>
      </c>
      <c r="E67" s="36">
        <f t="shared" si="28"/>
        <v>0</v>
      </c>
      <c r="F67" s="38"/>
      <c r="G67" s="36"/>
      <c r="H67" s="38"/>
      <c r="I67" s="36">
        <f>I73+I109</f>
        <v>0</v>
      </c>
      <c r="J67" s="170"/>
      <c r="K67" s="18">
        <f t="shared" si="4"/>
        <v>0</v>
      </c>
      <c r="L67" s="66"/>
      <c r="M67" s="67">
        <f t="shared" si="19"/>
        <v>0</v>
      </c>
    </row>
    <row r="68" spans="1:13" s="65" customFormat="1" ht="45.75" customHeight="1" x14ac:dyDescent="0.25">
      <c r="A68" s="144" t="s">
        <v>42</v>
      </c>
      <c r="B68" s="145" t="s">
        <v>83</v>
      </c>
      <c r="C68" s="146">
        <f>SUM(C69:C73)</f>
        <v>405012.71</v>
      </c>
      <c r="D68" s="146">
        <f>SUM(D69:D73)</f>
        <v>347178.01</v>
      </c>
      <c r="E68" s="146">
        <f>SUM(E69:E73)</f>
        <v>51731.42</v>
      </c>
      <c r="F68" s="147">
        <f>E68/D68</f>
        <v>0.14899999999999999</v>
      </c>
      <c r="G68" s="146">
        <f>SUM(G69:G73)</f>
        <v>51731.42</v>
      </c>
      <c r="H68" s="147">
        <f>G68/D68</f>
        <v>0.14899999999999999</v>
      </c>
      <c r="I68" s="146">
        <f>SUM(I69:I73)</f>
        <v>347178.01</v>
      </c>
      <c r="J68" s="173"/>
      <c r="K68" s="18">
        <f t="shared" si="4"/>
        <v>0</v>
      </c>
      <c r="L68" s="64"/>
      <c r="M68" s="61">
        <f t="shared" si="19"/>
        <v>0</v>
      </c>
    </row>
    <row r="69" spans="1:13" s="63" customFormat="1" x14ac:dyDescent="0.25">
      <c r="A69" s="150"/>
      <c r="B69" s="100" t="s">
        <v>4</v>
      </c>
      <c r="C69" s="36">
        <f t="shared" ref="C69:I69" si="31">C93+C75</f>
        <v>0</v>
      </c>
      <c r="D69" s="36">
        <f t="shared" si="31"/>
        <v>0</v>
      </c>
      <c r="E69" s="36">
        <f t="shared" si="31"/>
        <v>0</v>
      </c>
      <c r="F69" s="38">
        <f t="shared" si="31"/>
        <v>0</v>
      </c>
      <c r="G69" s="36">
        <f t="shared" si="31"/>
        <v>0</v>
      </c>
      <c r="H69" s="38">
        <f t="shared" si="31"/>
        <v>0</v>
      </c>
      <c r="I69" s="36">
        <f t="shared" si="31"/>
        <v>0</v>
      </c>
      <c r="J69" s="173"/>
      <c r="K69" s="18">
        <f t="shared" si="4"/>
        <v>0</v>
      </c>
      <c r="L69" s="60"/>
      <c r="M69" s="61">
        <f t="shared" si="19"/>
        <v>0</v>
      </c>
    </row>
    <row r="70" spans="1:13" s="63" customFormat="1" x14ac:dyDescent="0.25">
      <c r="A70" s="150"/>
      <c r="B70" s="100" t="s">
        <v>52</v>
      </c>
      <c r="C70" s="36">
        <f t="shared" ref="C70:I70" si="32">C94+C76</f>
        <v>332067.09999999998</v>
      </c>
      <c r="D70" s="36">
        <f t="shared" si="32"/>
        <v>274232.40000000002</v>
      </c>
      <c r="E70" s="36">
        <f t="shared" si="32"/>
        <v>30043.74</v>
      </c>
      <c r="F70" s="38">
        <f t="shared" si="32"/>
        <v>0.19919999999999999</v>
      </c>
      <c r="G70" s="36">
        <f t="shared" si="32"/>
        <v>30043.74</v>
      </c>
      <c r="H70" s="38">
        <f t="shared" si="32"/>
        <v>0.19919999999999999</v>
      </c>
      <c r="I70" s="36">
        <f t="shared" si="32"/>
        <v>274232.40000000002</v>
      </c>
      <c r="J70" s="173"/>
      <c r="K70" s="18">
        <f t="shared" si="4"/>
        <v>0</v>
      </c>
      <c r="L70" s="60"/>
      <c r="M70" s="61">
        <f t="shared" si="19"/>
        <v>0</v>
      </c>
    </row>
    <row r="71" spans="1:13" s="63" customFormat="1" x14ac:dyDescent="0.25">
      <c r="A71" s="150"/>
      <c r="B71" s="100" t="s">
        <v>11</v>
      </c>
      <c r="C71" s="36">
        <f t="shared" ref="C71:I71" si="33">C95+C77</f>
        <v>72945.61</v>
      </c>
      <c r="D71" s="36">
        <f t="shared" si="33"/>
        <v>72945.61</v>
      </c>
      <c r="E71" s="36">
        <f t="shared" si="33"/>
        <v>21687.68</v>
      </c>
      <c r="F71" s="38">
        <f t="shared" si="33"/>
        <v>0.43130000000000002</v>
      </c>
      <c r="G71" s="36">
        <f t="shared" si="33"/>
        <v>21687.68</v>
      </c>
      <c r="H71" s="38">
        <f t="shared" si="33"/>
        <v>0.43130000000000002</v>
      </c>
      <c r="I71" s="36">
        <f t="shared" si="33"/>
        <v>72945.61</v>
      </c>
      <c r="J71" s="173"/>
      <c r="K71" s="18">
        <f t="shared" si="4"/>
        <v>0</v>
      </c>
      <c r="L71" s="60"/>
      <c r="M71" s="61">
        <f t="shared" ref="M71:M102" si="34">D71-I71</f>
        <v>0</v>
      </c>
    </row>
    <row r="72" spans="1:13" s="63" customFormat="1" x14ac:dyDescent="0.25">
      <c r="A72" s="150"/>
      <c r="B72" s="100" t="s">
        <v>13</v>
      </c>
      <c r="C72" s="36"/>
      <c r="D72" s="36"/>
      <c r="E72" s="36"/>
      <c r="F72" s="38">
        <v>0</v>
      </c>
      <c r="G72" s="36"/>
      <c r="H72" s="38">
        <v>0</v>
      </c>
      <c r="I72" s="36"/>
      <c r="J72" s="173"/>
      <c r="K72" s="18">
        <f t="shared" si="4"/>
        <v>0</v>
      </c>
      <c r="L72" s="60"/>
      <c r="M72" s="61">
        <f t="shared" si="34"/>
        <v>0</v>
      </c>
    </row>
    <row r="73" spans="1:13" s="63" customFormat="1" x14ac:dyDescent="0.25">
      <c r="A73" s="150"/>
      <c r="B73" s="100" t="s">
        <v>5</v>
      </c>
      <c r="C73" s="36">
        <f t="shared" ref="C73:I73" si="35">C79+C97</f>
        <v>0</v>
      </c>
      <c r="D73" s="36">
        <f t="shared" si="35"/>
        <v>0</v>
      </c>
      <c r="E73" s="36">
        <f t="shared" si="35"/>
        <v>0</v>
      </c>
      <c r="F73" s="38">
        <f t="shared" si="35"/>
        <v>0</v>
      </c>
      <c r="G73" s="36">
        <f t="shared" si="35"/>
        <v>0</v>
      </c>
      <c r="H73" s="38">
        <f t="shared" si="35"/>
        <v>0</v>
      </c>
      <c r="I73" s="36">
        <f t="shared" si="35"/>
        <v>0</v>
      </c>
      <c r="J73" s="173"/>
      <c r="K73" s="18">
        <f t="shared" ref="K73:K136" si="36">D73-I73</f>
        <v>0</v>
      </c>
      <c r="L73" s="60"/>
      <c r="M73" s="61">
        <f t="shared" si="34"/>
        <v>0</v>
      </c>
    </row>
    <row r="74" spans="1:13" s="65" customFormat="1" ht="87" customHeight="1" x14ac:dyDescent="0.25">
      <c r="A74" s="148" t="s">
        <v>43</v>
      </c>
      <c r="B74" s="149" t="s">
        <v>88</v>
      </c>
      <c r="C74" s="146">
        <f>SUM(C75:C79)</f>
        <v>203898.29</v>
      </c>
      <c r="D74" s="146">
        <f>SUM(D75:D79)</f>
        <v>146063.59</v>
      </c>
      <c r="E74" s="146">
        <f>SUM(E75:E79)</f>
        <v>0</v>
      </c>
      <c r="F74" s="147">
        <f>E74/D74</f>
        <v>0</v>
      </c>
      <c r="G74" s="146">
        <f>SUM(G75:G79)</f>
        <v>0</v>
      </c>
      <c r="H74" s="147">
        <f>G74/D74</f>
        <v>0</v>
      </c>
      <c r="I74" s="146">
        <f>SUM(I75:I79)</f>
        <v>146063.59</v>
      </c>
      <c r="J74" s="112"/>
      <c r="K74" s="18">
        <f t="shared" si="36"/>
        <v>0</v>
      </c>
      <c r="L74" s="64"/>
      <c r="M74" s="64">
        <f t="shared" si="34"/>
        <v>0</v>
      </c>
    </row>
    <row r="75" spans="1:13" s="63" customFormat="1" x14ac:dyDescent="0.25">
      <c r="A75" s="134"/>
      <c r="B75" s="100" t="s">
        <v>4</v>
      </c>
      <c r="C75" s="36"/>
      <c r="D75" s="129"/>
      <c r="E75" s="36"/>
      <c r="F75" s="38"/>
      <c r="G75" s="36"/>
      <c r="H75" s="38"/>
      <c r="I75" s="36"/>
      <c r="J75" s="113"/>
      <c r="K75" s="18">
        <f t="shared" si="36"/>
        <v>0</v>
      </c>
      <c r="L75" s="60"/>
      <c r="M75" s="61">
        <f t="shared" si="34"/>
        <v>0</v>
      </c>
    </row>
    <row r="76" spans="1:13" s="63" customFormat="1" x14ac:dyDescent="0.25">
      <c r="A76" s="134"/>
      <c r="B76" s="100" t="s">
        <v>52</v>
      </c>
      <c r="C76" s="36">
        <f>C82+C88</f>
        <v>181231.3</v>
      </c>
      <c r="D76" s="36">
        <f>D82+D88</f>
        <v>123396.6</v>
      </c>
      <c r="E76" s="36">
        <v>0</v>
      </c>
      <c r="F76" s="38">
        <f>E76/D76</f>
        <v>0</v>
      </c>
      <c r="G76" s="36">
        <v>0</v>
      </c>
      <c r="H76" s="38">
        <f>G76/D76</f>
        <v>0</v>
      </c>
      <c r="I76" s="36">
        <f>I88+I82</f>
        <v>123396.6</v>
      </c>
      <c r="J76" s="113"/>
      <c r="K76" s="18">
        <f t="shared" si="36"/>
        <v>0</v>
      </c>
      <c r="L76" s="60"/>
      <c r="M76" s="61">
        <f t="shared" si="34"/>
        <v>0</v>
      </c>
    </row>
    <row r="77" spans="1:13" s="63" customFormat="1" x14ac:dyDescent="0.25">
      <c r="A77" s="134"/>
      <c r="B77" s="100" t="s">
        <v>38</v>
      </c>
      <c r="C77" s="36">
        <f>C83+C89</f>
        <v>22666.99</v>
      </c>
      <c r="D77" s="36">
        <f>D83+D89</f>
        <v>22666.99</v>
      </c>
      <c r="E77" s="36">
        <v>0</v>
      </c>
      <c r="F77" s="38">
        <f>E77/D77</f>
        <v>0</v>
      </c>
      <c r="G77" s="36">
        <v>0</v>
      </c>
      <c r="H77" s="38">
        <f>G77/D77</f>
        <v>0</v>
      </c>
      <c r="I77" s="36">
        <f>I89+I83</f>
        <v>22666.99</v>
      </c>
      <c r="J77" s="113"/>
      <c r="K77" s="18">
        <f t="shared" si="36"/>
        <v>0</v>
      </c>
      <c r="L77" s="60"/>
      <c r="M77" s="61">
        <f t="shared" si="34"/>
        <v>0</v>
      </c>
    </row>
    <row r="78" spans="1:13" s="63" customFormat="1" x14ac:dyDescent="0.25">
      <c r="A78" s="134"/>
      <c r="B78" s="100" t="s">
        <v>13</v>
      </c>
      <c r="C78" s="36"/>
      <c r="D78" s="36"/>
      <c r="E78" s="36"/>
      <c r="F78" s="38"/>
      <c r="G78" s="36"/>
      <c r="H78" s="38"/>
      <c r="I78" s="36"/>
      <c r="J78" s="113"/>
      <c r="K78" s="18">
        <f t="shared" si="36"/>
        <v>0</v>
      </c>
      <c r="L78" s="60"/>
      <c r="M78" s="61">
        <f t="shared" si="34"/>
        <v>0</v>
      </c>
    </row>
    <row r="79" spans="1:13" s="63" customFormat="1" x14ac:dyDescent="0.25">
      <c r="A79" s="134"/>
      <c r="B79" s="100" t="s">
        <v>5</v>
      </c>
      <c r="C79" s="36"/>
      <c r="D79" s="129"/>
      <c r="E79" s="36"/>
      <c r="F79" s="38"/>
      <c r="G79" s="36"/>
      <c r="H79" s="38"/>
      <c r="I79" s="36"/>
      <c r="J79" s="113"/>
      <c r="K79" s="18">
        <f t="shared" si="36"/>
        <v>0</v>
      </c>
      <c r="L79" s="60"/>
      <c r="M79" s="61">
        <f t="shared" si="34"/>
        <v>0</v>
      </c>
    </row>
    <row r="80" spans="1:13" s="65" customFormat="1" ht="76.5" customHeight="1" x14ac:dyDescent="0.25">
      <c r="A80" s="120" t="s">
        <v>89</v>
      </c>
      <c r="B80" s="121" t="s">
        <v>84</v>
      </c>
      <c r="C80" s="122">
        <f>SUM(C81:C85)</f>
        <v>203630.67</v>
      </c>
      <c r="D80" s="122">
        <f>SUM(D81:D85)</f>
        <v>143630.67000000001</v>
      </c>
      <c r="E80" s="122">
        <f>SUM(E81:E85)</f>
        <v>0</v>
      </c>
      <c r="F80" s="123">
        <f>E80/D80</f>
        <v>0</v>
      </c>
      <c r="G80" s="122">
        <f>SUM(G81:G85)</f>
        <v>0</v>
      </c>
      <c r="H80" s="123">
        <f>G80/D80</f>
        <v>0</v>
      </c>
      <c r="I80" s="122">
        <f>SUM(I81:I85)</f>
        <v>143630.67000000001</v>
      </c>
      <c r="J80" s="125" t="s">
        <v>99</v>
      </c>
      <c r="K80" s="18">
        <f t="shared" si="36"/>
        <v>0</v>
      </c>
      <c r="L80" s="64"/>
      <c r="M80" s="64">
        <f t="shared" si="34"/>
        <v>0</v>
      </c>
    </row>
    <row r="81" spans="1:13" s="63" customFormat="1" x14ac:dyDescent="0.25">
      <c r="A81" s="124"/>
      <c r="B81" s="100" t="s">
        <v>4</v>
      </c>
      <c r="C81" s="36"/>
      <c r="D81" s="115"/>
      <c r="E81" s="36"/>
      <c r="F81" s="38"/>
      <c r="G81" s="36"/>
      <c r="H81" s="38"/>
      <c r="I81" s="36"/>
      <c r="J81" s="113"/>
      <c r="K81" s="18">
        <f t="shared" si="36"/>
        <v>0</v>
      </c>
      <c r="L81" s="60"/>
      <c r="M81" s="61">
        <f t="shared" si="34"/>
        <v>0</v>
      </c>
    </row>
    <row r="82" spans="1:13" s="63" customFormat="1" x14ac:dyDescent="0.25">
      <c r="A82" s="124"/>
      <c r="B82" s="100" t="s">
        <v>52</v>
      </c>
      <c r="C82" s="36">
        <v>181231.3</v>
      </c>
      <c r="D82" s="36">
        <v>121231.3</v>
      </c>
      <c r="E82" s="36">
        <v>0</v>
      </c>
      <c r="F82" s="38">
        <f>E82/D82</f>
        <v>0</v>
      </c>
      <c r="G82" s="36">
        <v>0</v>
      </c>
      <c r="H82" s="38">
        <f>G82/D82</f>
        <v>0</v>
      </c>
      <c r="I82" s="36">
        <v>121231.3</v>
      </c>
      <c r="J82" s="113"/>
      <c r="K82" s="18">
        <f t="shared" si="36"/>
        <v>0</v>
      </c>
      <c r="L82" s="60"/>
      <c r="M82" s="61">
        <f t="shared" si="34"/>
        <v>0</v>
      </c>
    </row>
    <row r="83" spans="1:13" s="63" customFormat="1" x14ac:dyDescent="0.25">
      <c r="A83" s="124"/>
      <c r="B83" s="100" t="s">
        <v>38</v>
      </c>
      <c r="C83" s="36">
        <v>22399.37</v>
      </c>
      <c r="D83" s="36">
        <v>22399.37</v>
      </c>
      <c r="E83" s="36">
        <v>0</v>
      </c>
      <c r="F83" s="38">
        <f>E83/D83</f>
        <v>0</v>
      </c>
      <c r="G83" s="36">
        <v>0</v>
      </c>
      <c r="H83" s="38">
        <f>G83/D83</f>
        <v>0</v>
      </c>
      <c r="I83" s="36">
        <v>22399.37</v>
      </c>
      <c r="J83" s="113"/>
      <c r="K83" s="18">
        <f t="shared" si="36"/>
        <v>0</v>
      </c>
      <c r="L83" s="60"/>
      <c r="M83" s="61">
        <f t="shared" si="34"/>
        <v>0</v>
      </c>
    </row>
    <row r="84" spans="1:13" s="63" customFormat="1" x14ac:dyDescent="0.25">
      <c r="A84" s="124"/>
      <c r="B84" s="100" t="s">
        <v>13</v>
      </c>
      <c r="C84" s="36"/>
      <c r="D84" s="36"/>
      <c r="E84" s="36"/>
      <c r="F84" s="38"/>
      <c r="G84" s="36"/>
      <c r="H84" s="38"/>
      <c r="I84" s="36"/>
      <c r="J84" s="113"/>
      <c r="K84" s="18">
        <f t="shared" si="36"/>
        <v>0</v>
      </c>
      <c r="L84" s="60"/>
      <c r="M84" s="61">
        <f t="shared" si="34"/>
        <v>0</v>
      </c>
    </row>
    <row r="85" spans="1:13" s="63" customFormat="1" x14ac:dyDescent="0.25">
      <c r="A85" s="124"/>
      <c r="B85" s="100" t="s">
        <v>5</v>
      </c>
      <c r="C85" s="36"/>
      <c r="D85" s="115"/>
      <c r="E85" s="36"/>
      <c r="F85" s="38"/>
      <c r="G85" s="36"/>
      <c r="H85" s="38"/>
      <c r="I85" s="36"/>
      <c r="J85" s="113"/>
      <c r="K85" s="18">
        <f t="shared" si="36"/>
        <v>0</v>
      </c>
      <c r="L85" s="60"/>
      <c r="M85" s="61">
        <f t="shared" si="34"/>
        <v>0</v>
      </c>
    </row>
    <row r="86" spans="1:13" s="65" customFormat="1" ht="88.5" customHeight="1" x14ac:dyDescent="0.25">
      <c r="A86" s="120" t="s">
        <v>91</v>
      </c>
      <c r="B86" s="121" t="s">
        <v>92</v>
      </c>
      <c r="C86" s="122">
        <f>SUM(C87:C91)</f>
        <v>267.62</v>
      </c>
      <c r="D86" s="122">
        <f>SUM(D87:D91)</f>
        <v>2432.92</v>
      </c>
      <c r="E86" s="122">
        <f>SUM(E87:E91)</f>
        <v>0</v>
      </c>
      <c r="F86" s="123">
        <f>E86/D86</f>
        <v>0</v>
      </c>
      <c r="G86" s="122">
        <f>SUM(G87:G91)</f>
        <v>0</v>
      </c>
      <c r="H86" s="123">
        <f>G86/D86</f>
        <v>0</v>
      </c>
      <c r="I86" s="122">
        <f>SUM(I87:I91)</f>
        <v>2432.92</v>
      </c>
      <c r="J86" s="126" t="s">
        <v>100</v>
      </c>
      <c r="K86" s="18">
        <f t="shared" si="36"/>
        <v>0</v>
      </c>
      <c r="L86" s="64"/>
      <c r="M86" s="64">
        <f t="shared" si="34"/>
        <v>0</v>
      </c>
    </row>
    <row r="87" spans="1:13" s="63" customFormat="1" x14ac:dyDescent="0.25">
      <c r="A87" s="124"/>
      <c r="B87" s="100" t="s">
        <v>4</v>
      </c>
      <c r="C87" s="36"/>
      <c r="D87" s="115"/>
      <c r="E87" s="36"/>
      <c r="F87" s="38"/>
      <c r="G87" s="36"/>
      <c r="H87" s="38"/>
      <c r="I87" s="36"/>
      <c r="J87" s="127"/>
      <c r="K87" s="18">
        <f t="shared" si="36"/>
        <v>0</v>
      </c>
      <c r="L87" s="60"/>
      <c r="M87" s="61">
        <f t="shared" si="34"/>
        <v>0</v>
      </c>
    </row>
    <row r="88" spans="1:13" s="63" customFormat="1" x14ac:dyDescent="0.25">
      <c r="A88" s="124"/>
      <c r="B88" s="100" t="s">
        <v>52</v>
      </c>
      <c r="C88" s="36">
        <v>0</v>
      </c>
      <c r="D88" s="36">
        <v>2165.3000000000002</v>
      </c>
      <c r="E88" s="36">
        <v>0</v>
      </c>
      <c r="F88" s="38">
        <f>E88/D88</f>
        <v>0</v>
      </c>
      <c r="G88" s="36">
        <v>0</v>
      </c>
      <c r="H88" s="38">
        <f>G88/D88</f>
        <v>0</v>
      </c>
      <c r="I88" s="36">
        <v>2165.3000000000002</v>
      </c>
      <c r="J88" s="127"/>
      <c r="K88" s="18">
        <f t="shared" si="36"/>
        <v>0</v>
      </c>
      <c r="L88" s="60"/>
      <c r="M88" s="61">
        <f t="shared" si="34"/>
        <v>0</v>
      </c>
    </row>
    <row r="89" spans="1:13" s="63" customFormat="1" x14ac:dyDescent="0.25">
      <c r="A89" s="124"/>
      <c r="B89" s="100" t="s">
        <v>38</v>
      </c>
      <c r="C89" s="36">
        <v>267.62</v>
      </c>
      <c r="D89" s="36">
        <v>267.62</v>
      </c>
      <c r="E89" s="36">
        <v>0</v>
      </c>
      <c r="F89" s="38">
        <v>0</v>
      </c>
      <c r="G89" s="36">
        <v>0</v>
      </c>
      <c r="H89" s="38"/>
      <c r="I89" s="36">
        <v>267.62</v>
      </c>
      <c r="J89" s="127"/>
      <c r="K89" s="18">
        <f t="shared" si="36"/>
        <v>0</v>
      </c>
      <c r="L89" s="60"/>
      <c r="M89" s="61">
        <f t="shared" si="34"/>
        <v>0</v>
      </c>
    </row>
    <row r="90" spans="1:13" s="63" customFormat="1" x14ac:dyDescent="0.25">
      <c r="A90" s="124"/>
      <c r="B90" s="100" t="s">
        <v>13</v>
      </c>
      <c r="C90" s="36"/>
      <c r="D90" s="36"/>
      <c r="E90" s="36"/>
      <c r="F90" s="38"/>
      <c r="G90" s="36"/>
      <c r="H90" s="38"/>
      <c r="I90" s="36"/>
      <c r="J90" s="127"/>
      <c r="K90" s="18">
        <f t="shared" si="36"/>
        <v>0</v>
      </c>
      <c r="L90" s="60"/>
      <c r="M90" s="61">
        <f t="shared" si="34"/>
        <v>0</v>
      </c>
    </row>
    <row r="91" spans="1:13" s="63" customFormat="1" x14ac:dyDescent="0.25">
      <c r="A91" s="124"/>
      <c r="B91" s="100" t="s">
        <v>5</v>
      </c>
      <c r="C91" s="36"/>
      <c r="D91" s="115"/>
      <c r="E91" s="36"/>
      <c r="F91" s="38"/>
      <c r="G91" s="36"/>
      <c r="H91" s="38"/>
      <c r="I91" s="36"/>
      <c r="J91" s="127"/>
      <c r="K91" s="18">
        <f t="shared" si="36"/>
        <v>0</v>
      </c>
      <c r="L91" s="60"/>
      <c r="M91" s="61">
        <f t="shared" si="34"/>
        <v>0</v>
      </c>
    </row>
    <row r="92" spans="1:13" s="65" customFormat="1" ht="64.5" customHeight="1" x14ac:dyDescent="0.25">
      <c r="A92" s="144" t="s">
        <v>60</v>
      </c>
      <c r="B92" s="145" t="s">
        <v>85</v>
      </c>
      <c r="C92" s="146">
        <f>SUM(C93:C97)</f>
        <v>201114.42</v>
      </c>
      <c r="D92" s="146">
        <f>SUM(D93:D97)</f>
        <v>201114.42</v>
      </c>
      <c r="E92" s="146">
        <f>SUM(E93:E97)</f>
        <v>51731.42</v>
      </c>
      <c r="F92" s="147">
        <f>E92/D92</f>
        <v>0.25719999999999998</v>
      </c>
      <c r="G92" s="146">
        <f>SUM(G93:G97)</f>
        <v>51731.42</v>
      </c>
      <c r="H92" s="147">
        <f>G92/D92</f>
        <v>0.25719999999999998</v>
      </c>
      <c r="I92" s="146">
        <f>SUM(I93:I97)</f>
        <v>201114.42</v>
      </c>
      <c r="J92" s="172"/>
      <c r="K92" s="18">
        <f t="shared" si="36"/>
        <v>0</v>
      </c>
      <c r="L92" s="64"/>
      <c r="M92" s="61">
        <f t="shared" si="34"/>
        <v>0</v>
      </c>
    </row>
    <row r="93" spans="1:13" s="63" customFormat="1" ht="30.75" customHeight="1" x14ac:dyDescent="0.25">
      <c r="A93" s="124"/>
      <c r="B93" s="100" t="s">
        <v>4</v>
      </c>
      <c r="C93" s="36">
        <f>C99</f>
        <v>0</v>
      </c>
      <c r="D93" s="36">
        <f>D99</f>
        <v>0</v>
      </c>
      <c r="E93" s="36">
        <f>E99</f>
        <v>0</v>
      </c>
      <c r="F93" s="38"/>
      <c r="G93" s="36"/>
      <c r="H93" s="38"/>
      <c r="I93" s="36"/>
      <c r="J93" s="172"/>
      <c r="K93" s="18">
        <f t="shared" si="36"/>
        <v>0</v>
      </c>
      <c r="L93" s="60"/>
      <c r="M93" s="61">
        <f t="shared" si="34"/>
        <v>0</v>
      </c>
    </row>
    <row r="94" spans="1:13" s="63" customFormat="1" ht="30.75" customHeight="1" x14ac:dyDescent="0.25">
      <c r="A94" s="124"/>
      <c r="B94" s="100" t="s">
        <v>52</v>
      </c>
      <c r="C94" s="36">
        <f t="shared" ref="C94:D97" si="37">C100</f>
        <v>150835.79999999999</v>
      </c>
      <c r="D94" s="36">
        <f t="shared" si="37"/>
        <v>150835.79999999999</v>
      </c>
      <c r="E94" s="36">
        <f xml:space="preserve"> E100</f>
        <v>30043.74</v>
      </c>
      <c r="F94" s="38">
        <f>E94/D94</f>
        <v>0.19919999999999999</v>
      </c>
      <c r="G94" s="36">
        <f>E94</f>
        <v>30043.74</v>
      </c>
      <c r="H94" s="38">
        <f>G94/D94</f>
        <v>0.19919999999999999</v>
      </c>
      <c r="I94" s="36">
        <f t="shared" ref="I94:I96" si="38">I100</f>
        <v>150835.79999999999</v>
      </c>
      <c r="J94" s="172"/>
      <c r="K94" s="18">
        <f t="shared" si="36"/>
        <v>0</v>
      </c>
      <c r="L94" s="60"/>
      <c r="M94" s="61">
        <f t="shared" si="34"/>
        <v>0</v>
      </c>
    </row>
    <row r="95" spans="1:13" s="63" customFormat="1" ht="30.75" customHeight="1" x14ac:dyDescent="0.25">
      <c r="A95" s="124"/>
      <c r="B95" s="100" t="s">
        <v>38</v>
      </c>
      <c r="C95" s="36">
        <f t="shared" si="37"/>
        <v>50278.62</v>
      </c>
      <c r="D95" s="36">
        <f t="shared" si="37"/>
        <v>50278.62</v>
      </c>
      <c r="E95" s="36">
        <f>E101</f>
        <v>21687.68</v>
      </c>
      <c r="F95" s="38">
        <f>E95/D95</f>
        <v>0.43130000000000002</v>
      </c>
      <c r="G95" s="36">
        <f>G101</f>
        <v>21687.68</v>
      </c>
      <c r="H95" s="38">
        <f>G95/D95</f>
        <v>0.43130000000000002</v>
      </c>
      <c r="I95" s="36">
        <f t="shared" si="38"/>
        <v>50278.62</v>
      </c>
      <c r="J95" s="172"/>
      <c r="K95" s="18">
        <f t="shared" si="36"/>
        <v>0</v>
      </c>
      <c r="L95" s="60"/>
      <c r="M95" s="61">
        <f t="shared" si="34"/>
        <v>0</v>
      </c>
    </row>
    <row r="96" spans="1:13" s="63" customFormat="1" ht="30.75" customHeight="1" x14ac:dyDescent="0.25">
      <c r="A96" s="124"/>
      <c r="B96" s="100" t="s">
        <v>13</v>
      </c>
      <c r="C96" s="36">
        <f t="shared" si="37"/>
        <v>0</v>
      </c>
      <c r="D96" s="36">
        <f t="shared" si="37"/>
        <v>0</v>
      </c>
      <c r="E96" s="36">
        <f>E102</f>
        <v>0</v>
      </c>
      <c r="F96" s="38"/>
      <c r="G96" s="36">
        <f>G102</f>
        <v>0</v>
      </c>
      <c r="H96" s="38"/>
      <c r="I96" s="36">
        <f t="shared" si="38"/>
        <v>0</v>
      </c>
      <c r="J96" s="172"/>
      <c r="K96" s="18">
        <f t="shared" si="36"/>
        <v>0</v>
      </c>
      <c r="L96" s="60"/>
      <c r="M96" s="61">
        <f t="shared" si="34"/>
        <v>0</v>
      </c>
    </row>
    <row r="97" spans="1:13" s="63" customFormat="1" ht="30.75" customHeight="1" x14ac:dyDescent="0.25">
      <c r="A97" s="124"/>
      <c r="B97" s="100" t="s">
        <v>5</v>
      </c>
      <c r="C97" s="36">
        <f t="shared" si="37"/>
        <v>0</v>
      </c>
      <c r="D97" s="36">
        <f t="shared" si="37"/>
        <v>0</v>
      </c>
      <c r="E97" s="36">
        <f>E103</f>
        <v>0</v>
      </c>
      <c r="F97" s="38"/>
      <c r="G97" s="36"/>
      <c r="H97" s="38"/>
      <c r="I97" s="36"/>
      <c r="J97" s="172"/>
      <c r="K97" s="18">
        <f t="shared" si="36"/>
        <v>0</v>
      </c>
      <c r="L97" s="60"/>
      <c r="M97" s="61">
        <f t="shared" si="34"/>
        <v>0</v>
      </c>
    </row>
    <row r="98" spans="1:13" s="62" customFormat="1" ht="32.25" customHeight="1" x14ac:dyDescent="0.25">
      <c r="A98" s="124" t="s">
        <v>69</v>
      </c>
      <c r="B98" s="133" t="s">
        <v>56</v>
      </c>
      <c r="C98" s="122">
        <f>SUM(C99:C103)</f>
        <v>201114.42</v>
      </c>
      <c r="D98" s="122">
        <f>SUM(D99:D103)</f>
        <v>201114.42</v>
      </c>
      <c r="E98" s="122">
        <f>SUM(E99:E103)</f>
        <v>51731.42</v>
      </c>
      <c r="F98" s="123">
        <f>E98/D98</f>
        <v>0.25719999999999998</v>
      </c>
      <c r="G98" s="122">
        <f>SUM(G99:G103)</f>
        <v>51731.42</v>
      </c>
      <c r="H98" s="123">
        <f>G98/D98</f>
        <v>0.25719999999999998</v>
      </c>
      <c r="I98" s="122">
        <f>SUM(I99:I103)</f>
        <v>201114.42</v>
      </c>
      <c r="J98" s="177" t="s">
        <v>101</v>
      </c>
      <c r="K98" s="18">
        <f t="shared" si="36"/>
        <v>0</v>
      </c>
      <c r="L98" s="64"/>
      <c r="M98" s="61">
        <f t="shared" si="34"/>
        <v>0</v>
      </c>
    </row>
    <row r="99" spans="1:13" s="63" customFormat="1" ht="32.25" customHeight="1" x14ac:dyDescent="0.25">
      <c r="A99" s="124"/>
      <c r="B99" s="100" t="s">
        <v>4</v>
      </c>
      <c r="C99" s="36"/>
      <c r="D99" s="118"/>
      <c r="E99" s="36"/>
      <c r="F99" s="38"/>
      <c r="G99" s="36"/>
      <c r="H99" s="38"/>
      <c r="I99" s="36"/>
      <c r="J99" s="177"/>
      <c r="K99" s="18">
        <f t="shared" si="36"/>
        <v>0</v>
      </c>
      <c r="L99" s="60"/>
      <c r="M99" s="61">
        <f t="shared" si="34"/>
        <v>0</v>
      </c>
    </row>
    <row r="100" spans="1:13" s="63" customFormat="1" ht="32.25" customHeight="1" x14ac:dyDescent="0.25">
      <c r="A100" s="124"/>
      <c r="B100" s="100" t="s">
        <v>52</v>
      </c>
      <c r="C100" s="36">
        <v>150835.79999999999</v>
      </c>
      <c r="D100" s="36">
        <v>150835.79999999999</v>
      </c>
      <c r="E100" s="36">
        <v>30043.74</v>
      </c>
      <c r="F100" s="38">
        <f>E100/D100</f>
        <v>0.19919999999999999</v>
      </c>
      <c r="G100" s="36">
        <v>30043.74</v>
      </c>
      <c r="H100" s="38">
        <f>G100/D100</f>
        <v>0.19919999999999999</v>
      </c>
      <c r="I100" s="36">
        <v>150835.79999999999</v>
      </c>
      <c r="J100" s="177"/>
      <c r="K100" s="18">
        <f t="shared" si="36"/>
        <v>0</v>
      </c>
      <c r="L100" s="60"/>
      <c r="M100" s="61">
        <f t="shared" si="34"/>
        <v>0</v>
      </c>
    </row>
    <row r="101" spans="1:13" s="63" customFormat="1" ht="32.25" customHeight="1" x14ac:dyDescent="0.25">
      <c r="A101" s="124"/>
      <c r="B101" s="100" t="s">
        <v>38</v>
      </c>
      <c r="C101" s="36">
        <v>50278.62</v>
      </c>
      <c r="D101" s="36">
        <v>50278.62</v>
      </c>
      <c r="E101" s="36">
        <v>21687.68</v>
      </c>
      <c r="F101" s="38">
        <f>E101/D101</f>
        <v>0.43130000000000002</v>
      </c>
      <c r="G101" s="36">
        <v>21687.68</v>
      </c>
      <c r="H101" s="38">
        <f>G101/D101</f>
        <v>0.43130000000000002</v>
      </c>
      <c r="I101" s="36">
        <v>50278.62</v>
      </c>
      <c r="J101" s="177"/>
      <c r="K101" s="18">
        <f t="shared" si="36"/>
        <v>0</v>
      </c>
      <c r="L101" s="60"/>
      <c r="M101" s="61">
        <f t="shared" si="34"/>
        <v>0</v>
      </c>
    </row>
    <row r="102" spans="1:13" s="63" customFormat="1" ht="32.25" customHeight="1" x14ac:dyDescent="0.25">
      <c r="A102" s="124"/>
      <c r="B102" s="100" t="s">
        <v>13</v>
      </c>
      <c r="C102" s="36">
        <v>0</v>
      </c>
      <c r="D102" s="36">
        <v>0</v>
      </c>
      <c r="E102" s="36"/>
      <c r="F102" s="38"/>
      <c r="G102" s="36"/>
      <c r="H102" s="38">
        <v>0</v>
      </c>
      <c r="I102" s="36"/>
      <c r="J102" s="177"/>
      <c r="K102" s="18">
        <f t="shared" si="36"/>
        <v>0</v>
      </c>
      <c r="L102" s="60"/>
      <c r="M102" s="61">
        <f t="shared" si="34"/>
        <v>0</v>
      </c>
    </row>
    <row r="103" spans="1:13" s="63" customFormat="1" ht="32.25" customHeight="1" x14ac:dyDescent="0.25">
      <c r="A103" s="134"/>
      <c r="B103" s="100" t="s">
        <v>5</v>
      </c>
      <c r="C103" s="36"/>
      <c r="D103" s="118"/>
      <c r="E103" s="36"/>
      <c r="F103" s="38"/>
      <c r="G103" s="36"/>
      <c r="H103" s="38"/>
      <c r="I103" s="135"/>
      <c r="J103" s="177"/>
      <c r="K103" s="18">
        <f t="shared" si="36"/>
        <v>0</v>
      </c>
      <c r="L103" s="60"/>
      <c r="M103" s="61">
        <f t="shared" ref="M103:M134" si="39">D103-I103</f>
        <v>0</v>
      </c>
    </row>
    <row r="104" spans="1:13" s="71" customFormat="1" ht="47.25" customHeight="1" x14ac:dyDescent="0.25">
      <c r="A104" s="151" t="s">
        <v>44</v>
      </c>
      <c r="B104" s="152" t="s">
        <v>86</v>
      </c>
      <c r="C104" s="153">
        <f>SUM(C105:C109)</f>
        <v>15455.25</v>
      </c>
      <c r="D104" s="153">
        <f t="shared" ref="D104" si="40">SUM(D105:D109)</f>
        <v>16570.63</v>
      </c>
      <c r="E104" s="153">
        <f>SUM(E105:E109)</f>
        <v>0</v>
      </c>
      <c r="F104" s="154">
        <f t="shared" ref="F104:F113" si="41">E104/D104</f>
        <v>0</v>
      </c>
      <c r="G104" s="146">
        <f>SUM(G105:G109)</f>
        <v>0</v>
      </c>
      <c r="H104" s="154">
        <f t="shared" ref="H104:H113" si="42">G104/D104</f>
        <v>0</v>
      </c>
      <c r="I104" s="153">
        <f>SUM(I105:I109)</f>
        <v>16570.63</v>
      </c>
      <c r="J104" s="175"/>
      <c r="K104" s="18">
        <f t="shared" si="36"/>
        <v>0</v>
      </c>
      <c r="L104" s="66"/>
      <c r="M104" s="67">
        <f t="shared" si="39"/>
        <v>0</v>
      </c>
    </row>
    <row r="105" spans="1:13" s="69" customFormat="1" x14ac:dyDescent="0.25">
      <c r="A105" s="155"/>
      <c r="B105" s="99" t="s">
        <v>4</v>
      </c>
      <c r="C105" s="96">
        <f>C129+C111+C117+C123+C135</f>
        <v>10198.4</v>
      </c>
      <c r="D105" s="96">
        <f t="shared" ref="D105" si="43">D129+D111+D117+D123+D135</f>
        <v>11670.94</v>
      </c>
      <c r="E105" s="96">
        <f>E111+E117+E123+E129+E135</f>
        <v>0</v>
      </c>
      <c r="F105" s="97">
        <f t="shared" si="41"/>
        <v>0</v>
      </c>
      <c r="G105" s="36">
        <f>G129+G111+G117+G123+G135</f>
        <v>0</v>
      </c>
      <c r="H105" s="97">
        <f t="shared" si="42"/>
        <v>0</v>
      </c>
      <c r="I105" s="96">
        <f>I111+I117+I123+I129+I135</f>
        <v>11670.94</v>
      </c>
      <c r="J105" s="175"/>
      <c r="K105" s="18">
        <f t="shared" si="36"/>
        <v>0</v>
      </c>
      <c r="L105" s="66"/>
      <c r="M105" s="67">
        <f t="shared" si="39"/>
        <v>0</v>
      </c>
    </row>
    <row r="106" spans="1:13" s="69" customFormat="1" x14ac:dyDescent="0.25">
      <c r="A106" s="155"/>
      <c r="B106" s="99" t="s">
        <v>37</v>
      </c>
      <c r="C106" s="96">
        <f>C130+C112+C118+C124+C136</f>
        <v>4983.6000000000004</v>
      </c>
      <c r="D106" s="96">
        <f t="shared" ref="C106:E109" si="44">D130+D112+D118+D124+D136</f>
        <v>4626.4399999999996</v>
      </c>
      <c r="E106" s="96">
        <f>E112++E118+E124+E130+E136</f>
        <v>0</v>
      </c>
      <c r="F106" s="97">
        <f t="shared" si="41"/>
        <v>0</v>
      </c>
      <c r="G106" s="36">
        <f>G130+G112+G118+G124+G136</f>
        <v>0</v>
      </c>
      <c r="H106" s="97">
        <f t="shared" si="42"/>
        <v>0</v>
      </c>
      <c r="I106" s="96">
        <f>I112+I118+I124+I130+I136</f>
        <v>4626.4399999999996</v>
      </c>
      <c r="J106" s="175"/>
      <c r="K106" s="18">
        <f t="shared" si="36"/>
        <v>0</v>
      </c>
      <c r="L106" s="66"/>
      <c r="M106" s="67">
        <f t="shared" si="39"/>
        <v>0</v>
      </c>
    </row>
    <row r="107" spans="1:13" s="69" customFormat="1" x14ac:dyDescent="0.25">
      <c r="A107" s="155"/>
      <c r="B107" s="99" t="s">
        <v>38</v>
      </c>
      <c r="C107" s="96">
        <f t="shared" si="44"/>
        <v>273.25</v>
      </c>
      <c r="D107" s="96">
        <f t="shared" si="44"/>
        <v>273.25</v>
      </c>
      <c r="E107" s="96">
        <f>E131+E113+E119+E125+E137</f>
        <v>0</v>
      </c>
      <c r="F107" s="97">
        <f t="shared" si="41"/>
        <v>0</v>
      </c>
      <c r="G107" s="36">
        <f>G131+G113+G119+G125+G137</f>
        <v>0</v>
      </c>
      <c r="H107" s="97">
        <f t="shared" si="42"/>
        <v>0</v>
      </c>
      <c r="I107" s="96">
        <f>I113+I119+I125+I131+I137</f>
        <v>273.25</v>
      </c>
      <c r="J107" s="175"/>
      <c r="K107" s="18">
        <f t="shared" si="36"/>
        <v>0</v>
      </c>
      <c r="L107" s="66"/>
      <c r="M107" s="67">
        <f t="shared" si="39"/>
        <v>0</v>
      </c>
    </row>
    <row r="108" spans="1:13" s="69" customFormat="1" x14ac:dyDescent="0.25">
      <c r="A108" s="155"/>
      <c r="B108" s="99" t="s">
        <v>13</v>
      </c>
      <c r="C108" s="96">
        <f t="shared" si="44"/>
        <v>0</v>
      </c>
      <c r="D108" s="96">
        <f t="shared" si="44"/>
        <v>0</v>
      </c>
      <c r="E108" s="96">
        <f t="shared" si="44"/>
        <v>0</v>
      </c>
      <c r="F108" s="97"/>
      <c r="G108" s="36"/>
      <c r="H108" s="97"/>
      <c r="I108" s="96"/>
      <c r="J108" s="175"/>
      <c r="K108" s="18">
        <f t="shared" si="36"/>
        <v>0</v>
      </c>
      <c r="L108" s="66"/>
      <c r="M108" s="67">
        <f t="shared" si="39"/>
        <v>0</v>
      </c>
    </row>
    <row r="109" spans="1:13" s="69" customFormat="1" collapsed="1" x14ac:dyDescent="0.25">
      <c r="A109" s="155"/>
      <c r="B109" s="99" t="s">
        <v>5</v>
      </c>
      <c r="C109" s="96">
        <f t="shared" si="44"/>
        <v>0</v>
      </c>
      <c r="D109" s="96">
        <f t="shared" si="44"/>
        <v>0</v>
      </c>
      <c r="E109" s="96">
        <f t="shared" si="44"/>
        <v>0</v>
      </c>
      <c r="F109" s="97"/>
      <c r="G109" s="36"/>
      <c r="H109" s="97"/>
      <c r="I109" s="96"/>
      <c r="J109" s="175"/>
      <c r="K109" s="18">
        <f t="shared" si="36"/>
        <v>0</v>
      </c>
      <c r="L109" s="66"/>
      <c r="M109" s="67">
        <f t="shared" si="39"/>
        <v>0</v>
      </c>
    </row>
    <row r="110" spans="1:13" s="70" customFormat="1" ht="45" customHeight="1" x14ac:dyDescent="0.25">
      <c r="A110" s="138" t="s">
        <v>45</v>
      </c>
      <c r="B110" s="139" t="s">
        <v>39</v>
      </c>
      <c r="C110" s="140">
        <f t="shared" ref="C110:E110" si="45">SUM(C111:C115)</f>
        <v>5471.55</v>
      </c>
      <c r="D110" s="140">
        <f t="shared" si="45"/>
        <v>4490.53</v>
      </c>
      <c r="E110" s="140">
        <f t="shared" si="45"/>
        <v>0</v>
      </c>
      <c r="F110" s="141">
        <f>E110/D110</f>
        <v>0</v>
      </c>
      <c r="G110" s="122">
        <f>SUM(G111:G115)</f>
        <v>0</v>
      </c>
      <c r="H110" s="141">
        <f t="shared" si="42"/>
        <v>0</v>
      </c>
      <c r="I110" s="140">
        <f>I111+I112+I113</f>
        <v>4490.53</v>
      </c>
      <c r="J110" s="171" t="s">
        <v>111</v>
      </c>
      <c r="K110" s="18">
        <f t="shared" si="36"/>
        <v>0</v>
      </c>
      <c r="L110" s="66"/>
      <c r="M110" s="67">
        <f t="shared" si="39"/>
        <v>0</v>
      </c>
    </row>
    <row r="111" spans="1:13" s="69" customFormat="1" ht="22.5" customHeight="1" x14ac:dyDescent="0.25">
      <c r="A111" s="138"/>
      <c r="B111" s="99" t="s">
        <v>54</v>
      </c>
      <c r="C111" s="96">
        <v>706.1</v>
      </c>
      <c r="D111" s="96">
        <v>572.84</v>
      </c>
      <c r="E111" s="96"/>
      <c r="F111" s="141">
        <f>E111/D111</f>
        <v>0</v>
      </c>
      <c r="G111" s="36"/>
      <c r="H111" s="141">
        <f>G111/D111</f>
        <v>0</v>
      </c>
      <c r="I111" s="142">
        <v>572.84</v>
      </c>
      <c r="J111" s="171"/>
      <c r="K111" s="18">
        <f t="shared" si="36"/>
        <v>0</v>
      </c>
      <c r="L111" s="66"/>
      <c r="M111" s="67">
        <f t="shared" si="39"/>
        <v>0</v>
      </c>
    </row>
    <row r="112" spans="1:13" s="69" customFormat="1" ht="22.5" customHeight="1" x14ac:dyDescent="0.25">
      <c r="A112" s="138"/>
      <c r="B112" s="99" t="s">
        <v>52</v>
      </c>
      <c r="C112" s="96">
        <v>4492.2</v>
      </c>
      <c r="D112" s="96">
        <v>3644.44</v>
      </c>
      <c r="E112" s="21"/>
      <c r="F112" s="81">
        <f>E112/D112</f>
        <v>0</v>
      </c>
      <c r="G112" s="22"/>
      <c r="H112" s="81">
        <f>G112/D112</f>
        <v>0</v>
      </c>
      <c r="I112" s="142">
        <v>3644.44</v>
      </c>
      <c r="J112" s="171"/>
      <c r="K112" s="18">
        <f t="shared" si="36"/>
        <v>0</v>
      </c>
      <c r="L112" s="66"/>
      <c r="M112" s="67">
        <f t="shared" si="39"/>
        <v>0</v>
      </c>
    </row>
    <row r="113" spans="1:13" s="69" customFormat="1" ht="67.5" customHeight="1" x14ac:dyDescent="0.25">
      <c r="A113" s="138"/>
      <c r="B113" s="99" t="s">
        <v>38</v>
      </c>
      <c r="C113" s="96">
        <v>273.25</v>
      </c>
      <c r="D113" s="96">
        <v>273.25</v>
      </c>
      <c r="E113" s="96"/>
      <c r="F113" s="97">
        <f t="shared" si="41"/>
        <v>0</v>
      </c>
      <c r="G113" s="96"/>
      <c r="H113" s="141">
        <f t="shared" si="42"/>
        <v>0</v>
      </c>
      <c r="I113" s="142">
        <v>273.25</v>
      </c>
      <c r="J113" s="171"/>
      <c r="K113" s="18">
        <f t="shared" si="36"/>
        <v>0</v>
      </c>
      <c r="L113" s="66"/>
      <c r="M113" s="67">
        <f t="shared" si="39"/>
        <v>0</v>
      </c>
    </row>
    <row r="114" spans="1:13" s="69" customFormat="1" ht="22.5" customHeight="1" x14ac:dyDescent="0.25">
      <c r="A114" s="138"/>
      <c r="B114" s="99" t="s">
        <v>13</v>
      </c>
      <c r="C114" s="21"/>
      <c r="D114" s="95"/>
      <c r="E114" s="21"/>
      <c r="F114" s="79"/>
      <c r="G114" s="22"/>
      <c r="H114" s="79"/>
      <c r="I114" s="20"/>
      <c r="J114" s="171"/>
      <c r="K114" s="18">
        <f t="shared" si="36"/>
        <v>0</v>
      </c>
      <c r="L114" s="66"/>
      <c r="M114" s="67">
        <f t="shared" si="39"/>
        <v>0</v>
      </c>
    </row>
    <row r="115" spans="1:13" s="69" customFormat="1" ht="22.5" customHeight="1" collapsed="1" x14ac:dyDescent="0.25">
      <c r="A115" s="138"/>
      <c r="B115" s="99" t="s">
        <v>5</v>
      </c>
      <c r="C115" s="21"/>
      <c r="D115" s="95"/>
      <c r="E115" s="21"/>
      <c r="F115" s="79"/>
      <c r="G115" s="22"/>
      <c r="H115" s="79"/>
      <c r="I115" s="20"/>
      <c r="J115" s="171"/>
      <c r="K115" s="18">
        <f t="shared" si="36"/>
        <v>0</v>
      </c>
      <c r="L115" s="66"/>
      <c r="M115" s="67">
        <f t="shared" si="39"/>
        <v>0</v>
      </c>
    </row>
    <row r="116" spans="1:13" s="70" customFormat="1" ht="146.25" customHeight="1" x14ac:dyDescent="0.25">
      <c r="A116" s="138" t="s">
        <v>46</v>
      </c>
      <c r="B116" s="139" t="s">
        <v>40</v>
      </c>
      <c r="C116" s="140">
        <f t="shared" ref="C116:E116" si="46">SUM(C117:C121)</f>
        <v>13.1</v>
      </c>
      <c r="D116" s="140">
        <f t="shared" si="46"/>
        <v>13.1</v>
      </c>
      <c r="E116" s="140">
        <f t="shared" si="46"/>
        <v>0</v>
      </c>
      <c r="F116" s="141">
        <f t="shared" ref="F116:F140" si="47">E116/D116</f>
        <v>0</v>
      </c>
      <c r="G116" s="122">
        <f>G118</f>
        <v>0</v>
      </c>
      <c r="H116" s="141">
        <f t="shared" ref="H116:H140" si="48">G116/D116</f>
        <v>0</v>
      </c>
      <c r="I116" s="142">
        <f>I118</f>
        <v>13.1</v>
      </c>
      <c r="J116" s="99" t="s">
        <v>70</v>
      </c>
      <c r="K116" s="18">
        <f t="shared" si="36"/>
        <v>0</v>
      </c>
      <c r="L116" s="66"/>
      <c r="M116" s="67">
        <f t="shared" si="39"/>
        <v>0</v>
      </c>
    </row>
    <row r="117" spans="1:13" s="69" customFormat="1" x14ac:dyDescent="0.25">
      <c r="A117" s="138"/>
      <c r="B117" s="99" t="s">
        <v>4</v>
      </c>
      <c r="C117" s="96"/>
      <c r="D117" s="96"/>
      <c r="E117" s="96"/>
      <c r="F117" s="97"/>
      <c r="G117" s="36"/>
      <c r="H117" s="97"/>
      <c r="I117" s="143"/>
      <c r="J117" s="98"/>
      <c r="K117" s="18">
        <f t="shared" si="36"/>
        <v>0</v>
      </c>
      <c r="L117" s="66"/>
      <c r="M117" s="67">
        <f t="shared" si="39"/>
        <v>0</v>
      </c>
    </row>
    <row r="118" spans="1:13" s="69" customFormat="1" x14ac:dyDescent="0.25">
      <c r="A118" s="138"/>
      <c r="B118" s="99" t="s">
        <v>37</v>
      </c>
      <c r="C118" s="96">
        <v>13.1</v>
      </c>
      <c r="D118" s="96">
        <v>13.1</v>
      </c>
      <c r="E118" s="96"/>
      <c r="F118" s="97">
        <f t="shared" si="47"/>
        <v>0</v>
      </c>
      <c r="G118" s="36"/>
      <c r="H118" s="97">
        <f t="shared" si="48"/>
        <v>0</v>
      </c>
      <c r="I118" s="142">
        <v>13.1</v>
      </c>
      <c r="J118" s="98"/>
      <c r="K118" s="18">
        <f t="shared" si="36"/>
        <v>0</v>
      </c>
      <c r="L118" s="66"/>
      <c r="M118" s="67">
        <f t="shared" si="39"/>
        <v>0</v>
      </c>
    </row>
    <row r="119" spans="1:13" s="69" customFormat="1" x14ac:dyDescent="0.25">
      <c r="A119" s="138"/>
      <c r="B119" s="99" t="s">
        <v>38</v>
      </c>
      <c r="C119" s="96"/>
      <c r="D119" s="96"/>
      <c r="E119" s="96"/>
      <c r="F119" s="97"/>
      <c r="G119" s="36"/>
      <c r="H119" s="97"/>
      <c r="I119" s="143"/>
      <c r="J119" s="98"/>
      <c r="K119" s="18">
        <f t="shared" si="36"/>
        <v>0</v>
      </c>
      <c r="L119" s="66"/>
      <c r="M119" s="67">
        <f t="shared" si="39"/>
        <v>0</v>
      </c>
    </row>
    <row r="120" spans="1:13" s="69" customFormat="1" x14ac:dyDescent="0.25">
      <c r="A120" s="138"/>
      <c r="B120" s="99" t="s">
        <v>13</v>
      </c>
      <c r="C120" s="96"/>
      <c r="D120" s="96"/>
      <c r="E120" s="96"/>
      <c r="F120" s="97"/>
      <c r="G120" s="36"/>
      <c r="H120" s="97"/>
      <c r="I120" s="143"/>
      <c r="J120" s="98"/>
      <c r="K120" s="18">
        <f t="shared" si="36"/>
        <v>0</v>
      </c>
      <c r="L120" s="66"/>
      <c r="M120" s="67">
        <f t="shared" si="39"/>
        <v>0</v>
      </c>
    </row>
    <row r="121" spans="1:13" s="69" customFormat="1" collapsed="1" x14ac:dyDescent="0.25">
      <c r="A121" s="138"/>
      <c r="B121" s="99" t="s">
        <v>5</v>
      </c>
      <c r="C121" s="96"/>
      <c r="D121" s="96"/>
      <c r="E121" s="96"/>
      <c r="F121" s="97"/>
      <c r="G121" s="36"/>
      <c r="H121" s="97"/>
      <c r="I121" s="143"/>
      <c r="J121" s="98"/>
      <c r="K121" s="18">
        <f t="shared" si="36"/>
        <v>0</v>
      </c>
      <c r="L121" s="66"/>
      <c r="M121" s="67">
        <f t="shared" si="39"/>
        <v>0</v>
      </c>
    </row>
    <row r="122" spans="1:13" s="55" customFormat="1" ht="84.75" customHeight="1" outlineLevel="1" x14ac:dyDescent="0.25">
      <c r="A122" s="138" t="s">
        <v>47</v>
      </c>
      <c r="B122" s="139" t="s">
        <v>87</v>
      </c>
      <c r="C122" s="140">
        <f>SUM(C123:C127)</f>
        <v>7927.2</v>
      </c>
      <c r="D122" s="140">
        <f t="shared" ref="D122:E122" si="49">SUM(D123:D127)</f>
        <v>7927.2</v>
      </c>
      <c r="E122" s="140">
        <f t="shared" si="49"/>
        <v>0</v>
      </c>
      <c r="F122" s="141">
        <f t="shared" si="47"/>
        <v>0</v>
      </c>
      <c r="G122" s="122">
        <f>SUM(G123:G127)</f>
        <v>0</v>
      </c>
      <c r="H122" s="141">
        <f t="shared" si="48"/>
        <v>0</v>
      </c>
      <c r="I122" s="96">
        <f>I123</f>
        <v>7927.2</v>
      </c>
      <c r="J122" s="171" t="s">
        <v>90</v>
      </c>
      <c r="K122" s="18">
        <f t="shared" si="36"/>
        <v>0</v>
      </c>
      <c r="L122" s="40"/>
      <c r="M122" s="41">
        <f t="shared" si="39"/>
        <v>0</v>
      </c>
    </row>
    <row r="123" spans="1:13" s="54" customFormat="1" outlineLevel="1" x14ac:dyDescent="0.25">
      <c r="A123" s="138"/>
      <c r="B123" s="99" t="s">
        <v>4</v>
      </c>
      <c r="C123" s="96">
        <f>D123</f>
        <v>7927.2</v>
      </c>
      <c r="D123" s="96">
        <f>7134.5+792.7</f>
        <v>7927.2</v>
      </c>
      <c r="E123" s="96"/>
      <c r="F123" s="97">
        <f t="shared" si="47"/>
        <v>0</v>
      </c>
      <c r="G123" s="36"/>
      <c r="H123" s="97">
        <f t="shared" si="48"/>
        <v>0</v>
      </c>
      <c r="I123" s="96">
        <f>7134.5+792.7</f>
        <v>7927.2</v>
      </c>
      <c r="J123" s="171"/>
      <c r="K123" s="18">
        <f t="shared" si="36"/>
        <v>0</v>
      </c>
      <c r="L123" s="40"/>
      <c r="M123" s="41">
        <f t="shared" si="39"/>
        <v>0</v>
      </c>
    </row>
    <row r="124" spans="1:13" s="54" customFormat="1" outlineLevel="1" x14ac:dyDescent="0.25">
      <c r="A124" s="138"/>
      <c r="B124" s="99" t="s">
        <v>37</v>
      </c>
      <c r="C124" s="96"/>
      <c r="D124" s="96"/>
      <c r="E124" s="96"/>
      <c r="F124" s="97"/>
      <c r="G124" s="36"/>
      <c r="H124" s="97"/>
      <c r="I124" s="143"/>
      <c r="J124" s="171"/>
      <c r="K124" s="18">
        <f t="shared" si="36"/>
        <v>0</v>
      </c>
      <c r="L124" s="40"/>
      <c r="M124" s="41">
        <f t="shared" si="39"/>
        <v>0</v>
      </c>
    </row>
    <row r="125" spans="1:13" s="54" customFormat="1" outlineLevel="1" x14ac:dyDescent="0.25">
      <c r="A125" s="138"/>
      <c r="B125" s="99" t="s">
        <v>38</v>
      </c>
      <c r="C125" s="96"/>
      <c r="D125" s="96"/>
      <c r="E125" s="96"/>
      <c r="F125" s="97"/>
      <c r="G125" s="36"/>
      <c r="H125" s="97"/>
      <c r="I125" s="143"/>
      <c r="J125" s="171"/>
      <c r="K125" s="18">
        <f t="shared" si="36"/>
        <v>0</v>
      </c>
      <c r="L125" s="40"/>
      <c r="M125" s="41">
        <f t="shared" si="39"/>
        <v>0</v>
      </c>
    </row>
    <row r="126" spans="1:13" s="54" customFormat="1" outlineLevel="1" x14ac:dyDescent="0.25">
      <c r="A126" s="138"/>
      <c r="B126" s="99" t="s">
        <v>13</v>
      </c>
      <c r="C126" s="96"/>
      <c r="D126" s="104"/>
      <c r="E126" s="96"/>
      <c r="F126" s="97"/>
      <c r="G126" s="36"/>
      <c r="H126" s="97"/>
      <c r="I126" s="143"/>
      <c r="J126" s="171"/>
      <c r="K126" s="18">
        <f t="shared" si="36"/>
        <v>0</v>
      </c>
      <c r="L126" s="40"/>
      <c r="M126" s="41">
        <f t="shared" si="39"/>
        <v>0</v>
      </c>
    </row>
    <row r="127" spans="1:13" s="54" customFormat="1" outlineLevel="1" collapsed="1" x14ac:dyDescent="0.25">
      <c r="A127" s="138"/>
      <c r="B127" s="99" t="s">
        <v>5</v>
      </c>
      <c r="C127" s="96"/>
      <c r="D127" s="104"/>
      <c r="E127" s="96"/>
      <c r="F127" s="97"/>
      <c r="G127" s="36"/>
      <c r="H127" s="97"/>
      <c r="I127" s="143"/>
      <c r="J127" s="171"/>
      <c r="K127" s="18">
        <f t="shared" si="36"/>
        <v>0</v>
      </c>
      <c r="L127" s="40"/>
      <c r="M127" s="41">
        <f t="shared" si="39"/>
        <v>0</v>
      </c>
    </row>
    <row r="128" spans="1:13" s="62" customFormat="1" ht="40.5" x14ac:dyDescent="0.25">
      <c r="A128" s="134" t="s">
        <v>48</v>
      </c>
      <c r="B128" s="133" t="s">
        <v>41</v>
      </c>
      <c r="C128" s="122">
        <f t="shared" ref="C128:D128" si="50">SUM(C129:C133)</f>
        <v>2043.4</v>
      </c>
      <c r="D128" s="122">
        <f t="shared" si="50"/>
        <v>4139.8</v>
      </c>
      <c r="E128" s="122"/>
      <c r="F128" s="123">
        <f t="shared" si="47"/>
        <v>0</v>
      </c>
      <c r="G128" s="122"/>
      <c r="H128" s="123">
        <f t="shared" si="48"/>
        <v>0</v>
      </c>
      <c r="I128" s="122">
        <f>SUM(I129:I133)</f>
        <v>4139.8</v>
      </c>
      <c r="J128" s="176" t="s">
        <v>116</v>
      </c>
      <c r="K128" s="18">
        <f t="shared" si="36"/>
        <v>0</v>
      </c>
      <c r="L128" s="60"/>
      <c r="M128" s="61">
        <f t="shared" si="39"/>
        <v>0</v>
      </c>
    </row>
    <row r="129" spans="1:13" s="63" customFormat="1" ht="25.5" customHeight="1" x14ac:dyDescent="0.25">
      <c r="A129" s="134"/>
      <c r="B129" s="100" t="s">
        <v>4</v>
      </c>
      <c r="C129" s="36">
        <v>1565.1</v>
      </c>
      <c r="D129" s="36">
        <v>3170.9</v>
      </c>
      <c r="E129" s="36"/>
      <c r="F129" s="38"/>
      <c r="G129" s="36"/>
      <c r="H129" s="38">
        <f t="shared" si="48"/>
        <v>0</v>
      </c>
      <c r="I129" s="36">
        <v>3170.9</v>
      </c>
      <c r="J129" s="176"/>
      <c r="K129" s="18">
        <f t="shared" si="36"/>
        <v>0</v>
      </c>
      <c r="L129" s="60"/>
      <c r="M129" s="61">
        <f t="shared" si="39"/>
        <v>0</v>
      </c>
    </row>
    <row r="130" spans="1:13" s="63" customFormat="1" ht="87" customHeight="1" x14ac:dyDescent="0.25">
      <c r="A130" s="134"/>
      <c r="B130" s="100" t="s">
        <v>37</v>
      </c>
      <c r="C130" s="36">
        <v>478.3</v>
      </c>
      <c r="D130" s="36">
        <v>968.9</v>
      </c>
      <c r="E130" s="36"/>
      <c r="F130" s="38"/>
      <c r="G130" s="36"/>
      <c r="H130" s="38">
        <f t="shared" si="48"/>
        <v>0</v>
      </c>
      <c r="I130" s="36">
        <v>968.9</v>
      </c>
      <c r="J130" s="176"/>
      <c r="K130" s="18">
        <f t="shared" si="36"/>
        <v>0</v>
      </c>
      <c r="L130" s="60"/>
      <c r="M130" s="61">
        <f t="shared" si="39"/>
        <v>0</v>
      </c>
    </row>
    <row r="131" spans="1:13" s="63" customFormat="1" ht="100.5" customHeight="1" x14ac:dyDescent="0.25">
      <c r="A131" s="134"/>
      <c r="B131" s="100" t="s">
        <v>38</v>
      </c>
      <c r="C131" s="36"/>
      <c r="D131" s="36"/>
      <c r="E131" s="36"/>
      <c r="F131" s="38"/>
      <c r="G131" s="36"/>
      <c r="H131" s="38"/>
      <c r="I131" s="135"/>
      <c r="J131" s="176"/>
      <c r="K131" s="18">
        <f t="shared" si="36"/>
        <v>0</v>
      </c>
      <c r="L131" s="60"/>
      <c r="M131" s="61">
        <f t="shared" si="39"/>
        <v>0</v>
      </c>
    </row>
    <row r="132" spans="1:13" s="63" customFormat="1" ht="57" customHeight="1" x14ac:dyDescent="0.25">
      <c r="A132" s="134"/>
      <c r="B132" s="100" t="s">
        <v>13</v>
      </c>
      <c r="C132" s="36"/>
      <c r="D132" s="129"/>
      <c r="E132" s="36"/>
      <c r="F132" s="38"/>
      <c r="G132" s="36"/>
      <c r="H132" s="38"/>
      <c r="I132" s="135"/>
      <c r="J132" s="176"/>
      <c r="K132" s="18">
        <f t="shared" si="36"/>
        <v>0</v>
      </c>
      <c r="L132" s="60"/>
      <c r="M132" s="61">
        <f t="shared" si="39"/>
        <v>0</v>
      </c>
    </row>
    <row r="133" spans="1:13" s="63" customFormat="1" ht="54.75" customHeight="1" x14ac:dyDescent="0.25">
      <c r="A133" s="134"/>
      <c r="B133" s="100" t="s">
        <v>5</v>
      </c>
      <c r="C133" s="36"/>
      <c r="D133" s="129"/>
      <c r="E133" s="36"/>
      <c r="F133" s="38"/>
      <c r="G133" s="36"/>
      <c r="H133" s="38"/>
      <c r="I133" s="135"/>
      <c r="J133" s="176"/>
      <c r="K133" s="18">
        <f t="shared" si="36"/>
        <v>0</v>
      </c>
      <c r="L133" s="60"/>
      <c r="M133" s="61">
        <f t="shared" si="39"/>
        <v>0</v>
      </c>
    </row>
    <row r="134" spans="1:13" s="68" customFormat="1" ht="42" customHeight="1" x14ac:dyDescent="0.25">
      <c r="A134" s="138" t="s">
        <v>49</v>
      </c>
      <c r="B134" s="139" t="s">
        <v>55</v>
      </c>
      <c r="C134" s="140">
        <f t="shared" ref="C134:E134" si="51">SUM(C135:C139)</f>
        <v>0</v>
      </c>
      <c r="D134" s="140">
        <f t="shared" si="51"/>
        <v>0</v>
      </c>
      <c r="E134" s="140">
        <f t="shared" si="51"/>
        <v>0</v>
      </c>
      <c r="F134" s="38"/>
      <c r="G134" s="122">
        <f>SUM(G135:G139)</f>
        <v>0</v>
      </c>
      <c r="H134" s="141"/>
      <c r="I134" s="96">
        <f>I135</f>
        <v>0</v>
      </c>
      <c r="J134" s="174" t="s">
        <v>114</v>
      </c>
      <c r="K134" s="18">
        <f t="shared" si="36"/>
        <v>0</v>
      </c>
      <c r="L134" s="66"/>
      <c r="M134" s="67">
        <f t="shared" si="39"/>
        <v>0</v>
      </c>
    </row>
    <row r="135" spans="1:13" s="69" customFormat="1" x14ac:dyDescent="0.25">
      <c r="A135" s="138"/>
      <c r="B135" s="99" t="s">
        <v>4</v>
      </c>
      <c r="C135" s="96"/>
      <c r="D135" s="96"/>
      <c r="E135" s="96"/>
      <c r="F135" s="38"/>
      <c r="G135" s="36"/>
      <c r="H135" s="97"/>
      <c r="I135" s="96"/>
      <c r="J135" s="174"/>
      <c r="K135" s="18">
        <f t="shared" si="36"/>
        <v>0</v>
      </c>
      <c r="L135" s="66"/>
      <c r="M135" s="67">
        <f t="shared" ref="M135:M166" si="52">D135-I135</f>
        <v>0</v>
      </c>
    </row>
    <row r="136" spans="1:13" s="69" customFormat="1" x14ac:dyDescent="0.25">
      <c r="A136" s="138"/>
      <c r="B136" s="99" t="s">
        <v>37</v>
      </c>
      <c r="C136" s="96"/>
      <c r="D136" s="96"/>
      <c r="E136" s="96"/>
      <c r="F136" s="38"/>
      <c r="G136" s="36"/>
      <c r="H136" s="97"/>
      <c r="I136" s="143"/>
      <c r="J136" s="174"/>
      <c r="K136" s="18">
        <f t="shared" si="36"/>
        <v>0</v>
      </c>
      <c r="L136" s="66"/>
      <c r="M136" s="67">
        <f t="shared" si="52"/>
        <v>0</v>
      </c>
    </row>
    <row r="137" spans="1:13" s="69" customFormat="1" x14ac:dyDescent="0.25">
      <c r="A137" s="138"/>
      <c r="B137" s="99" t="s">
        <v>38</v>
      </c>
      <c r="C137" s="96"/>
      <c r="D137" s="96"/>
      <c r="E137" s="96"/>
      <c r="F137" s="38"/>
      <c r="G137" s="36"/>
      <c r="H137" s="97"/>
      <c r="I137" s="143"/>
      <c r="J137" s="174"/>
      <c r="K137" s="18">
        <f t="shared" ref="K137:K195" si="53">D137-I137</f>
        <v>0</v>
      </c>
      <c r="L137" s="66"/>
      <c r="M137" s="67">
        <f t="shared" si="52"/>
        <v>0</v>
      </c>
    </row>
    <row r="138" spans="1:13" s="69" customFormat="1" x14ac:dyDescent="0.25">
      <c r="A138" s="138"/>
      <c r="B138" s="99" t="s">
        <v>13</v>
      </c>
      <c r="C138" s="96"/>
      <c r="D138" s="104"/>
      <c r="E138" s="96"/>
      <c r="F138" s="97"/>
      <c r="G138" s="36"/>
      <c r="H138" s="97"/>
      <c r="I138" s="143"/>
      <c r="J138" s="174"/>
      <c r="K138" s="18">
        <f t="shared" si="53"/>
        <v>0</v>
      </c>
      <c r="L138" s="66"/>
      <c r="M138" s="67">
        <f t="shared" si="52"/>
        <v>0</v>
      </c>
    </row>
    <row r="139" spans="1:13" s="69" customFormat="1" x14ac:dyDescent="0.25">
      <c r="A139" s="138"/>
      <c r="B139" s="99" t="s">
        <v>5</v>
      </c>
      <c r="C139" s="96"/>
      <c r="D139" s="104"/>
      <c r="E139" s="96"/>
      <c r="F139" s="97"/>
      <c r="G139" s="36"/>
      <c r="H139" s="97"/>
      <c r="I139" s="143"/>
      <c r="J139" s="174"/>
      <c r="K139" s="18">
        <f t="shared" si="53"/>
        <v>0</v>
      </c>
      <c r="L139" s="66"/>
      <c r="M139" s="67">
        <f t="shared" si="52"/>
        <v>0</v>
      </c>
    </row>
    <row r="140" spans="1:13" s="52" customFormat="1" ht="409.5" customHeight="1" x14ac:dyDescent="0.25">
      <c r="A140" s="200" t="s">
        <v>20</v>
      </c>
      <c r="B140" s="187" t="s">
        <v>67</v>
      </c>
      <c r="C140" s="184">
        <f>SUM(C142:C146)</f>
        <v>237979.65</v>
      </c>
      <c r="D140" s="184">
        <f>SUM(D142:D146)</f>
        <v>238380.55</v>
      </c>
      <c r="E140" s="184">
        <f t="shared" ref="E140:G140" si="54">SUM(E142:E146)</f>
        <v>214.87</v>
      </c>
      <c r="F140" s="183">
        <f t="shared" si="47"/>
        <v>8.9999999999999998E-4</v>
      </c>
      <c r="G140" s="184">
        <f t="shared" si="54"/>
        <v>214.87</v>
      </c>
      <c r="H140" s="183">
        <f t="shared" si="48"/>
        <v>8.9999999999999998E-4</v>
      </c>
      <c r="I140" s="184">
        <f>I142+I143+I144+I145+I146</f>
        <v>238380.55</v>
      </c>
      <c r="J140" s="167" t="s">
        <v>121</v>
      </c>
      <c r="K140" s="18">
        <f t="shared" si="53"/>
        <v>0</v>
      </c>
      <c r="L140" s="40"/>
      <c r="M140" s="41">
        <f t="shared" si="52"/>
        <v>0</v>
      </c>
    </row>
    <row r="141" spans="1:13" s="52" customFormat="1" ht="291" customHeight="1" x14ac:dyDescent="0.25">
      <c r="A141" s="200"/>
      <c r="B141" s="187"/>
      <c r="C141" s="184"/>
      <c r="D141" s="184"/>
      <c r="E141" s="184"/>
      <c r="F141" s="183"/>
      <c r="G141" s="184"/>
      <c r="H141" s="183"/>
      <c r="I141" s="184"/>
      <c r="J141" s="168"/>
      <c r="K141" s="18">
        <f t="shared" si="53"/>
        <v>0</v>
      </c>
      <c r="L141" s="40"/>
      <c r="M141" s="41">
        <f t="shared" si="52"/>
        <v>0</v>
      </c>
    </row>
    <row r="142" spans="1:13" s="43" customFormat="1" ht="114.75" customHeight="1" x14ac:dyDescent="0.25">
      <c r="A142" s="200"/>
      <c r="B142" s="99" t="s">
        <v>4</v>
      </c>
      <c r="C142" s="36">
        <v>18110.400000000001</v>
      </c>
      <c r="D142" s="36">
        <v>18110.400000000001</v>
      </c>
      <c r="E142" s="36">
        <v>0</v>
      </c>
      <c r="F142" s="38">
        <f>E142/D142</f>
        <v>0</v>
      </c>
      <c r="G142" s="36">
        <v>0</v>
      </c>
      <c r="H142" s="38">
        <f>G142/D142</f>
        <v>0</v>
      </c>
      <c r="I142" s="36">
        <v>18110.400000000001</v>
      </c>
      <c r="J142" s="168"/>
      <c r="K142" s="18">
        <f t="shared" si="53"/>
        <v>0</v>
      </c>
      <c r="L142" s="40"/>
      <c r="M142" s="41">
        <f t="shared" si="52"/>
        <v>0</v>
      </c>
    </row>
    <row r="143" spans="1:13" s="56" customFormat="1" ht="87" customHeight="1" x14ac:dyDescent="0.25">
      <c r="A143" s="200"/>
      <c r="B143" s="100" t="s">
        <v>16</v>
      </c>
      <c r="C143" s="36">
        <v>71322.399999999994</v>
      </c>
      <c r="D143" s="36">
        <v>71322.399999999994</v>
      </c>
      <c r="E143" s="36">
        <v>0</v>
      </c>
      <c r="F143" s="38">
        <f>E143/D143</f>
        <v>0</v>
      </c>
      <c r="G143" s="36">
        <v>0</v>
      </c>
      <c r="H143" s="38">
        <f>G143/D143</f>
        <v>0</v>
      </c>
      <c r="I143" s="36">
        <v>71322.399999999994</v>
      </c>
      <c r="J143" s="168"/>
      <c r="K143" s="18">
        <f t="shared" si="53"/>
        <v>0</v>
      </c>
      <c r="L143" s="45"/>
      <c r="M143" s="41">
        <f t="shared" si="52"/>
        <v>0</v>
      </c>
    </row>
    <row r="144" spans="1:13" s="43" customFormat="1" ht="95.25" customHeight="1" x14ac:dyDescent="0.25">
      <c r="A144" s="200"/>
      <c r="B144" s="99" t="s">
        <v>11</v>
      </c>
      <c r="C144" s="96">
        <v>14624.89</v>
      </c>
      <c r="D144" s="96">
        <v>15025.79</v>
      </c>
      <c r="E144" s="96">
        <f>G144</f>
        <v>214.87</v>
      </c>
      <c r="F144" s="97">
        <f>E144/D144</f>
        <v>1.43E-2</v>
      </c>
      <c r="G144" s="96">
        <v>214.87</v>
      </c>
      <c r="H144" s="97">
        <f>G144/D144</f>
        <v>1.43E-2</v>
      </c>
      <c r="I144" s="96">
        <v>15025.79</v>
      </c>
      <c r="J144" s="168"/>
      <c r="K144" s="18">
        <f t="shared" si="53"/>
        <v>0</v>
      </c>
      <c r="L144" s="40"/>
      <c r="M144" s="41">
        <f t="shared" si="52"/>
        <v>0</v>
      </c>
    </row>
    <row r="145" spans="1:13" s="43" customFormat="1" ht="96" customHeight="1" x14ac:dyDescent="0.25">
      <c r="A145" s="200"/>
      <c r="B145" s="99" t="s">
        <v>13</v>
      </c>
      <c r="C145" s="36"/>
      <c r="D145" s="36"/>
      <c r="E145" s="114"/>
      <c r="F145" s="38"/>
      <c r="G145" s="114"/>
      <c r="H145" s="38"/>
      <c r="I145" s="22"/>
      <c r="J145" s="168"/>
      <c r="K145" s="18">
        <f t="shared" si="53"/>
        <v>0</v>
      </c>
      <c r="L145" s="40"/>
      <c r="M145" s="41">
        <f t="shared" si="52"/>
        <v>0</v>
      </c>
    </row>
    <row r="146" spans="1:13" s="43" customFormat="1" ht="37.5" customHeight="1" x14ac:dyDescent="0.25">
      <c r="A146" s="200"/>
      <c r="B146" s="99" t="s">
        <v>5</v>
      </c>
      <c r="C146" s="36">
        <v>133921.96</v>
      </c>
      <c r="D146" s="36">
        <v>133921.96</v>
      </c>
      <c r="E146" s="36">
        <v>0</v>
      </c>
      <c r="F146" s="38">
        <f t="shared" ref="F146:F162" si="55">E146/D146</f>
        <v>0</v>
      </c>
      <c r="G146" s="36">
        <v>0</v>
      </c>
      <c r="H146" s="38">
        <f t="shared" ref="H146:H152" si="56">G146/D146</f>
        <v>0</v>
      </c>
      <c r="I146" s="36">
        <v>133921.96</v>
      </c>
      <c r="J146" s="168"/>
      <c r="K146" s="18">
        <f t="shared" si="53"/>
        <v>0</v>
      </c>
      <c r="L146" s="40"/>
      <c r="M146" s="41">
        <f t="shared" si="52"/>
        <v>0</v>
      </c>
    </row>
    <row r="147" spans="1:13" s="52" customFormat="1" ht="409.5" customHeight="1" x14ac:dyDescent="0.25">
      <c r="A147" s="188" t="s">
        <v>21</v>
      </c>
      <c r="B147" s="187" t="s">
        <v>106</v>
      </c>
      <c r="C147" s="186">
        <f>C149+C150+C151+C152+C153</f>
        <v>32876.800000000003</v>
      </c>
      <c r="D147" s="186">
        <f>D149+D150+D151+D152+D153</f>
        <v>32599.67</v>
      </c>
      <c r="E147" s="186">
        <f>E149+E150+E151+E152+E153</f>
        <v>14700.93</v>
      </c>
      <c r="F147" s="185">
        <f t="shared" si="55"/>
        <v>0.45100000000000001</v>
      </c>
      <c r="G147" s="184">
        <f>G149+G150+G151+G152+G153</f>
        <v>14602.82</v>
      </c>
      <c r="H147" s="185">
        <f t="shared" si="56"/>
        <v>0.44790000000000002</v>
      </c>
      <c r="I147" s="186">
        <f>I149+I150+I151+I152+I153</f>
        <v>32599.67</v>
      </c>
      <c r="J147" s="167" t="s">
        <v>122</v>
      </c>
      <c r="K147" s="18">
        <f t="shared" si="53"/>
        <v>0</v>
      </c>
      <c r="L147" s="40"/>
      <c r="M147" s="41">
        <f t="shared" si="52"/>
        <v>0</v>
      </c>
    </row>
    <row r="148" spans="1:13" s="52" customFormat="1" ht="223.5" customHeight="1" x14ac:dyDescent="0.25">
      <c r="A148" s="189"/>
      <c r="B148" s="187"/>
      <c r="C148" s="186"/>
      <c r="D148" s="186"/>
      <c r="E148" s="186"/>
      <c r="F148" s="185"/>
      <c r="G148" s="184"/>
      <c r="H148" s="185"/>
      <c r="I148" s="186"/>
      <c r="J148" s="168"/>
      <c r="K148" s="18">
        <f t="shared" si="53"/>
        <v>0</v>
      </c>
      <c r="L148" s="40"/>
      <c r="M148" s="41">
        <f t="shared" si="52"/>
        <v>0</v>
      </c>
    </row>
    <row r="149" spans="1:13" s="43" customFormat="1" x14ac:dyDescent="0.25">
      <c r="A149" s="130"/>
      <c r="B149" s="99" t="s">
        <v>4</v>
      </c>
      <c r="C149" s="96">
        <v>446.3</v>
      </c>
      <c r="D149" s="96">
        <v>446.3</v>
      </c>
      <c r="E149" s="96"/>
      <c r="F149" s="97">
        <f t="shared" si="55"/>
        <v>0</v>
      </c>
      <c r="G149" s="36"/>
      <c r="H149" s="97">
        <f t="shared" si="56"/>
        <v>0</v>
      </c>
      <c r="I149" s="96">
        <v>446.3</v>
      </c>
      <c r="J149" s="168"/>
      <c r="K149" s="18">
        <f t="shared" si="53"/>
        <v>0</v>
      </c>
      <c r="L149" s="40"/>
      <c r="M149" s="41">
        <f t="shared" si="52"/>
        <v>0</v>
      </c>
    </row>
    <row r="150" spans="1:13" s="43" customFormat="1" x14ac:dyDescent="0.25">
      <c r="A150" s="130"/>
      <c r="B150" s="99" t="s">
        <v>16</v>
      </c>
      <c r="C150" s="96">
        <v>21104.9</v>
      </c>
      <c r="D150" s="96">
        <v>21104.9</v>
      </c>
      <c r="E150" s="96">
        <v>7863.98</v>
      </c>
      <c r="F150" s="97">
        <f t="shared" si="55"/>
        <v>0.37259999999999999</v>
      </c>
      <c r="G150" s="36">
        <v>7765.87</v>
      </c>
      <c r="H150" s="97">
        <f t="shared" si="56"/>
        <v>0.36799999999999999</v>
      </c>
      <c r="I150" s="96">
        <f>9518+11480.2+106.7</f>
        <v>21104.9</v>
      </c>
      <c r="J150" s="168"/>
      <c r="K150" s="18">
        <f t="shared" si="53"/>
        <v>0</v>
      </c>
      <c r="L150" s="40"/>
      <c r="M150" s="41">
        <f t="shared" si="52"/>
        <v>0</v>
      </c>
    </row>
    <row r="151" spans="1:13" s="43" customFormat="1" x14ac:dyDescent="0.25">
      <c r="A151" s="130"/>
      <c r="B151" s="99" t="s">
        <v>11</v>
      </c>
      <c r="C151" s="96">
        <v>6069.57</v>
      </c>
      <c r="D151" s="96">
        <v>5792.45</v>
      </c>
      <c r="E151" s="96">
        <f>G151</f>
        <v>1602.95</v>
      </c>
      <c r="F151" s="97">
        <f t="shared" si="55"/>
        <v>0.2767</v>
      </c>
      <c r="G151" s="96">
        <v>1602.95</v>
      </c>
      <c r="H151" s="97">
        <f t="shared" si="56"/>
        <v>0.2767</v>
      </c>
      <c r="I151" s="96">
        <f>5685.75+106.7</f>
        <v>5792.45</v>
      </c>
      <c r="J151" s="168"/>
      <c r="K151" s="18">
        <f t="shared" si="53"/>
        <v>0</v>
      </c>
      <c r="L151" s="40"/>
      <c r="M151" s="41">
        <f t="shared" si="52"/>
        <v>0</v>
      </c>
    </row>
    <row r="152" spans="1:13" s="43" customFormat="1" x14ac:dyDescent="0.25">
      <c r="A152" s="130"/>
      <c r="B152" s="99" t="s">
        <v>13</v>
      </c>
      <c r="C152" s="96">
        <v>5256.03</v>
      </c>
      <c r="D152" s="96">
        <v>5256.02</v>
      </c>
      <c r="E152" s="96">
        <f>G152</f>
        <v>5234</v>
      </c>
      <c r="F152" s="97">
        <f t="shared" si="55"/>
        <v>0.99580000000000002</v>
      </c>
      <c r="G152" s="96">
        <v>5234</v>
      </c>
      <c r="H152" s="97">
        <f t="shared" si="56"/>
        <v>0.99580000000000002</v>
      </c>
      <c r="I152" s="96">
        <v>5256.02</v>
      </c>
      <c r="J152" s="168"/>
      <c r="K152" s="18">
        <f t="shared" si="53"/>
        <v>0</v>
      </c>
      <c r="L152" s="40"/>
      <c r="M152" s="41">
        <f t="shared" si="52"/>
        <v>0</v>
      </c>
    </row>
    <row r="153" spans="1:13" s="43" customFormat="1" x14ac:dyDescent="0.25">
      <c r="A153" s="130"/>
      <c r="B153" s="99" t="s">
        <v>5</v>
      </c>
      <c r="C153" s="96"/>
      <c r="D153" s="96"/>
      <c r="E153" s="96"/>
      <c r="F153" s="97"/>
      <c r="G153" s="36"/>
      <c r="H153" s="97"/>
      <c r="I153" s="96"/>
      <c r="J153" s="168"/>
      <c r="K153" s="18">
        <f t="shared" si="53"/>
        <v>0</v>
      </c>
      <c r="L153" s="40"/>
      <c r="M153" s="41">
        <f t="shared" si="52"/>
        <v>0</v>
      </c>
    </row>
    <row r="154" spans="1:13" s="34" customFormat="1" ht="88.5" customHeight="1" x14ac:dyDescent="0.25">
      <c r="A154" s="130" t="s">
        <v>22</v>
      </c>
      <c r="B154" s="132" t="s">
        <v>72</v>
      </c>
      <c r="C154" s="104"/>
      <c r="D154" s="104"/>
      <c r="E154" s="104"/>
      <c r="F154" s="97"/>
      <c r="G154" s="129"/>
      <c r="H154" s="103"/>
      <c r="I154" s="137"/>
      <c r="J154" s="201" t="s">
        <v>36</v>
      </c>
      <c r="K154" s="18">
        <f t="shared" si="53"/>
        <v>0</v>
      </c>
      <c r="L154" s="66"/>
      <c r="M154" s="67">
        <f t="shared" si="52"/>
        <v>0</v>
      </c>
    </row>
    <row r="155" spans="1:13" s="34" customFormat="1" x14ac:dyDescent="0.25">
      <c r="A155" s="130"/>
      <c r="B155" s="99" t="s">
        <v>4</v>
      </c>
      <c r="C155" s="104"/>
      <c r="D155" s="104"/>
      <c r="E155" s="104"/>
      <c r="F155" s="97"/>
      <c r="G155" s="129"/>
      <c r="H155" s="103"/>
      <c r="I155" s="137"/>
      <c r="J155" s="201"/>
      <c r="K155" s="18">
        <f t="shared" si="53"/>
        <v>0</v>
      </c>
      <c r="L155" s="66"/>
      <c r="M155" s="67">
        <f t="shared" si="52"/>
        <v>0</v>
      </c>
    </row>
    <row r="156" spans="1:13" s="34" customFormat="1" x14ac:dyDescent="0.25">
      <c r="A156" s="130"/>
      <c r="B156" s="99" t="s">
        <v>16</v>
      </c>
      <c r="C156" s="104"/>
      <c r="D156" s="104"/>
      <c r="E156" s="104"/>
      <c r="F156" s="97"/>
      <c r="G156" s="129"/>
      <c r="H156" s="103"/>
      <c r="I156" s="137"/>
      <c r="J156" s="201"/>
      <c r="K156" s="18">
        <f t="shared" si="53"/>
        <v>0</v>
      </c>
      <c r="L156" s="66"/>
      <c r="M156" s="67">
        <f t="shared" si="52"/>
        <v>0</v>
      </c>
    </row>
    <row r="157" spans="1:13" s="34" customFormat="1" x14ac:dyDescent="0.25">
      <c r="A157" s="130"/>
      <c r="B157" s="99" t="s">
        <v>11</v>
      </c>
      <c r="C157" s="104"/>
      <c r="D157" s="104"/>
      <c r="E157" s="104"/>
      <c r="F157" s="97"/>
      <c r="G157" s="129"/>
      <c r="H157" s="103"/>
      <c r="I157" s="137"/>
      <c r="J157" s="201"/>
      <c r="K157" s="18">
        <f t="shared" si="53"/>
        <v>0</v>
      </c>
      <c r="L157" s="66"/>
      <c r="M157" s="67">
        <f t="shared" si="52"/>
        <v>0</v>
      </c>
    </row>
    <row r="158" spans="1:13" s="34" customFormat="1" x14ac:dyDescent="0.25">
      <c r="A158" s="130"/>
      <c r="B158" s="99" t="s">
        <v>13</v>
      </c>
      <c r="C158" s="104"/>
      <c r="D158" s="104"/>
      <c r="E158" s="104"/>
      <c r="F158" s="97"/>
      <c r="G158" s="129"/>
      <c r="H158" s="103"/>
      <c r="I158" s="137"/>
      <c r="J158" s="201"/>
      <c r="K158" s="18">
        <f t="shared" si="53"/>
        <v>0</v>
      </c>
      <c r="L158" s="66"/>
      <c r="M158" s="67">
        <f t="shared" si="52"/>
        <v>0</v>
      </c>
    </row>
    <row r="159" spans="1:13" s="34" customFormat="1" x14ac:dyDescent="0.25">
      <c r="A159" s="130"/>
      <c r="B159" s="99" t="s">
        <v>5</v>
      </c>
      <c r="C159" s="104"/>
      <c r="D159" s="104"/>
      <c r="E159" s="104"/>
      <c r="F159" s="97"/>
      <c r="G159" s="129"/>
      <c r="H159" s="103"/>
      <c r="I159" s="137"/>
      <c r="J159" s="201"/>
      <c r="K159" s="18">
        <f t="shared" si="53"/>
        <v>0</v>
      </c>
      <c r="L159" s="66"/>
      <c r="M159" s="67">
        <f t="shared" si="52"/>
        <v>0</v>
      </c>
    </row>
    <row r="160" spans="1:13" s="53" customFormat="1" ht="132.75" customHeight="1" x14ac:dyDescent="0.25">
      <c r="A160" s="107" t="s">
        <v>23</v>
      </c>
      <c r="B160" s="37" t="s">
        <v>82</v>
      </c>
      <c r="C160" s="102">
        <f>SUM(C161:C165)</f>
        <v>252.2</v>
      </c>
      <c r="D160" s="102">
        <f t="shared" ref="D160:I160" si="57">SUM(D161:D165)</f>
        <v>252.2</v>
      </c>
      <c r="E160" s="102">
        <f t="shared" si="57"/>
        <v>0</v>
      </c>
      <c r="F160" s="97">
        <f t="shared" si="55"/>
        <v>0</v>
      </c>
      <c r="G160" s="102">
        <f t="shared" si="57"/>
        <v>0</v>
      </c>
      <c r="H160" s="101">
        <f>G160/D160*100</f>
        <v>0</v>
      </c>
      <c r="I160" s="129">
        <f t="shared" si="57"/>
        <v>252.2</v>
      </c>
      <c r="J160" s="201" t="s">
        <v>95</v>
      </c>
      <c r="K160" s="18">
        <f t="shared" si="53"/>
        <v>0</v>
      </c>
      <c r="L160" s="40"/>
      <c r="M160" s="41">
        <f t="shared" si="52"/>
        <v>0</v>
      </c>
    </row>
    <row r="161" spans="1:13" s="53" customFormat="1" x14ac:dyDescent="0.25">
      <c r="A161" s="107"/>
      <c r="B161" s="100" t="s">
        <v>4</v>
      </c>
      <c r="C161" s="36"/>
      <c r="D161" s="36"/>
      <c r="E161" s="36"/>
      <c r="F161" s="97"/>
      <c r="G161" s="36"/>
      <c r="H161" s="38"/>
      <c r="I161" s="36"/>
      <c r="J161" s="201"/>
      <c r="K161" s="18">
        <f t="shared" si="53"/>
        <v>0</v>
      </c>
      <c r="L161" s="40"/>
      <c r="M161" s="41">
        <f t="shared" si="52"/>
        <v>0</v>
      </c>
    </row>
    <row r="162" spans="1:13" s="53" customFormat="1" x14ac:dyDescent="0.25">
      <c r="A162" s="107"/>
      <c r="B162" s="100" t="s">
        <v>16</v>
      </c>
      <c r="C162" s="36">
        <v>252.2</v>
      </c>
      <c r="D162" s="36">
        <v>252.2</v>
      </c>
      <c r="E162" s="36">
        <v>0</v>
      </c>
      <c r="F162" s="97">
        <f t="shared" si="55"/>
        <v>0</v>
      </c>
      <c r="G162" s="36">
        <v>0</v>
      </c>
      <c r="H162" s="38">
        <f>G162/D162*100</f>
        <v>0</v>
      </c>
      <c r="I162" s="36">
        <v>252.2</v>
      </c>
      <c r="J162" s="201"/>
      <c r="K162" s="18">
        <f t="shared" si="53"/>
        <v>0</v>
      </c>
      <c r="L162" s="40"/>
      <c r="M162" s="41">
        <f t="shared" si="52"/>
        <v>0</v>
      </c>
    </row>
    <row r="163" spans="1:13" s="53" customFormat="1" x14ac:dyDescent="0.25">
      <c r="A163" s="107"/>
      <c r="B163" s="100" t="s">
        <v>11</v>
      </c>
      <c r="C163" s="36"/>
      <c r="D163" s="36"/>
      <c r="E163" s="36"/>
      <c r="F163" s="38"/>
      <c r="G163" s="36"/>
      <c r="H163" s="38"/>
      <c r="I163" s="22"/>
      <c r="J163" s="201"/>
      <c r="K163" s="18">
        <f t="shared" si="53"/>
        <v>0</v>
      </c>
      <c r="L163" s="40"/>
      <c r="M163" s="41">
        <f t="shared" si="52"/>
        <v>0</v>
      </c>
    </row>
    <row r="164" spans="1:13" s="53" customFormat="1" x14ac:dyDescent="0.25">
      <c r="A164" s="107"/>
      <c r="B164" s="100" t="s">
        <v>13</v>
      </c>
      <c r="C164" s="36"/>
      <c r="D164" s="36"/>
      <c r="E164" s="36"/>
      <c r="F164" s="38"/>
      <c r="G164" s="36"/>
      <c r="H164" s="38"/>
      <c r="I164" s="22"/>
      <c r="J164" s="201"/>
      <c r="K164" s="18">
        <f t="shared" si="53"/>
        <v>0</v>
      </c>
      <c r="L164" s="40"/>
      <c r="M164" s="41">
        <f t="shared" si="52"/>
        <v>0</v>
      </c>
    </row>
    <row r="165" spans="1:13" s="53" customFormat="1" x14ac:dyDescent="0.25">
      <c r="A165" s="107"/>
      <c r="B165" s="100" t="s">
        <v>5</v>
      </c>
      <c r="C165" s="36"/>
      <c r="D165" s="36"/>
      <c r="E165" s="36"/>
      <c r="F165" s="38"/>
      <c r="G165" s="36"/>
      <c r="H165" s="38"/>
      <c r="I165" s="22"/>
      <c r="J165" s="201"/>
      <c r="K165" s="18">
        <f t="shared" si="53"/>
        <v>0</v>
      </c>
      <c r="L165" s="40"/>
      <c r="M165" s="41">
        <f t="shared" si="52"/>
        <v>0</v>
      </c>
    </row>
    <row r="166" spans="1:13" s="57" customFormat="1" ht="150.75" customHeight="1" x14ac:dyDescent="0.25">
      <c r="A166" s="130" t="s">
        <v>24</v>
      </c>
      <c r="B166" s="37" t="s">
        <v>107</v>
      </c>
      <c r="C166" s="104">
        <f>C168+C167+C169+C170+C171</f>
        <v>235712.5</v>
      </c>
      <c r="D166" s="104">
        <f>D168+D167+D169+D170+D171</f>
        <v>240755.92</v>
      </c>
      <c r="E166" s="104">
        <f t="shared" ref="E166" si="58">E168+E167+E169+E170+E171</f>
        <v>56547.98</v>
      </c>
      <c r="F166" s="103">
        <f>E166/D166</f>
        <v>0.2349</v>
      </c>
      <c r="G166" s="129">
        <f>G168+G167+G169+G170+G171</f>
        <v>56547.98</v>
      </c>
      <c r="H166" s="103">
        <f t="shared" ref="H166" si="59">G166/D166</f>
        <v>0.2349</v>
      </c>
      <c r="I166" s="104">
        <f>I168+I167+I169+I170+I171</f>
        <v>240755.92</v>
      </c>
      <c r="J166" s="202" t="s">
        <v>115</v>
      </c>
      <c r="K166" s="18">
        <f t="shared" si="53"/>
        <v>0</v>
      </c>
      <c r="L166" s="40"/>
      <c r="M166" s="41">
        <f t="shared" si="52"/>
        <v>0</v>
      </c>
    </row>
    <row r="167" spans="1:13" s="43" customFormat="1" ht="62.25" customHeight="1" x14ac:dyDescent="0.25">
      <c r="A167" s="130"/>
      <c r="B167" s="99" t="s">
        <v>4</v>
      </c>
      <c r="C167" s="96"/>
      <c r="D167" s="96"/>
      <c r="E167" s="96"/>
      <c r="F167" s="97"/>
      <c r="G167" s="36"/>
      <c r="H167" s="97"/>
      <c r="I167" s="96"/>
      <c r="J167" s="202"/>
      <c r="K167" s="18">
        <f t="shared" si="53"/>
        <v>0</v>
      </c>
      <c r="L167" s="40"/>
      <c r="M167" s="41">
        <f t="shared" ref="M167:M189" si="60">D167-I167</f>
        <v>0</v>
      </c>
    </row>
    <row r="168" spans="1:13" s="43" customFormat="1" ht="62.25" customHeight="1" x14ac:dyDescent="0.25">
      <c r="A168" s="130"/>
      <c r="B168" s="99" t="s">
        <v>16</v>
      </c>
      <c r="C168" s="96">
        <v>224499.20000000001</v>
      </c>
      <c r="D168" s="96">
        <v>224499.20000000001</v>
      </c>
      <c r="E168" s="96">
        <v>52511.839999999997</v>
      </c>
      <c r="F168" s="97">
        <f>E168/D168</f>
        <v>0.2339</v>
      </c>
      <c r="G168" s="36">
        <v>52511.839999999997</v>
      </c>
      <c r="H168" s="97">
        <f>G168/D168</f>
        <v>0.2339</v>
      </c>
      <c r="I168" s="96">
        <v>224499.20000000001</v>
      </c>
      <c r="J168" s="202"/>
      <c r="K168" s="18">
        <f t="shared" si="53"/>
        <v>0</v>
      </c>
      <c r="L168" s="40"/>
      <c r="M168" s="41">
        <f t="shared" si="60"/>
        <v>0</v>
      </c>
    </row>
    <row r="169" spans="1:13" s="43" customFormat="1" ht="62.25" customHeight="1" x14ac:dyDescent="0.25">
      <c r="A169" s="130"/>
      <c r="B169" s="99" t="s">
        <v>11</v>
      </c>
      <c r="C169" s="96">
        <f>11213.3-C170</f>
        <v>11175.2</v>
      </c>
      <c r="D169" s="96">
        <v>12237.34</v>
      </c>
      <c r="E169" s="36">
        <f>G169</f>
        <v>4036.14</v>
      </c>
      <c r="F169" s="38">
        <f>E169/D169</f>
        <v>0.32979999999999998</v>
      </c>
      <c r="G169" s="36">
        <v>4036.14</v>
      </c>
      <c r="H169" s="97">
        <f>G169/D169</f>
        <v>0.32979999999999998</v>
      </c>
      <c r="I169" s="96">
        <v>12237.34</v>
      </c>
      <c r="J169" s="202"/>
      <c r="K169" s="18">
        <f t="shared" si="53"/>
        <v>0</v>
      </c>
      <c r="L169" s="40"/>
      <c r="M169" s="41">
        <f t="shared" si="60"/>
        <v>0</v>
      </c>
    </row>
    <row r="170" spans="1:13" s="43" customFormat="1" ht="62.25" customHeight="1" x14ac:dyDescent="0.25">
      <c r="A170" s="130"/>
      <c r="B170" s="99" t="s">
        <v>13</v>
      </c>
      <c r="C170" s="96">
        <v>38.1</v>
      </c>
      <c r="D170" s="96">
        <v>4019.38</v>
      </c>
      <c r="E170" s="96">
        <f>G170</f>
        <v>0</v>
      </c>
      <c r="F170" s="97"/>
      <c r="G170" s="36"/>
      <c r="H170" s="97"/>
      <c r="I170" s="96">
        <f>D170</f>
        <v>4019.38</v>
      </c>
      <c r="J170" s="202"/>
      <c r="K170" s="18">
        <f t="shared" si="53"/>
        <v>0</v>
      </c>
      <c r="L170" s="40"/>
      <c r="M170" s="41">
        <f t="shared" si="60"/>
        <v>0</v>
      </c>
    </row>
    <row r="171" spans="1:13" s="43" customFormat="1" ht="62.25" customHeight="1" x14ac:dyDescent="0.25">
      <c r="A171" s="130"/>
      <c r="B171" s="99" t="s">
        <v>5</v>
      </c>
      <c r="C171" s="96"/>
      <c r="D171" s="96"/>
      <c r="E171" s="96"/>
      <c r="F171" s="97"/>
      <c r="G171" s="36"/>
      <c r="H171" s="97"/>
      <c r="I171" s="96"/>
      <c r="J171" s="202"/>
      <c r="K171" s="18">
        <f t="shared" si="53"/>
        <v>0</v>
      </c>
      <c r="L171" s="40"/>
      <c r="M171" s="41">
        <f t="shared" si="60"/>
        <v>0</v>
      </c>
    </row>
    <row r="172" spans="1:13" s="35" customFormat="1" ht="63.75" customHeight="1" x14ac:dyDescent="0.25">
      <c r="A172" s="130" t="s">
        <v>25</v>
      </c>
      <c r="B172" s="132" t="s">
        <v>73</v>
      </c>
      <c r="C172" s="104"/>
      <c r="D172" s="104"/>
      <c r="E172" s="136"/>
      <c r="F172" s="103"/>
      <c r="G172" s="129"/>
      <c r="H172" s="103"/>
      <c r="I172" s="137"/>
      <c r="J172" s="90" t="s">
        <v>36</v>
      </c>
      <c r="K172" s="18">
        <f t="shared" si="53"/>
        <v>0</v>
      </c>
      <c r="L172" s="66"/>
      <c r="M172" s="67">
        <f t="shared" si="60"/>
        <v>0</v>
      </c>
    </row>
    <row r="173" spans="1:13" s="44" customFormat="1" ht="128.25" customHeight="1" x14ac:dyDescent="0.4">
      <c r="A173" s="107" t="s">
        <v>26</v>
      </c>
      <c r="B173" s="105" t="s">
        <v>68</v>
      </c>
      <c r="C173" s="102">
        <f>SUM(C174:C178)</f>
        <v>421455</v>
      </c>
      <c r="D173" s="102">
        <f t="shared" ref="D173:G173" si="61">SUM(D174:D178)</f>
        <v>421455</v>
      </c>
      <c r="E173" s="102">
        <f t="shared" si="61"/>
        <v>173841.14</v>
      </c>
      <c r="F173" s="101">
        <f>E173/D173</f>
        <v>0.41249999999999998</v>
      </c>
      <c r="G173" s="102">
        <f t="shared" si="61"/>
        <v>173841.14</v>
      </c>
      <c r="H173" s="101">
        <f>G173/D173</f>
        <v>0.41249999999999998</v>
      </c>
      <c r="I173" s="102">
        <f>SUM(I174:I178)</f>
        <v>421455</v>
      </c>
      <c r="J173" s="167" t="s">
        <v>123</v>
      </c>
      <c r="K173" s="18">
        <f t="shared" si="53"/>
        <v>0</v>
      </c>
      <c r="L173" s="40"/>
      <c r="M173" s="41">
        <f t="shared" si="60"/>
        <v>0</v>
      </c>
    </row>
    <row r="174" spans="1:13" s="44" customFormat="1" x14ac:dyDescent="0.4">
      <c r="A174" s="107"/>
      <c r="B174" s="99" t="s">
        <v>4</v>
      </c>
      <c r="C174" s="36"/>
      <c r="D174" s="36"/>
      <c r="E174" s="36"/>
      <c r="F174" s="38"/>
      <c r="G174" s="36"/>
      <c r="H174" s="38"/>
      <c r="I174" s="36"/>
      <c r="J174" s="168"/>
      <c r="K174" s="18">
        <f t="shared" si="53"/>
        <v>0</v>
      </c>
      <c r="L174" s="40"/>
      <c r="M174" s="41">
        <f t="shared" si="60"/>
        <v>0</v>
      </c>
    </row>
    <row r="175" spans="1:13" s="47" customFormat="1" x14ac:dyDescent="0.4">
      <c r="A175" s="39"/>
      <c r="B175" s="100" t="s">
        <v>16</v>
      </c>
      <c r="C175" s="36">
        <v>400380.6</v>
      </c>
      <c r="D175" s="36">
        <v>400380.6</v>
      </c>
      <c r="E175" s="36">
        <v>163705.74</v>
      </c>
      <c r="F175" s="38">
        <f>E175/D175</f>
        <v>0.40889999999999999</v>
      </c>
      <c r="G175" s="36">
        <v>163705.74</v>
      </c>
      <c r="H175" s="38">
        <f>G175/D175</f>
        <v>0.40889999999999999</v>
      </c>
      <c r="I175" s="36">
        <f>D175</f>
        <v>400380.6</v>
      </c>
      <c r="J175" s="168"/>
      <c r="K175" s="18">
        <f t="shared" si="53"/>
        <v>0</v>
      </c>
      <c r="L175" s="45"/>
      <c r="M175" s="41">
        <f t="shared" si="60"/>
        <v>0</v>
      </c>
    </row>
    <row r="176" spans="1:13" s="47" customFormat="1" ht="111.75" customHeight="1" x14ac:dyDescent="0.4">
      <c r="A176" s="39"/>
      <c r="B176" s="100" t="s">
        <v>11</v>
      </c>
      <c r="C176" s="36">
        <v>21074.400000000001</v>
      </c>
      <c r="D176" s="36">
        <v>21074.400000000001</v>
      </c>
      <c r="E176" s="36">
        <f>G176</f>
        <v>10135.4</v>
      </c>
      <c r="F176" s="38">
        <f>E176/D176</f>
        <v>0.48089999999999999</v>
      </c>
      <c r="G176" s="36">
        <v>10135.4</v>
      </c>
      <c r="H176" s="38">
        <f>G176/D176</f>
        <v>0.48089999999999999</v>
      </c>
      <c r="I176" s="36">
        <f>D176</f>
        <v>21074.400000000001</v>
      </c>
      <c r="J176" s="168"/>
      <c r="K176" s="18">
        <f t="shared" si="53"/>
        <v>0</v>
      </c>
      <c r="L176" s="45"/>
      <c r="M176" s="41">
        <f t="shared" si="60"/>
        <v>0</v>
      </c>
    </row>
    <row r="177" spans="1:13" s="44" customFormat="1" ht="108.75" customHeight="1" x14ac:dyDescent="0.4">
      <c r="A177" s="107"/>
      <c r="B177" s="99" t="s">
        <v>13</v>
      </c>
      <c r="C177" s="36">
        <v>0</v>
      </c>
      <c r="D177" s="36">
        <v>0</v>
      </c>
      <c r="E177" s="36">
        <v>0</v>
      </c>
      <c r="F177" s="38"/>
      <c r="G177" s="36"/>
      <c r="H177" s="38"/>
      <c r="I177" s="22">
        <v>0</v>
      </c>
      <c r="J177" s="168"/>
      <c r="K177" s="18">
        <f t="shared" si="53"/>
        <v>0</v>
      </c>
      <c r="L177" s="40"/>
      <c r="M177" s="41">
        <f t="shared" si="60"/>
        <v>0</v>
      </c>
    </row>
    <row r="178" spans="1:13" s="44" customFormat="1" ht="56.25" customHeight="1" x14ac:dyDescent="0.4">
      <c r="A178" s="107"/>
      <c r="B178" s="99" t="s">
        <v>5</v>
      </c>
      <c r="C178" s="96"/>
      <c r="D178" s="96"/>
      <c r="E178" s="96"/>
      <c r="F178" s="97"/>
      <c r="G178" s="36"/>
      <c r="H178" s="97"/>
      <c r="I178" s="21"/>
      <c r="J178" s="168"/>
      <c r="K178" s="18">
        <f t="shared" si="53"/>
        <v>0</v>
      </c>
      <c r="L178" s="40"/>
      <c r="M178" s="41">
        <f t="shared" si="60"/>
        <v>0</v>
      </c>
    </row>
    <row r="179" spans="1:13" s="156" customFormat="1" ht="75.75" customHeight="1" x14ac:dyDescent="0.25">
      <c r="A179" s="130" t="s">
        <v>27</v>
      </c>
      <c r="B179" s="132" t="s">
        <v>74</v>
      </c>
      <c r="C179" s="104"/>
      <c r="D179" s="104"/>
      <c r="E179" s="136"/>
      <c r="F179" s="103"/>
      <c r="G179" s="129"/>
      <c r="H179" s="103"/>
      <c r="I179" s="137"/>
      <c r="J179" s="90" t="s">
        <v>36</v>
      </c>
      <c r="K179" s="18">
        <f t="shared" si="53"/>
        <v>0</v>
      </c>
      <c r="L179" s="66"/>
      <c r="M179" s="67">
        <f t="shared" si="60"/>
        <v>0</v>
      </c>
    </row>
    <row r="180" spans="1:13" s="91" customFormat="1" ht="101.25" x14ac:dyDescent="0.25">
      <c r="A180" s="39" t="s">
        <v>30</v>
      </c>
      <c r="B180" s="37" t="s">
        <v>108</v>
      </c>
      <c r="C180" s="129">
        <f>C181+C182+C183</f>
        <v>0</v>
      </c>
      <c r="D180" s="129">
        <f t="shared" ref="D180:E180" si="62">D181+D182+D183</f>
        <v>0</v>
      </c>
      <c r="E180" s="129">
        <f t="shared" si="62"/>
        <v>0</v>
      </c>
      <c r="F180" s="131"/>
      <c r="G180" s="129">
        <f>G181+G182+G183</f>
        <v>0</v>
      </c>
      <c r="H180" s="131"/>
      <c r="I180" s="129">
        <f>I181+I182+I183</f>
        <v>0</v>
      </c>
      <c r="J180" s="171" t="s">
        <v>36</v>
      </c>
      <c r="K180" s="18">
        <f t="shared" si="53"/>
        <v>0</v>
      </c>
      <c r="L180" s="60"/>
      <c r="M180" s="61">
        <f t="shared" si="60"/>
        <v>0</v>
      </c>
    </row>
    <row r="181" spans="1:13" s="92" customFormat="1" x14ac:dyDescent="0.25">
      <c r="A181" s="157"/>
      <c r="B181" s="100" t="s">
        <v>4</v>
      </c>
      <c r="C181" s="36"/>
      <c r="D181" s="36"/>
      <c r="E181" s="36"/>
      <c r="F181" s="38"/>
      <c r="G181" s="36"/>
      <c r="H181" s="38"/>
      <c r="I181" s="36"/>
      <c r="J181" s="171"/>
      <c r="K181" s="18">
        <f t="shared" si="53"/>
        <v>0</v>
      </c>
      <c r="L181" s="60"/>
      <c r="M181" s="61">
        <f t="shared" si="60"/>
        <v>0</v>
      </c>
    </row>
    <row r="182" spans="1:13" s="92" customFormat="1" x14ac:dyDescent="0.25">
      <c r="A182" s="157"/>
      <c r="B182" s="100" t="s">
        <v>16</v>
      </c>
      <c r="C182" s="36"/>
      <c r="D182" s="36"/>
      <c r="E182" s="36"/>
      <c r="F182" s="38"/>
      <c r="G182" s="36"/>
      <c r="H182" s="38"/>
      <c r="I182" s="36"/>
      <c r="J182" s="171"/>
      <c r="K182" s="18">
        <f t="shared" si="53"/>
        <v>0</v>
      </c>
      <c r="L182" s="60"/>
      <c r="M182" s="61">
        <f t="shared" si="60"/>
        <v>0</v>
      </c>
    </row>
    <row r="183" spans="1:13" s="92" customFormat="1" x14ac:dyDescent="0.25">
      <c r="A183" s="157"/>
      <c r="B183" s="100" t="s">
        <v>11</v>
      </c>
      <c r="C183" s="36"/>
      <c r="D183" s="36"/>
      <c r="E183" s="36"/>
      <c r="F183" s="38"/>
      <c r="G183" s="36"/>
      <c r="H183" s="38"/>
      <c r="I183" s="36"/>
      <c r="J183" s="171"/>
      <c r="K183" s="18">
        <f t="shared" si="53"/>
        <v>0</v>
      </c>
      <c r="L183" s="60"/>
      <c r="M183" s="61">
        <f t="shared" si="60"/>
        <v>0</v>
      </c>
    </row>
    <row r="184" spans="1:13" s="92" customFormat="1" x14ac:dyDescent="0.25">
      <c r="A184" s="157"/>
      <c r="B184" s="100" t="s">
        <v>13</v>
      </c>
      <c r="C184" s="36"/>
      <c r="D184" s="36"/>
      <c r="E184" s="36"/>
      <c r="F184" s="38"/>
      <c r="G184" s="36"/>
      <c r="H184" s="38"/>
      <c r="I184" s="36"/>
      <c r="J184" s="171"/>
      <c r="K184" s="18">
        <f t="shared" si="53"/>
        <v>0</v>
      </c>
      <c r="L184" s="60"/>
      <c r="M184" s="61">
        <f t="shared" si="60"/>
        <v>0</v>
      </c>
    </row>
    <row r="185" spans="1:13" s="92" customFormat="1" x14ac:dyDescent="0.25">
      <c r="A185" s="157"/>
      <c r="B185" s="100" t="s">
        <v>5</v>
      </c>
      <c r="C185" s="36"/>
      <c r="D185" s="36"/>
      <c r="E185" s="36"/>
      <c r="F185" s="38"/>
      <c r="G185" s="36"/>
      <c r="H185" s="38"/>
      <c r="I185" s="36"/>
      <c r="J185" s="171"/>
      <c r="K185" s="18">
        <f t="shared" si="53"/>
        <v>0</v>
      </c>
      <c r="L185" s="60"/>
      <c r="M185" s="61">
        <f t="shared" si="60"/>
        <v>0</v>
      </c>
    </row>
    <row r="186" spans="1:13" s="93" customFormat="1" ht="74.25" customHeight="1" x14ac:dyDescent="0.25">
      <c r="A186" s="130" t="s">
        <v>29</v>
      </c>
      <c r="B186" s="132" t="s">
        <v>75</v>
      </c>
      <c r="C186" s="129"/>
      <c r="D186" s="129"/>
      <c r="E186" s="129"/>
      <c r="F186" s="131"/>
      <c r="G186" s="129"/>
      <c r="H186" s="131"/>
      <c r="I186" s="89"/>
      <c r="J186" s="90" t="s">
        <v>36</v>
      </c>
      <c r="K186" s="18">
        <f t="shared" si="53"/>
        <v>0</v>
      </c>
      <c r="L186" s="66"/>
      <c r="M186" s="67">
        <f t="shared" si="60"/>
        <v>0</v>
      </c>
    </row>
    <row r="187" spans="1:13" s="93" customFormat="1" ht="72.75" customHeight="1" x14ac:dyDescent="0.25">
      <c r="A187" s="130" t="s">
        <v>28</v>
      </c>
      <c r="B187" s="132" t="s">
        <v>76</v>
      </c>
      <c r="C187" s="129"/>
      <c r="D187" s="129"/>
      <c r="E187" s="129"/>
      <c r="F187" s="131"/>
      <c r="G187" s="129"/>
      <c r="H187" s="131"/>
      <c r="I187" s="89"/>
      <c r="J187" s="90" t="s">
        <v>36</v>
      </c>
      <c r="K187" s="18">
        <f t="shared" si="53"/>
        <v>0</v>
      </c>
      <c r="L187" s="66"/>
      <c r="M187" s="67">
        <f t="shared" si="60"/>
        <v>0</v>
      </c>
    </row>
    <row r="188" spans="1:13" s="158" customFormat="1" ht="94.5" customHeight="1" x14ac:dyDescent="0.4">
      <c r="A188" s="130" t="s">
        <v>77</v>
      </c>
      <c r="B188" s="132" t="s">
        <v>59</v>
      </c>
      <c r="C188" s="129"/>
      <c r="D188" s="129"/>
      <c r="E188" s="88"/>
      <c r="F188" s="131"/>
      <c r="G188" s="129"/>
      <c r="H188" s="131"/>
      <c r="I188" s="89"/>
      <c r="J188" s="90" t="s">
        <v>36</v>
      </c>
      <c r="K188" s="18">
        <f t="shared" si="53"/>
        <v>0</v>
      </c>
      <c r="L188" s="66"/>
      <c r="M188" s="67">
        <f t="shared" si="60"/>
        <v>0</v>
      </c>
    </row>
    <row r="189" spans="1:13" s="44" customFormat="1" ht="211.5" customHeight="1" x14ac:dyDescent="0.4">
      <c r="A189" s="130" t="s">
        <v>57</v>
      </c>
      <c r="B189" s="132" t="s">
        <v>109</v>
      </c>
      <c r="C189" s="104">
        <f>SUM(C190:C193)</f>
        <v>34441.199999999997</v>
      </c>
      <c r="D189" s="104">
        <f>SUM(D190:D193)</f>
        <v>34450.199999999997</v>
      </c>
      <c r="E189" s="104">
        <f>SUM(E190:E193)</f>
        <v>11374.84</v>
      </c>
      <c r="F189" s="103">
        <f>E189/D189</f>
        <v>0.33019999999999999</v>
      </c>
      <c r="G189" s="129">
        <f>SUM(G190:G193)</f>
        <v>11060.32</v>
      </c>
      <c r="H189" s="103">
        <f>G189/D189</f>
        <v>0.3211</v>
      </c>
      <c r="I189" s="104">
        <f>SUM(I190:I193)</f>
        <v>34450.199999999997</v>
      </c>
      <c r="J189" s="201" t="s">
        <v>96</v>
      </c>
      <c r="K189" s="18">
        <f t="shared" si="53"/>
        <v>0</v>
      </c>
      <c r="L189" s="40"/>
      <c r="M189" s="41">
        <f t="shared" si="60"/>
        <v>0</v>
      </c>
    </row>
    <row r="190" spans="1:13" s="59" customFormat="1" ht="33.75" customHeight="1" x14ac:dyDescent="0.4">
      <c r="A190" s="130"/>
      <c r="B190" s="99" t="s">
        <v>4</v>
      </c>
      <c r="C190" s="96">
        <v>30698.7</v>
      </c>
      <c r="D190" s="96">
        <v>30698.7</v>
      </c>
      <c r="E190" s="96">
        <v>10365.84</v>
      </c>
      <c r="F190" s="97">
        <f>E190/D190</f>
        <v>0.3377</v>
      </c>
      <c r="G190" s="36">
        <v>10365.84</v>
      </c>
      <c r="H190" s="97">
        <f t="shared" ref="H190:H192" si="63">G190/D190</f>
        <v>0.3377</v>
      </c>
      <c r="I190" s="96">
        <v>30698.7</v>
      </c>
      <c r="J190" s="201"/>
      <c r="K190" s="18">
        <f t="shared" si="53"/>
        <v>0</v>
      </c>
      <c r="L190" s="40"/>
      <c r="M190" s="58">
        <f>E190-G190</f>
        <v>0</v>
      </c>
    </row>
    <row r="191" spans="1:13" s="59" customFormat="1" ht="33.75" customHeight="1" x14ac:dyDescent="0.4">
      <c r="A191" s="130"/>
      <c r="B191" s="99" t="s">
        <v>16</v>
      </c>
      <c r="C191" s="96">
        <v>3742.5</v>
      </c>
      <c r="D191" s="96">
        <v>3742.5</v>
      </c>
      <c r="E191" s="96">
        <v>1000</v>
      </c>
      <c r="F191" s="97">
        <f>E191/D191</f>
        <v>0.26719999999999999</v>
      </c>
      <c r="G191" s="36">
        <v>685.48</v>
      </c>
      <c r="H191" s="97">
        <f t="shared" si="63"/>
        <v>0.1832</v>
      </c>
      <c r="I191" s="96">
        <v>3742.5</v>
      </c>
      <c r="J191" s="201"/>
      <c r="K191" s="18">
        <f t="shared" si="53"/>
        <v>0</v>
      </c>
      <c r="L191" s="40"/>
      <c r="M191" s="58">
        <f>E191-G191</f>
        <v>314.52</v>
      </c>
    </row>
    <row r="192" spans="1:13" s="59" customFormat="1" ht="33.75" customHeight="1" x14ac:dyDescent="0.4">
      <c r="A192" s="130"/>
      <c r="B192" s="99" t="s">
        <v>11</v>
      </c>
      <c r="C192" s="96"/>
      <c r="D192" s="96">
        <v>9</v>
      </c>
      <c r="E192" s="96">
        <v>9</v>
      </c>
      <c r="F192" s="97">
        <f>E192/D192</f>
        <v>1</v>
      </c>
      <c r="G192" s="36">
        <v>9</v>
      </c>
      <c r="H192" s="97">
        <f t="shared" si="63"/>
        <v>1</v>
      </c>
      <c r="I192" s="96">
        <v>9</v>
      </c>
      <c r="J192" s="201"/>
      <c r="K192" s="18">
        <f t="shared" si="53"/>
        <v>0</v>
      </c>
      <c r="L192" s="40"/>
      <c r="M192" s="58">
        <f>E192-G192</f>
        <v>0</v>
      </c>
    </row>
    <row r="193" spans="1:13" s="59" customFormat="1" ht="33.75" customHeight="1" x14ac:dyDescent="0.4">
      <c r="A193" s="130"/>
      <c r="B193" s="99" t="s">
        <v>13</v>
      </c>
      <c r="C193" s="96"/>
      <c r="D193" s="96"/>
      <c r="E193" s="96"/>
      <c r="F193" s="97"/>
      <c r="G193" s="36"/>
      <c r="H193" s="97"/>
      <c r="I193" s="96"/>
      <c r="J193" s="201"/>
      <c r="K193" s="18">
        <f t="shared" si="53"/>
        <v>0</v>
      </c>
      <c r="L193" s="40"/>
      <c r="M193" s="58">
        <f>E193-G193</f>
        <v>0</v>
      </c>
    </row>
    <row r="194" spans="1:13" ht="73.5" customHeight="1" x14ac:dyDescent="0.4">
      <c r="A194" s="86" t="s">
        <v>79</v>
      </c>
      <c r="B194" s="84" t="s">
        <v>78</v>
      </c>
      <c r="C194" s="85"/>
      <c r="D194" s="85"/>
      <c r="E194" s="88"/>
      <c r="F194" s="87"/>
      <c r="G194" s="85"/>
      <c r="H194" s="87"/>
      <c r="I194" s="89"/>
      <c r="J194" s="90" t="s">
        <v>36</v>
      </c>
      <c r="K194" s="18">
        <f t="shared" si="53"/>
        <v>0</v>
      </c>
      <c r="L194" s="18"/>
      <c r="M194" s="19"/>
    </row>
    <row r="195" spans="1:13" ht="73.5" customHeight="1" x14ac:dyDescent="0.4">
      <c r="A195" s="86" t="s">
        <v>81</v>
      </c>
      <c r="B195" s="84" t="s">
        <v>80</v>
      </c>
      <c r="C195" s="85"/>
      <c r="D195" s="85"/>
      <c r="E195" s="88"/>
      <c r="F195" s="87"/>
      <c r="G195" s="85"/>
      <c r="H195" s="87"/>
      <c r="I195" s="89"/>
      <c r="J195" s="90" t="s">
        <v>36</v>
      </c>
      <c r="K195" s="18">
        <f t="shared" si="53"/>
        <v>0</v>
      </c>
      <c r="L195" s="18"/>
      <c r="M195" s="19"/>
    </row>
    <row r="410" spans="9:9" x14ac:dyDescent="0.4">
      <c r="I410" s="6"/>
    </row>
    <row r="411" spans="9:9" x14ac:dyDescent="0.4">
      <c r="I411" s="6"/>
    </row>
    <row r="412" spans="9:9" x14ac:dyDescent="0.4">
      <c r="I412" s="6"/>
    </row>
  </sheetData>
  <autoFilter ref="A7:J397"/>
  <customSheetViews>
    <customSheetView guid="{A0A3CD9B-2436-40D7-91DB-589A95FBBF00}" scale="50" showPageBreaks="1" outlineSymbols="0" zeroValues="0" fitToPage="1" printArea="1" showAutoFilter="1" view="pageBreakPreview">
      <pane xSplit="2" ySplit="8" topLeftCell="C93" activePane="bottomRight" state="frozen"/>
      <selection pane="bottomRight" activeCell="E117" sqref="E117"/>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6" fitToHeight="0" orientation="landscape" r:id="rId1"/>
      <autoFilter ref="A7:J397"/>
    </customSheetView>
    <customSheetView guid="{BEA0FDBA-BB07-4C19-8BBD-5E57EE395C09}" scale="50" showPageBreaks="1" outlineSymbols="0" zeroValues="0" fitToPage="1" printArea="1" showAutoFilter="1" view="pageBreakPreview" topLeftCell="A177">
      <selection activeCell="I144" sqref="I144"/>
      <rowBreaks count="33" manualBreakCount="33">
        <brk id="25" max="9" man="1"/>
        <brk id="82" max="11" man="1"/>
        <brk id="121" max="9" man="1"/>
        <brk id="143" max="9" man="1"/>
        <brk id="165" max="9"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 header="0" footer="0"/>
      <printOptions horizontalCentered="1"/>
      <pageSetup paperSize="8" scale="46" fitToHeight="0" orientation="landscape" r:id="rId2"/>
      <autoFilter ref="A7:J397"/>
    </customSheetView>
    <customSheetView guid="{99950613-28E7-4EC2-B918-559A2757B0A9}" scale="50" showPageBreaks="1" outlineSymbols="0" zeroValues="0" fitToPage="1" printArea="1" showAutoFilter="1" view="pageBreakPreview" topLeftCell="B148">
      <selection activeCell="L78" sqref="L78"/>
      <rowBreaks count="32" manualBreakCount="32">
        <brk id="28" max="11" man="1"/>
        <brk id="109" max="11" man="1"/>
        <brk id="146" max="11" man="1"/>
        <brk id="178" max="11" man="1"/>
        <brk id="211"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pageMargins left="0" right="0" top="0.9055118110236221" bottom="0" header="0" footer="0"/>
      <printOptions horizontalCentered="1"/>
      <pageSetup paperSize="8" scale="40" fitToHeight="0" orientation="landscape" r:id="rId3"/>
      <autoFilter ref="A7:L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4"/>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5"/>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7"/>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9"/>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0"/>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1"/>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2"/>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4"/>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8"/>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9"/>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0"/>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1"/>
      <autoFilter ref="A7:K386"/>
    </customSheetView>
    <customSheetView guid="{0CCCFAED-79CE-4449-BC23-D60C794B65C2}" scale="50" showPageBreaks="1" outlineSymbols="0" zeroValues="0" fitToPage="1" printArea="1" showAutoFilter="1" view="pageBreakPreview" topLeftCell="A5">
      <pane xSplit="2" ySplit="4" topLeftCell="K33" activePane="bottomRight" state="frozen"/>
      <selection pane="bottomRight" activeCell="L37" sqref="L37:L42"/>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horizontalDpi="4294967293" r:id="rId22"/>
      <autoFilter ref="A7:L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3"/>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4"/>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5DE1976-7F07-4EB4-8A9C-FB72D060BEFA}" scale="50" showPageBreaks="1" outlineSymbols="0" zeroValues="0" fitToPage="1" printArea="1" showAutoFilter="1" hiddenColumns="1" view="pageBreakPreview" topLeftCell="E1">
      <selection activeCell="L15" sqref="L15:L20"/>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3" fitToHeight="0" orientation="landscape" r:id="rId25"/>
      <autoFilter ref="A7:L397"/>
    </customSheetView>
    <customSheetView guid="{CCF533A2-322B-40E2-88B2-065E6D1D35B4}" scale="50" showPageBreaks="1" outlineSymbols="0" zeroValues="0" fitToPage="1" printArea="1" showAutoFilter="1" view="pageBreakPreview" topLeftCell="A4">
      <pane xSplit="2" ySplit="5" topLeftCell="D143" activePane="bottomRight" state="frozen"/>
      <selection pane="bottomRight" activeCell="H140" sqref="H140:H141"/>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26"/>
      <autoFilter ref="A7:J397"/>
    </customSheetView>
    <customSheetView guid="{3EEA7E1A-5F2B-4408-A34C-1F0223B5B245}" scale="50" showPageBreaks="1" outlineSymbols="0" zeroValues="0" fitToPage="1" printArea="1" showAutoFilter="1" view="pageBreakPreview" topLeftCell="A5">
      <pane xSplit="4" ySplit="10" topLeftCell="J15" activePane="bottomRight" state="frozen"/>
      <selection pane="bottomRight" activeCell="I32" sqref="I32"/>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6" fitToHeight="0" orientation="landscape" horizontalDpi="4294967293" r:id="rId27"/>
      <autoFilter ref="A7:J397"/>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8"/>
      <autoFilter ref="A7:J397"/>
    </customSheetView>
    <customSheetView guid="{CA384592-0CFD-4322-A4EB-34EC04693944}" scale="50" showPageBreaks="1" outlineSymbols="0" zeroValues="0" fitToPage="1" printArea="1" showAutoFilter="1" view="pageBreakPreview" topLeftCell="A22">
      <selection activeCell="I25" sqref="I25"/>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32" fitToHeight="0" orientation="landscape" r:id="rId29"/>
      <autoFilter ref="A7:J397"/>
    </customSheetView>
    <customSheetView guid="{13BE7114-35DF-4699-8779-61985C68F6C3}" scale="50" showPageBreaks="1" outlineSymbols="0" zeroValues="0" printArea="1" showAutoFilter="1" view="pageBreakPreview" topLeftCell="A5">
      <pane xSplit="4" ySplit="10" topLeftCell="J36" activePane="bottomRight" state="frozen"/>
      <selection pane="bottomRight" activeCell="J37" sqref="J37:J42"/>
      <rowBreaks count="33" manualBreakCount="33">
        <brk id="28" max="15" man="1"/>
        <brk id="35" max="11" man="1"/>
        <brk id="44" max="11"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5" fitToHeight="0" orientation="landscape" horizontalDpi="4294967293" r:id="rId30"/>
      <autoFilter ref="A7:J397"/>
    </customSheetView>
    <customSheetView guid="{67ADFAE6-A9AF-44D7-8539-93CD0F6B7849}" scale="50" showPageBreaks="1" outlineSymbols="0" zeroValues="0" fitToPage="1" printArea="1" showAutoFilter="1" hiddenRows="1" view="pageBreakPreview" topLeftCell="A4">
      <pane xSplit="4" ySplit="7" topLeftCell="E119" activePane="bottomRight" state="frozen"/>
      <selection pane="bottomRight" activeCell="E194" sqref="E194"/>
      <rowBreaks count="31" manualBreakCount="31">
        <brk id="28" max="9" man="1"/>
        <brk id="54" max="11" man="1"/>
        <brk id="139" max="9"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6" fitToHeight="0" orientation="landscape" horizontalDpi="4294967293" r:id="rId31"/>
      <autoFilter ref="A7:J397"/>
    </customSheetView>
  </customSheetViews>
  <mergeCells count="74">
    <mergeCell ref="J189:J193"/>
    <mergeCell ref="C147:C148"/>
    <mergeCell ref="B140:B141"/>
    <mergeCell ref="C140:C141"/>
    <mergeCell ref="J180:J185"/>
    <mergeCell ref="J147:J153"/>
    <mergeCell ref="J173:J178"/>
    <mergeCell ref="J140:J146"/>
    <mergeCell ref="I140:I141"/>
    <mergeCell ref="I147:I148"/>
    <mergeCell ref="J166:J171"/>
    <mergeCell ref="J160:J165"/>
    <mergeCell ref="J154:J159"/>
    <mergeCell ref="A147:A148"/>
    <mergeCell ref="B147:B148"/>
    <mergeCell ref="D140:D141"/>
    <mergeCell ref="D147:D148"/>
    <mergeCell ref="H147:H148"/>
    <mergeCell ref="F147:F148"/>
    <mergeCell ref="E147:E148"/>
    <mergeCell ref="A140:A146"/>
    <mergeCell ref="E140:E141"/>
    <mergeCell ref="F140:F141"/>
    <mergeCell ref="G147:G148"/>
    <mergeCell ref="G140:G141"/>
    <mergeCell ref="H140:H141"/>
    <mergeCell ref="B21:B23"/>
    <mergeCell ref="C21:C23"/>
    <mergeCell ref="D21:D23"/>
    <mergeCell ref="E21:E23"/>
    <mergeCell ref="A21:A22"/>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A15:A20"/>
    <mergeCell ref="E5:H5"/>
    <mergeCell ref="J9:J14"/>
    <mergeCell ref="J15:J20"/>
    <mergeCell ref="J37:J42"/>
    <mergeCell ref="J21:J28"/>
    <mergeCell ref="J29:J35"/>
    <mergeCell ref="F21:F23"/>
    <mergeCell ref="G21:G23"/>
    <mergeCell ref="I21:I23"/>
    <mergeCell ref="G29:G30"/>
    <mergeCell ref="H29:H30"/>
    <mergeCell ref="I29:I30"/>
    <mergeCell ref="F29:F30"/>
    <mergeCell ref="E29:E30"/>
    <mergeCell ref="H21:H23"/>
    <mergeCell ref="J134:J139"/>
    <mergeCell ref="J104:J109"/>
    <mergeCell ref="J128:J133"/>
    <mergeCell ref="J110:J115"/>
    <mergeCell ref="J98:J103"/>
    <mergeCell ref="J49:J54"/>
    <mergeCell ref="J43:J48"/>
    <mergeCell ref="J55:J60"/>
    <mergeCell ref="J62:J67"/>
    <mergeCell ref="J122:J127"/>
    <mergeCell ref="J92:J97"/>
    <mergeCell ref="J68:J73"/>
  </mergeCells>
  <phoneticPr fontId="4" type="noConversion"/>
  <printOptions horizontalCentered="1"/>
  <pageMargins left="0" right="0" top="0.9055118110236221" bottom="0" header="0" footer="0"/>
  <pageSetup paperSize="8" scale="46" fitToHeight="0" orientation="landscape" r:id="rId32"/>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01.05.2018</vt:lpstr>
      <vt:lpstr>'на 01.05.2018'!Заголовки_для_печати</vt:lpstr>
      <vt:lpstr>'на 01.05.2018'!Область_печати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2018-05-10T04:50:26Z</cp:lastPrinted>
  <dcterms:created xsi:type="dcterms:W3CDTF">2011-12-13T05:34:09Z</dcterms:created>
  <dcterms:modified xsi:type="dcterms:W3CDTF">2018-05-17T08:33:40Z</dcterms:modified>
</cp:coreProperties>
</file>