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2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6.xml" ContentType="application/vnd.openxmlformats-officedocument.spreadsheetml.revisionLog+xml"/>
  <Override PartName="/xl/revisions/revisionLog107.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51.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02.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18.xml" ContentType="application/vnd.openxmlformats-officedocument.spreadsheetml.revisionLog+xml"/>
  <Override PartName="/xl/revisions/revisionLog144.xml" ContentType="application/vnd.openxmlformats-officedocument.spreadsheetml.revisionLog+xml"/>
  <Override PartName="/xl/revisions/revisionLog4.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7.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54.xml" ContentType="application/vnd.openxmlformats-officedocument.spreadsheetml.revisionLog+xml"/>
  <Override PartName="/xl/revisions/revisionLog58.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08.xml" ContentType="application/vnd.openxmlformats-officedocument.spreadsheetml.revisionLog+xml"/>
  <Override PartName="/xl/revisions/revisionLog113.xml" ContentType="application/vnd.openxmlformats-officedocument.spreadsheetml.revisionLog+xml"/>
  <Override PartName="/xl/revisions/revisionLog79.xml" ContentType="application/vnd.openxmlformats-officedocument.spreadsheetml.revisionLog+xml"/>
  <Override PartName="/xl/revisions/revisionLog95.xml" ContentType="application/vnd.openxmlformats-officedocument.spreadsheetml.revisionLog+xml"/>
  <Override PartName="/xl/revisions/revisionLog100.xml" ContentType="application/vnd.openxmlformats-officedocument.spreadsheetml.revisionLog+xml"/>
  <Override PartName="/xl/revisions/revisionLog116.xml" ContentType="application/vnd.openxmlformats-officedocument.spreadsheetml.revisionLog+xml"/>
  <Override PartName="/xl/revisions/revisionLog2.xml" ContentType="application/vnd.openxmlformats-officedocument.spreadsheetml.revisionLog+xml"/>
  <Override PartName="/xl/revisions/revisionLog23.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47.xml" ContentType="application/vnd.openxmlformats-officedocument.spreadsheetml.revisionLog+xml"/>
  <Override PartName="/xl/revisions/revisionLog52.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42.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44.xml" ContentType="application/vnd.openxmlformats-officedocument.spreadsheetml.revisionLog+xml"/>
  <Override PartName="/xl/revisions/revisionLog74.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98.xml" ContentType="application/vnd.openxmlformats-officedocument.spreadsheetml.revisionLog+xml"/>
  <Override PartName="/xl/revisions/revisionLog103.xml" ContentType="application/vnd.openxmlformats-officedocument.spreadsheetml.revisionLog+xml"/>
  <Override PartName="/xl/revisions/revisionLog119.xml" ContentType="application/vnd.openxmlformats-officedocument.spreadsheetml.revisionLog+xml"/>
  <Override PartName="/xl/revisions/revisionLog69.xml" ContentType="application/vnd.openxmlformats-officedocument.spreadsheetml.revisionLog+xml"/>
  <Override PartName="/xl/revisions/revisionLog85.xml" ContentType="application/vnd.openxmlformats-officedocument.spreadsheetml.revisionLog+xml"/>
  <Override PartName="/xl/revisions/revisionLog90.xml" ContentType="application/vnd.openxmlformats-officedocument.spreadsheetml.revisionLog+xml"/>
  <Override PartName="/xl/revisions/revisionLog106.xml" ContentType="application/vnd.openxmlformats-officedocument.spreadsheetml.revisionLog+xml"/>
  <Override PartName="/xl/revisions/revisionLog111.xml" ContentType="application/vnd.openxmlformats-officedocument.spreadsheetml.revisionLog+xml"/>
  <Override PartName="/xl/revisions/revisionLog13.xml" ContentType="application/vnd.openxmlformats-officedocument.spreadsheetml.revisionLog+xml"/>
  <Override PartName="/xl/revisions/revisionLog140.xml" ContentType="application/vnd.openxmlformats-officedocument.spreadsheetml.revisionLog+xml"/>
  <Override PartName="/xl/revisions/revisionLog145.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37.xml" ContentType="application/vnd.openxmlformats-officedocument.spreadsheetml.revisionLog+xml"/>
  <Override PartName="/xl/revisions/revisionLog42.xml" ContentType="application/vnd.openxmlformats-officedocument.spreadsheetml.revisionLog+xml"/>
  <Override PartName="/xl/revisions/revisionLog72.xml" ContentType="application/vnd.openxmlformats-officedocument.spreadsheetml.revisionLog+xml"/>
  <Override PartName="/xl/revisions/revisionLog8.xml" ContentType="application/vnd.openxmlformats-officedocument.spreadsheetml.revisionLog+xml"/>
  <Override PartName="/xl/revisions/revisionLog2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64.xml" ContentType="application/vnd.openxmlformats-officedocument.spreadsheetml.revisionLog+xml"/>
  <Override PartName="/xl/revisions/revisionLog67.xml" ContentType="application/vnd.openxmlformats-officedocument.spreadsheetml.revisionLog+xml"/>
  <Override PartName="/xl/revisions/revisionLog88.xml" ContentType="application/vnd.openxmlformats-officedocument.spreadsheetml.revisionLog+xml"/>
  <Override PartName="/xl/revisions/revisionLog93.xml" ContentType="application/vnd.openxmlformats-officedocument.spreadsheetml.revisionLog+xml"/>
  <Override PartName="/xl/revisions/revisionLog109.xml" ContentType="application/vnd.openxmlformats-officedocument.spreadsheetml.revisionLog+xml"/>
  <Override PartName="/xl/revisions/revisionLog114.xml" ContentType="application/vnd.openxmlformats-officedocument.spreadsheetml.revisionLog+xml"/>
  <Override PartName="/xl/revisions/revisionLog45.xml" ContentType="application/vnd.openxmlformats-officedocument.spreadsheetml.revisionLog+xml"/>
  <Override PartName="/xl/revisions/revisionLog59.xml" ContentType="application/vnd.openxmlformats-officedocument.spreadsheetml.revisionLog+xml"/>
  <Override PartName="/xl/revisions/revisionLog75.xml" ContentType="application/vnd.openxmlformats-officedocument.spreadsheetml.revisionLog+xml"/>
  <Override PartName="/xl/revisions/revisionLog80.xml" ContentType="application/vnd.openxmlformats-officedocument.spreadsheetml.revisionLog+xml"/>
  <Override PartName="/xl/revisions/revisionLog96.xml" ContentType="application/vnd.openxmlformats-officedocument.spreadsheetml.revisionLog+xml"/>
  <Override PartName="/xl/revisions/revisionLog101.xml" ContentType="application/vnd.openxmlformats-officedocument.spreadsheetml.revisionLog+xml"/>
  <Override PartName="/xl/revisions/revisionLog117.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143.xml" ContentType="application/vnd.openxmlformats-officedocument.spreadsheetml.revisionLog+xml"/>
  <Override PartName="/xl/revisions/revisionLog24.xml" ContentType="application/vnd.openxmlformats-officedocument.spreadsheetml.revisionLog+xml"/>
  <Override PartName="/xl/revisions/revisionLog3.xml" ContentType="application/vnd.openxmlformats-officedocument.spreadsheetml.revisionLog+xml"/>
  <Override PartName="/xl/revisions/revisionLog19.xml" ContentType="application/vnd.openxmlformats-officedocument.spreadsheetml.revisionLog+xml"/>
  <Override PartName="/xl/revisions/revisionLog40.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57.xml" ContentType="application/vnd.openxmlformats-officedocument.spreadsheetml.revisionLog+xml"/>
  <Override PartName="/xl/revisions/revisionLog62.xml" ContentType="application/vnd.openxmlformats-officedocument.spreadsheetml.revisionLog+xml"/>
  <Override PartName="/xl/revisions/revisionLog78.xml" ContentType="application/vnd.openxmlformats-officedocument.spreadsheetml.revisionLog+xml"/>
  <Override PartName="/xl/revisions/revisionLog83.xml" ContentType="application/vnd.openxmlformats-officedocument.spreadsheetml.revisionLog+xml"/>
  <Override PartName="/xl/revisions/revisionLog99.xml" ContentType="application/vnd.openxmlformats-officedocument.spreadsheetml.revisionLog+xml"/>
  <Override PartName="/xl/revisions/revisionLog104.xml" ContentType="application/vnd.openxmlformats-officedocument.spreadsheetml.revisionLog+xml"/>
  <Override PartName="/xl/revisions/revisionLog35.xml" ContentType="application/vnd.openxmlformats-officedocument.spreadsheetml.revisionLog+xml"/>
  <Override PartName="/xl/revisions/revisionLog65.xml" ContentType="application/vnd.openxmlformats-officedocument.spreadsheetml.revisionLog+xml"/>
  <Override PartName="/xl/revisions/revisionLog70.xml" ContentType="application/vnd.openxmlformats-officedocument.spreadsheetml.revisionLog+xml"/>
  <Override PartName="/xl/revisions/revisionLog91.xml" ContentType="application/vnd.openxmlformats-officedocument.spreadsheetml.revisionLog+xml"/>
  <Override PartName="/xl/revisions/revisionLog112.xml" ContentType="application/vnd.openxmlformats-officedocument.spreadsheetml.revisionLog+xml"/>
  <Override PartName="/xl/revisions/revisionLog115.xml" ContentType="application/vnd.openxmlformats-officedocument.spreadsheetml.revisionLog+xml"/>
  <Override PartName="/xl/revisions/revisionLog120.xml" ContentType="application/vnd.openxmlformats-officedocument.spreadsheetml.revisionLog+xml"/>
  <Override PartName="/xl/revisions/revisionLog22.xml" ContentType="application/vnd.openxmlformats-officedocument.spreadsheetml.revisionLog+xml"/>
  <Override PartName="/xl/revisions/revisionLog141.xml" ContentType="application/vnd.openxmlformats-officedocument.spreadsheetml.revisionLog+xml"/>
  <Override PartName="/xl/revisions/revisionLog1.xml" ContentType="application/vnd.openxmlformats-officedocument.spreadsheetml.revisionLog+xml"/>
  <Override PartName="/xl/revisions/revisionLog43.xml" ContentType="application/vnd.openxmlformats-officedocument.spreadsheetml.revisionLog+xml"/>
  <Override PartName="/xl/revisions/revisionLog17.xml" ContentType="application/vnd.openxmlformats-officedocument.spreadsheetml.revisionLog+xml"/>
  <Override PartName="/xl/revisions/revisionLog38.xml" ContentType="application/vnd.openxmlformats-officedocument.spreadsheetml.revisionLog+xml"/>
  <Override PartName="/xl/revisions/revisionLog68.xml" ContentType="application/vnd.openxmlformats-officedocument.spreadsheetml.revisionLog+xml"/>
  <Override PartName="/xl/revisions/revisionLog73.xml" ContentType="application/vnd.openxmlformats-officedocument.spreadsheetml.revisionLog+xml"/>
  <Override PartName="/xl/revisions/revisionLog89.xml" ContentType="application/vnd.openxmlformats-officedocument.spreadsheetml.revisionLog+xml"/>
  <Override PartName="/xl/revisions/revisionLog94.xml" ContentType="application/vnd.openxmlformats-officedocument.spreadsheetml.revisionLog+xml"/>
  <Override PartName="/xl/revisions/revisionLog105.xml" ContentType="application/vnd.openxmlformats-officedocument.spreadsheetml.revisionLog+xml"/>
  <Override PartName="/xl/revisions/revisionLog110.xml" ContentType="application/vnd.openxmlformats-officedocument.spreadsheetml.revisionLog+xml"/>
  <Override PartName="/xl/revisions/revisionLog12.xml" ContentType="application/vnd.openxmlformats-officedocument.spreadsheetml.revisionLog+xml"/>
  <Override PartName="/xl/revisions/revisionLog3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Revision="1"/>
  <bookViews>
    <workbookView xWindow="0" yWindow="0" windowWidth="19200" windowHeight="10560" tabRatio="518"/>
  </bookViews>
  <sheets>
    <sheet name="на 01.04.2018" sheetId="1" r:id="rId1"/>
  </sheets>
  <definedNames>
    <definedName name="_xlnm._FilterDatabase" localSheetId="0" hidden="1">'на 01.04.2018'!$A$7:$J$397</definedName>
    <definedName name="Z_0005951B_56A8_4F75_9731_3C8A24CD1AB5_.wvu.FilterData" localSheetId="0" hidden="1">'на 01.04.2018'!$A$7:$J$397</definedName>
    <definedName name="Z_0217F586_7BE2_4803_B88F_1646729DF76E_.wvu.FilterData" localSheetId="0" hidden="1">'на 01.04.2018'!$A$7:$J$397</definedName>
    <definedName name="Z_02D2F435_66DA_468E_987B_F2AECDDD4E3B_.wvu.FilterData" localSheetId="0" hidden="1">'на 01.04.2018'!$A$7:$J$397</definedName>
    <definedName name="Z_040F7A53_882C_426B_A971_3BA4E7F819F6_.wvu.FilterData" localSheetId="0" hidden="1">'на 01.04.2018'!$A$7:$H$139</definedName>
    <definedName name="Z_056CFCF2_1D67_47C0_BE8C_D1F7ABB1120B_.wvu.FilterData" localSheetId="0" hidden="1">'на 01.04.2018'!$A$7:$J$397</definedName>
    <definedName name="Z_05716ABD_418C_4DA4_AC8A_C2D9BFCD057A_.wvu.FilterData" localSheetId="0" hidden="1">'на 01.04.2018'!$A$7:$J$397</definedName>
    <definedName name="Z_05C1E2BB_B583_44DD_A8AC_FBF87A053735_.wvu.FilterData" localSheetId="0" hidden="1">'на 01.04.2018'!$A$7:$H$139</definedName>
    <definedName name="Z_05C9DD0B_EBEE_40E7_A642_8B2CDCC810BA_.wvu.FilterData" localSheetId="0" hidden="1">'на 01.04.2018'!$A$7:$H$139</definedName>
    <definedName name="Z_0623BA59_06E0_47C4_A9E0_EFF8949456C2_.wvu.FilterData" localSheetId="0" hidden="1">'на 01.04.2018'!$A$7:$H$139</definedName>
    <definedName name="Z_0644E522_2545_474C_824A_2ED6C2798897_.wvu.FilterData" localSheetId="0" hidden="1">'на 01.04.2018'!$A$7:$J$397</definedName>
    <definedName name="Z_06ECB70F_782C_4925_AAED_43BDE49D6216_.wvu.FilterData" localSheetId="0" hidden="1">'на 01.04.2018'!$A$7:$J$397</definedName>
    <definedName name="Z_071188D9_4773_41E2_8227_482316F94E22_.wvu.FilterData" localSheetId="0" hidden="1">'на 01.04.2018'!$A$7:$J$397</definedName>
    <definedName name="Z_076157D9_97A7_4D47_8780_D3B408E54324_.wvu.FilterData" localSheetId="0" hidden="1">'на 01.04.2018'!$A$7:$J$397</definedName>
    <definedName name="Z_079216EF_F396_45DE_93AA_DF26C49F532F_.wvu.FilterData" localSheetId="0" hidden="1">'на 01.04.2018'!$A$7:$H$139</definedName>
    <definedName name="Z_0796BB39_B763_4CFE_9C89_197614BDD8D2_.wvu.FilterData" localSheetId="0" hidden="1">'на 01.04.2018'!$A$7:$J$397</definedName>
    <definedName name="Z_081D092E_BCFD_434D_99DD_F262EBF81A7D_.wvu.FilterData" localSheetId="0" hidden="1">'на 01.04.2018'!$A$7:$H$139</definedName>
    <definedName name="Z_081D1E71_FAB1_490F_8347_4363E467A6B8_.wvu.FilterData" localSheetId="0" hidden="1">'на 01.04.2018'!$A$7:$J$397</definedName>
    <definedName name="Z_09665491_2447_4ACE_847B_4452B60F2DF2_.wvu.FilterData" localSheetId="0" hidden="1">'на 01.04.2018'!$A$7:$J$397</definedName>
    <definedName name="Z_09EDEF91_2CA5_4F56_B67B_9D290C461670_.wvu.FilterData" localSheetId="0" hidden="1">'на 01.04.2018'!$A$7:$H$139</definedName>
    <definedName name="Z_09F9F792_37D5_476B_BEEE_67E9106F48F0_.wvu.FilterData" localSheetId="0" hidden="1">'на 01.04.2018'!$A$7:$J$397</definedName>
    <definedName name="Z_0A10B2C2_8811_4514_A02D_EDC7436B6D07_.wvu.FilterData" localSheetId="0" hidden="1">'на 01.04.2018'!$A$7:$J$397</definedName>
    <definedName name="Z_0AC3FA68_E0C8_4657_AD81_AF6345EA501C_.wvu.FilterData" localSheetId="0" hidden="1">'на 01.04.2018'!$A$7:$H$139</definedName>
    <definedName name="Z_0B579593_C56D_4394_91C1_F024BBE56EB1_.wvu.FilterData" localSheetId="0" hidden="1">'на 01.04.2018'!$A$7:$H$139</definedName>
    <definedName name="Z_0BC55D76_817D_4871_ADFD_780685E85798_.wvu.FilterData" localSheetId="0" hidden="1">'на 01.04.2018'!$A$7:$J$397</definedName>
    <definedName name="Z_0C6B39CB_8BE2_4437_B7EF_2B863FB64A7A_.wvu.FilterData" localSheetId="0" hidden="1">'на 01.04.2018'!$A$7:$H$139</definedName>
    <definedName name="Z_0C80C604_218C_428E_8C68_64D1AFDB22E0_.wvu.FilterData" localSheetId="0" hidden="1">'на 01.04.2018'!$A$7:$J$397</definedName>
    <definedName name="Z_0C81132D_0EFB_424B_A2C0_D694846C9416_.wvu.FilterData" localSheetId="0" hidden="1">'на 01.04.2018'!$A$7:$J$397</definedName>
    <definedName name="Z_0C8C20D3_1DCE_4FE1_95B1_F35D8D398254_.wvu.FilterData" localSheetId="0" hidden="1">'на 01.04.2018'!$A$7:$H$139</definedName>
    <definedName name="Z_0CC9441C_88E9_46D0_951D_A49C84EDA8CE_.wvu.FilterData" localSheetId="0" hidden="1">'на 01.04.2018'!$A$7:$J$397</definedName>
    <definedName name="Z_0CCCFAED_79CE_4449_BC23_D60C794B65C2_.wvu.FilterData" localSheetId="0" hidden="1">'на 01.04.2018'!$A$7:$J$397</definedName>
    <definedName name="Z_0CCCFAED_79CE_4449_BC23_D60C794B65C2_.wvu.PrintArea" localSheetId="0" hidden="1">'на 01.04.2018'!$A$1:$J$194</definedName>
    <definedName name="Z_0CCCFAED_79CE_4449_BC23_D60C794B65C2_.wvu.PrintTitles" localSheetId="0" hidden="1">'на 01.04.2018'!$5:$8</definedName>
    <definedName name="Z_0CF3E93E_60F6_45C8_AD33_C2CE08831546_.wvu.FilterData" localSheetId="0" hidden="1">'на 01.04.2018'!$A$7:$H$139</definedName>
    <definedName name="Z_0D69C398_7947_4D78_B1FE_A2A25AB79E10_.wvu.FilterData" localSheetId="0" hidden="1">'на 01.04.2018'!$A$7:$J$397</definedName>
    <definedName name="Z_0D7F5190_D20E_42FD_AD77_53CB309C7272_.wvu.FilterData" localSheetId="0" hidden="1">'на 01.04.2018'!$A$7:$H$139</definedName>
    <definedName name="Z_0E67843B_6B59_48DA_8F29_8BAD133298E1_.wvu.FilterData" localSheetId="0" hidden="1">'на 01.04.2018'!$A$7:$J$397</definedName>
    <definedName name="Z_0E6786D8_AC3A_48D5_9AD7_4E7485DB6D9C_.wvu.FilterData" localSheetId="0" hidden="1">'на 01.04.2018'!$A$7:$H$139</definedName>
    <definedName name="Z_105D23B5_3830_4B2C_A4D4_FBFBD3BEFB9C_.wvu.FilterData" localSheetId="0" hidden="1">'на 01.04.2018'!$A$7:$H$139</definedName>
    <definedName name="Z_113A0779_204C_451B_8401_73E507046130_.wvu.FilterData" localSheetId="0" hidden="1">'на 01.04.2018'!$A$7:$J$397</definedName>
    <definedName name="Z_119EECA6_2DA1_40F6_BD98_65D18CFC0359_.wvu.FilterData" localSheetId="0" hidden="1">'на 01.04.2018'!$A$7:$J$397</definedName>
    <definedName name="Z_11B0FA8E_E0BF_44A4_A141_D0892BF4BA78_.wvu.FilterData" localSheetId="0" hidden="1">'на 01.04.2018'!$A$7:$J$397</definedName>
    <definedName name="Z_11EBBD1F_0821_4763_A781_80F95B559C64_.wvu.FilterData" localSheetId="0" hidden="1">'на 01.04.2018'!$A$7:$J$397</definedName>
    <definedName name="Z_12397037_6208_4B36_BC95_11438284A9DE_.wvu.FilterData" localSheetId="0" hidden="1">'на 01.04.2018'!$A$7:$H$139</definedName>
    <definedName name="Z_12C2408D_275D_4295_8823_146036CCAF72_.wvu.FilterData" localSheetId="0" hidden="1">'на 01.04.2018'!$A$7:$J$397</definedName>
    <definedName name="Z_130C16AD_E930_4810_BDF0_A6DD3A87B8D5_.wvu.FilterData" localSheetId="0" hidden="1">'на 01.04.2018'!$A$7:$J$397</definedName>
    <definedName name="Z_1315266B_953C_4E7F_B538_74B6DF400647_.wvu.FilterData" localSheetId="0" hidden="1">'на 01.04.2018'!$A$7:$H$139</definedName>
    <definedName name="Z_132984D2_035C_4C6F_8087_28C1188A76E6_.wvu.FilterData" localSheetId="0" hidden="1">'на 01.04.2018'!$A$7:$J$397</definedName>
    <definedName name="Z_13A75724_7658_4A80_9239_F37E0BC75B64_.wvu.FilterData" localSheetId="0" hidden="1">'на 01.04.2018'!$A$7:$J$397</definedName>
    <definedName name="Z_13BE7114_35DF_4699_8779_61985C68F6C3_.wvu.FilterData" localSheetId="0" hidden="1">'на 01.04.2018'!$A$7:$J$397</definedName>
    <definedName name="Z_13BE7114_35DF_4699_8779_61985C68F6C3_.wvu.PrintArea" localSheetId="0" hidden="1">'на 01.04.2018'!$A$1:$J$196</definedName>
    <definedName name="Z_13BE7114_35DF_4699_8779_61985C68F6C3_.wvu.PrintTitles" localSheetId="0" hidden="1">'на 01.04.2018'!$5:$8</definedName>
    <definedName name="Z_13E7ADA2_058C_4412_9AEA_31547694DD5C_.wvu.FilterData" localSheetId="0" hidden="1">'на 01.04.2018'!$A$7:$H$139</definedName>
    <definedName name="Z_1474826F_81A7_45CE_9E32_539008BC6006_.wvu.FilterData" localSheetId="0" hidden="1">'на 01.04.2018'!$A$7:$J$397</definedName>
    <definedName name="Z_148D8FAA_3DC1_4430_9D42_1AFD9B8B331B_.wvu.FilterData" localSheetId="0" hidden="1">'на 01.04.2018'!$A$7:$J$397</definedName>
    <definedName name="Z_1539101F_31E9_4994_A34D_436B2BB1B73C_.wvu.FilterData" localSheetId="0" hidden="1">'на 01.04.2018'!$A$7:$J$397</definedName>
    <definedName name="Z_158130B9_9537_4E7D_AC4C_ED389C9B13A6_.wvu.FilterData" localSheetId="0" hidden="1">'на 01.04.2018'!$A$7:$J$397</definedName>
    <definedName name="Z_15AF9AFF_36E4_41C3_A9EA_A83C0A87FA00_.wvu.FilterData" localSheetId="0" hidden="1">'на 01.04.2018'!$A$7:$J$397</definedName>
    <definedName name="Z_1611C1BA_C4E2_40AE_8F45_3BEDE164E518_.wvu.FilterData" localSheetId="0" hidden="1">'на 01.04.2018'!$A$7:$J$397</definedName>
    <definedName name="Z_16533C21_4A9A_450C_8A94_553B88C3A9CF_.wvu.FilterData" localSheetId="0" hidden="1">'на 01.04.2018'!$A$7:$H$139</definedName>
    <definedName name="Z_1682CF4C_6BE2_4E45_A613_382D117E51BF_.wvu.FilterData" localSheetId="0" hidden="1">'на 01.04.2018'!$A$7:$J$397</definedName>
    <definedName name="Z_168FD5D4_D13B_47B9_8E56_61C627E3620F_.wvu.FilterData" localSheetId="0" hidden="1">'на 01.04.2018'!$A$7:$H$139</definedName>
    <definedName name="Z_169B516E_654F_469D_A8A0_69AB59FA498D_.wvu.FilterData" localSheetId="0" hidden="1">'на 01.04.2018'!$A$7:$J$397</definedName>
    <definedName name="Z_176FBEC7_B2AF_4702_A894_382F81F9ECF6_.wvu.FilterData" localSheetId="0" hidden="1">'на 01.04.2018'!$A$7:$H$139</definedName>
    <definedName name="Z_17AC66D0_E8BD_44BA_92AB_131AEC3E5A62_.wvu.FilterData" localSheetId="0" hidden="1">'на 01.04.2018'!$A$7:$J$397</definedName>
    <definedName name="Z_17AEC02B_67B1_483A_97D2_C1C6DFD21518_.wvu.FilterData" localSheetId="0" hidden="1">'на 01.04.2018'!$A$7:$J$397</definedName>
    <definedName name="Z_1902C2E4_C521_44EB_B934_0EBD6E871DD8_.wvu.FilterData" localSheetId="0" hidden="1">'на 01.04.2018'!$A$7:$J$397</definedName>
    <definedName name="Z_191D2631_8F19_4FC0_96A1_F397D331A068_.wvu.FilterData" localSheetId="0" hidden="1">'на 01.04.2018'!$A$7:$J$397</definedName>
    <definedName name="Z_19510E6E_7565_4AC2_BCB4_A345501456B6_.wvu.FilterData" localSheetId="0" hidden="1">'на 01.04.2018'!$A$7:$H$139</definedName>
    <definedName name="Z_19A4AADC_FDEE_45BB_8FEE_0F5508EFB8E2_.wvu.FilterData" localSheetId="0" hidden="1">'на 01.04.2018'!$A$7:$J$397</definedName>
    <definedName name="Z_19B34FC3_E683_4280_90EE_7791220AE682_.wvu.FilterData" localSheetId="0" hidden="1">'на 01.04.2018'!$A$7:$J$397</definedName>
    <definedName name="Z_19E5B318_3123_4687_A10B_72F3BDA9A599_.wvu.FilterData" localSheetId="0" hidden="1">'на 01.04.2018'!$A$7:$J$397</definedName>
    <definedName name="Z_1ADD4354_436F_41C7_AFD6_B73FA2D9BC20_.wvu.FilterData" localSheetId="0" hidden="1">'на 01.04.2018'!$A$7:$J$397</definedName>
    <definedName name="Z_1B413C41_F5DB_4793_803B_D278F6A0BE2C_.wvu.FilterData" localSheetId="0" hidden="1">'на 01.04.2018'!$A$7:$J$397</definedName>
    <definedName name="Z_1B943BCB_9609_428B_963E_E25F01748D7C_.wvu.FilterData" localSheetId="0" hidden="1">'на 01.04.2018'!$A$7:$J$397</definedName>
    <definedName name="Z_1BA0A829_1467_4894_A294_9BFD1EA8F94D_.wvu.FilterData" localSheetId="0" hidden="1">'на 01.04.2018'!$A$7:$J$397</definedName>
    <definedName name="Z_1C384A54_E3F0_4C1E_862E_6CD9154B364F_.wvu.FilterData" localSheetId="0" hidden="1">'на 01.04.2018'!$A$7:$J$397</definedName>
    <definedName name="Z_1C3DF549_BEC3_47F7_8F0B_A96D42597ECF_.wvu.FilterData" localSheetId="0" hidden="1">'на 01.04.2018'!$A$7:$H$139</definedName>
    <definedName name="Z_1C681B2A_8932_44D9_BF50_EA5DBCC10436_.wvu.FilterData" localSheetId="0" hidden="1">'на 01.04.2018'!$A$7:$H$139</definedName>
    <definedName name="Z_1CB0764B_554D_4C09_98DC_8DED9FC27F03_.wvu.FilterData" localSheetId="0" hidden="1">'на 01.04.2018'!$A$7:$J$397</definedName>
    <definedName name="Z_1CB5C523_AFA5_43A8_9C28_9F12CFE5BE65_.wvu.FilterData" localSheetId="0" hidden="1">'на 01.04.2018'!$A$7:$J$397</definedName>
    <definedName name="Z_1CEF9102_6C60_416B_8820_19DA6CA2FF8F_.wvu.FilterData" localSheetId="0" hidden="1">'на 01.04.2018'!$A$7:$J$397</definedName>
    <definedName name="Z_1D2C2901_70D8_494F_B885_AA5F7F9A1D2E_.wvu.FilterData" localSheetId="0" hidden="1">'на 01.04.2018'!$A$7:$J$397</definedName>
    <definedName name="Z_1D546444_6D70_47F2_86F2_EDA85896BE29_.wvu.FilterData" localSheetId="0" hidden="1">'на 01.04.2018'!$A$7:$J$397</definedName>
    <definedName name="Z_1F274A4D_4DCC_44CA_A1BD_90B7EE180486_.wvu.FilterData" localSheetId="0" hidden="1">'на 01.04.2018'!$A$7:$H$139</definedName>
    <definedName name="Z_1F6B5B08_FAE9_43CF_A27B_EE7ACD6D4DF6_.wvu.FilterData" localSheetId="0" hidden="1">'на 01.04.2018'!$A$7:$J$397</definedName>
    <definedName name="Z_1F885BC0_FA2D_45E9_BC66_C7BA68F6529B_.wvu.FilterData" localSheetId="0" hidden="1">'на 01.04.2018'!$A$7:$J$397</definedName>
    <definedName name="Z_1FF678B1_7F2B_4362_81E7_D3C79ED64B95_.wvu.FilterData" localSheetId="0" hidden="1">'на 01.04.2018'!$A$7:$H$139</definedName>
    <definedName name="Z_20461DED_BCEE_4284_A6DA_6F07C40C8239_.wvu.FilterData" localSheetId="0" hidden="1">'на 01.04.2018'!$A$7:$J$397</definedName>
    <definedName name="Z_20A3EB12_07C5_4317_9D11_7C0131FF1F02_.wvu.FilterData" localSheetId="0" hidden="1">'на 01.04.2018'!$A$7:$J$397</definedName>
    <definedName name="Z_216AEA56_C079_4104_83C7_B22F3C2C4895_.wvu.FilterData" localSheetId="0" hidden="1">'на 01.04.2018'!$A$7:$H$139</definedName>
    <definedName name="Z_2181C7D4_AA52_40AC_A808_5D532F9A4DB9_.wvu.FilterData" localSheetId="0" hidden="1">'на 01.04.2018'!$A$7:$H$139</definedName>
    <definedName name="Z_222CB208_6EE7_4ACF_9056_A80606B8DEAE_.wvu.FilterData" localSheetId="0" hidden="1">'на 01.04.2018'!$A$7:$J$397</definedName>
    <definedName name="Z_22A3361C_6866_4206_B8FA_E848438D95B8_.wvu.FilterData" localSheetId="0" hidden="1">'на 01.04.2018'!$A$7:$H$139</definedName>
    <definedName name="Z_23D71F5A_A534_4F07_942A_44ED3D76C570_.wvu.FilterData" localSheetId="0" hidden="1">'на 01.04.2018'!$A$7:$J$397</definedName>
    <definedName name="Z_246D425F_E7DE_4F74_93E1_1CA6487BB7AF_.wvu.FilterData" localSheetId="0" hidden="1">'на 01.04.2018'!$A$7:$J$397</definedName>
    <definedName name="Z_24860D1B_9CB0_4DBB_9F9A_A7B23A9FBD9E_.wvu.FilterData" localSheetId="0" hidden="1">'на 01.04.2018'!$A$7:$J$397</definedName>
    <definedName name="Z_24D1D1DF_90B3_41D1_82E1_05DE887CC58D_.wvu.FilterData" localSheetId="0" hidden="1">'на 01.04.2018'!$A$7:$H$139</definedName>
    <definedName name="Z_24E5C1BC_322C_4FEF_B964_F0DCC04482C1_.wvu.Cols" localSheetId="0" hidden="1">'на 01.04.2018'!#REF!,'на 01.04.2018'!#REF!</definedName>
    <definedName name="Z_24E5C1BC_322C_4FEF_B964_F0DCC04482C1_.wvu.FilterData" localSheetId="0" hidden="1">'на 01.04.2018'!$A$7:$H$139</definedName>
    <definedName name="Z_24E5C1BC_322C_4FEF_B964_F0DCC04482C1_.wvu.Rows" localSheetId="0" hidden="1">'на 01.04.2018'!#REF!</definedName>
    <definedName name="Z_25DD804F_4FCB_49C0_B290_F226E6C8FC4D_.wvu.FilterData" localSheetId="0" hidden="1">'на 01.04.2018'!$A$7:$J$397</definedName>
    <definedName name="Z_25F305AA_6420_44FE_A658_6597DFDEDA7F_.wvu.FilterData" localSheetId="0" hidden="1">'на 01.04.2018'!$A$7:$J$397</definedName>
    <definedName name="Z_26390C63_E690_4CD6_B911_4F7F9CCE06AD_.wvu.FilterData" localSheetId="0" hidden="1">'на 01.04.2018'!$A$7:$J$397</definedName>
    <definedName name="Z_2647282E_5B25_4148_AAD9_72AB0A3F24C4_.wvu.FilterData" localSheetId="0" hidden="1">'на 01.04.2018'!$A$3:$K$194</definedName>
    <definedName name="Z_26E7CD7D_71FD_4075_B268_E6444384CE7D_.wvu.FilterData" localSheetId="0" hidden="1">'на 01.04.2018'!$A$7:$H$139</definedName>
    <definedName name="Z_2751B79E_F60F_449F_9B1A_ED01F0EE4A3F_.wvu.FilterData" localSheetId="0" hidden="1">'на 01.04.2018'!$A$7:$J$397</definedName>
    <definedName name="Z_28008BE5_0693_468D_890E_2AE562EDDFCA_.wvu.FilterData" localSheetId="0" hidden="1">'на 01.04.2018'!$A$7:$H$139</definedName>
    <definedName name="Z_282F013D_E5B1_4C17_8727_7949891CEFC8_.wvu.FilterData" localSheetId="0" hidden="1">'на 01.04.2018'!$A$7:$J$397</definedName>
    <definedName name="Z_2932A736_9A81_4C2B_931E_457899534006_.wvu.FilterData" localSheetId="0" hidden="1">'на 01.04.2018'!$A$7:$J$397</definedName>
    <definedName name="Z_29A3F31E_AA0E_4520_83F3_6EDE69E47FB4_.wvu.FilterData" localSheetId="0" hidden="1">'на 01.04.2018'!$A$7:$J$397</definedName>
    <definedName name="Z_29D1C55E_0AE0_4CA9_A4C9_F358DEE7E9AD_.wvu.FilterData" localSheetId="0" hidden="1">'на 01.04.2018'!$A$7:$J$397</definedName>
    <definedName name="Z_2A075779_EE89_4995_9517_DAD5135FF513_.wvu.FilterData" localSheetId="0" hidden="1">'на 01.04.2018'!$A$7:$J$397</definedName>
    <definedName name="Z_2A9D3288_FE38_46DD_A0BD_6FD4437B54BF_.wvu.FilterData" localSheetId="0" hidden="1">'на 01.04.2018'!$A$7:$J$397</definedName>
    <definedName name="Z_2B4EF399_1F78_4650_9196_70339D27DB54_.wvu.FilterData" localSheetId="0" hidden="1">'на 01.04.2018'!$A$7:$J$397</definedName>
    <definedName name="Z_2B67E997_66AF_4883_9EE5_9876648FDDE9_.wvu.FilterData" localSheetId="0" hidden="1">'на 01.04.2018'!$A$7:$J$397</definedName>
    <definedName name="Z_2B6BAC9D_8ECF_4B5C_AEA7_CCE1C0524E55_.wvu.FilterData" localSheetId="0" hidden="1">'на 01.04.2018'!$A$7:$J$397</definedName>
    <definedName name="Z_2C029299_5EEC_4151_A9E2_241D31E08692_.wvu.FilterData" localSheetId="0" hidden="1">'на 01.04.2018'!$A$7:$J$397</definedName>
    <definedName name="Z_2C43A648_766E_499E_95B2_EA6F7EA791D4_.wvu.FilterData" localSheetId="0" hidden="1">'на 01.04.2018'!$A$7:$J$397</definedName>
    <definedName name="Z_2C47EAD7_6B0B_40AB_9599_0BF3302E35F1_.wvu.FilterData" localSheetId="0" hidden="1">'на 01.04.2018'!$A$7:$H$139</definedName>
    <definedName name="Z_2CD18B03_71F5_4B8A_8C6C_592F5A66335B_.wvu.FilterData" localSheetId="0" hidden="1">'на 01.04.2018'!$A$7:$J$397</definedName>
    <definedName name="Z_2D011736_53B8_48A8_8C2E_71DD995F6546_.wvu.FilterData" localSheetId="0" hidden="1">'на 01.04.2018'!$A$7:$J$397</definedName>
    <definedName name="Z_2D540280_F40F_4530_A32A_1FF2E78E7147_.wvu.FilterData" localSheetId="0" hidden="1">'на 01.04.2018'!$A$7:$J$397</definedName>
    <definedName name="Z_2D918A37_6905_4BEF_BC3A_DA45E968DAC3_.wvu.FilterData" localSheetId="0" hidden="1">'на 01.04.2018'!$A$7:$H$139</definedName>
    <definedName name="Z_2DF88C31_E5A0_4DFE_877D_5A31D3992603_.wvu.Rows" localSheetId="0" hidden="1">'на 01.04.2018'!#REF!,'на 01.04.2018'!#REF!,'на 01.04.2018'!#REF!,'на 01.04.2018'!#REF!,'на 01.04.2018'!#REF!,'на 01.04.2018'!#REF!,'на 01.04.2018'!#REF!,'на 01.04.2018'!#REF!,'на 01.04.2018'!#REF!,'на 01.04.2018'!#REF!,'на 01.04.2018'!#REF!</definedName>
    <definedName name="Z_2F3BAFC5_8792_4BC0_833F_5CB9ACB14A14_.wvu.FilterData" localSheetId="0" hidden="1">'на 01.04.2018'!$A$7:$H$139</definedName>
    <definedName name="Z_2F3DE7DB_1DEA_4A0C_88EC_B05C9EEC768F_.wvu.FilterData" localSheetId="0" hidden="1">'на 01.04.2018'!$A$7:$J$397</definedName>
    <definedName name="Z_2F72C4E3_E946_4870_A59B_C47D17A3E8B0_.wvu.FilterData" localSheetId="0" hidden="1">'на 01.04.2018'!$A$7:$J$397</definedName>
    <definedName name="Z_2F7AC811_CA37_46E3_866E_6E10DF43054A_.wvu.FilterData" localSheetId="0" hidden="1">'на 01.04.2018'!$A$7:$J$397</definedName>
    <definedName name="Z_300D3722_BC5B_4EFC_A306_CB3461E96075_.wvu.FilterData" localSheetId="0" hidden="1">'на 01.04.2018'!$A$7:$J$397</definedName>
    <definedName name="Z_308AF0B3_EE19_4841_BBC0_915C9A7203E9_.wvu.FilterData" localSheetId="0" hidden="1">'на 01.04.2018'!$A$7:$J$397</definedName>
    <definedName name="Z_30F94082_E7C8_4DE7_AE26_19B3A4317363_.wvu.FilterData" localSheetId="0" hidden="1">'на 01.04.2018'!$A$7:$J$397</definedName>
    <definedName name="Z_315B3829_E75D_48BB_A407_88A96C0D6A4B_.wvu.FilterData" localSheetId="0" hidden="1">'на 01.04.2018'!$A$7:$J$397</definedName>
    <definedName name="Z_316B9C14_7546_49E5_A384_4190EC7682DE_.wvu.FilterData" localSheetId="0" hidden="1">'на 01.04.2018'!$A$7:$J$397</definedName>
    <definedName name="Z_31985263_3556_4B71_A26F_62706F49B320_.wvu.FilterData" localSheetId="0" hidden="1">'на 01.04.2018'!$A$7:$H$139</definedName>
    <definedName name="Z_31C5283F_7633_4B8A_ADD5_7EB245AE899F_.wvu.FilterData" localSheetId="0" hidden="1">'на 01.04.2018'!$A$7:$J$397</definedName>
    <definedName name="Z_31EABA3C_DD8D_46BF_85B1_09527EF8E816_.wvu.FilterData" localSheetId="0" hidden="1">'на 01.04.2018'!$A$7:$H$139</definedName>
    <definedName name="Z_328B1FBD_B9E0_4F8C_AA1F_438ED0F19823_.wvu.FilterData" localSheetId="0" hidden="1">'на 01.04.2018'!$A$7:$J$397</definedName>
    <definedName name="Z_32F81156_0F3B_49A8_B56D_9A01AA7C97FE_.wvu.FilterData" localSheetId="0" hidden="1">'на 01.04.2018'!$A$7:$J$397</definedName>
    <definedName name="Z_33081AFE_875F_4448_8DBB_C2288E582829_.wvu.FilterData" localSheetId="0" hidden="1">'на 01.04.2018'!$A$7:$J$397</definedName>
    <definedName name="Z_34587A22_A707_48EC_A6D8_8CA0D443CB5A_.wvu.FilterData" localSheetId="0" hidden="1">'на 01.04.2018'!$A$7:$J$397</definedName>
    <definedName name="Z_34E97F8E_B808_4C29_AFA8_24160BA8B576_.wvu.FilterData" localSheetId="0" hidden="1">'на 01.04.2018'!$A$7:$H$139</definedName>
    <definedName name="Z_354643EC_374D_4252_A3BA_624B9338CCF6_.wvu.FilterData" localSheetId="0" hidden="1">'на 01.04.2018'!$A$7:$J$397</definedName>
    <definedName name="Z_356902C5_CBA1_407E_849C_39B6CAAFCD34_.wvu.FilterData" localSheetId="0" hidden="1">'на 01.04.2018'!$A$7:$J$397</definedName>
    <definedName name="Z_356FBDD5_3775_4781_9E0A_901095CE6157_.wvu.FilterData" localSheetId="0" hidden="1">'на 01.04.2018'!$A$7:$J$397</definedName>
    <definedName name="Z_3597F15D_13FB_47E4_B2D7_0713796F1B32_.wvu.FilterData" localSheetId="0" hidden="1">'на 01.04.2018'!$A$7:$H$139</definedName>
    <definedName name="Z_36279478_DEDD_46A7_8B6D_9500CB65A35C_.wvu.FilterData" localSheetId="0" hidden="1">'на 01.04.2018'!$A$7:$H$139</definedName>
    <definedName name="Z_36282042_958F_4D98_9515_9E9271F26AA2_.wvu.FilterData" localSheetId="0" hidden="1">'на 01.04.2018'!$A$7:$H$139</definedName>
    <definedName name="Z_36483E9A_03E9_431F_B24B_73C77EA6547E_.wvu.FilterData" localSheetId="0" hidden="1">'на 01.04.2018'!$A$7:$J$397</definedName>
    <definedName name="Z_368728BB_F981_4DE3_8F4E_C77C2580C6B3_.wvu.FilterData" localSheetId="0" hidden="1">'на 01.04.2018'!$A$7:$J$397</definedName>
    <definedName name="Z_36AEB3FF_FCBC_4E21_8EFE_F20781816ED3_.wvu.FilterData" localSheetId="0" hidden="1">'на 01.04.2018'!$A$7:$H$139</definedName>
    <definedName name="Z_371CA4AD_891B_4B1D_9403_45AB26546607_.wvu.FilterData" localSheetId="0" hidden="1">'на 01.04.2018'!$A$7:$J$397</definedName>
    <definedName name="Z_375FD1ED_0F0C_4C78_AE3D_1D583BC74E47_.wvu.FilterData" localSheetId="0" hidden="1">'на 01.04.2018'!$A$7:$J$397</definedName>
    <definedName name="Z_3789C719_2C4D_4FFB_B9EF_5AA095975824_.wvu.FilterData" localSheetId="0" hidden="1">'на 01.04.2018'!$A$7:$J$397</definedName>
    <definedName name="Z_37F8CE32_8CE8_4D95_9C0E_63112E6EFFE9_.wvu.Cols" localSheetId="0" hidden="1">'на 01.04.2018'!#REF!</definedName>
    <definedName name="Z_37F8CE32_8CE8_4D95_9C0E_63112E6EFFE9_.wvu.FilterData" localSheetId="0" hidden="1">'на 01.04.2018'!$A$7:$H$139</definedName>
    <definedName name="Z_37F8CE32_8CE8_4D95_9C0E_63112E6EFFE9_.wvu.PrintArea" localSheetId="0" hidden="1">'на 01.04.2018'!$A$1:$J$139</definedName>
    <definedName name="Z_37F8CE32_8CE8_4D95_9C0E_63112E6EFFE9_.wvu.PrintTitles" localSheetId="0" hidden="1">'на 01.04.2018'!$5:$8</definedName>
    <definedName name="Z_37F8CE32_8CE8_4D95_9C0E_63112E6EFFE9_.wvu.Rows" localSheetId="0" hidden="1">'на 01.04.2018'!#REF!,'на 01.04.2018'!#REF!,'на 01.04.2018'!#REF!,'на 01.04.2018'!#REF!,'на 01.04.2018'!#REF!,'на 01.04.2018'!#REF!,'на 01.04.2018'!#REF!,'на 01.04.2018'!#REF!,'на 01.04.2018'!#REF!,'на 01.04.2018'!#REF!,'на 01.04.2018'!#REF!,'на 01.04.2018'!#REF!,'на 01.04.2018'!#REF!,'на 01.04.2018'!#REF!,'на 01.04.2018'!#REF!,'на 01.04.2018'!#REF!,'на 01.04.2018'!#REF!</definedName>
    <definedName name="Z_386EE007_6994_4AA6_8824_D461BF01F1EA_.wvu.FilterData" localSheetId="0" hidden="1">'на 01.04.2018'!$A$7:$J$397</definedName>
    <definedName name="Z_39897EE2_53F6_432A_9A7F_7DBB2FBB08E4_.wvu.FilterData" localSheetId="0" hidden="1">'на 01.04.2018'!$A$7:$J$397</definedName>
    <definedName name="Z_3A08D49D_7322_4FD5_90D4_F8436B9BCFE3_.wvu.FilterData" localSheetId="0" hidden="1">'на 01.04.2018'!$A$7:$J$397</definedName>
    <definedName name="Z_3A152827_EFCD_4FCD_A4F0_81C604FF3F88_.wvu.FilterData" localSheetId="0" hidden="1">'на 01.04.2018'!$A$7:$J$397</definedName>
    <definedName name="Z_3A3DB971_386F_40FA_8DD4_4A74AFE3B4C9_.wvu.FilterData" localSheetId="0" hidden="1">'на 01.04.2018'!$A$7:$J$397</definedName>
    <definedName name="Z_3AAEA08B_779A_471D_BFA0_0D98BF9A4FAD_.wvu.FilterData" localSheetId="0" hidden="1">'на 01.04.2018'!$A$7:$H$139</definedName>
    <definedName name="Z_3C664174_3E98_4762_A560_3810A313981F_.wvu.FilterData" localSheetId="0" hidden="1">'на 01.04.2018'!$A$7:$J$397</definedName>
    <definedName name="Z_3C9F72CF_10C2_48CF_BBB6_A2B9A1393F37_.wvu.FilterData" localSheetId="0" hidden="1">'на 01.04.2018'!$A$7:$H$139</definedName>
    <definedName name="Z_3CBCA6B7_5D7C_44A4_844A_26E2A61FDE86_.wvu.FilterData" localSheetId="0" hidden="1">'на 01.04.2018'!$A$7:$J$397</definedName>
    <definedName name="Z_3D1280C8_646B_4BB2_862F_8A8207220C6A_.wvu.FilterData" localSheetId="0" hidden="1">'на 01.04.2018'!$A$7:$H$139</definedName>
    <definedName name="Z_3D4245D9_9AB3_43FE_97D0_205A6EA7E6E4_.wvu.FilterData" localSheetId="0" hidden="1">'на 01.04.2018'!$A$7:$J$397</definedName>
    <definedName name="Z_3D5A28D4_CB7B_405C_9FFF_EB22C14AB77F_.wvu.FilterData" localSheetId="0" hidden="1">'на 01.04.2018'!$A$7:$J$397</definedName>
    <definedName name="Z_3D6E136A_63AE_4912_A965_BD438229D989_.wvu.FilterData" localSheetId="0" hidden="1">'на 01.04.2018'!$A$7:$J$397</definedName>
    <definedName name="Z_3DB4F6FC_CE58_4083_A6ED_88DCB901BB99_.wvu.FilterData" localSheetId="0" hidden="1">'на 01.04.2018'!$A$7:$H$139</definedName>
    <definedName name="Z_3E14FD86_95B1_4D0E_A8F6_A4FFDE0E3FF0_.wvu.FilterData" localSheetId="0" hidden="1">'на 01.04.2018'!$A$7:$J$397</definedName>
    <definedName name="Z_3E7BBA27_FCB5_4D66_864C_8656009B9E88_.wvu.FilterData" localSheetId="0" hidden="1">'на 01.04.2018'!$A$3:$K$194</definedName>
    <definedName name="Z_3EEA7E1A_5F2B_4408_A34C_1F0223B5B245_.wvu.FilterData" localSheetId="0" hidden="1">'на 01.04.2018'!$A$7:$J$397</definedName>
    <definedName name="Z_3EEA7E1A_5F2B_4408_A34C_1F0223B5B245_.wvu.PrintArea" localSheetId="0" hidden="1">'на 01.04.2018'!$A$1:$J$196</definedName>
    <definedName name="Z_3EEA7E1A_5F2B_4408_A34C_1F0223B5B245_.wvu.PrintTitles" localSheetId="0" hidden="1">'на 01.04.2018'!$5:$8</definedName>
    <definedName name="Z_3F0F098D_D998_48FD_BB26_7A5537CB4DC9_.wvu.FilterData" localSheetId="0" hidden="1">'на 01.04.2018'!$A$7:$J$397</definedName>
    <definedName name="Z_3F4E18FA_E0CE_43C2_A7F4_5CAE036892ED_.wvu.FilterData" localSheetId="0" hidden="1">'на 01.04.2018'!$A$7:$J$397</definedName>
    <definedName name="Z_3F7954D6_04C1_4B23_AE36_0FF9609A2280_.wvu.FilterData" localSheetId="0" hidden="1">'на 01.04.2018'!$A$7:$J$397</definedName>
    <definedName name="Z_3F839701_87D5_496C_AD9C_2B5AE5742513_.wvu.FilterData" localSheetId="0" hidden="1">'на 01.04.2018'!$A$7:$J$397</definedName>
    <definedName name="Z_3FE8ACF3_2097_4BA9_8230_2DBD30F09632_.wvu.FilterData" localSheetId="0" hidden="1">'на 01.04.2018'!$A$7:$J$397</definedName>
    <definedName name="Z_3FEA0B99_83A0_4934_91F1_66BC8E596ABB_.wvu.FilterData" localSheetId="0" hidden="1">'на 01.04.2018'!$A$7:$J$397</definedName>
    <definedName name="Z_3FEDCFF8_5450_469D_9A9E_38AB8819A083_.wvu.FilterData" localSheetId="0" hidden="1">'на 01.04.2018'!$A$7:$J$397</definedName>
    <definedName name="Z_402DFE3F_A5E1_41E8_BB4F_E3062FAE22D8_.wvu.FilterData" localSheetId="0" hidden="1">'на 01.04.2018'!$A$7:$J$397</definedName>
    <definedName name="Z_403313B7_B74E_4D03_8AB9_B2A52A5BA330_.wvu.FilterData" localSheetId="0" hidden="1">'на 01.04.2018'!$A$7:$H$139</definedName>
    <definedName name="Z_4055661A_C391_44E3_B71B_DF824D593415_.wvu.FilterData" localSheetId="0" hidden="1">'на 01.04.2018'!$A$7:$H$139</definedName>
    <definedName name="Z_413E8ADC_60FE_4AEB_A365_51405ED7DAEF_.wvu.FilterData" localSheetId="0" hidden="1">'на 01.04.2018'!$A$7:$J$397</definedName>
    <definedName name="Z_415B8653_FE9C_472E_85AE_9CFA9B00FD5E_.wvu.FilterData" localSheetId="0" hidden="1">'на 01.04.2018'!$A$7:$H$139</definedName>
    <definedName name="Z_418F9F46_9018_4AFC_A504_8CA60A905B83_.wvu.FilterData" localSheetId="0" hidden="1">'на 01.04.2018'!$A$7:$J$397</definedName>
    <definedName name="Z_41C6EAF5_F389_4A73_A5DF_3E2ABACB9DC1_.wvu.FilterData" localSheetId="0" hidden="1">'на 01.04.2018'!$A$7:$J$397</definedName>
    <definedName name="Z_422AF1DB_ADD9_4056_90D1_EF57FA0619FA_.wvu.FilterData" localSheetId="0" hidden="1">'на 01.04.2018'!$A$7:$J$397</definedName>
    <definedName name="Z_42BF13A9_20A4_4030_912B_F63923E11DBF_.wvu.FilterData" localSheetId="0" hidden="1">'на 01.04.2018'!$A$7:$J$397</definedName>
    <definedName name="Z_4388DD05_A74C_4C1C_A344_6EEDB2F4B1B0_.wvu.FilterData" localSheetId="0" hidden="1">'на 01.04.2018'!$A$7:$H$139</definedName>
    <definedName name="Z_43F7D742_5383_4CCE_A058_3A12F3676DF6_.wvu.FilterData" localSheetId="0" hidden="1">'на 01.04.2018'!$A$7:$J$397</definedName>
    <definedName name="Z_445590C0_7350_4A17_AB85_F8DCF9494ECC_.wvu.FilterData" localSheetId="0" hidden="1">'на 01.04.2018'!$A$7:$H$139</definedName>
    <definedName name="Z_448249C8_AE56_4244_9A71_332B9BB563B1_.wvu.FilterData" localSheetId="0" hidden="1">'на 01.04.2018'!$A$7:$J$397</definedName>
    <definedName name="Z_45D27932_FD3D_46DE_B431_4E5606457D7F_.wvu.FilterData" localSheetId="0" hidden="1">'на 01.04.2018'!$A$7:$H$139</definedName>
    <definedName name="Z_45DE1976_7F07_4EB4_8A9C_FB72D060BEFA_.wvu.Cols" localSheetId="0" hidden="1">'на 01.04.2018'!#REF!</definedName>
    <definedName name="Z_45DE1976_7F07_4EB4_8A9C_FB72D060BEFA_.wvu.FilterData" localSheetId="0" hidden="1">'на 01.04.2018'!$A$7:$J$397</definedName>
    <definedName name="Z_45DE1976_7F07_4EB4_8A9C_FB72D060BEFA_.wvu.PrintArea" localSheetId="0" hidden="1">'на 01.04.2018'!$A$1:$J$193</definedName>
    <definedName name="Z_45DE1976_7F07_4EB4_8A9C_FB72D060BEFA_.wvu.PrintTitles" localSheetId="0" hidden="1">'на 01.04.2018'!$5:$8</definedName>
    <definedName name="Z_463F3E4B_81D6_4261_A251_5FB4227E67B1_.wvu.FilterData" localSheetId="0" hidden="1">'на 01.04.2018'!$A$7:$J$397</definedName>
    <definedName name="Z_4765959C_9F0B_44DF_B00A_10C6BB8CF204_.wvu.FilterData" localSheetId="0" hidden="1">'на 01.04.2018'!$A$7:$J$397</definedName>
    <definedName name="Z_47BCB1EA_366A_4F56_B866_A7D2D6FB6413_.wvu.FilterData" localSheetId="0" hidden="1">'на 01.04.2018'!$A$7:$J$397</definedName>
    <definedName name="Z_47CE02E9_7BC4_47FC_9B44_1B5CC8466C98_.wvu.FilterData" localSheetId="0" hidden="1">'на 01.04.2018'!$A$7:$J$397</definedName>
    <definedName name="Z_47DE35B6_B347_4C65_8E49_C2008CA773EB_.wvu.FilterData" localSheetId="0" hidden="1">'на 01.04.2018'!$A$7:$H$139</definedName>
    <definedName name="Z_47E54F1A_929E_4350_846F_D427E0D466DD_.wvu.FilterData" localSheetId="0" hidden="1">'на 01.04.2018'!$A$7:$J$397</definedName>
    <definedName name="Z_486156AC_4370_4C02_BA8A_CB9B49D1A8EC_.wvu.FilterData" localSheetId="0" hidden="1">'на 01.04.2018'!$A$7:$J$397</definedName>
    <definedName name="Z_490A2F1C_31D3_46A4_90C2_4FE00A2A3110_.wvu.FilterData" localSheetId="0" hidden="1">'на 01.04.2018'!$A$7:$J$397</definedName>
    <definedName name="Z_495CB41C_9D74_45FB_9A3C_30411D304A3A_.wvu.FilterData" localSheetId="0" hidden="1">'на 01.04.2018'!$A$7:$J$397</definedName>
    <definedName name="Z_49C7329D_3247_4713_BC9A_64F0EE2B0B3C_.wvu.FilterData" localSheetId="0" hidden="1">'на 01.04.2018'!$A$7:$J$397</definedName>
    <definedName name="Z_49E10B09_97E3_41C9_892E_7D9C5DFF5740_.wvu.FilterData" localSheetId="0" hidden="1">'на 01.04.2018'!$A$7:$J$397</definedName>
    <definedName name="Z_4AF0FF7E_D940_4246_AB71_AC8FEDA2EF24_.wvu.FilterData" localSheetId="0" hidden="1">'на 01.04.2018'!$A$7:$J$397</definedName>
    <definedName name="Z_4BB7905C_0E11_42F1_848D_90186131796A_.wvu.FilterData" localSheetId="0" hidden="1">'на 01.04.2018'!$A$7:$H$139</definedName>
    <definedName name="Z_4C1FE39D_945F_4F14_94DF_F69B283DCD9F_.wvu.FilterData" localSheetId="0" hidden="1">'на 01.04.2018'!$A$7:$H$139</definedName>
    <definedName name="Z_4CA010EE_9FB5_4C7E_A14E_34EFE4C7E4F1_.wvu.FilterData" localSheetId="0" hidden="1">'на 01.04.2018'!$A$7:$J$397</definedName>
    <definedName name="Z_4CEB490B_58FB_4CA0_AAF2_63178FECD849_.wvu.FilterData" localSheetId="0" hidden="1">'на 01.04.2018'!$A$7:$J$397</definedName>
    <definedName name="Z_4DBA5214_E42E_4E7C_B43C_190A2BF79ACC_.wvu.FilterData" localSheetId="0" hidden="1">'на 01.04.2018'!$A$7:$J$397</definedName>
    <definedName name="Z_4DC9D79A_8761_4284_BFE5_DFE7738AB4F8_.wvu.FilterData" localSheetId="0" hidden="1">'на 01.04.2018'!$A$7:$J$397</definedName>
    <definedName name="Z_4DF21929_63B0_45D6_9063_EE3D75E46DF0_.wvu.FilterData" localSheetId="0" hidden="1">'на 01.04.2018'!$A$7:$J$397</definedName>
    <definedName name="Z_4E70B456_53A6_4A9B_B0D8_E54D21A50BAA_.wvu.FilterData" localSheetId="0" hidden="1">'на 01.04.2018'!$A$7:$J$397</definedName>
    <definedName name="Z_4EB9A2EB_6EC6_4AFE_AFFA_537868B4F130_.wvu.FilterData" localSheetId="0" hidden="1">'на 01.04.2018'!$A$7:$J$397</definedName>
    <definedName name="Z_4EF3C623_C372_46C1_AA60_4AC85C37C9F2_.wvu.FilterData" localSheetId="0" hidden="1">'на 01.04.2018'!$A$7:$J$397</definedName>
    <definedName name="Z_4FA4A69A_6589_44A8_8710_9041295BCBA3_.wvu.FilterData" localSheetId="0" hidden="1">'на 01.04.2018'!$A$7:$J$397</definedName>
    <definedName name="Z_4FE18469_4F1B_4C4F_94F8_2337C288BBDA_.wvu.FilterData" localSheetId="0" hidden="1">'на 01.04.2018'!$A$7:$J$397</definedName>
    <definedName name="Z_5039ACE2_215B_49F3_AC23_F5E171EB2E04_.wvu.FilterData" localSheetId="0" hidden="1">'на 01.04.2018'!$A$7:$J$397</definedName>
    <definedName name="Z_512708F0_FC6D_4404_BE68_DA23201791B7_.wvu.FilterData" localSheetId="0" hidden="1">'на 01.04.2018'!$A$7:$J$397</definedName>
    <definedName name="Z_51BD5A76_12FD_4D74_BB88_134070337907_.wvu.FilterData" localSheetId="0" hidden="1">'на 01.04.2018'!$A$7:$J$397</definedName>
    <definedName name="Z_52C40832_4D48_45A4_B802_95C62DCB5A61_.wvu.FilterData" localSheetId="0" hidden="1">'на 01.04.2018'!$A$7:$H$139</definedName>
    <definedName name="Z_539CB3DF_9B66_4BE7_9074_8CE0405EB8A6_.wvu.Cols" localSheetId="0" hidden="1">'на 01.04.2018'!#REF!,'на 01.04.2018'!#REF!</definedName>
    <definedName name="Z_539CB3DF_9B66_4BE7_9074_8CE0405EB8A6_.wvu.FilterData" localSheetId="0" hidden="1">'на 01.04.2018'!$A$7:$J$397</definedName>
    <definedName name="Z_539CB3DF_9B66_4BE7_9074_8CE0405EB8A6_.wvu.PrintArea" localSheetId="0" hidden="1">'на 01.04.2018'!$A$1:$J$189</definedName>
    <definedName name="Z_539CB3DF_9B66_4BE7_9074_8CE0405EB8A6_.wvu.PrintTitles" localSheetId="0" hidden="1">'на 01.04.2018'!$5:$8</definedName>
    <definedName name="Z_543FDC9E_DC95_4C7A_84E4_76AA766A82EF_.wvu.FilterData" localSheetId="0" hidden="1">'на 01.04.2018'!$A$7:$J$397</definedName>
    <definedName name="Z_55266A36_B6A9_42E1_8467_17D14F12BABD_.wvu.FilterData" localSheetId="0" hidden="1">'на 01.04.2018'!$A$7:$H$139</definedName>
    <definedName name="Z_55F24CBB_212F_42F4_BB98_92561BDA95C3_.wvu.FilterData" localSheetId="0" hidden="1">'на 01.04.2018'!$A$7:$J$397</definedName>
    <definedName name="Z_564F82E8_8306_4799_B1F9_06B1FD1FB16E_.wvu.FilterData" localSheetId="0" hidden="1">'на 01.04.2018'!$A$3:$K$194</definedName>
    <definedName name="Z_565A1A16_6A4F_4794_B3C1_1808DC7E86C0_.wvu.FilterData" localSheetId="0" hidden="1">'на 01.04.2018'!$A$7:$H$139</definedName>
    <definedName name="Z_568C3823_FEE7_49C8_B4CF_3D48541DA65C_.wvu.FilterData" localSheetId="0" hidden="1">'на 01.04.2018'!$A$7:$H$139</definedName>
    <definedName name="Z_5696C387_34DF_4BED_BB60_2D85436D9DA8_.wvu.FilterData" localSheetId="0" hidden="1">'на 01.04.2018'!$A$7:$J$397</definedName>
    <definedName name="Z_56C18D87_C587_43F7_9147_D7827AADF66D_.wvu.FilterData" localSheetId="0" hidden="1">'на 01.04.2018'!$A$7:$H$139</definedName>
    <definedName name="Z_5729DC83_8713_4B21_9D2C_8A74D021747E_.wvu.FilterData" localSheetId="0" hidden="1">'на 01.04.2018'!$A$7:$H$139</definedName>
    <definedName name="Z_5730431A_42FA_4886_8F76_DA9C1179F65B_.wvu.FilterData" localSheetId="0" hidden="1">'на 01.04.2018'!$A$7:$J$397</definedName>
    <definedName name="Z_58270B81_2C5A_44D4_84D8_B29B6BA03243_.wvu.FilterData" localSheetId="0" hidden="1">'на 01.04.2018'!$A$7:$H$139</definedName>
    <definedName name="Z_5834E280_FA37_4F43_B5D8_B8D5A97A4524_.wvu.FilterData" localSheetId="0" hidden="1">'на 01.04.2018'!$A$7:$J$397</definedName>
    <definedName name="Z_58BFA8D4_CF88_4C84_B35F_981C21093C49_.wvu.FilterData" localSheetId="0" hidden="1">'на 01.04.2018'!$A$7:$J$397</definedName>
    <definedName name="Z_58EAD7A7_C312_4E53_9D90_6DB268F00AAE_.wvu.FilterData" localSheetId="0" hidden="1">'на 01.04.2018'!$A$7:$J$397</definedName>
    <definedName name="Z_59074C03_1A19_4344_8FE1_916D5A98CD29_.wvu.FilterData" localSheetId="0" hidden="1">'на 01.04.2018'!$A$7:$J$397</definedName>
    <definedName name="Z_593FC661_D3C9_4D5B_9F7F_4FD8BB281A5E_.wvu.FilterData" localSheetId="0" hidden="1">'на 01.04.2018'!$A$7:$J$397</definedName>
    <definedName name="Z_59F91900_CAE9_4608_97BE_FBC0993C389F_.wvu.FilterData" localSheetId="0" hidden="1">'на 01.04.2018'!$A$7:$H$139</definedName>
    <definedName name="Z_5A0826D2_48E8_4049_87EB_8011A792B32A_.wvu.FilterData" localSheetId="0" hidden="1">'на 01.04.2018'!$A$7:$J$397</definedName>
    <definedName name="Z_5AC843E8_BE7D_4B69_82E5_622B40389D76_.wvu.FilterData" localSheetId="0" hidden="1">'на 01.04.2018'!$A$7:$J$397</definedName>
    <definedName name="Z_5AED1EEB_F2BD_4EA8_B85A_ECC7CA9EB0BB_.wvu.FilterData" localSheetId="0" hidden="1">'на 01.04.2018'!$A$7:$J$397</definedName>
    <definedName name="Z_5B201F9D_0EC3_499C_A33C_1C4C3BFDAC63_.wvu.FilterData" localSheetId="0" hidden="1">'на 01.04.2018'!$A$7:$J$397</definedName>
    <definedName name="Z_5B530939_3820_4F41_B6AF_D342046937E2_.wvu.FilterData" localSheetId="0" hidden="1">'на 01.04.2018'!$A$7:$J$397</definedName>
    <definedName name="Z_5B6D98E6_8929_4747_9889_173EDC254AC0_.wvu.FilterData" localSheetId="0" hidden="1">'на 01.04.2018'!$A$7:$J$397</definedName>
    <definedName name="Z_5B8F35C7_BACE_46B7_A289_D37993E37EE6_.wvu.FilterData" localSheetId="0" hidden="1">'на 01.04.2018'!$A$7:$J$397</definedName>
    <definedName name="Z_5C13A1A0_C535_4639_90BE_9B5D72B8AEDB_.wvu.FilterData" localSheetId="0" hidden="1">'на 01.04.2018'!$A$7:$H$139</definedName>
    <definedName name="Z_5C253E80_F3BD_4FE4_AB93_2FEE92134E33_.wvu.FilterData" localSheetId="0" hidden="1">'на 01.04.2018'!$A$7:$J$397</definedName>
    <definedName name="Z_5C519772_2A20_4B5B_841B_37C4DE3DF25F_.wvu.FilterData" localSheetId="0" hidden="1">'на 01.04.2018'!$A$7:$J$397</definedName>
    <definedName name="Z_5CDE7466_9008_4EE8_8F19_E26D937B15F6_.wvu.FilterData" localSheetId="0" hidden="1">'на 01.04.2018'!$A$7:$H$139</definedName>
    <definedName name="Z_5E8319AA_70BE_4A15_908D_5BB7BC61D3F7_.wvu.FilterData" localSheetId="0" hidden="1">'на 01.04.2018'!$A$7:$J$397</definedName>
    <definedName name="Z_5EB104F4_627D_44E7_960F_6C67063C7D09_.wvu.FilterData" localSheetId="0" hidden="1">'на 01.04.2018'!$A$7:$J$397</definedName>
    <definedName name="Z_5EB1B5BB_79BE_4318_9140_3FA31802D519_.wvu.FilterData" localSheetId="0" hidden="1">'на 01.04.2018'!$A$7:$J$397</definedName>
    <definedName name="Z_5EB1B5BB_79BE_4318_9140_3FA31802D519_.wvu.PrintArea" localSheetId="0" hidden="1">'на 01.04.2018'!$A$1:$J$189</definedName>
    <definedName name="Z_5EB1B5BB_79BE_4318_9140_3FA31802D519_.wvu.PrintTitles" localSheetId="0" hidden="1">'на 01.04.2018'!$5:$8</definedName>
    <definedName name="Z_5FB953A5_71FF_4056_AF98_C9D06FF0EDF3_.wvu.Cols" localSheetId="0" hidden="1">'на 01.04.2018'!#REF!,'на 01.04.2018'!#REF!</definedName>
    <definedName name="Z_5FB953A5_71FF_4056_AF98_C9D06FF0EDF3_.wvu.FilterData" localSheetId="0" hidden="1">'на 01.04.2018'!$A$7:$J$397</definedName>
    <definedName name="Z_5FB953A5_71FF_4056_AF98_C9D06FF0EDF3_.wvu.PrintArea" localSheetId="0" hidden="1">'на 01.04.2018'!$A$1:$J$189</definedName>
    <definedName name="Z_5FB953A5_71FF_4056_AF98_C9D06FF0EDF3_.wvu.PrintTitles" localSheetId="0" hidden="1">'на 01.04.2018'!$5:$8</definedName>
    <definedName name="Z_60155C64_695E_458C_BBFE_B89C53118803_.wvu.FilterData" localSheetId="0" hidden="1">'на 01.04.2018'!$A$7:$J$397</definedName>
    <definedName name="Z_60657231_C99E_4191_A90E_C546FB588843_.wvu.FilterData" localSheetId="0" hidden="1">'на 01.04.2018'!$A$7:$H$139</definedName>
    <definedName name="Z_60B33E92_3815_4061_91AA_8E38B8895054_.wvu.FilterData" localSheetId="0" hidden="1">'на 01.04.2018'!$A$7:$H$139</definedName>
    <definedName name="Z_61D3C2BE_E5C3_4670_8A8C_5EA015D7BE13_.wvu.FilterData" localSheetId="0" hidden="1">'на 01.04.2018'!$A$7:$J$397</definedName>
    <definedName name="Z_6246324E_D224_4FAC_8C67_F9370E7D77EB_.wvu.FilterData" localSheetId="0" hidden="1">'на 01.04.2018'!$A$7:$J$397</definedName>
    <definedName name="Z_62534477_13C5_437C_87A9_3525FC60CE4D_.wvu.FilterData" localSheetId="0" hidden="1">'на 01.04.2018'!$A$7:$J$397</definedName>
    <definedName name="Z_62691467_BD46_47AE_A6DF_52CBD0D9817B_.wvu.FilterData" localSheetId="0" hidden="1">'на 01.04.2018'!$A$7:$H$139</definedName>
    <definedName name="Z_62C4D5B7_88F6_4885_99F7_CBFA0AACC2D9_.wvu.FilterData" localSheetId="0" hidden="1">'на 01.04.2018'!$A$7:$J$397</definedName>
    <definedName name="Z_62E7809F_D5DF_4BC1_AEFF_718779E2F7F6_.wvu.FilterData" localSheetId="0" hidden="1">'на 01.04.2018'!$A$7:$J$397</definedName>
    <definedName name="Z_62F28655_B8A8_45AE_A142_E93FF8C032BD_.wvu.FilterData" localSheetId="0" hidden="1">'на 01.04.2018'!$A$7:$J$397</definedName>
    <definedName name="Z_62F2B5AA_C3D1_4669_A4A0_184285923B8F_.wvu.FilterData" localSheetId="0" hidden="1">'на 01.04.2018'!$A$7:$J$397</definedName>
    <definedName name="Z_63720CAA_47FE_4977_B082_29E1534276C7_.wvu.FilterData" localSheetId="0" hidden="1">'на 01.04.2018'!$A$7:$J$397</definedName>
    <definedName name="Z_638AAAE8_8FF2_44D0_A160_BB2A9AEB5B72_.wvu.FilterData" localSheetId="0" hidden="1">'на 01.04.2018'!$A$7:$H$139</definedName>
    <definedName name="Z_63D45DC6_0D62_438A_9069_0A4378090381_.wvu.FilterData" localSheetId="0" hidden="1">'на 01.04.2018'!$A$7:$H$139</definedName>
    <definedName name="Z_648AB040_BD0E_49A1_BA40_87D3D9C0BA55_.wvu.FilterData" localSheetId="0" hidden="1">'на 01.04.2018'!$A$7:$J$397</definedName>
    <definedName name="Z_649E5CE3_4976_49D9_83DA_4E57FFC714BF_.wvu.Cols" localSheetId="0" hidden="1">'на 01.04.2018'!#REF!</definedName>
    <definedName name="Z_649E5CE3_4976_49D9_83DA_4E57FFC714BF_.wvu.FilterData" localSheetId="0" hidden="1">'на 01.04.2018'!$A$7:$J$397</definedName>
    <definedName name="Z_649E5CE3_4976_49D9_83DA_4E57FFC714BF_.wvu.PrintArea" localSheetId="0" hidden="1">'на 01.04.2018'!$A$1:$J$193</definedName>
    <definedName name="Z_649E5CE3_4976_49D9_83DA_4E57FFC714BF_.wvu.PrintTitles" localSheetId="0" hidden="1">'на 01.04.2018'!$5:$8</definedName>
    <definedName name="Z_64C01F03_E840_4B6E_960F_5E13E0981676_.wvu.FilterData" localSheetId="0" hidden="1">'на 01.04.2018'!$A$7:$J$397</definedName>
    <definedName name="Z_65F8B16B_220F_4FC8_86A4_6BDB56CB5C59_.wvu.FilterData" localSheetId="0" hidden="1">'на 01.04.2018'!$A$3:$K$194</definedName>
    <definedName name="Z_6654CD2E_14AE_4299_8801_306919BA9D32_.wvu.FilterData" localSheetId="0" hidden="1">'на 01.04.2018'!$A$7:$J$397</definedName>
    <definedName name="Z_66550ABE_0FE4_4071_B1FA_6163FA599414_.wvu.FilterData" localSheetId="0" hidden="1">'на 01.04.2018'!$A$7:$J$397</definedName>
    <definedName name="Z_6656F77C_55F8_4E1C_A222_2E884838D2F2_.wvu.FilterData" localSheetId="0" hidden="1">'на 01.04.2018'!$A$7:$J$397</definedName>
    <definedName name="Z_66EE8E68_84F1_44B5_B60B_7ED67214A421_.wvu.FilterData" localSheetId="0" hidden="1">'на 01.04.2018'!$A$7:$J$397</definedName>
    <definedName name="Z_67A1158E_8E10_4053_B044_B8AB7C784C01_.wvu.FilterData" localSheetId="0" hidden="1">'на 01.04.2018'!$A$7:$J$397</definedName>
    <definedName name="Z_67ADFAE6_A9AF_44D7_8539_93CD0F6B7849_.wvu.Cols" localSheetId="0" hidden="1">'на 01.04.2018'!#REF!</definedName>
    <definedName name="Z_67ADFAE6_A9AF_44D7_8539_93CD0F6B7849_.wvu.FilterData" localSheetId="0" hidden="1">'на 01.04.2018'!$A$7:$J$397</definedName>
    <definedName name="Z_67ADFAE6_A9AF_44D7_8539_93CD0F6B7849_.wvu.PrintArea" localSheetId="0" hidden="1">'на 01.04.2018'!$A$1:$J$195</definedName>
    <definedName name="Z_67ADFAE6_A9AF_44D7_8539_93CD0F6B7849_.wvu.PrintTitles" localSheetId="0" hidden="1">'на 01.04.2018'!$5:$8</definedName>
    <definedName name="Z_68543727_5837_47F3_A17E_A06AE03143F0_.wvu.FilterData" localSheetId="0" hidden="1">'на 01.04.2018'!$A$7:$J$397</definedName>
    <definedName name="Z_6901CD30_42B7_4EC1_AF54_8AB710BFE495_.wvu.FilterData" localSheetId="0" hidden="1">'на 01.04.2018'!$A$7:$J$397</definedName>
    <definedName name="Z_69321B6F_CF2A_4DAB_82CF_8CAAD629F257_.wvu.FilterData" localSheetId="0" hidden="1">'на 01.04.2018'!$A$7:$J$397</definedName>
    <definedName name="Z_6A19F32A_B160_4483_91DD_03217B777DF3_.wvu.FilterData" localSheetId="0" hidden="1">'на 01.04.2018'!$A$7:$J$397</definedName>
    <definedName name="Z_6A3BD144_0140_4ADD_AD88_B274AA069B37_.wvu.FilterData" localSheetId="0" hidden="1">'на 01.04.2018'!$A$7:$J$397</definedName>
    <definedName name="Z_6B30174D_06F6_400C_8FE4_A489A229C982_.wvu.FilterData" localSheetId="0" hidden="1">'на 01.04.2018'!$A$7:$J$397</definedName>
    <definedName name="Z_6B9F1A4E_485B_421D_A44C_0AAE5901E28D_.wvu.FilterData" localSheetId="0" hidden="1">'на 01.04.2018'!$A$7:$J$397</definedName>
    <definedName name="Z_6BE4E62B_4F97_4F96_9638_8ADCE8F932B1_.wvu.FilterData" localSheetId="0" hidden="1">'на 01.04.2018'!$A$7:$H$139</definedName>
    <definedName name="Z_6BE735CC_AF2E_4F67_B22D_A8AB001D3353_.wvu.FilterData" localSheetId="0" hidden="1">'на 01.04.2018'!$A$7:$H$139</definedName>
    <definedName name="Z_6C574B3A_CBDC_4063_B039_06E2BE768645_.wvu.FilterData" localSheetId="0" hidden="1">'на 01.04.2018'!$A$7:$J$397</definedName>
    <definedName name="Z_6CF84B0C_144A_4CF4_A34E_B9147B738037_.wvu.FilterData" localSheetId="0" hidden="1">'на 01.04.2018'!$A$7:$H$139</definedName>
    <definedName name="Z_6D091BF8_3118_4C66_BFCF_A396B92963B0_.wvu.FilterData" localSheetId="0" hidden="1">'на 01.04.2018'!$A$7:$J$397</definedName>
    <definedName name="Z_6D692D1F_2186_4B62_878B_AABF13F25116_.wvu.FilterData" localSheetId="0" hidden="1">'на 01.04.2018'!$A$7:$J$397</definedName>
    <definedName name="Z_6D7CFBF1_75D3_41F3_8694_AE4E45FE6F72_.wvu.FilterData" localSheetId="0" hidden="1">'на 01.04.2018'!$A$7:$J$397</definedName>
    <definedName name="Z_6E1926CF_4906_4A55_811C_617ED8BB98BA_.wvu.FilterData" localSheetId="0" hidden="1">'на 01.04.2018'!$A$7:$J$397</definedName>
    <definedName name="Z_6E2D6686_B9FD_4BBA_8CD4_95C6386F5509_.wvu.FilterData" localSheetId="0" hidden="1">'на 01.04.2018'!$A$7:$H$139</definedName>
    <definedName name="Z_6ECBF068_1C02_4E6C_B4E6_EB2B6EC464BD_.wvu.FilterData" localSheetId="0" hidden="1">'на 01.04.2018'!$A$7:$J$397</definedName>
    <definedName name="Z_6F1223ED_6D7E_4BDC_97BD_57C6B16DF50B_.wvu.FilterData" localSheetId="0" hidden="1">'на 01.04.2018'!$A$7:$J$397</definedName>
    <definedName name="Z_6F188E27_E72B_48C9_888E_3A4AAF082D5A_.wvu.FilterData" localSheetId="0" hidden="1">'на 01.04.2018'!$A$7:$J$397</definedName>
    <definedName name="Z_6F60BF81_D1A9_4E04_93E7_3EE7124B8D23_.wvu.FilterData" localSheetId="0" hidden="1">'на 01.04.2018'!$A$7:$H$139</definedName>
    <definedName name="Z_6FA95ECB_A72C_44B0_B29D_BED71D2AC5FA_.wvu.FilterData" localSheetId="0" hidden="1">'на 01.04.2018'!$A$7:$J$397</definedName>
    <definedName name="Z_701E5EC3_E633_4389_A70E_4DD82E713CE4_.wvu.FilterData" localSheetId="0" hidden="1">'на 01.04.2018'!$A$7:$J$397</definedName>
    <definedName name="Z_70567FCD_AD22_4F19_9380_E5332B152F74_.wvu.FilterData" localSheetId="0" hidden="1">'на 01.04.2018'!$A$7:$J$397</definedName>
    <definedName name="Z_706D67E7_3361_40B2_829D_8844AB8060E2_.wvu.FilterData" localSheetId="0" hidden="1">'на 01.04.2018'!$A$7:$H$139</definedName>
    <definedName name="Z_70E4543C_ADDB_4019_BDB2_F36D27861FA5_.wvu.FilterData" localSheetId="0" hidden="1">'на 01.04.2018'!$A$7:$J$397</definedName>
    <definedName name="Z_70F1B7E8_7988_4C81_9922_ABE1AE06A197_.wvu.FilterData" localSheetId="0" hidden="1">'на 01.04.2018'!$A$7:$J$397</definedName>
    <definedName name="Z_7246383F_5A7C_4469_ABE5_F3DE99D7B98C_.wvu.FilterData" localSheetId="0" hidden="1">'на 01.04.2018'!$A$7:$H$139</definedName>
    <definedName name="Z_728B417D_5E48_46CF_86FE_9C0FFD136F19_.wvu.FilterData" localSheetId="0" hidden="1">'на 01.04.2018'!$A$7:$J$397</definedName>
    <definedName name="Z_72971C39_5C91_4008_BD77_2DC24FDFDCB6_.wvu.FilterData" localSheetId="0" hidden="1">'на 01.04.2018'!$A$7:$J$397</definedName>
    <definedName name="Z_72BCCF18_7B1D_4731_977C_FF5C187A4C82_.wvu.FilterData" localSheetId="0" hidden="1">'на 01.04.2018'!$A$7:$J$397</definedName>
    <definedName name="Z_72C0943B_A5D5_4B80_AD54_166C5CDC74DE_.wvu.FilterData" localSheetId="0" hidden="1">'на 01.04.2018'!$A$3:$K$194</definedName>
    <definedName name="Z_72C0943B_A5D5_4B80_AD54_166C5CDC74DE_.wvu.PrintArea" localSheetId="0" hidden="1">'на 01.04.2018'!$A$1:$J$196</definedName>
    <definedName name="Z_72C0943B_A5D5_4B80_AD54_166C5CDC74DE_.wvu.PrintTitles" localSheetId="0" hidden="1">'на 01.04.2018'!$5:$8</definedName>
    <definedName name="Z_7351B774_7780_442A_903E_647131A150ED_.wvu.FilterData" localSheetId="0" hidden="1">'на 01.04.2018'!$A$7:$J$397</definedName>
    <definedName name="Z_73DD0BF4_420B_48CB_9B9B_8A8636EFB6F5_.wvu.FilterData" localSheetId="0" hidden="1">'на 01.04.2018'!$A$7:$J$397</definedName>
    <definedName name="Z_741C3AAD_37E5_4231_B8F1_6F6ABAB5BA70_.wvu.FilterData" localSheetId="0" hidden="1">'на 01.04.2018'!$A$3:$K$194</definedName>
    <definedName name="Z_742C8CE1_B323_4B6C_901C_E2B713ADDB04_.wvu.FilterData" localSheetId="0" hidden="1">'на 01.04.2018'!$A$7:$H$139</definedName>
    <definedName name="Z_74F25527_9FBE_45D8_B38D_2B215FE8DD1E_.wvu.FilterData" localSheetId="0" hidden="1">'на 01.04.2018'!$A$7:$J$397</definedName>
    <definedName name="Z_762066AC_D656_4392_845D_8C6157B76764_.wvu.FilterData" localSheetId="0" hidden="1">'на 01.04.2018'!$A$7:$H$139</definedName>
    <definedName name="Z_7654DBDC_86A8_4903_B5DC_30516E94F2C0_.wvu.FilterData" localSheetId="0" hidden="1">'на 01.04.2018'!$A$7:$J$397</definedName>
    <definedName name="Z_77081AB2_288F_4D22_9FAD_2429DAF1E510_.wvu.FilterData" localSheetId="0" hidden="1">'на 01.04.2018'!$A$7:$J$397</definedName>
    <definedName name="Z_777611BF_FE54_48A9_A8A8_0C82A3AE3A94_.wvu.FilterData" localSheetId="0" hidden="1">'на 01.04.2018'!$A$7:$J$397</definedName>
    <definedName name="Z_793C7B2D_7F2B_48EC_8A47_D2709381137D_.wvu.FilterData" localSheetId="0" hidden="1">'на 01.04.2018'!$A$7:$J$397</definedName>
    <definedName name="Z_799DB00F_141C_483B_A462_359C05A36D93_.wvu.FilterData" localSheetId="0" hidden="1">'на 01.04.2018'!$A$7:$H$139</definedName>
    <definedName name="Z_79E4D554_5B2C_41A7_B934_B430838AA03E_.wvu.FilterData" localSheetId="0" hidden="1">'на 01.04.2018'!$A$7:$J$397</definedName>
    <definedName name="Z_7A01CF94_90AE_4821_93EE_D3FE8D12D8D5_.wvu.FilterData" localSheetId="0" hidden="1">'на 01.04.2018'!$A$7:$J$397</definedName>
    <definedName name="Z_7A09065A_45D5_4C53_B9DD_121DF6719D64_.wvu.FilterData" localSheetId="0" hidden="1">'на 01.04.2018'!$A$7:$H$139</definedName>
    <definedName name="Z_7A71A7FF_8800_4D00_AEC1_1B599D526CDE_.wvu.FilterData" localSheetId="0" hidden="1">'на 01.04.2018'!$A$7:$J$397</definedName>
    <definedName name="Z_7AE14342_BF53_4FA2_8C85_1038D8BA9596_.wvu.FilterData" localSheetId="0" hidden="1">'на 01.04.2018'!$A$7:$H$139</definedName>
    <definedName name="Z_7B245AB0_C2AF_4822_BFC4_2399F85856C1_.wvu.Cols" localSheetId="0" hidden="1">'на 01.04.2018'!#REF!,'на 01.04.2018'!#REF!</definedName>
    <definedName name="Z_7B245AB0_C2AF_4822_BFC4_2399F85856C1_.wvu.FilterData" localSheetId="0" hidden="1">'на 01.04.2018'!$A$7:$J$397</definedName>
    <definedName name="Z_7B245AB0_C2AF_4822_BFC4_2399F85856C1_.wvu.PrintArea" localSheetId="0" hidden="1">'на 01.04.2018'!$A$1:$J$189</definedName>
    <definedName name="Z_7B245AB0_C2AF_4822_BFC4_2399F85856C1_.wvu.PrintTitles" localSheetId="0" hidden="1">'на 01.04.2018'!$5:$8</definedName>
    <definedName name="Z_7BA445E6_50A0_4F67_81F2_B2945A5BFD3F_.wvu.FilterData" localSheetId="0" hidden="1">'на 01.04.2018'!$A$7:$J$397</definedName>
    <definedName name="Z_7BC27702_AD83_4B6E_860E_D694439F877D_.wvu.FilterData" localSheetId="0" hidden="1">'на 01.04.2018'!$A$7:$H$139</definedName>
    <definedName name="Z_7CB2D520_A8A5_4D6C_BE39_64C505DBAE2C_.wvu.FilterData" localSheetId="0" hidden="1">'на 01.04.2018'!$A$7:$J$397</definedName>
    <definedName name="Z_7CB9D1CB_80BA_40B4_9A94_7ED38A1B10BF_.wvu.FilterData" localSheetId="0" hidden="1">'на 01.04.2018'!$A$7:$J$397</definedName>
    <definedName name="Z_7DB24378_D193_4D04_9739_831C8625EEAE_.wvu.FilterData" localSheetId="0" hidden="1">'на 01.04.2018'!$A$7:$J$60</definedName>
    <definedName name="Z_7E10B4A2_86C5_49FE_B735_A2A4A6EBA352_.wvu.FilterData" localSheetId="0" hidden="1">'на 01.04.2018'!$A$7:$J$397</definedName>
    <definedName name="Z_7E77AE50_A8E9_48E1_BD6F_0651484E1DB4_.wvu.FilterData" localSheetId="0" hidden="1">'на 01.04.2018'!$A$7:$J$397</definedName>
    <definedName name="Z_7EA33A1B_0947_4DD9_ACB5_FE84B029B96C_.wvu.FilterData" localSheetId="0" hidden="1">'на 01.04.2018'!$A$7:$J$397</definedName>
    <definedName name="Z_80D84490_9B2F_4196_9FDE_6B9221814592_.wvu.FilterData" localSheetId="0" hidden="1">'на 01.04.2018'!$A$7:$J$397</definedName>
    <definedName name="Z_81403331_C5EB_4760_B273_D3D9C8D43951_.wvu.FilterData" localSheetId="0" hidden="1">'на 01.04.2018'!$A$7:$H$139</definedName>
    <definedName name="Z_81BE03B7_DE2F_4E82_8496_CAF917D1CC3F_.wvu.FilterData" localSheetId="0" hidden="1">'на 01.04.2018'!$A$7:$J$397</definedName>
    <definedName name="Z_8220CA38_66F1_4F9F_A7AE_CF3DF89B0B66_.wvu.FilterData" localSheetId="0" hidden="1">'на 01.04.2018'!$A$7:$J$397</definedName>
    <definedName name="Z_8280D1E0_5055_49CD_A383_D6B2F2EBD512_.wvu.FilterData" localSheetId="0" hidden="1">'на 01.04.2018'!$A$7:$H$139</definedName>
    <definedName name="Z_829F5F3F_AACC_4AF4_A7EF_0FD75747C358_.wvu.FilterData" localSheetId="0" hidden="1">'на 01.04.2018'!$A$7:$J$397</definedName>
    <definedName name="Z_840133FA_9546_4ED0_AA3E_E87F8F80931F_.wvu.FilterData" localSheetId="0" hidden="1">'на 01.04.2018'!$A$7:$J$397</definedName>
    <definedName name="Z_8462E4B7_FF49_4401_9CB1_027D70C3D86B_.wvu.FilterData" localSheetId="0" hidden="1">'на 01.04.2018'!$A$7:$H$139</definedName>
    <definedName name="Z_8518EF96_21CF_4CEA_B17C_8AA8E48B82CF_.wvu.FilterData" localSheetId="0" hidden="1">'на 01.04.2018'!$A$7:$J$397</definedName>
    <definedName name="Z_85336449_1C25_4AF7_89BA_281D7385CDF9_.wvu.FilterData" localSheetId="0" hidden="1">'на 01.04.2018'!$A$7:$J$397</definedName>
    <definedName name="Z_85610BEE_6BD4_4AC9_9284_0AD9E6A15466_.wvu.FilterData" localSheetId="0" hidden="1">'на 01.04.2018'!$A$7:$J$397</definedName>
    <definedName name="Z_85621B9F_ABEF_4928_B406_5F6003CD3FC1_.wvu.FilterData" localSheetId="0" hidden="1">'на 01.04.2018'!$A$7:$J$397</definedName>
    <definedName name="Z_8649CC96_F63A_4F83_8C89_AA8F47AC05F3_.wvu.FilterData" localSheetId="0" hidden="1">'на 01.04.2018'!$A$7:$H$139</definedName>
    <definedName name="Z_866666B3_A778_4059_8EF6_136684A0F698_.wvu.FilterData" localSheetId="0" hidden="1">'на 01.04.2018'!$A$7:$J$397</definedName>
    <definedName name="Z_868403B4_F60C_4700_B312_EDA79B4B2FC0_.wvu.FilterData" localSheetId="0" hidden="1">'на 01.04.2018'!$A$7:$J$397</definedName>
    <definedName name="Z_8789C1A0_51C5_46EF_B1F1_B319BE008AC1_.wvu.FilterData" localSheetId="0" hidden="1">'на 01.04.2018'!$A$7:$J$397</definedName>
    <definedName name="Z_87AE545F_036F_4E8B_9D04_AE59AB8BAC14_.wvu.FilterData" localSheetId="0" hidden="1">'на 01.04.2018'!$A$7:$H$139</definedName>
    <definedName name="Z_87D86486_B5EF_4463_9350_9D1E042A42DF_.wvu.FilterData" localSheetId="0" hidden="1">'на 01.04.2018'!$A$7:$J$397</definedName>
    <definedName name="Z_883D51B0_0A2B_40BD_A4BD_D3780EBDA8D9_.wvu.FilterData" localSheetId="0" hidden="1">'на 01.04.2018'!$A$7:$J$397</definedName>
    <definedName name="Z_8878B53B_0E8A_4A11_8A26_C2AC9BB8A4A9_.wvu.FilterData" localSheetId="0" hidden="1">'на 01.04.2018'!$A$7:$H$139</definedName>
    <definedName name="Z_888B8943_9277_42CB_A862_699801009D7B_.wvu.FilterData" localSheetId="0" hidden="1">'на 01.04.2018'!$A$7:$J$397</definedName>
    <definedName name="Z_895608B2_F053_445E_BD6A_E885E9D4FE51_.wvu.FilterData" localSheetId="0" hidden="1">'на 01.04.2018'!$A$7:$J$397</definedName>
    <definedName name="Z_89F2DB1B_0F19_4230_A501_8A6666788E86_.wvu.FilterData" localSheetId="0" hidden="1">'на 01.04.2018'!$A$7:$J$397</definedName>
    <definedName name="Z_8A4ABF0A_262D_4454_86FE_CA0ADCDF3E94_.wvu.FilterData" localSheetId="0" hidden="1">'на 01.04.2018'!$A$7:$J$397</definedName>
    <definedName name="Z_8BA7C340_DD6D_4BDE_939B_41C98A02B423_.wvu.FilterData" localSheetId="0" hidden="1">'на 01.04.2018'!$A$7:$J$397</definedName>
    <definedName name="Z_8BB118EA_41BC_4E46_8EA1_4268AA5B6DB1_.wvu.FilterData" localSheetId="0" hidden="1">'на 01.04.2018'!$A$7:$J$397</definedName>
    <definedName name="Z_8C04CD6E_A1CC_4EF8_8DD5_B859F52073A0_.wvu.FilterData" localSheetId="0" hidden="1">'на 01.04.2018'!$A$7:$J$397</definedName>
    <definedName name="Z_8C654415_86D2_479D_A511_8A4B3774E375_.wvu.FilterData" localSheetId="0" hidden="1">'на 01.04.2018'!$A$7:$H$139</definedName>
    <definedName name="Z_8CAD663B_CD5E_4846_B4FD_69BCB6D1EB12_.wvu.FilterData" localSheetId="0" hidden="1">'на 01.04.2018'!$A$7:$H$139</definedName>
    <definedName name="Z_8CB267BE_E783_4914_8FFF_50D79F1D75CF_.wvu.FilterData" localSheetId="0" hidden="1">'на 01.04.2018'!$A$7:$H$139</definedName>
    <definedName name="Z_8D0153EB_A3EC_4213_A12B_74D6D827770F_.wvu.FilterData" localSheetId="0" hidden="1">'на 01.04.2018'!$A$7:$J$397</definedName>
    <definedName name="Z_8D7BE686_9FAF_4C26_8FD5_5395E55E0797_.wvu.FilterData" localSheetId="0" hidden="1">'на 01.04.2018'!$A$7:$H$139</definedName>
    <definedName name="Z_8D8D2F4C_3B7E_4C1F_A367_4BA418733E1A_.wvu.FilterData" localSheetId="0" hidden="1">'на 01.04.2018'!$A$7:$H$139</definedName>
    <definedName name="Z_8DFDD887_4859_4275_91A7_634544543F21_.wvu.FilterData" localSheetId="0" hidden="1">'на 01.04.2018'!$A$7:$J$397</definedName>
    <definedName name="Z_8E62A2BE_7CE7_496E_AC79_F133ABDC98BF_.wvu.FilterData" localSheetId="0" hidden="1">'на 01.04.2018'!$A$7:$H$139</definedName>
    <definedName name="Z_8EEB3EFB_2D0D_474D_A904_853356F13984_.wvu.FilterData" localSheetId="0" hidden="1">'на 01.04.2018'!$A$7:$J$397</definedName>
    <definedName name="Z_8F2A8A22_72A2_4B00_8248_255CA52D5828_.wvu.FilterData" localSheetId="0" hidden="1">'на 01.04.2018'!$A$7:$J$397</definedName>
    <definedName name="Z_9089CAE7_C9D5_4B44_BF40_622C1D4BEC1A_.wvu.FilterData" localSheetId="0" hidden="1">'на 01.04.2018'!$A$7:$J$397</definedName>
    <definedName name="Z_90B62036_E8E2_47F2_BA67_9490969E5E89_.wvu.FilterData" localSheetId="0" hidden="1">'на 01.04.2018'!$A$7:$J$397</definedName>
    <definedName name="Z_91482E4A_EB85_41D6_AA9F_21521D0F577E_.wvu.FilterData" localSheetId="0" hidden="1">'на 01.04.2018'!$A$7:$J$397</definedName>
    <definedName name="Z_91A44DD7_EFA1_45BC_BF8A_C6EBAED142C3_.wvu.FilterData" localSheetId="0" hidden="1">'на 01.04.2018'!$A$7:$J$397</definedName>
    <definedName name="Z_92A69ACC_08E1_4049_9A4E_909BE09E8D3F_.wvu.FilterData" localSheetId="0" hidden="1">'на 01.04.2018'!$A$7:$J$397</definedName>
    <definedName name="Z_92A7494D_B642_4D2E_8A98_FA3ADD190BCE_.wvu.FilterData" localSheetId="0" hidden="1">'на 01.04.2018'!$A$7:$J$397</definedName>
    <definedName name="Z_92A89EF4_8A4E_4790_B0CC_01892B6039EB_.wvu.FilterData" localSheetId="0" hidden="1">'на 01.04.2018'!$A$7:$J$397</definedName>
    <definedName name="Z_92E38377_38CC_496E_BBD8_5394F7550FE3_.wvu.FilterData" localSheetId="0" hidden="1">'на 01.04.2018'!$A$7:$J$397</definedName>
    <definedName name="Z_93030161_EBD2_4C55_BB01_67290B2149A7_.wvu.FilterData" localSheetId="0" hidden="1">'на 01.04.2018'!$A$7:$J$397</definedName>
    <definedName name="Z_935DFEC4_8817_4BB5_A846_9674D5A05EE9_.wvu.FilterData" localSheetId="0" hidden="1">'на 01.04.2018'!$A$7:$H$139</definedName>
    <definedName name="Z_938F43B0_CEED_4632_948B_C835F76DFE4A_.wvu.FilterData" localSheetId="0" hidden="1">'на 01.04.2018'!$A$7:$J$397</definedName>
    <definedName name="Z_944D1186_FA84_48E6_9A44_19022D55084A_.wvu.FilterData" localSheetId="0" hidden="1">'на 01.04.2018'!$A$7:$J$397</definedName>
    <definedName name="Z_94E3B816_367C_44F4_94FC_13D42F694C13_.wvu.FilterData" localSheetId="0" hidden="1">'на 01.04.2018'!$A$7:$J$397</definedName>
    <definedName name="Z_95B5A563_A81C_425C_AC80_18232E0FA0F2_.wvu.FilterData" localSheetId="0" hidden="1">'на 01.04.2018'!$A$7:$H$139</definedName>
    <definedName name="Z_95DCDA71_E71C_4701_B168_34A55CC7547D_.wvu.FilterData" localSheetId="0" hidden="1">'на 01.04.2018'!$A$7:$J$397</definedName>
    <definedName name="Z_95E04D27_058D_4765_8CB6_B789CC5A15B9_.wvu.FilterData" localSheetId="0" hidden="1">'на 01.04.2018'!$A$7:$J$397</definedName>
    <definedName name="Z_96167660_EA8B_4F7D_87A1_785E97B459B3_.wvu.FilterData" localSheetId="0" hidden="1">'на 01.04.2018'!$A$7:$H$139</definedName>
    <definedName name="Z_96879477_4713_4ABC_982A_7EB1C07B4DED_.wvu.FilterData" localSheetId="0" hidden="1">'на 01.04.2018'!$A$7:$H$139</definedName>
    <definedName name="Z_969E164A_AA47_4A3D_AECC_F3C5A8BBA40A_.wvu.FilterData" localSheetId="0" hidden="1">'на 01.04.2018'!$A$7:$J$397</definedName>
    <definedName name="Z_9780079B_2369_4362_9878_DE63286783A8_.wvu.FilterData" localSheetId="0" hidden="1">'на 01.04.2018'!$A$7:$J$397</definedName>
    <definedName name="Z_97B55429_A18E_43B5_9AF8_FE73FCDE4BBB_.wvu.FilterData" localSheetId="0" hidden="1">'на 01.04.2018'!$A$7:$J$397</definedName>
    <definedName name="Z_97E2C09C_6040_4BDA_B6A0_AF60F993AC48_.wvu.FilterData" localSheetId="0" hidden="1">'на 01.04.2018'!$A$7:$J$397</definedName>
    <definedName name="Z_97F74FDF_2C27_4D85_A3A7_1EF51A8A2DFF_.wvu.FilterData" localSheetId="0" hidden="1">'на 01.04.2018'!$A$7:$H$139</definedName>
    <definedName name="Z_987C1B6D_28A7_49CB_BBF0_6C3FFB9FC1C5_.wvu.FilterData" localSheetId="0" hidden="1">'на 01.04.2018'!$A$7:$J$397</definedName>
    <definedName name="Z_98BF881C_EB9C_4397_B787_F3FB50ED2890_.wvu.FilterData" localSheetId="0" hidden="1">'на 01.04.2018'!$A$7:$J$397</definedName>
    <definedName name="Z_98E168F2_55D9_4CA5_BFC7_4762AF11FD48_.wvu.FilterData" localSheetId="0" hidden="1">'на 01.04.2018'!$A$7:$J$397</definedName>
    <definedName name="Z_998B8119_4FF3_4A16_838D_539C6AE34D55_.wvu.Cols" localSheetId="0" hidden="1">'на 01.04.2018'!#REF!,'на 01.04.2018'!#REF!</definedName>
    <definedName name="Z_998B8119_4FF3_4A16_838D_539C6AE34D55_.wvu.FilterData" localSheetId="0" hidden="1">'на 01.04.2018'!$A$7:$J$397</definedName>
    <definedName name="Z_998B8119_4FF3_4A16_838D_539C6AE34D55_.wvu.PrintArea" localSheetId="0" hidden="1">'на 01.04.2018'!$A$1:$J$189</definedName>
    <definedName name="Z_998B8119_4FF3_4A16_838D_539C6AE34D55_.wvu.PrintTitles" localSheetId="0" hidden="1">'на 01.04.2018'!$5:$8</definedName>
    <definedName name="Z_998B8119_4FF3_4A16_838D_539C6AE34D55_.wvu.Rows" localSheetId="0" hidden="1">'на 01.04.2018'!#REF!</definedName>
    <definedName name="Z_99950613_28E7_4EC2_B918_559A2757B0A9_.wvu.FilterData" localSheetId="0" hidden="1">'на 01.04.2018'!$A$7:$J$397</definedName>
    <definedName name="Z_99950613_28E7_4EC2_B918_559A2757B0A9_.wvu.PrintArea" localSheetId="0" hidden="1">'на 01.04.2018'!$A$1:$J$195</definedName>
    <definedName name="Z_99950613_28E7_4EC2_B918_559A2757B0A9_.wvu.PrintTitles" localSheetId="0" hidden="1">'на 01.04.2018'!$5:$8</definedName>
    <definedName name="Z_9A28E7E9_55CD_40D9_9E29_E07B8DD3C238_.wvu.FilterData" localSheetId="0" hidden="1">'на 01.04.2018'!$A$7:$J$397</definedName>
    <definedName name="Z_9A769443_7DFA_43D5_AB26_6F2EEF53DAF1_.wvu.FilterData" localSheetId="0" hidden="1">'на 01.04.2018'!$A$7:$H$139</definedName>
    <definedName name="Z_9C310551_EC8B_4B87_B5AF_39FC532C6FE3_.wvu.FilterData" localSheetId="0" hidden="1">'на 01.04.2018'!$A$7:$H$139</definedName>
    <definedName name="Z_9C38FBC7_6E93_40A5_BD30_7720FC92D0D4_.wvu.FilterData" localSheetId="0" hidden="1">'на 01.04.2018'!$A$7:$J$397</definedName>
    <definedName name="Z_9CB26755_9CF3_42C9_A567_6FF9CCE0F397_.wvu.FilterData" localSheetId="0" hidden="1">'на 01.04.2018'!$A$7:$J$397</definedName>
    <definedName name="Z_9D24C81C_5B18_4B40_BF88_7236C9CAE366_.wvu.FilterData" localSheetId="0" hidden="1">'на 01.04.2018'!$A$7:$H$139</definedName>
    <definedName name="Z_9E1D944D_E62F_4660_B928_F956F86CCB3D_.wvu.FilterData" localSheetId="0" hidden="1">'на 01.04.2018'!$A$7:$J$397</definedName>
    <definedName name="Z_9E720D93_31F0_4636_BA00_6CE6F83F3651_.wvu.FilterData" localSheetId="0" hidden="1">'на 01.04.2018'!$A$7:$J$397</definedName>
    <definedName name="Z_9E943B7D_D4C7_443F_BC4C_8AB90546D8A5_.wvu.Cols" localSheetId="0" hidden="1">'на 01.04.2018'!#REF!,'на 01.04.2018'!#REF!</definedName>
    <definedName name="Z_9E943B7D_D4C7_443F_BC4C_8AB90546D8A5_.wvu.FilterData" localSheetId="0" hidden="1">'на 01.04.2018'!$A$3:$J$60</definedName>
    <definedName name="Z_9E943B7D_D4C7_443F_BC4C_8AB90546D8A5_.wvu.PrintTitles" localSheetId="0" hidden="1">'на 01.04.2018'!$5:$8</definedName>
    <definedName name="Z_9E943B7D_D4C7_443F_BC4C_8AB90546D8A5_.wvu.Rows" localSheetId="0" hidden="1">'на 01.04.2018'!#REF!,'на 01.04.2018'!#REF!,'на 01.04.2018'!#REF!,'на 01.04.2018'!#REF!,'на 01.04.2018'!#REF!,'на 01.04.2018'!#REF!,'на 01.04.2018'!#REF!,'на 01.04.2018'!#REF!,'на 01.04.2018'!#REF!,'на 01.04.2018'!#REF!,'на 01.04.2018'!#REF!,'на 01.04.2018'!#REF!,'на 01.04.2018'!#REF!,'на 01.04.2018'!#REF!,'на 01.04.2018'!#REF!,'на 01.04.2018'!#REF!,'на 01.04.2018'!#REF!,'на 01.04.2018'!#REF!,'на 01.04.2018'!#REF!,'на 01.04.2018'!#REF!</definedName>
    <definedName name="Z_9EC99D85_9CBB_4D41_A0AC_5A782960B43C_.wvu.FilterData" localSheetId="0" hidden="1">'на 01.04.2018'!$A$7:$H$139</definedName>
    <definedName name="Z_9F469FEB_94D1_4BA9_BDF6_0A94C53541EA_.wvu.FilterData" localSheetId="0" hidden="1">'на 01.04.2018'!$A$7:$J$397</definedName>
    <definedName name="Z_9FA29541_62F4_4CED_BF33_19F6BA57578F_.wvu.Cols" localSheetId="0" hidden="1">'на 01.04.2018'!#REF!,'на 01.04.2018'!#REF!</definedName>
    <definedName name="Z_9FA29541_62F4_4CED_BF33_19F6BA57578F_.wvu.FilterData" localSheetId="0" hidden="1">'на 01.04.2018'!$A$7:$J$397</definedName>
    <definedName name="Z_9FA29541_62F4_4CED_BF33_19F6BA57578F_.wvu.PrintArea" localSheetId="0" hidden="1">'на 01.04.2018'!$A$1:$J$189</definedName>
    <definedName name="Z_9FA29541_62F4_4CED_BF33_19F6BA57578F_.wvu.PrintTitles" localSheetId="0" hidden="1">'на 01.04.2018'!$5:$8</definedName>
    <definedName name="Z_A08B7B60_BE09_484D_B75E_15D9DE206B17_.wvu.FilterData" localSheetId="0" hidden="1">'на 01.04.2018'!$A$7:$J$397</definedName>
    <definedName name="Z_A0963EEC_5578_46DF_B7B0_2B9F8CADC5B9_.wvu.FilterData" localSheetId="0" hidden="1">'на 01.04.2018'!$A$7:$J$397</definedName>
    <definedName name="Z_A0A3CD9B_2436_40D7_91DB_589A95FBBF00_.wvu.Cols" localSheetId="0" hidden="1">'на 01.04.2018'!#REF!</definedName>
    <definedName name="Z_A0A3CD9B_2436_40D7_91DB_589A95FBBF00_.wvu.FilterData" localSheetId="0" hidden="1">'на 01.04.2018'!$A$7:$J$397</definedName>
    <definedName name="Z_A0A3CD9B_2436_40D7_91DB_589A95FBBF00_.wvu.PrintArea" localSheetId="0" hidden="1">'на 01.04.2018'!$A$1:$J$199</definedName>
    <definedName name="Z_A0A3CD9B_2436_40D7_91DB_589A95FBBF00_.wvu.PrintTitles" localSheetId="0" hidden="1">'на 01.04.2018'!$5:$8</definedName>
    <definedName name="Z_A0EB0A04_1124_498B_8C4B_C1E25B53C1A8_.wvu.FilterData" localSheetId="0" hidden="1">'на 01.04.2018'!$A$7:$H$139</definedName>
    <definedName name="Z_A113B19A_DB2C_4585_AED7_B7EF9F05E57E_.wvu.FilterData" localSheetId="0" hidden="1">'на 01.04.2018'!$A$7:$J$397</definedName>
    <definedName name="Z_A1252AD3_62A9_4B5D_B0FA_98A0DCCDEFC0_.wvu.FilterData" localSheetId="0" hidden="1">'на 01.04.2018'!$A$7:$J$397</definedName>
    <definedName name="Z_A2611F3A_C06C_4662_B39E_6F08BA7C9B14_.wvu.FilterData" localSheetId="0" hidden="1">'на 01.04.2018'!$A$7:$H$139</definedName>
    <definedName name="Z_A28DA500_33FC_4913_B21A_3E2D7ED7A130_.wvu.FilterData" localSheetId="0" hidden="1">'на 01.04.2018'!$A$7:$H$139</definedName>
    <definedName name="Z_A38250FB_559C_49CE_918A_6673F9586B86_.wvu.FilterData" localSheetId="0" hidden="1">'на 01.04.2018'!$A$7:$J$397</definedName>
    <definedName name="Z_A5169FE8_9D26_44E6_A6EA_F78B40E1DE01_.wvu.FilterData" localSheetId="0" hidden="1">'на 01.04.2018'!$A$7:$J$397</definedName>
    <definedName name="Z_A62258B9_7768_4C4F_AFFC_537782E81CFF_.wvu.FilterData" localSheetId="0" hidden="1">'на 01.04.2018'!$A$7:$H$139</definedName>
    <definedName name="Z_A65D4FF6_26A1_47FE_AF98_41E05002FB1E_.wvu.FilterData" localSheetId="0" hidden="1">'на 01.04.2018'!$A$7:$H$139</definedName>
    <definedName name="Z_A6816A2A_A381_4629_A196_A2D2CBED046E_.wvu.FilterData" localSheetId="0" hidden="1">'на 01.04.2018'!$A$7:$J$397</definedName>
    <definedName name="Z_A6B98527_7CBF_4E4D_BDEA_9334A3EB779F_.wvu.Cols" localSheetId="0" hidden="1">'на 01.04.2018'!#REF!,'на 01.04.2018'!#REF!,'на 01.04.2018'!$K:$BN</definedName>
    <definedName name="Z_A6B98527_7CBF_4E4D_BDEA_9334A3EB779F_.wvu.FilterData" localSheetId="0" hidden="1">'на 01.04.2018'!$A$7:$J$397</definedName>
    <definedName name="Z_A6B98527_7CBF_4E4D_BDEA_9334A3EB779F_.wvu.PrintArea" localSheetId="0" hidden="1">'на 01.04.2018'!$A$1:$BN$189</definedName>
    <definedName name="Z_A6B98527_7CBF_4E4D_BDEA_9334A3EB779F_.wvu.PrintTitles" localSheetId="0" hidden="1">'на 01.04.2018'!$5:$7</definedName>
    <definedName name="Z_A8EFE8CB_4B40_4A53_8B7A_29439E2B50D7_.wvu.FilterData" localSheetId="0" hidden="1">'на 01.04.2018'!$A$7:$J$397</definedName>
    <definedName name="Z_A98C96B5_CE3A_4FF9_B3E5_0DBB66ADC5BB_.wvu.FilterData" localSheetId="0" hidden="1">'на 01.04.2018'!$A$7:$H$139</definedName>
    <definedName name="Z_A9BB2943_E4B1_4809_A926_69F8C50E1CF2_.wvu.FilterData" localSheetId="0" hidden="1">'на 01.04.2018'!$A$7:$J$397</definedName>
    <definedName name="Z_AA4C7BF5_07E0_4095_B165_D2AF600190FA_.wvu.FilterData" localSheetId="0" hidden="1">'на 01.04.2018'!$A$7:$H$139</definedName>
    <definedName name="Z_AAC4B5AB_1913_4D9C_A1FF_BD9345E009EB_.wvu.FilterData" localSheetId="0" hidden="1">'на 01.04.2018'!$A$7:$H$139</definedName>
    <definedName name="Z_AB20AEF7_931C_411F_91E6_F461408B5AE6_.wvu.FilterData" localSheetId="0" hidden="1">'на 01.04.2018'!$A$7:$J$397</definedName>
    <definedName name="Z_ABA75302_0F6D_4886_9D81_1818E8870CAA_.wvu.FilterData" localSheetId="0" hidden="1">'на 01.04.2018'!$A$3:$K$194</definedName>
    <definedName name="Z_ABAF42E6_6CD6_46B1_A0C6_0099C207BC1C_.wvu.FilterData" localSheetId="0" hidden="1">'на 01.04.2018'!$A$7:$J$397</definedName>
    <definedName name="Z_ABF07E15_3FB5_46FA_8B18_72FA32E3F1DA_.wvu.FilterData" localSheetId="0" hidden="1">'на 01.04.2018'!$A$7:$J$397</definedName>
    <definedName name="Z_ACFE2E5A_B4BC_4793_B103_05F97C227772_.wvu.FilterData" localSheetId="0" hidden="1">'на 01.04.2018'!$A$7:$J$397</definedName>
    <definedName name="Z_AD079EA2_4E18_46EE_8E20_0C7923C917D2_.wvu.FilterData" localSheetId="0" hidden="1">'на 01.04.2018'!$A$7:$J$397</definedName>
    <definedName name="Z_ADE318A0_9CB5_431A_AF2B_D561B19631D9_.wvu.FilterData" localSheetId="0" hidden="1">'на 01.04.2018'!$A$7:$J$397</definedName>
    <definedName name="Z_AF01D870_77CB_46A2_A95B_3A27FF42EAA8_.wvu.FilterData" localSheetId="0" hidden="1">'на 01.04.2018'!$A$7:$H$139</definedName>
    <definedName name="Z_AF1AEFF5_9892_4FCB_BD3E_6CF1CEE1B71B_.wvu.FilterData" localSheetId="0" hidden="1">'на 01.04.2018'!$A$7:$J$397</definedName>
    <definedName name="Z_AFABF6AA_2F6E_48B0_98F8_213EA30990B1_.wvu.FilterData" localSheetId="0" hidden="1">'на 01.04.2018'!$A$7:$J$397</definedName>
    <definedName name="Z_AFC26506_1EE1_430F_B247_3257CE41958A_.wvu.FilterData" localSheetId="0" hidden="1">'на 01.04.2018'!$A$7:$J$397</definedName>
    <definedName name="Z_B00B4D71_156E_4DD9_93CC_1F392CBA035F_.wvu.FilterData" localSheetId="0" hidden="1">'на 01.04.2018'!$A$7:$J$397</definedName>
    <definedName name="Z_B0B61858_D248_4F0B_95EB_A53482FBF19B_.wvu.FilterData" localSheetId="0" hidden="1">'на 01.04.2018'!$A$7:$J$397</definedName>
    <definedName name="Z_B0BB7BD4_E507_4D19_A9BF_6595068A89B5_.wvu.FilterData" localSheetId="0" hidden="1">'на 01.04.2018'!$A$7:$J$397</definedName>
    <definedName name="Z_B180D137_9F25_4AD4_9057_37928F1867A8_.wvu.FilterData" localSheetId="0" hidden="1">'на 01.04.2018'!$A$7:$H$139</definedName>
    <definedName name="Z_B1FA2CF0_321B_4787_93E8_EB6D5C78D6B5_.wvu.FilterData" localSheetId="0" hidden="1">'на 01.04.2018'!$A$7:$J$397</definedName>
    <definedName name="Z_B246A3A0_6AE0_4610_AE7A_F7490C26DBCA_.wvu.FilterData" localSheetId="0" hidden="1">'на 01.04.2018'!$A$7:$J$397</definedName>
    <definedName name="Z_B2D38EAC_E767_43A7_B7A2_621639FE347D_.wvu.FilterData" localSheetId="0" hidden="1">'на 01.04.2018'!$A$7:$H$139</definedName>
    <definedName name="Z_B3114865_FFF9_40B7_B9E6_C3642102DCF9_.wvu.FilterData" localSheetId="0" hidden="1">'на 01.04.2018'!$A$7:$J$397</definedName>
    <definedName name="Z_B3339176_D3D0_4D7A_8AAB_C0B71F942A93_.wvu.FilterData" localSheetId="0" hidden="1">'на 01.04.2018'!$A$7:$H$139</definedName>
    <definedName name="Z_B45FAC42_679D_43AB_B511_9E5492CAC2DB_.wvu.FilterData" localSheetId="0" hidden="1">'на 01.04.2018'!$A$7:$H$139</definedName>
    <definedName name="Z_B499C08D_A2E7_417F_A9B7_BFCE2B66534F_.wvu.FilterData" localSheetId="0" hidden="1">'на 01.04.2018'!$A$7:$J$397</definedName>
    <definedName name="Z_B543C7D0_E350_4DA4_A835_ADCB64A4D66D_.wvu.FilterData" localSheetId="0" hidden="1">'на 01.04.2018'!$A$7:$J$397</definedName>
    <definedName name="Z_B5533D56_E1AE_4DE7_8436_EF9CA55A4943_.wvu.FilterData" localSheetId="0" hidden="1">'на 01.04.2018'!$A$7:$J$397</definedName>
    <definedName name="Z_B56BEF44_39DC_4F5B_A5E5_157C237832AF_.wvu.FilterData" localSheetId="0" hidden="1">'на 01.04.2018'!$A$7:$H$139</definedName>
    <definedName name="Z_B5A6FE62_B66C_45B1_AF17_B7686B0B3A3F_.wvu.FilterData" localSheetId="0" hidden="1">'на 01.04.2018'!$A$7:$J$397</definedName>
    <definedName name="Z_B603D180_E09A_4B9C_810F_9423EBA4A0EA_.wvu.FilterData" localSheetId="0" hidden="1">'на 01.04.2018'!$A$7:$J$397</definedName>
    <definedName name="Z_B698776A_6A96_445D_9813_F5440DD90495_.wvu.FilterData" localSheetId="0" hidden="1">'на 01.04.2018'!$A$7:$J$397</definedName>
    <definedName name="Z_B6D72401_10F2_4D08_9A2D_EC1E2043D946_.wvu.FilterData" localSheetId="0" hidden="1">'на 01.04.2018'!$A$7:$J$397</definedName>
    <definedName name="Z_B6F11AB1_40C8_4880_BE42_1C35664CF325_.wvu.FilterData" localSheetId="0" hidden="1">'на 01.04.2018'!$A$7:$J$397</definedName>
    <definedName name="Z_B7A22467_168B_475A_AC6B_F744F4990F6A_.wvu.FilterData" localSheetId="0" hidden="1">'на 01.04.2018'!$A$7:$J$397</definedName>
    <definedName name="Z_B7A4DC29_6CA3_48BD_BD2B_5EA61D250392_.wvu.FilterData" localSheetId="0" hidden="1">'на 01.04.2018'!$A$7:$H$139</definedName>
    <definedName name="Z_B7F67755_3086_43A6_86E7_370F80E61BD0_.wvu.FilterData" localSheetId="0" hidden="1">'на 01.04.2018'!$A$7:$H$139</definedName>
    <definedName name="Z_B8283716_285A_45D5_8283_DCA7A3C9CFC7_.wvu.FilterData" localSheetId="0" hidden="1">'на 01.04.2018'!$A$7:$J$397</definedName>
    <definedName name="Z_B858041A_E0C9_4C5A_A736_A0DA4684B712_.wvu.FilterData" localSheetId="0" hidden="1">'на 01.04.2018'!$A$7:$J$397</definedName>
    <definedName name="Z_B8EDA240_D337_4165_927F_4408D011F4B1_.wvu.FilterData" localSheetId="0" hidden="1">'на 01.04.2018'!$A$7:$J$397</definedName>
    <definedName name="Z_B9FDB936_DEDC_405B_AC55_3262523808BE_.wvu.FilterData" localSheetId="0" hidden="1">'на 01.04.2018'!$A$7:$J$397</definedName>
    <definedName name="Z_BAB4825B_2E54_4A6C_A72D_1F8E7B4FEFFB_.wvu.FilterData" localSheetId="0" hidden="1">'на 01.04.2018'!$A$7:$J$397</definedName>
    <definedName name="Z_BAFB3A8F_5ACD_4C4A_A33C_831C754D88C0_.wvu.FilterData" localSheetId="0" hidden="1">'на 01.04.2018'!$A$7:$J$397</definedName>
    <definedName name="Z_BC09D690_D177_4FC8_AE1F_8F0F0D5C6ECD_.wvu.FilterData" localSheetId="0" hidden="1">'на 01.04.2018'!$A$7:$J$397</definedName>
    <definedName name="Z_BC6910FC_42F8_457B_8F8D_9BC0111CE283_.wvu.FilterData" localSheetId="0" hidden="1">'на 01.04.2018'!$A$7:$J$397</definedName>
    <definedName name="Z_BD707806_8F10_492F_81AE_A7900A187828_.wvu.FilterData" localSheetId="0" hidden="1">'на 01.04.2018'!$A$3:$K$194</definedName>
    <definedName name="Z_BDD573CF_BFE0_4002_B5F7_E438A5DAD635_.wvu.FilterData" localSheetId="0" hidden="1">'на 01.04.2018'!$A$7:$J$397</definedName>
    <definedName name="Z_BE3F7214_4B0C_40FA_B4F7_B0F38416BCEF_.wvu.FilterData" localSheetId="0" hidden="1">'на 01.04.2018'!$A$7:$J$397</definedName>
    <definedName name="Z_BE442298_736F_47F5_9592_76FFCCDA59DB_.wvu.FilterData" localSheetId="0" hidden="1">'на 01.04.2018'!$A$7:$H$139</definedName>
    <definedName name="Z_BE842559_6B14_41AC_A92A_4E50A6CE8B79_.wvu.FilterData" localSheetId="0" hidden="1">'на 01.04.2018'!$A$7:$J$397</definedName>
    <definedName name="Z_BE97AC31_BFEB_4520_BC44_68B0C987C70A_.wvu.FilterData" localSheetId="0" hidden="1">'на 01.04.2018'!$A$7:$J$397</definedName>
    <definedName name="Z_BEA0FDBA_BB07_4C19_8BBD_5E57EE395C09_.wvu.Cols" localSheetId="0" hidden="1">'на 01.04.2018'!#REF!</definedName>
    <definedName name="Z_BEA0FDBA_BB07_4C19_8BBD_5E57EE395C09_.wvu.FilterData" localSheetId="0" hidden="1">'на 01.04.2018'!$A$7:$J$397</definedName>
    <definedName name="Z_BEA0FDBA_BB07_4C19_8BBD_5E57EE395C09_.wvu.PrintArea" localSheetId="0" hidden="1">'на 01.04.2018'!$A$1:$J$195</definedName>
    <definedName name="Z_BEA0FDBA_BB07_4C19_8BBD_5E57EE395C09_.wvu.PrintTitles" localSheetId="0" hidden="1">'на 01.04.2018'!$5:$8</definedName>
    <definedName name="Z_BF22223F_B516_45E8_9C4B_DD4CB4CE2C48_.wvu.FilterData" localSheetId="0" hidden="1">'на 01.04.2018'!$A$7:$J$397</definedName>
    <definedName name="Z_BF65F093_304D_44F0_BF26_E5F8F9093CF5_.wvu.FilterData" localSheetId="0" hidden="1">'на 01.04.2018'!$A$7:$J$60</definedName>
    <definedName name="Z_C02D2AC3_00AB_4B4C_8299_349FC338B994_.wvu.FilterData" localSheetId="0" hidden="1">'на 01.04.2018'!$A$7:$J$397</definedName>
    <definedName name="Z_C0ED18A2_48B4_4C82_979B_4B80DB79BC08_.wvu.FilterData" localSheetId="0" hidden="1">'на 01.04.2018'!$A$7:$J$397</definedName>
    <definedName name="Z_C140C6EF_B272_4886_8555_3A3DB8A6C4A0_.wvu.FilterData" localSheetId="0" hidden="1">'на 01.04.2018'!$A$7:$J$397</definedName>
    <definedName name="Z_C14C28B9_3A8B_4F55_AC1E_B6D3DA6398D5_.wvu.FilterData" localSheetId="0" hidden="1">'на 01.04.2018'!$A$7:$J$397</definedName>
    <definedName name="Z_C276A679_E43E_444B_B0E9_B307A301A03A_.wvu.FilterData" localSheetId="0" hidden="1">'на 01.04.2018'!$A$7:$J$397</definedName>
    <definedName name="Z_C2E7FF11_4F7B_4EA9_AD45_A8385AC4BC24_.wvu.FilterData" localSheetId="0" hidden="1">'на 01.04.2018'!$A$7:$H$139</definedName>
    <definedName name="Z_C3E7B974_7E68_49C9_8A66_DEBBC3D71CB8_.wvu.FilterData" localSheetId="0" hidden="1">'на 01.04.2018'!$A$7:$H$139</definedName>
    <definedName name="Z_C3E97E4D_03A9_422E_8E65_116E90E7DE0A_.wvu.FilterData" localSheetId="0" hidden="1">'на 01.04.2018'!$A$7:$J$397</definedName>
    <definedName name="Z_C47D5376_4107_461D_B353_0F0CCA5A27B8_.wvu.FilterData" localSheetId="0" hidden="1">'на 01.04.2018'!$A$7:$H$139</definedName>
    <definedName name="Z_C4A81194_E272_4927_9E06_D47C43E50753_.wvu.FilterData" localSheetId="0" hidden="1">'на 01.04.2018'!$A$7:$J$397</definedName>
    <definedName name="Z_C4E388F3_F33E_45AF_8E75_3BD450853C20_.wvu.FilterData" localSheetId="0" hidden="1">'на 01.04.2018'!$A$7:$J$397</definedName>
    <definedName name="Z_C55D9313_9108_41CA_AD0E_FE2F7292C638_.wvu.FilterData" localSheetId="0" hidden="1">'на 01.04.2018'!$A$7:$H$139</definedName>
    <definedName name="Z_C5D84F85_3611_4C2A_903D_ECFF3A3DA3D9_.wvu.FilterData" localSheetId="0" hidden="1">'на 01.04.2018'!$A$7:$H$139</definedName>
    <definedName name="Z_C636DE0B_BC5D_45AA_89BD_B628CA1FE119_.wvu.FilterData" localSheetId="0" hidden="1">'на 01.04.2018'!$A$7:$J$397</definedName>
    <definedName name="Z_C70C85CF_5ADB_4631_87C7_BA23E9BE3196_.wvu.FilterData" localSheetId="0" hidden="1">'на 01.04.2018'!$A$7:$J$397</definedName>
    <definedName name="Z_C74598AC_1D4B_466D_8455_294C1A2E69BB_.wvu.FilterData" localSheetId="0" hidden="1">'на 01.04.2018'!$A$7:$H$139</definedName>
    <definedName name="Z_C7DB809B_EB90_4CA8_929B_8A5AA3E83B84_.wvu.FilterData" localSheetId="0" hidden="1">'на 01.04.2018'!$A$7:$J$397</definedName>
    <definedName name="Z_C8579552_11B1_4140_9659_E1DA02EF9DD1_.wvu.FilterData" localSheetId="0" hidden="1">'на 01.04.2018'!$A$7:$J$397</definedName>
    <definedName name="Z_C8C7D91A_0101_429D_A7C4_25C2A366909A_.wvu.Cols" localSheetId="0" hidden="1">'на 01.04.2018'!#REF!,'на 01.04.2018'!#REF!</definedName>
    <definedName name="Z_C8C7D91A_0101_429D_A7C4_25C2A366909A_.wvu.FilterData" localSheetId="0" hidden="1">'на 01.04.2018'!$A$7:$J$60</definedName>
    <definedName name="Z_C8C7D91A_0101_429D_A7C4_25C2A366909A_.wvu.Rows" localSheetId="0" hidden="1">'на 01.04.2018'!#REF!,'на 01.04.2018'!#REF!,'на 01.04.2018'!#REF!,'на 01.04.2018'!#REF!,'на 01.04.2018'!#REF!,'на 01.04.2018'!#REF!,'на 01.04.2018'!#REF!,'на 01.04.2018'!#REF!,'на 01.04.2018'!#REF!,'на 01.04.2018'!#REF!</definedName>
    <definedName name="Z_C9081176_529C_43E8_8E20_8AC24E7C2D35_.wvu.FilterData" localSheetId="0" hidden="1">'на 01.04.2018'!$A$7:$J$397</definedName>
    <definedName name="Z_C94FB5D5_E515_4327_B4DC_AC3D7C1A6363_.wvu.FilterData" localSheetId="0" hidden="1">'на 01.04.2018'!$A$7:$J$397</definedName>
    <definedName name="Z_C97ACF3E_ACD3_4C9D_94FA_EA6F3D46505E_.wvu.FilterData" localSheetId="0" hidden="1">'на 01.04.2018'!$A$7:$J$397</definedName>
    <definedName name="Z_C98B4A4E_FC1F_45B3_ABB0_7DC9BD4B8057_.wvu.FilterData" localSheetId="0" hidden="1">'на 01.04.2018'!$A$7:$H$139</definedName>
    <definedName name="Z_C9A5AE8B_0A38_4D54_B36F_AFD2A577F3EF_.wvu.FilterData" localSheetId="0" hidden="1">'на 01.04.2018'!$A$7:$J$397</definedName>
    <definedName name="Z_CA384592_0CFD_4322_A4EB_34EC04693944_.wvu.FilterData" localSheetId="0" hidden="1">'на 01.04.2018'!$A$7:$J$397</definedName>
    <definedName name="Z_CA384592_0CFD_4322_A4EB_34EC04693944_.wvu.PrintArea" localSheetId="0" hidden="1">'на 01.04.2018'!$A$1:$J$195</definedName>
    <definedName name="Z_CA384592_0CFD_4322_A4EB_34EC04693944_.wvu.PrintTitles" localSheetId="0" hidden="1">'на 01.04.2018'!$5:$8</definedName>
    <definedName name="Z_CAAD7F8A_A328_4C0A_9ECF_2AD83A08D699_.wvu.FilterData" localSheetId="0" hidden="1">'на 01.04.2018'!$A$7:$H$139</definedName>
    <definedName name="Z_CB1A56DC_A135_41E6_8A02_AE4E518C879F_.wvu.FilterData" localSheetId="0" hidden="1">'на 01.04.2018'!$A$7:$J$397</definedName>
    <definedName name="Z_CB4880DD_CE83_4DFC_BBA7_70687256D5A4_.wvu.FilterData" localSheetId="0" hidden="1">'на 01.04.2018'!$A$7:$H$139</definedName>
    <definedName name="Z_CBDBA949_FA00_4560_8001_BD00E63FCCA4_.wvu.FilterData" localSheetId="0" hidden="1">'на 01.04.2018'!$A$7:$J$397</definedName>
    <definedName name="Z_CBF12BD1_A071_4448_8003_32E74F40E3E3_.wvu.FilterData" localSheetId="0" hidden="1">'на 01.04.2018'!$A$7:$H$139</definedName>
    <definedName name="Z_CBF9D894_3FD2_4B68_BAC8_643DB23851C0_.wvu.FilterData" localSheetId="0" hidden="1">'на 01.04.2018'!$A$7:$H$139</definedName>
    <definedName name="Z_CBF9D894_3FD2_4B68_BAC8_643DB23851C0_.wvu.Rows" localSheetId="0" hidden="1">'на 01.04.2018'!#REF!,'на 01.04.2018'!#REF!,'на 01.04.2018'!#REF!,'на 01.04.2018'!#REF!</definedName>
    <definedName name="Z_CCC17219_B1A3_4C6B_B903_0E4550432FD0_.wvu.FilterData" localSheetId="0" hidden="1">'на 01.04.2018'!$A$7:$H$139</definedName>
    <definedName name="Z_CCF533A2_322B_40E2_88B2_065E6D1D35B4_.wvu.Cols" localSheetId="0" hidden="1">'на 01.04.2018'!#REF!</definedName>
    <definedName name="Z_CCF533A2_322B_40E2_88B2_065E6D1D35B4_.wvu.FilterData" localSheetId="0" hidden="1">'на 01.04.2018'!$A$7:$J$397</definedName>
    <definedName name="Z_CCF533A2_322B_40E2_88B2_065E6D1D35B4_.wvu.PrintArea" localSheetId="0" hidden="1">'на 01.04.2018'!$A$1:$J$193</definedName>
    <definedName name="Z_CCF533A2_322B_40E2_88B2_065E6D1D35B4_.wvu.PrintTitles" localSheetId="0" hidden="1">'на 01.04.2018'!$5:$8</definedName>
    <definedName name="Z_CD10AFE5_EACD_43E3_B0AD_1FCFF7EEADC3_.wvu.FilterData" localSheetId="0" hidden="1">'на 01.04.2018'!$A$7:$J$397</definedName>
    <definedName name="Z_CDABDA6A_CEAA_4779_9390_A07E787E5F1B_.wvu.FilterData" localSheetId="0" hidden="1">'на 01.04.2018'!$A$7:$J$397</definedName>
    <definedName name="Z_CDBBEB40_4DC8_4F8A_B0B0_EE0E987A2098_.wvu.FilterData" localSheetId="0" hidden="1">'на 01.04.2018'!$A$7:$J$397</definedName>
    <definedName name="Z_CEF22FD3_C3E9_4C31_B864_568CAC74A486_.wvu.FilterData" localSheetId="0" hidden="1">'на 01.04.2018'!$A$7:$J$397</definedName>
    <definedName name="Z_CFEB7053_3C1D_451D_9A86_5940DFCF964A_.wvu.FilterData" localSheetId="0" hidden="1">'на 01.04.2018'!$A$7:$J$397</definedName>
    <definedName name="Z_D165341F_496A_48CE_829A_555B16787041_.wvu.FilterData" localSheetId="0" hidden="1">'на 01.04.2018'!$A$7:$J$397</definedName>
    <definedName name="Z_D20DFCFE_63F9_4265_B37B_4F36C46DF159_.wvu.Cols" localSheetId="0" hidden="1">'на 01.04.2018'!#REF!,'на 01.04.2018'!#REF!</definedName>
    <definedName name="Z_D20DFCFE_63F9_4265_B37B_4F36C46DF159_.wvu.FilterData" localSheetId="0" hidden="1">'на 01.04.2018'!$A$7:$J$397</definedName>
    <definedName name="Z_D20DFCFE_63F9_4265_B37B_4F36C46DF159_.wvu.PrintArea" localSheetId="0" hidden="1">'на 01.04.2018'!$A$1:$J$189</definedName>
    <definedName name="Z_D20DFCFE_63F9_4265_B37B_4F36C46DF159_.wvu.PrintTitles" localSheetId="0" hidden="1">'на 01.04.2018'!$5:$8</definedName>
    <definedName name="Z_D20DFCFE_63F9_4265_B37B_4F36C46DF159_.wvu.Rows" localSheetId="0" hidden="1">'на 01.04.2018'!#REF!,'на 01.04.2018'!#REF!,'на 01.04.2018'!#REF!,'на 01.04.2018'!#REF!,'на 01.04.2018'!#REF!</definedName>
    <definedName name="Z_D2422493_0DF6_4923_AFF9_1CE532FC9E0E_.wvu.FilterData" localSheetId="0" hidden="1">'на 01.04.2018'!$A$7:$J$397</definedName>
    <definedName name="Z_D26EAC32_42CC_46AF_8D27_8094727B2B8E_.wvu.FilterData" localSheetId="0" hidden="1">'на 01.04.2018'!$A$7:$J$397</definedName>
    <definedName name="Z_D298563F_7459_410D_A6E1_6B1CDFA6DAA7_.wvu.FilterData" localSheetId="0" hidden="1">'на 01.04.2018'!$A$7:$J$397</definedName>
    <definedName name="Z_D2D627FD_8F1D_4B0C_A4A1_1A515A2831A8_.wvu.FilterData" localSheetId="0" hidden="1">'на 01.04.2018'!$A$7:$J$397</definedName>
    <definedName name="Z_D343F548_3DE6_4716_9B8B_0FF1DF1B1DE3_.wvu.FilterData" localSheetId="0" hidden="1">'на 01.04.2018'!$A$7:$H$139</definedName>
    <definedName name="Z_D3607008_88A4_4735_BF9B_0D60A732D98C_.wvu.FilterData" localSheetId="0" hidden="1">'на 01.04.2018'!$A$7:$J$397</definedName>
    <definedName name="Z_D3C3EFC2_493C_4B9B_BC16_8147B08F8F65_.wvu.FilterData" localSheetId="0" hidden="1">'на 01.04.2018'!$A$7:$H$139</definedName>
    <definedName name="Z_D3D848E7_EB88_4E73_985E_C45B9AE68145_.wvu.FilterData" localSheetId="0" hidden="1">'на 01.04.2018'!$A$7:$J$397</definedName>
    <definedName name="Z_D3E86F4B_12A8_47CC_AEBE_74534991E315_.wvu.FilterData" localSheetId="0" hidden="1">'на 01.04.2018'!$A$7:$J$397</definedName>
    <definedName name="Z_D3F31BC4_4CDA_431B_BA5F_ADE76A923760_.wvu.FilterData" localSheetId="0" hidden="1">'на 01.04.2018'!$A$7:$H$139</definedName>
    <definedName name="Z_D41FF341_5913_4A9E_9CE5_B058CA00C0C7_.wvu.FilterData" localSheetId="0" hidden="1">'на 01.04.2018'!$A$7:$J$397</definedName>
    <definedName name="Z_D45ABB34_16CC_462D_8459_2034D47F465D_.wvu.FilterData" localSheetId="0" hidden="1">'на 01.04.2018'!$A$7:$H$139</definedName>
    <definedName name="Z_D479007E_A9E8_4307_A3E8_18A2BB5C55F2_.wvu.FilterData" localSheetId="0" hidden="1">'на 01.04.2018'!$A$7:$J$397</definedName>
    <definedName name="Z_D48CEF89_B01B_4E1D_92B4_235EA4A40F11_.wvu.FilterData" localSheetId="0" hidden="1">'на 01.04.2018'!$A$7:$J$397</definedName>
    <definedName name="Z_D4B24D18_8D1D_47A1_AE9B_21E3F9EF98EE_.wvu.FilterData" localSheetId="0" hidden="1">'на 01.04.2018'!$A$7:$J$397</definedName>
    <definedName name="Z_D4D3E883_F6A4_4364_94CA_00BA6BEEBB0B_.wvu.FilterData" localSheetId="0" hidden="1">'на 01.04.2018'!$A$7:$J$397</definedName>
    <definedName name="Z_D4E20E73_FD07_4BE4_B8FA_FE6B214643C4_.wvu.FilterData" localSheetId="0" hidden="1">'на 01.04.2018'!$A$7:$J$397</definedName>
    <definedName name="Z_D5317C3A_3EDA_404B_818D_EAF558810951_.wvu.FilterData" localSheetId="0" hidden="1">'на 01.04.2018'!$A$7:$H$139</definedName>
    <definedName name="Z_D537FB3B_712D_486A_BA32_4F73BEB2AA19_.wvu.FilterData" localSheetId="0" hidden="1">'на 01.04.2018'!$A$7:$H$139</definedName>
    <definedName name="Z_D6730C21_0555_4F4D_B589_9DE5CFF9C442_.wvu.FilterData" localSheetId="0" hidden="1">'на 01.04.2018'!$A$7:$H$139</definedName>
    <definedName name="Z_D6D7FE80_F340_4943_9CA8_381604446690_.wvu.FilterData" localSheetId="0" hidden="1">'на 01.04.2018'!$A$7:$J$397</definedName>
    <definedName name="Z_D7104B72_13BA_47A2_BD7D_6C7C814EB74F_.wvu.FilterData" localSheetId="0" hidden="1">'на 01.04.2018'!$A$7:$J$397</definedName>
    <definedName name="Z_D7BC8E82_4392_4806_9DAE_D94253790B9C_.wvu.Cols" localSheetId="0" hidden="1">'на 01.04.2018'!#REF!,'на 01.04.2018'!#REF!,'на 01.04.2018'!$K:$BN</definedName>
    <definedName name="Z_D7BC8E82_4392_4806_9DAE_D94253790B9C_.wvu.FilterData" localSheetId="0" hidden="1">'на 01.04.2018'!$A$7:$J$397</definedName>
    <definedName name="Z_D7BC8E82_4392_4806_9DAE_D94253790B9C_.wvu.PrintArea" localSheetId="0" hidden="1">'на 01.04.2018'!$A$1:$BN$189</definedName>
    <definedName name="Z_D7BC8E82_4392_4806_9DAE_D94253790B9C_.wvu.PrintTitles" localSheetId="0" hidden="1">'на 01.04.2018'!$5:$7</definedName>
    <definedName name="Z_D7DA24ED_ABB7_4D6E_ACD6_4B88F5184AF8_.wvu.FilterData" localSheetId="0" hidden="1">'на 01.04.2018'!$A$7:$J$397</definedName>
    <definedName name="Z_D8418465_ECB6_40A4_8538_9D6D02B4E5CE_.wvu.FilterData" localSheetId="0" hidden="1">'на 01.04.2018'!$A$7:$H$139</definedName>
    <definedName name="Z_D8836A46_4276_4875_86A1_BB0E2B53006C_.wvu.FilterData" localSheetId="0" hidden="1">'на 01.04.2018'!$A$7:$H$139</definedName>
    <definedName name="Z_D8EBE17E_7A1A_4392_901C_A4C8DD4BAF28_.wvu.FilterData" localSheetId="0" hidden="1">'на 01.04.2018'!$A$7:$H$139</definedName>
    <definedName name="Z_D917D9C8_DA24_43F6_B702_2D065DC4F3EA_.wvu.FilterData" localSheetId="0" hidden="1">'на 01.04.2018'!$A$7:$J$397</definedName>
    <definedName name="Z_D921BCFE_106A_48C3_8051_F877509D5A90_.wvu.FilterData" localSheetId="0" hidden="1">'на 01.04.2018'!$A$7:$J$397</definedName>
    <definedName name="Z_D930048B_C8C6_498D_B7FD_C4CFAF447C25_.wvu.FilterData" localSheetId="0" hidden="1">'на 01.04.2018'!$A$7:$J$397</definedName>
    <definedName name="Z_D93C7415_B321_4E66_84AD_0490D011FDE7_.wvu.FilterData" localSheetId="0" hidden="1">'на 01.04.2018'!$A$7:$J$397</definedName>
    <definedName name="Z_D952F92C_16FA_49C0_ACE1_EEFE2012130A_.wvu.FilterData" localSheetId="0" hidden="1">'на 01.04.2018'!$A$7:$J$397</definedName>
    <definedName name="Z_D954D534_B88D_4A21_85D6_C0757B597D1E_.wvu.FilterData" localSheetId="0" hidden="1">'на 01.04.2018'!$A$7:$J$397</definedName>
    <definedName name="Z_D95852A1_B0FC_4AC5_B62B_5CCBE05B0D15_.wvu.FilterData" localSheetId="0" hidden="1">'на 01.04.2018'!$A$7:$J$397</definedName>
    <definedName name="Z_D97BC9A1_860C_45CB_8FAD_B69CEE39193C_.wvu.FilterData" localSheetId="0" hidden="1">'на 01.04.2018'!$A$7:$H$139</definedName>
    <definedName name="Z_D981844C_3450_4227_997A_DB8016618FC0_.wvu.FilterData" localSheetId="0" hidden="1">'на 01.04.2018'!$A$7:$J$397</definedName>
    <definedName name="Z_D9E7CF58_1888_4559_99D1_C71D21E76828_.wvu.FilterData" localSheetId="0" hidden="1">'на 01.04.2018'!$A$7:$J$397</definedName>
    <definedName name="Z_DA3033F1_502F_4BCA_B468_CBA3E20E7254_.wvu.FilterData" localSheetId="0" hidden="1">'на 01.04.2018'!$A$7:$J$397</definedName>
    <definedName name="Z_DA5DFA2D_C1AA_42F5_8828_D1905F1C9BD0_.wvu.FilterData" localSheetId="0" hidden="1">'на 01.04.2018'!$A$7:$J$397</definedName>
    <definedName name="Z_DAB9487C_F291_4A20_8CE8_A04CF6419B39_.wvu.FilterData" localSheetId="0" hidden="1">'на 01.04.2018'!$A$7:$J$397</definedName>
    <definedName name="Z_DB55315D_56C8_4F2C_9317_AA25AA5EAC9E_.wvu.FilterData" localSheetId="0" hidden="1">'на 01.04.2018'!$A$7:$J$397</definedName>
    <definedName name="Z_DBB88EE7_5C30_443C_A427_07BA2C7C58DA_.wvu.FilterData" localSheetId="0" hidden="1">'на 01.04.2018'!$A$7:$J$397</definedName>
    <definedName name="Z_DBF40914_927D_466F_8B6B_F333D1AFC9B0_.wvu.FilterData" localSheetId="0" hidden="1">'на 01.04.2018'!$A$7:$J$397</definedName>
    <definedName name="Z_DC263B7F_7E05_4E66_AE9F_05D6DDE635B1_.wvu.FilterData" localSheetId="0" hidden="1">'на 01.04.2018'!$A$7:$H$139</definedName>
    <definedName name="Z_DC796824_ECED_4590_A3E8_8D5A3534C637_.wvu.FilterData" localSheetId="0" hidden="1">'на 01.04.2018'!$A$7:$H$139</definedName>
    <definedName name="Z_DCC1B134_1BA2_418E_B1D0_0938D8743370_.wvu.FilterData" localSheetId="0" hidden="1">'на 01.04.2018'!$A$7:$H$139</definedName>
    <definedName name="Z_DD479BCC_48E3_497E_81BC_9A58CD7AC8EF_.wvu.FilterData" localSheetId="0" hidden="1">'на 01.04.2018'!$A$7:$J$397</definedName>
    <definedName name="Z_DDA68DE5_EF86_4A52_97CD_589088C5FE7A_.wvu.FilterData" localSheetId="0" hidden="1">'на 01.04.2018'!$A$7:$H$139</definedName>
    <definedName name="Z_DE210091_3D77_4964_B6B2_443A728CBE9E_.wvu.FilterData" localSheetId="0" hidden="1">'на 01.04.2018'!$A$7:$J$397</definedName>
    <definedName name="Z_DE2C3999_6F3E_4D24_86CF_8803BF5FAA48_.wvu.FilterData" localSheetId="0" hidden="1">'на 01.04.2018'!$A$7:$J$60</definedName>
    <definedName name="Z_DEA6EDB2_F27D_4C8F_B061_FD80BEC5543F_.wvu.FilterData" localSheetId="0" hidden="1">'на 01.04.2018'!$A$7:$H$139</definedName>
    <definedName name="Z_DECE3245_1BE4_4A3F_B644_E8DE80612C1E_.wvu.FilterData" localSheetId="0" hidden="1">'на 01.04.2018'!$A$7:$J$397</definedName>
    <definedName name="Z_DF6B7D46_D8DB_447A_83A4_53EE18358CF2_.wvu.FilterData" localSheetId="0" hidden="1">'на 01.04.2018'!$A$7:$J$397</definedName>
    <definedName name="Z_DFB08918_D5A4_4224_AEA5_63620C0D53DD_.wvu.FilterData" localSheetId="0" hidden="1">'на 01.04.2018'!$A$7:$J$397</definedName>
    <definedName name="Z_E0178566_B0D6_4A04_941F_723DE4642B4A_.wvu.FilterData" localSheetId="0" hidden="1">'на 01.04.2018'!$A$7:$J$397</definedName>
    <definedName name="Z_E0415026_A3A4_4408_93D6_8180A1256A98_.wvu.FilterData" localSheetId="0" hidden="1">'на 01.04.2018'!$A$7:$J$397</definedName>
    <definedName name="Z_E0B34E03_0754_4713_9A98_5ACEE69C9E71_.wvu.FilterData" localSheetId="0" hidden="1">'на 01.04.2018'!$A$7:$H$139</definedName>
    <definedName name="Z_E1E7843B_3EC3_4FFF_9B1C_53E7DE6A4004_.wvu.FilterData" localSheetId="0" hidden="1">'на 01.04.2018'!$A$7:$H$139</definedName>
    <definedName name="Z_E25FE844_1AD8_4E16_B2DB_9033A702F13A_.wvu.FilterData" localSheetId="0" hidden="1">'на 01.04.2018'!$A$7:$H$139</definedName>
    <definedName name="Z_E2861A4E_263A_4BE6_9223_2DA352B0AD2D_.wvu.FilterData" localSheetId="0" hidden="1">'на 01.04.2018'!$A$7:$H$139</definedName>
    <definedName name="Z_E2FB76DF_1C94_4620_8087_FEE12FDAA3D2_.wvu.FilterData" localSheetId="0" hidden="1">'на 01.04.2018'!$A$7:$H$139</definedName>
    <definedName name="Z_E3C6ECC1_0F12_435D_9B36_B23F6133337F_.wvu.FilterData" localSheetId="0" hidden="1">'на 01.04.2018'!$A$7:$H$139</definedName>
    <definedName name="Z_E437F2F2_3B79_49F0_9901_D31498A163D7_.wvu.FilterData" localSheetId="0" hidden="1">'на 01.04.2018'!$A$7:$J$397</definedName>
    <definedName name="Z_E531BAEE_E556_4AEF_B35B_C675BD99939C_.wvu.FilterData" localSheetId="0" hidden="1">'на 01.04.2018'!$A$7:$J$397</definedName>
    <definedName name="Z_E5EC7523_F88D_4AD4_9A8D_84C16AB7BFC1_.wvu.FilterData" localSheetId="0" hidden="1">'на 01.04.2018'!$A$7:$J$397</definedName>
    <definedName name="Z_E6B0F607_AC37_4539_B427_EA5DBDA71490_.wvu.FilterData" localSheetId="0" hidden="1">'на 01.04.2018'!$A$7:$J$397</definedName>
    <definedName name="Z_E6F2229B_648C_45EB_AFDD_48E1933E9057_.wvu.FilterData" localSheetId="0" hidden="1">'на 01.04.2018'!$A$7:$J$397</definedName>
    <definedName name="Z_E79ABD49_719F_4887_A43D_3DE66BF8AD95_.wvu.FilterData" localSheetId="0" hidden="1">'на 01.04.2018'!$A$7:$J$397</definedName>
    <definedName name="Z_E818C85D_F563_4BCC_9747_0856B0207D9A_.wvu.FilterData" localSheetId="0" hidden="1">'на 01.04.2018'!$A$7:$J$397</definedName>
    <definedName name="Z_E85A9955_A3DD_46D7_A4A3_9B67A0E2B00C_.wvu.FilterData" localSheetId="0" hidden="1">'на 01.04.2018'!$A$7:$J$397</definedName>
    <definedName name="Z_E85CF805_B7EC_4B8E_BF6B_2D35F453C813_.wvu.FilterData" localSheetId="0" hidden="1">'на 01.04.2018'!$A$7:$J$397</definedName>
    <definedName name="Z_E8619C4F_9D0C_40CF_8636_CF30BDB53D78_.wvu.FilterData" localSheetId="0" hidden="1">'на 01.04.2018'!$A$7:$J$397</definedName>
    <definedName name="Z_E86B59AB_8419_4B63_BADC_4C4DB9795CAA_.wvu.FilterData" localSheetId="0" hidden="1">'на 01.04.2018'!$A$7:$J$397</definedName>
    <definedName name="Z_E88E1D11_18C0_4724_9D4F_2C85DDF57564_.wvu.FilterData" localSheetId="0" hidden="1">'на 01.04.2018'!$A$7:$H$139</definedName>
    <definedName name="Z_E8E447B7_386A_4449_A267_EA8A8ED2E9DF_.wvu.FilterData" localSheetId="0" hidden="1">'на 01.04.2018'!$A$7:$J$397</definedName>
    <definedName name="Z_E952215A_EF2B_4724_A091_1F77A330F7A6_.wvu.FilterData" localSheetId="0" hidden="1">'на 01.04.2018'!$A$7:$J$397</definedName>
    <definedName name="Z_E9A4F66F_BB40_4C19_8750_6E61AF1D74A1_.wvu.FilterData" localSheetId="0" hidden="1">'на 01.04.2018'!$A$7:$J$397</definedName>
    <definedName name="Z_EA234825_5817_4C50_AC45_83D70F061045_.wvu.FilterData" localSheetId="0" hidden="1">'на 01.04.2018'!$A$7:$J$397</definedName>
    <definedName name="Z_EA26BD39_D295_43F0_9554_645E38E73803_.wvu.FilterData" localSheetId="0" hidden="1">'на 01.04.2018'!$A$7:$J$397</definedName>
    <definedName name="Z_EA769D6D_3269_481D_9974_BC10C6C55FF6_.wvu.FilterData" localSheetId="0" hidden="1">'на 01.04.2018'!$A$7:$H$139</definedName>
    <definedName name="Z_EB2D8BE6_72BC_4D23_BEC7_DBF109493B0C_.wvu.FilterData" localSheetId="0" hidden="1">'на 01.04.2018'!$A$7:$J$397</definedName>
    <definedName name="Z_EBCDBD63_50FE_4D52_B280_2A723FA77236_.wvu.FilterData" localSheetId="0" hidden="1">'на 01.04.2018'!$A$7:$H$139</definedName>
    <definedName name="Z_EC6B58CC_C695_4EAF_B026_DA7CE6279D7A_.wvu.FilterData" localSheetId="0" hidden="1">'на 01.04.2018'!$A$7:$J$397</definedName>
    <definedName name="Z_EC741CE0_C720_481D_9CFE_596247B0CF36_.wvu.FilterData" localSheetId="0" hidden="1">'на 01.04.2018'!$A$7:$J$397</definedName>
    <definedName name="Z_EC7DFC56_670B_4634_9C36_1A0E9779A8AB_.wvu.FilterData" localSheetId="0" hidden="1">'на 01.04.2018'!$A$7:$J$397</definedName>
    <definedName name="Z_ED74FBD3_DF35_4798_8C2A_7ADA46D140AA_.wvu.FilterData" localSheetId="0" hidden="1">'на 01.04.2018'!$A$7:$H$139</definedName>
    <definedName name="Z_EF1610FE_843B_4864_9DAD_05F697DD47DC_.wvu.FilterData" localSheetId="0" hidden="1">'на 01.04.2018'!$A$7:$J$397</definedName>
    <definedName name="Z_EFFADE78_6F23_4B5D_AE74_3E82BA29B398_.wvu.FilterData" localSheetId="0" hidden="1">'на 01.04.2018'!$A$7:$H$139</definedName>
    <definedName name="Z_F0EB967D_F079_4FD4_AD5F_5BA84E405B49_.wvu.FilterData" localSheetId="0" hidden="1">'на 01.04.2018'!$A$7:$J$397</definedName>
    <definedName name="Z_F140A98E_30AA_4FD0_8B93_08F8951EDE5E_.wvu.FilterData" localSheetId="0" hidden="1">'на 01.04.2018'!$A$7:$H$139</definedName>
    <definedName name="Z_F2110B0B_AAE7_42F0_B553_C360E9249AD4_.wvu.Cols" localSheetId="0" hidden="1">'на 01.04.2018'!#REF!,'на 01.04.2018'!#REF!,'на 01.04.2018'!$K:$BN</definedName>
    <definedName name="Z_F2110B0B_AAE7_42F0_B553_C360E9249AD4_.wvu.FilterData" localSheetId="0" hidden="1">'на 01.04.2018'!$A$7:$J$397</definedName>
    <definedName name="Z_F2110B0B_AAE7_42F0_B553_C360E9249AD4_.wvu.PrintArea" localSheetId="0" hidden="1">'на 01.04.2018'!$A$1:$BN$189</definedName>
    <definedName name="Z_F2110B0B_AAE7_42F0_B553_C360E9249AD4_.wvu.PrintTitles" localSheetId="0" hidden="1">'на 01.04.2018'!$5:$7</definedName>
    <definedName name="Z_F2B210B3_A608_46A5_94E1_E525F8F6A2C4_.wvu.FilterData" localSheetId="0" hidden="1">'на 01.04.2018'!$A$7:$J$397</definedName>
    <definedName name="Z_F30FADD4_07E9_4B4F_B53A_86E542EF0570_.wvu.FilterData" localSheetId="0" hidden="1">'на 01.04.2018'!$A$7:$J$397</definedName>
    <definedName name="Z_F34EC6B1_390D_4B75_852C_F8775ACC3B29_.wvu.FilterData" localSheetId="0" hidden="1">'на 01.04.2018'!$A$7:$J$397</definedName>
    <definedName name="Z_F3E148B1_ED1B_4330_84E7_EFC4722C807A_.wvu.FilterData" localSheetId="0" hidden="1">'на 01.04.2018'!$A$7:$J$397</definedName>
    <definedName name="Z_F3F1BB49_52AF_48BB_95BC_060170851629_.wvu.FilterData" localSheetId="0" hidden="1">'на 01.04.2018'!$A$7:$J$397</definedName>
    <definedName name="Z_F413BB5D_EA53_42FB_84EF_A630DFA6E3CE_.wvu.FilterData" localSheetId="0" hidden="1">'на 01.04.2018'!$A$7:$J$397</definedName>
    <definedName name="Z_F4D51502_0CCD_4E1C_8387_D94D30666E39_.wvu.FilterData" localSheetId="0" hidden="1">'на 01.04.2018'!$A$7:$J$397</definedName>
    <definedName name="Z_F5904F57_BE1E_4C1A_B9F2_3334C6090028_.wvu.FilterData" localSheetId="0" hidden="1">'на 01.04.2018'!$A$7:$J$397</definedName>
    <definedName name="Z_F5F50589_1DF0_4A91_A5AE_A081904AF6B0_.wvu.FilterData" localSheetId="0" hidden="1">'на 01.04.2018'!$A$7:$J$397</definedName>
    <definedName name="Z_F675BEC0_5D51_42CD_8359_31DF2F226166_.wvu.FilterData" localSheetId="0" hidden="1">'на 01.04.2018'!$A$7:$J$397</definedName>
    <definedName name="Z_F7FC106B_79FE_40D3_AA43_206A7284AC4B_.wvu.FilterData" localSheetId="0" hidden="1">'на 01.04.2018'!$A$7:$J$397</definedName>
    <definedName name="Z_F8CD48ED_A67F_492E_A417_09D352E93E12_.wvu.FilterData" localSheetId="0" hidden="1">'на 01.04.2018'!$A$7:$H$139</definedName>
    <definedName name="Z_F8E4304E_2CC4_4F73_A08A_BA6FE8EB77EF_.wvu.FilterData" localSheetId="0" hidden="1">'на 01.04.2018'!$A$7:$J$397</definedName>
    <definedName name="Z_F9AF50D2_05C8_4D13_9F15_43FAA7F1CB7A_.wvu.FilterData" localSheetId="0" hidden="1">'на 01.04.2018'!$A$7:$J$397</definedName>
    <definedName name="Z_F9F96D65_7E5D_4EDB_B47B_CD800EE8793F_.wvu.FilterData" localSheetId="0" hidden="1">'на 01.04.2018'!$A$7:$H$139</definedName>
    <definedName name="Z_FA263ADC_F7F9_4F21_8D0A_B162CFE58321_.wvu.FilterData" localSheetId="0" hidden="1">'на 01.04.2018'!$A$7:$J$397</definedName>
    <definedName name="Z_FA47CA05_CCF1_4EDC_AAF6_26967695B1D8_.wvu.FilterData" localSheetId="0" hidden="1">'на 01.04.2018'!$A$7:$J$397</definedName>
    <definedName name="Z_FAEA1540_FB92_4A7F_8E18_381E2C6FAF74_.wvu.FilterData" localSheetId="0" hidden="1">'на 01.04.2018'!$A$7:$H$139</definedName>
    <definedName name="Z_FB2B2898_07E8_4F64_9660_A5CFE0C3B2A1_.wvu.FilterData" localSheetId="0" hidden="1">'на 01.04.2018'!$A$7:$J$397</definedName>
    <definedName name="Z_FBEEEF36_B47B_4551_8D8A_904E9E1222D4_.wvu.FilterData" localSheetId="0" hidden="1">'на 01.04.2018'!$A$7:$H$139</definedName>
    <definedName name="Z_FC5D3D29_E6B6_4724_B01C_EFC5C58D36F7_.wvu.FilterData" localSheetId="0" hidden="1">'на 01.04.2018'!$A$7:$J$397</definedName>
    <definedName name="Z_FC921717_EFFF_4C5F_AE15_5DB48A6B2DDC_.wvu.FilterData" localSheetId="0" hidden="1">'на 01.04.2018'!$A$7:$J$397</definedName>
    <definedName name="Z_FCFEE462_86B3_4D22_A291_C53135F468F2_.wvu.FilterData" localSheetId="0" hidden="1">'на 01.04.2018'!$A$7:$J$397</definedName>
    <definedName name="Z_FD01F790_1BBF_4238_916B_FA56833C331E_.wvu.FilterData" localSheetId="0" hidden="1">'на 01.04.2018'!$A$7:$J$397</definedName>
    <definedName name="Z_FD0E1B66_1ED2_4768_AEAA_4813773FCD1B_.wvu.FilterData" localSheetId="0" hidden="1">'на 01.04.2018'!$A$7:$H$139</definedName>
    <definedName name="Z_FD5CEF9A_4499_4018_A32D_B5C5AF11D935_.wvu.FilterData" localSheetId="0" hidden="1">'на 01.04.2018'!$A$7:$J$397</definedName>
    <definedName name="Z_FD66CF31_1A62_4649_ABF8_67009C9EEFA8_.wvu.FilterData" localSheetId="0" hidden="1">'на 01.04.2018'!$A$7:$J$397</definedName>
    <definedName name="Z_FDE37E7A_0D62_48F6_B80B_D6356ECC791B_.wvu.FilterData" localSheetId="0" hidden="1">'на 01.04.2018'!$A$7:$J$397</definedName>
    <definedName name="Z_FE9D531A_F987_4486_AC6F_37568587E0CC_.wvu.FilterData" localSheetId="0" hidden="1">'на 01.04.2018'!$A$7:$J$397</definedName>
    <definedName name="Z_FEE18FC2_E5D2_4C59_B7D0_FDF82F2008D4_.wvu.FilterData" localSheetId="0" hidden="1">'на 01.04.2018'!$A$7:$J$397</definedName>
    <definedName name="Z_FEF0FD9C_0AF1_4157_A391_071CD507BEBA_.wvu.FilterData" localSheetId="0" hidden="1">'на 01.04.2018'!$A$7:$J$397</definedName>
    <definedName name="Z_FEFFCD5F_F237_4316_B50A_6C71D0FF3363_.wvu.FilterData" localSheetId="0" hidden="1">'на 01.04.2018'!$A$7:$J$397</definedName>
    <definedName name="Z_FF7CC20D_CA9E_46D2_A113_9EB09E8A7DF6_.wvu.FilterData" localSheetId="0" hidden="1">'на 01.04.2018'!$A$7:$H$139</definedName>
    <definedName name="Z_FF7F531F_28CE_4C28_BA81_DE242DB82E03_.wvu.FilterData" localSheetId="0" hidden="1">'на 01.04.2018'!$A$7:$J$397</definedName>
    <definedName name="Z_FF9EFDBE_F5FD_432E_96BA_C22D4E9B91D4_.wvu.FilterData" localSheetId="0" hidden="1">'на 01.04.2018'!$A$7:$J$397</definedName>
    <definedName name="Z_FFBF84C0_8EC1_41E5_A130_1EB26E22D86E_.wvu.FilterData" localSheetId="0" hidden="1">'на 01.04.2018'!$A$7:$J$397</definedName>
    <definedName name="_xlnm.Print_Titles" localSheetId="0">'на 01.04.2018'!$5:$8</definedName>
    <definedName name="_xlnm.Print_Area" localSheetId="0">'на 01.04.2018'!$A$1:$J$199</definedName>
  </definedNames>
  <calcPr calcId="162913" fullPrecision="0"/>
  <customWorkbookViews>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Залецкая Ольга Геннадьевна - Личное представление" guid="{D95852A1-B0FC-4AC5-B62B-5CCBE05B0D15}" mergeInterval="0" personalView="1" maximized="1" windowWidth="1276" windowHeight="799" tabRatio="518" activeSheetId="1"/>
    <customWorkbookView name="Шулепова Ольга Анатольевна - Личное представление" guid="{67ADFAE6-A9AF-44D7-8539-93CD0F6B7849}" mergeInterval="0" personalView="1" maximized="1" windowWidth="1240" windowHeight="725" tabRatio="518" activeSheetId="1"/>
    <customWorkbookView name="Вершинина Мария Игоревна - Личное представление" guid="{A0A3CD9B-2436-40D7-91DB-589A95FBBF00}" mergeInterval="0" personalView="1" maximized="1" windowWidth="1276" windowHeight="759"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Перевощикова Анна Васильевна - Личное представление" guid="{CCF533A2-322B-40E2-88B2-065E6D1D35B4}" mergeInterval="0" personalView="1" maximized="1" xWindow="-8" yWindow="-8" windowWidth="1296" windowHeight="1000" tabRatio="440"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злова Анастасия Сергеевна - Личное представление" guid="{0CCCFAED-79CE-4449-BC23-D60C794B65C2}" mergeInterval="0" personalView="1" maximized="1" windowWidth="1276" windowHeight="759"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s>
  <fileRecoveryPr autoRecover="0"/>
</workbook>
</file>

<file path=xl/calcChain.xml><?xml version="1.0" encoding="utf-8"?>
<calcChain xmlns="http://schemas.openxmlformats.org/spreadsheetml/2006/main">
  <c r="C189" i="1" l="1"/>
  <c r="D189" i="1" l="1"/>
  <c r="I76" i="1" l="1"/>
  <c r="I77" i="1"/>
  <c r="D76" i="1"/>
  <c r="D77" i="1"/>
  <c r="C76" i="1"/>
  <c r="C77" i="1"/>
  <c r="M91" i="1"/>
  <c r="K91" i="1"/>
  <c r="M90" i="1"/>
  <c r="K90" i="1"/>
  <c r="M89" i="1"/>
  <c r="K89" i="1"/>
  <c r="M88" i="1"/>
  <c r="K88" i="1"/>
  <c r="H88" i="1"/>
  <c r="F88" i="1"/>
  <c r="M87" i="1"/>
  <c r="K87" i="1"/>
  <c r="I86" i="1"/>
  <c r="G86" i="1"/>
  <c r="E86" i="1"/>
  <c r="D86" i="1"/>
  <c r="C86" i="1"/>
  <c r="M86" i="1" l="1"/>
  <c r="F86" i="1"/>
  <c r="H86" i="1"/>
  <c r="K86" i="1"/>
  <c r="D32" i="1"/>
  <c r="I32" i="1"/>
  <c r="D25" i="1" l="1"/>
  <c r="I25" i="1" l="1"/>
  <c r="I26" i="1"/>
  <c r="I150" i="1" l="1"/>
  <c r="I51" i="1"/>
  <c r="D169" i="1"/>
  <c r="C169" i="1"/>
  <c r="I123" i="1"/>
  <c r="D123" i="1"/>
  <c r="E152" i="1" l="1"/>
  <c r="E151" i="1"/>
  <c r="E169" i="1"/>
  <c r="M85" i="1" l="1"/>
  <c r="K85" i="1"/>
  <c r="M84" i="1"/>
  <c r="K84" i="1"/>
  <c r="M83" i="1"/>
  <c r="K83" i="1"/>
  <c r="H83" i="1"/>
  <c r="F83" i="1"/>
  <c r="M82" i="1"/>
  <c r="K82" i="1"/>
  <c r="H82" i="1"/>
  <c r="F82" i="1"/>
  <c r="M81" i="1"/>
  <c r="K81" i="1"/>
  <c r="I80" i="1"/>
  <c r="G80" i="1"/>
  <c r="E80" i="1"/>
  <c r="D80" i="1"/>
  <c r="C80" i="1"/>
  <c r="M80" i="1" l="1"/>
  <c r="F80" i="1"/>
  <c r="H80" i="1"/>
  <c r="K80" i="1"/>
  <c r="F40" i="1"/>
  <c r="C140" i="1" l="1"/>
  <c r="I151" i="1" l="1"/>
  <c r="C21" i="1" l="1"/>
  <c r="I69" i="1" l="1"/>
  <c r="H69" i="1"/>
  <c r="G69" i="1"/>
  <c r="F69" i="1"/>
  <c r="I73" i="1"/>
  <c r="H73" i="1"/>
  <c r="G73" i="1"/>
  <c r="F73" i="1"/>
  <c r="H40" i="1"/>
  <c r="G37" i="1" l="1"/>
  <c r="H38" i="1" l="1"/>
  <c r="F38" i="1"/>
  <c r="E37" i="1"/>
  <c r="M79" i="1" l="1"/>
  <c r="K79" i="1"/>
  <c r="M78" i="1"/>
  <c r="K78" i="1"/>
  <c r="M77" i="1"/>
  <c r="K77" i="1"/>
  <c r="H77" i="1"/>
  <c r="F77" i="1"/>
  <c r="M76" i="1"/>
  <c r="K76" i="1"/>
  <c r="H76" i="1"/>
  <c r="F76" i="1"/>
  <c r="M75" i="1"/>
  <c r="K75" i="1"/>
  <c r="I74" i="1"/>
  <c r="G74" i="1"/>
  <c r="E74" i="1"/>
  <c r="D74" i="1"/>
  <c r="C74" i="1"/>
  <c r="F74" i="1" l="1"/>
  <c r="M74" i="1"/>
  <c r="H74" i="1"/>
  <c r="K74" i="1"/>
  <c r="F142" i="1" l="1"/>
  <c r="M144" i="1" l="1"/>
  <c r="K144" i="1"/>
  <c r="E33" i="1"/>
  <c r="E26" i="1"/>
  <c r="F26" i="1" l="1"/>
  <c r="H162" i="1"/>
  <c r="G106" i="1" l="1"/>
  <c r="G107" i="1"/>
  <c r="E107" i="1"/>
  <c r="G116" i="1"/>
  <c r="F112" i="1"/>
  <c r="F111" i="1"/>
  <c r="H112" i="1"/>
  <c r="H111" i="1"/>
  <c r="F162" i="1" l="1"/>
  <c r="I176" i="1" l="1"/>
  <c r="I175" i="1"/>
  <c r="K16" i="1" l="1"/>
  <c r="K17" i="1"/>
  <c r="K18" i="1"/>
  <c r="K19" i="1"/>
  <c r="K20" i="1"/>
  <c r="K22" i="1"/>
  <c r="K23" i="1"/>
  <c r="K24" i="1"/>
  <c r="K27" i="1"/>
  <c r="K28" i="1"/>
  <c r="K30" i="1"/>
  <c r="K31" i="1"/>
  <c r="K34" i="1"/>
  <c r="K35" i="1"/>
  <c r="K36" i="1"/>
  <c r="K39" i="1"/>
  <c r="K40" i="1"/>
  <c r="K41" i="1"/>
  <c r="K42" i="1"/>
  <c r="K44" i="1"/>
  <c r="K47" i="1"/>
  <c r="K48" i="1"/>
  <c r="K50" i="1"/>
  <c r="K52" i="1"/>
  <c r="K53" i="1"/>
  <c r="K54" i="1"/>
  <c r="K56" i="1"/>
  <c r="K58" i="1"/>
  <c r="K59" i="1"/>
  <c r="K60" i="1"/>
  <c r="K61" i="1"/>
  <c r="K99" i="1"/>
  <c r="K100" i="1"/>
  <c r="K101" i="1"/>
  <c r="K102" i="1"/>
  <c r="K103" i="1"/>
  <c r="K111" i="1"/>
  <c r="K112" i="1"/>
  <c r="K113" i="1"/>
  <c r="K114" i="1"/>
  <c r="K115" i="1"/>
  <c r="K117" i="1"/>
  <c r="K118" i="1"/>
  <c r="K119" i="1"/>
  <c r="K120" i="1"/>
  <c r="K121" i="1"/>
  <c r="K123" i="1"/>
  <c r="K124" i="1"/>
  <c r="K125" i="1"/>
  <c r="K126" i="1"/>
  <c r="K127" i="1"/>
  <c r="K129" i="1"/>
  <c r="K130" i="1"/>
  <c r="K131" i="1"/>
  <c r="K132" i="1"/>
  <c r="K133" i="1"/>
  <c r="K135" i="1"/>
  <c r="K136" i="1"/>
  <c r="K137" i="1"/>
  <c r="K138" i="1"/>
  <c r="K139" i="1"/>
  <c r="K141" i="1"/>
  <c r="K142" i="1"/>
  <c r="K143" i="1"/>
  <c r="K145" i="1"/>
  <c r="K146" i="1"/>
  <c r="K148" i="1"/>
  <c r="K149" i="1"/>
  <c r="K153" i="1"/>
  <c r="K154" i="1"/>
  <c r="K155" i="1"/>
  <c r="K156" i="1"/>
  <c r="K157" i="1"/>
  <c r="K158" i="1"/>
  <c r="K159" i="1"/>
  <c r="K161" i="1"/>
  <c r="K163" i="1"/>
  <c r="K164" i="1"/>
  <c r="K165" i="1"/>
  <c r="K167" i="1"/>
  <c r="K171" i="1"/>
  <c r="K172" i="1"/>
  <c r="K174" i="1"/>
  <c r="K175" i="1"/>
  <c r="K176" i="1"/>
  <c r="K177" i="1"/>
  <c r="K178" i="1"/>
  <c r="K179" i="1"/>
  <c r="K181" i="1"/>
  <c r="K184" i="1"/>
  <c r="K185" i="1"/>
  <c r="K186" i="1"/>
  <c r="K187" i="1"/>
  <c r="K188" i="1"/>
  <c r="K190" i="1"/>
  <c r="K191" i="1"/>
  <c r="K192" i="1"/>
  <c r="K193" i="1"/>
  <c r="K26" i="1" l="1"/>
  <c r="K25" i="1" l="1"/>
  <c r="H142" i="1"/>
  <c r="H143" i="1"/>
  <c r="D140" i="1"/>
  <c r="K150" i="1" l="1"/>
  <c r="C37" i="1"/>
  <c r="K46" i="1" l="1"/>
  <c r="K151" i="1"/>
  <c r="K152" i="1"/>
  <c r="K51" i="1"/>
  <c r="K45" i="1" l="1"/>
  <c r="C106" i="1" l="1"/>
  <c r="K168" i="1"/>
  <c r="F149" i="1"/>
  <c r="H149" i="1"/>
  <c r="K162" i="1" l="1"/>
  <c r="E144" i="1"/>
  <c r="F144" i="1" s="1"/>
  <c r="K32" i="1" l="1"/>
  <c r="K33" i="1" l="1"/>
  <c r="K57" i="1" l="1"/>
  <c r="I29" i="1"/>
  <c r="I38" i="1"/>
  <c r="K38" i="1" s="1"/>
  <c r="D37" i="1"/>
  <c r="C43" i="1" l="1"/>
  <c r="G29" i="1" l="1"/>
  <c r="H191" i="1" l="1"/>
  <c r="H190" i="1"/>
  <c r="F190" i="1"/>
  <c r="F45" i="1" l="1"/>
  <c r="K169" i="1" l="1"/>
  <c r="I106" i="1"/>
  <c r="C105" i="1"/>
  <c r="D166" i="1" l="1"/>
  <c r="C29" i="1"/>
  <c r="M16" i="1" l="1"/>
  <c r="M17" i="1"/>
  <c r="M18" i="1"/>
  <c r="M19" i="1"/>
  <c r="M20" i="1"/>
  <c r="M22" i="1"/>
  <c r="M23" i="1"/>
  <c r="M24" i="1"/>
  <c r="M25" i="1"/>
  <c r="M27" i="1"/>
  <c r="M28" i="1"/>
  <c r="M30" i="1"/>
  <c r="M31" i="1"/>
  <c r="M34" i="1"/>
  <c r="M35" i="1"/>
  <c r="M36" i="1"/>
  <c r="M41" i="1"/>
  <c r="M42" i="1"/>
  <c r="M44" i="1"/>
  <c r="M47" i="1"/>
  <c r="M48" i="1"/>
  <c r="M50" i="1"/>
  <c r="M52" i="1"/>
  <c r="M53" i="1"/>
  <c r="M54" i="1"/>
  <c r="M56" i="1"/>
  <c r="M58" i="1"/>
  <c r="M59" i="1"/>
  <c r="M60" i="1"/>
  <c r="M61" i="1"/>
  <c r="M99" i="1"/>
  <c r="M100" i="1"/>
  <c r="M101" i="1"/>
  <c r="M102" i="1"/>
  <c r="M103" i="1"/>
  <c r="M111" i="1"/>
  <c r="M112" i="1"/>
  <c r="M113" i="1"/>
  <c r="M114" i="1"/>
  <c r="M115" i="1"/>
  <c r="M117" i="1"/>
  <c r="M118" i="1"/>
  <c r="M119" i="1"/>
  <c r="M120" i="1"/>
  <c r="M121" i="1"/>
  <c r="M123" i="1"/>
  <c r="M124" i="1"/>
  <c r="M125" i="1"/>
  <c r="M126" i="1"/>
  <c r="M127" i="1"/>
  <c r="M129" i="1"/>
  <c r="M130" i="1"/>
  <c r="M131" i="1"/>
  <c r="M132" i="1"/>
  <c r="M133" i="1"/>
  <c r="M135" i="1"/>
  <c r="M136" i="1"/>
  <c r="M137" i="1"/>
  <c r="M138" i="1"/>
  <c r="M139" i="1"/>
  <c r="M141" i="1"/>
  <c r="M142" i="1"/>
  <c r="M143" i="1"/>
  <c r="M145" i="1"/>
  <c r="M146" i="1"/>
  <c r="M148" i="1"/>
  <c r="M149" i="1"/>
  <c r="M150" i="1"/>
  <c r="M152" i="1"/>
  <c r="M153" i="1"/>
  <c r="M154" i="1"/>
  <c r="M155" i="1"/>
  <c r="M156" i="1"/>
  <c r="M157" i="1"/>
  <c r="M158" i="1"/>
  <c r="M159" i="1"/>
  <c r="M161" i="1"/>
  <c r="M162" i="1"/>
  <c r="M163" i="1"/>
  <c r="M164" i="1"/>
  <c r="M165" i="1"/>
  <c r="M167" i="1"/>
  <c r="M168" i="1"/>
  <c r="M171" i="1"/>
  <c r="M172" i="1"/>
  <c r="M174" i="1"/>
  <c r="M175" i="1"/>
  <c r="M176" i="1"/>
  <c r="M177" i="1"/>
  <c r="M178" i="1"/>
  <c r="M179" i="1"/>
  <c r="M181" i="1"/>
  <c r="M184" i="1"/>
  <c r="M185" i="1"/>
  <c r="M186" i="1"/>
  <c r="M187" i="1"/>
  <c r="M188" i="1"/>
  <c r="I134" i="1"/>
  <c r="M32" i="1" l="1"/>
  <c r="M33" i="1"/>
  <c r="I189" i="1"/>
  <c r="G189" i="1"/>
  <c r="E189" i="1"/>
  <c r="M193" i="1"/>
  <c r="M192" i="1"/>
  <c r="M191" i="1"/>
  <c r="F191" i="1"/>
  <c r="M190" i="1"/>
  <c r="H189" i="1" l="1"/>
  <c r="K189" i="1"/>
  <c r="M189" i="1"/>
  <c r="M26" i="1"/>
  <c r="F189" i="1"/>
  <c r="H113" i="1" l="1"/>
  <c r="K183" i="1"/>
  <c r="I37" i="1" l="1"/>
  <c r="K37" i="1" s="1"/>
  <c r="H45" i="1"/>
  <c r="H46" i="1"/>
  <c r="M39" i="1"/>
  <c r="M45" i="1"/>
  <c r="M40" i="1"/>
  <c r="M46" i="1"/>
  <c r="M183" i="1"/>
  <c r="K182" i="1" l="1"/>
  <c r="M182" i="1"/>
  <c r="M151" i="1" l="1"/>
  <c r="E34" i="1"/>
  <c r="E29" i="1" s="1"/>
  <c r="D160" i="1"/>
  <c r="E160" i="1"/>
  <c r="G160" i="1"/>
  <c r="I160" i="1"/>
  <c r="C160" i="1"/>
  <c r="H160" i="1" l="1"/>
  <c r="F160" i="1"/>
  <c r="K160" i="1"/>
  <c r="M57" i="1"/>
  <c r="M160" i="1"/>
  <c r="D43" i="1" l="1"/>
  <c r="G122" i="1"/>
  <c r="C122" i="1"/>
  <c r="M51" i="1" l="1"/>
  <c r="H33" i="1"/>
  <c r="G13" i="1"/>
  <c r="H101" i="1"/>
  <c r="F101" i="1"/>
  <c r="H100" i="1"/>
  <c r="F100" i="1"/>
  <c r="I98" i="1"/>
  <c r="G98" i="1"/>
  <c r="E98" i="1"/>
  <c r="D98" i="1"/>
  <c r="C98" i="1"/>
  <c r="E97" i="1"/>
  <c r="E73" i="1" s="1"/>
  <c r="D97" i="1"/>
  <c r="C97" i="1"/>
  <c r="C73" i="1" s="1"/>
  <c r="I96" i="1"/>
  <c r="G96" i="1"/>
  <c r="E96" i="1"/>
  <c r="D96" i="1"/>
  <c r="C96" i="1"/>
  <c r="I95" i="1"/>
  <c r="I71" i="1" s="1"/>
  <c r="G95" i="1"/>
  <c r="G71" i="1" s="1"/>
  <c r="E95" i="1"/>
  <c r="E71" i="1" s="1"/>
  <c r="D95" i="1"/>
  <c r="D71" i="1" s="1"/>
  <c r="C95" i="1"/>
  <c r="C71" i="1" s="1"/>
  <c r="I94" i="1"/>
  <c r="I70" i="1" s="1"/>
  <c r="E94" i="1"/>
  <c r="E70" i="1" s="1"/>
  <c r="D94" i="1"/>
  <c r="D70" i="1" s="1"/>
  <c r="C94" i="1"/>
  <c r="C70" i="1" s="1"/>
  <c r="E93" i="1"/>
  <c r="E69" i="1" s="1"/>
  <c r="D93" i="1"/>
  <c r="C93" i="1"/>
  <c r="I67" i="1"/>
  <c r="C69" i="1" l="1"/>
  <c r="C63" i="1" s="1"/>
  <c r="C10" i="1" s="1"/>
  <c r="K93" i="1"/>
  <c r="D69" i="1"/>
  <c r="K69" i="1" s="1"/>
  <c r="K97" i="1"/>
  <c r="D73" i="1"/>
  <c r="K73" i="1" s="1"/>
  <c r="K96" i="1"/>
  <c r="K98" i="1"/>
  <c r="K70" i="1"/>
  <c r="K94" i="1"/>
  <c r="K71" i="1"/>
  <c r="K95" i="1"/>
  <c r="M93" i="1"/>
  <c r="M96" i="1"/>
  <c r="M98" i="1"/>
  <c r="M97" i="1"/>
  <c r="M94" i="1"/>
  <c r="M95" i="1"/>
  <c r="K72" i="1"/>
  <c r="H26" i="1"/>
  <c r="I92" i="1"/>
  <c r="D92" i="1"/>
  <c r="E92" i="1"/>
  <c r="C92" i="1"/>
  <c r="F94" i="1"/>
  <c r="F70" i="1" s="1"/>
  <c r="F95" i="1"/>
  <c r="F71" i="1" s="1"/>
  <c r="H95" i="1"/>
  <c r="H71" i="1" s="1"/>
  <c r="G94" i="1"/>
  <c r="G70" i="1" s="1"/>
  <c r="F98" i="1"/>
  <c r="H98" i="1"/>
  <c r="C68" i="1" l="1"/>
  <c r="E65" i="1"/>
  <c r="K92" i="1"/>
  <c r="C64" i="1"/>
  <c r="I66" i="1"/>
  <c r="M72" i="1"/>
  <c r="M70" i="1"/>
  <c r="M92" i="1"/>
  <c r="M73" i="1"/>
  <c r="M71" i="1"/>
  <c r="M69" i="1"/>
  <c r="I68" i="1"/>
  <c r="D68" i="1"/>
  <c r="F92" i="1"/>
  <c r="E68" i="1"/>
  <c r="H94" i="1"/>
  <c r="H70" i="1" s="1"/>
  <c r="G92" i="1"/>
  <c r="H92" i="1" s="1"/>
  <c r="K68" i="1" l="1"/>
  <c r="M68" i="1"/>
  <c r="F68" i="1"/>
  <c r="G68" i="1"/>
  <c r="H68" i="1" s="1"/>
  <c r="F32" i="1" l="1"/>
  <c r="G105" i="1"/>
  <c r="G63" i="1" s="1"/>
  <c r="G10" i="1" s="1"/>
  <c r="F33" i="1" l="1"/>
  <c r="G110" i="1"/>
  <c r="I43" i="1" l="1"/>
  <c r="K43" i="1" s="1"/>
  <c r="I21" i="1"/>
  <c r="G21" i="1"/>
  <c r="M43" i="1" l="1"/>
  <c r="D21" i="1"/>
  <c r="H21" i="1" s="1"/>
  <c r="E170" i="1"/>
  <c r="H168" i="1"/>
  <c r="F168" i="1"/>
  <c r="M21" i="1" l="1"/>
  <c r="H169" i="1"/>
  <c r="I170" i="1"/>
  <c r="K170" i="1" l="1"/>
  <c r="I13" i="1"/>
  <c r="F169" i="1"/>
  <c r="M170" i="1"/>
  <c r="M169" i="1"/>
  <c r="I166" i="1"/>
  <c r="K166" i="1" s="1"/>
  <c r="G14" i="1" l="1"/>
  <c r="C147" i="1" l="1"/>
  <c r="I173" i="1"/>
  <c r="E176" i="1"/>
  <c r="G43" i="1" l="1"/>
  <c r="F46" i="1"/>
  <c r="E43" i="1"/>
  <c r="E58" i="1" l="1"/>
  <c r="E12" i="1" s="1"/>
  <c r="E21" i="1" l="1"/>
  <c r="F21" i="1" s="1"/>
  <c r="I49" i="1" l="1"/>
  <c r="G166" i="1" l="1"/>
  <c r="I128" i="1" l="1"/>
  <c r="I107" i="1" l="1"/>
  <c r="I65" i="1" s="1"/>
  <c r="I12" i="1" s="1"/>
  <c r="I64" i="1"/>
  <c r="I11" i="1" s="1"/>
  <c r="I105" i="1"/>
  <c r="I63" i="1" s="1"/>
  <c r="I10" i="1" s="1"/>
  <c r="I122" i="1"/>
  <c r="I62" i="1" l="1"/>
  <c r="I104" i="1"/>
  <c r="H152" i="1" l="1"/>
  <c r="F152" i="1"/>
  <c r="H176" i="1" l="1"/>
  <c r="G180" i="1" l="1"/>
  <c r="I180" i="1" l="1"/>
  <c r="D55" i="1"/>
  <c r="I14" i="1" l="1"/>
  <c r="E180" i="1"/>
  <c r="D180" i="1"/>
  <c r="K180" i="1" s="1"/>
  <c r="C180" i="1"/>
  <c r="M180" i="1" l="1"/>
  <c r="I110" i="1"/>
  <c r="H39" i="1"/>
  <c r="F39" i="1"/>
  <c r="I116" i="1"/>
  <c r="H51" i="1"/>
  <c r="G49" i="1"/>
  <c r="D49" i="1"/>
  <c r="K49" i="1" s="1"/>
  <c r="C49" i="1"/>
  <c r="F176" i="1"/>
  <c r="F51" i="1"/>
  <c r="M49" i="1" l="1"/>
  <c r="M37" i="1"/>
  <c r="E49" i="1"/>
  <c r="F37" i="1"/>
  <c r="H37" i="1"/>
  <c r="H49" i="1"/>
  <c r="F49" i="1" l="1"/>
  <c r="F43" i="1"/>
  <c r="H43" i="1"/>
  <c r="H25" i="1"/>
  <c r="H146" i="1"/>
  <c r="F146" i="1"/>
  <c r="I140" i="1"/>
  <c r="K140" i="1" s="1"/>
  <c r="I55" i="1"/>
  <c r="K55" i="1" s="1"/>
  <c r="F151" i="1"/>
  <c r="F150" i="1"/>
  <c r="H151" i="1"/>
  <c r="H150" i="1"/>
  <c r="I147" i="1"/>
  <c r="G147" i="1"/>
  <c r="E147" i="1"/>
  <c r="D147" i="1"/>
  <c r="F25" i="1"/>
  <c r="K147" i="1" l="1"/>
  <c r="M147" i="1"/>
  <c r="M55" i="1"/>
  <c r="G140" i="1"/>
  <c r="H147" i="1"/>
  <c r="H144" i="1"/>
  <c r="F147" i="1"/>
  <c r="D29" i="1"/>
  <c r="K29" i="1" s="1"/>
  <c r="H32" i="1"/>
  <c r="H29" i="1" l="1"/>
  <c r="F29" i="1"/>
  <c r="M140" i="1"/>
  <c r="M29" i="1"/>
  <c r="H140" i="1"/>
  <c r="E166" i="1" l="1"/>
  <c r="C166" i="1"/>
  <c r="G55" i="1"/>
  <c r="M166" i="1" l="1"/>
  <c r="H166" i="1"/>
  <c r="F166" i="1"/>
  <c r="D173" i="1"/>
  <c r="K173" i="1" s="1"/>
  <c r="E173" i="1"/>
  <c r="G173" i="1"/>
  <c r="C173" i="1"/>
  <c r="H175" i="1"/>
  <c r="F175" i="1"/>
  <c r="M173" i="1" l="1"/>
  <c r="F143" i="1"/>
  <c r="E140" i="1"/>
  <c r="H173" i="1"/>
  <c r="F173" i="1"/>
  <c r="G134" i="1"/>
  <c r="E134" i="1"/>
  <c r="D134" i="1"/>
  <c r="K134" i="1" s="1"/>
  <c r="C134" i="1"/>
  <c r="H130" i="1"/>
  <c r="H129" i="1"/>
  <c r="D128" i="1"/>
  <c r="K128" i="1" s="1"/>
  <c r="C128" i="1"/>
  <c r="H123" i="1"/>
  <c r="F123" i="1"/>
  <c r="E122" i="1"/>
  <c r="D122" i="1"/>
  <c r="K122" i="1" s="1"/>
  <c r="H118" i="1"/>
  <c r="F118" i="1"/>
  <c r="E116" i="1"/>
  <c r="D116" i="1"/>
  <c r="K116" i="1" s="1"/>
  <c r="C116" i="1"/>
  <c r="F113" i="1"/>
  <c r="E110" i="1"/>
  <c r="D110" i="1"/>
  <c r="K110" i="1" s="1"/>
  <c r="C110" i="1"/>
  <c r="E109" i="1"/>
  <c r="D109" i="1"/>
  <c r="K109" i="1" s="1"/>
  <c r="C109" i="1"/>
  <c r="C67" i="1" s="1"/>
  <c r="E108" i="1"/>
  <c r="D108" i="1"/>
  <c r="K108" i="1" s="1"/>
  <c r="C108" i="1"/>
  <c r="C66" i="1" s="1"/>
  <c r="C13" i="1" s="1"/>
  <c r="G65" i="1"/>
  <c r="G12" i="1" s="1"/>
  <c r="D107" i="1"/>
  <c r="K107" i="1" s="1"/>
  <c r="C107" i="1"/>
  <c r="C65" i="1" s="1"/>
  <c r="C12" i="1" s="1"/>
  <c r="G64" i="1"/>
  <c r="G11" i="1" s="1"/>
  <c r="D106" i="1"/>
  <c r="K106" i="1" s="1"/>
  <c r="C11" i="1"/>
  <c r="D105" i="1"/>
  <c r="K105" i="1" s="1"/>
  <c r="D65" i="1" l="1"/>
  <c r="D12" i="1" s="1"/>
  <c r="M107" i="1"/>
  <c r="M108" i="1"/>
  <c r="M116" i="1"/>
  <c r="M128" i="1"/>
  <c r="M110" i="1"/>
  <c r="M122" i="1"/>
  <c r="M134" i="1"/>
  <c r="D64" i="1"/>
  <c r="K64" i="1" s="1"/>
  <c r="M106" i="1"/>
  <c r="D63" i="1"/>
  <c r="K63" i="1" s="1"/>
  <c r="M105" i="1"/>
  <c r="M109" i="1"/>
  <c r="E67" i="1"/>
  <c r="E106" i="1"/>
  <c r="F140" i="1"/>
  <c r="E66" i="1"/>
  <c r="E13" i="1" s="1"/>
  <c r="E105" i="1"/>
  <c r="F105" i="1" s="1"/>
  <c r="D67" i="1"/>
  <c r="K67" i="1" s="1"/>
  <c r="D66" i="1"/>
  <c r="D13" i="1" s="1"/>
  <c r="C62" i="1"/>
  <c r="C104" i="1"/>
  <c r="F110" i="1"/>
  <c r="F122" i="1"/>
  <c r="H107" i="1"/>
  <c r="G104" i="1"/>
  <c r="C14" i="1"/>
  <c r="D104" i="1"/>
  <c r="K104" i="1" s="1"/>
  <c r="H106" i="1"/>
  <c r="F107" i="1"/>
  <c r="H110" i="1"/>
  <c r="H105" i="1"/>
  <c r="F116" i="1"/>
  <c r="H116" i="1"/>
  <c r="H122" i="1"/>
  <c r="H128" i="1"/>
  <c r="K65" i="1" l="1"/>
  <c r="K66" i="1"/>
  <c r="H13" i="1"/>
  <c r="D10" i="1"/>
  <c r="H10" i="1" s="1"/>
  <c r="M104" i="1"/>
  <c r="D11" i="1"/>
  <c r="M64" i="1"/>
  <c r="D62" i="1"/>
  <c r="K62" i="1" s="1"/>
  <c r="M66" i="1"/>
  <c r="M67" i="1"/>
  <c r="M63" i="1"/>
  <c r="M65" i="1"/>
  <c r="C9" i="1"/>
  <c r="E104" i="1"/>
  <c r="F104" i="1" s="1"/>
  <c r="E14" i="1"/>
  <c r="E64" i="1"/>
  <c r="E11" i="1" s="1"/>
  <c r="F128" i="1"/>
  <c r="E63" i="1"/>
  <c r="E10" i="1" s="1"/>
  <c r="D14" i="1"/>
  <c r="H14" i="1" s="1"/>
  <c r="F106" i="1"/>
  <c r="I9" i="1"/>
  <c r="H104" i="1"/>
  <c r="F11" i="1" l="1"/>
  <c r="F10" i="1"/>
  <c r="K11" i="1"/>
  <c r="H11" i="1"/>
  <c r="F14" i="1"/>
  <c r="K12" i="1"/>
  <c r="H12" i="1"/>
  <c r="F12" i="1"/>
  <c r="F13" i="1"/>
  <c r="K10" i="1"/>
  <c r="D9" i="1"/>
  <c r="K14" i="1"/>
  <c r="M14" i="1"/>
  <c r="M62" i="1"/>
  <c r="E62" i="1"/>
  <c r="F62" i="1" s="1"/>
  <c r="K13" i="1"/>
  <c r="F64" i="1"/>
  <c r="F63" i="1"/>
  <c r="H63" i="1"/>
  <c r="G62" i="1"/>
  <c r="H62" i="1" s="1"/>
  <c r="H64" i="1"/>
  <c r="G9" i="1"/>
  <c r="H65" i="1"/>
  <c r="F65" i="1"/>
  <c r="H9" i="1" l="1"/>
  <c r="M13" i="1"/>
  <c r="E9" i="1"/>
  <c r="F9" i="1" s="1"/>
  <c r="K9" i="1"/>
  <c r="H57" i="1" l="1"/>
  <c r="F57" i="1"/>
  <c r="E55" i="1"/>
  <c r="C55" i="1"/>
  <c r="H17" i="1"/>
  <c r="I15" i="1"/>
  <c r="G15" i="1"/>
  <c r="D15" i="1"/>
  <c r="E15" i="1"/>
  <c r="C15" i="1"/>
  <c r="F17" i="1"/>
  <c r="H15" i="1" l="1"/>
  <c r="K15" i="1"/>
  <c r="M15" i="1"/>
  <c r="F15" i="1"/>
  <c r="H55" i="1"/>
  <c r="F55" i="1"/>
</calcChain>
</file>

<file path=xl/sharedStrings.xml><?xml version="1.0" encoding="utf-8"?>
<sst xmlns="http://schemas.openxmlformats.org/spreadsheetml/2006/main" count="267" uniqueCount="124">
  <si>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</si>
  <si>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</si>
  <si>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</si>
  <si>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</si>
  <si>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</si>
  <si>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</si>
  <si>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</si>
  <si>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</si>
  <si>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</si>
  <si>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</si>
  <si>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</si>
  <si>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</si>
  <si>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</si>
  <si>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</si>
  <si>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</si>
  <si>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</si>
  <si>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</si>
  <si>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</si>
  <si>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</si>
  <si>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</si>
  <si>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</si>
  <si>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</si>
  <si>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</si>
  <si>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</si>
  <si>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</si>
  <si>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</si>
  <si>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</si>
  <si>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</si>
  <si>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</si>
  <si>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</si>
  <si>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</si>
  <si>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</si>
  <si>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</si>
  <si>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</si>
  <si>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</si>
  <si>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</si>
  <si>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</si>
  <si>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</si>
  <si>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</si>
  <si>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</si>
  <si>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</si>
  <si>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</si>
  <si>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</si>
  <si>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</si>
  <si>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</si>
  <si>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</si>
  <si>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</si>
  <si>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</si>
  <si>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</si>
  <si>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</si>
  <si>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</si>
  <si>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</si>
  <si>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</si>
  <si>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</si>
  <si>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</si>
  <si>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</si>
  <si>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</si>
  <si>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</si>
  <si>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</si>
  <si>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</si>
  <si>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11.1.2.</t>
  </si>
  <si>
    <r>
      <t xml:space="preserve">Государственная программа "Развитие здравоохранения  на 2018-2025 годы и на период до 2030 года" 
</t>
    </r>
    <r>
      <rPr>
        <sz val="16"/>
        <rFont val="Times New Roman"/>
        <family val="2"/>
        <charset val="204"/>
      </rPr>
      <t>(1. Субвенции на организацию осуществления мероприятий по проведению дезинсекции и дератизации.)</t>
    </r>
  </si>
  <si>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</si>
  <si>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 xml:space="preserve">Утвержденный план 
на 2018 год </t>
  </si>
  <si>
    <t xml:space="preserve">Уточненный план 
на 2018 год </t>
  </si>
  <si>
    <t>Ожидаемое исполнение на 01.01.2019</t>
  </si>
  <si>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</si>
  <si>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4.Субсидии на поддержку государственных программ субъектов Российской Федерации и муниципальных программ формирования современной городской среды</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</si>
  <si>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</si>
  <si>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t>11.1.2.1.</t>
  </si>
  <si>
    <t xml:space="preserve">В связи с отсутствием на 01.01.2018 участников подпрограммы, средства федерального бюджета до муниципального образования не доводились. </t>
  </si>
  <si>
    <t>В 2018 году из средств окружного бюджета предусмотрены расходы на приобретение конвертов и бумаги.</t>
  </si>
  <si>
    <t>Размещение заявок на проведение аукционов по приобретению жилых помещений для участников программы, согласно плана-графика, состоится в апреле 2018 года (41 - 1 комн.кв., 20 - 2 комн.кв, 6-3 комн.кв, 2 - 4 комн.кв., на сумму 203 549,64 тыс.руб.)</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</si>
  <si>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</si>
  <si>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</si>
  <si>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</si>
  <si>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</si>
  <si>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</si>
  <si>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</si>
  <si>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</si>
  <si>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</si>
  <si>
    <t>27.</t>
  </si>
  <si>
    <t>Государственная программа "Развитие промышленности, инноваций и туризма в Ханты-Мансийском автономном округе – Югре в 2018–2025 годах и на период до 2030 года"</t>
  </si>
  <si>
    <t>28.</t>
  </si>
  <si>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</si>
  <si>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</si>
  <si>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</si>
  <si>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</si>
  <si>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</si>
  <si>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</si>
  <si>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</si>
  <si>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</si>
  <si>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t>
    </r>
  </si>
  <si>
    <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</si>
  <si>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Государственная программа "Развитие физической культуры и спорта в Ханты-Мансийском автономном округе — Югре на 2018 — 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</si>
  <si>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</si>
  <si>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</si>
  <si>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</si>
  <si>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</si>
  <si>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</si>
  <si>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rFont val="Times New Roman"/>
        <family val="2"/>
        <charset val="204"/>
      </rPr>
      <t xml:space="preserve"> 
</t>
    </r>
  </si>
  <si>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t>
  </si>
  <si>
    <t>Информация о реализации государственных программ Ханты-Мансийского автономного округа - Югры
на территории городского округа город Сургут на 01.04.2017 года</t>
  </si>
  <si>
    <t>на 01.04.2018</t>
  </si>
  <si>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t>
    </r>
  </si>
  <si>
    <t xml:space="preserve">На 01.04.2018 участниками мероприятия числится 55 молодых семей. В 2018 году социальную выплату на приобретение (строительство) жилья планируется предоставить 4 молодым семьям.                                                                                                       
    </t>
  </si>
  <si>
    <r>
      <rPr>
        <u/>
        <sz val="16"/>
        <rFont val="Times New Roman"/>
        <family val="1"/>
        <charset val="204"/>
      </rPr>
      <t xml:space="preserve">АГ(ДК): </t>
    </r>
    <r>
      <rPr>
        <sz val="16"/>
        <rFont val="Times New Roman"/>
        <family val="1"/>
        <charset val="204"/>
      </rPr>
      <t xml:space="preserve"> Соглашение о предоставлении субсидии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r>
      <rPr>
        <sz val="16"/>
        <color rgb="FFFF0000"/>
        <rFont val="Times New Roman"/>
        <family val="2"/>
        <charset val="204"/>
      </rPr>
      <t xml:space="preserve">                                                       </t>
    </r>
  </si>
  <si>
    <r>
      <rPr>
        <u/>
        <sz val="16"/>
        <rFont val="Times New Roman"/>
        <family val="1"/>
        <charset val="204"/>
      </rPr>
      <t>АГ:</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</si>
  <si>
    <t>11.1.1.2</t>
  </si>
  <si>
    <t>ДАиГ (выполнение работ по подготовке изменений в проект межевания и проект планировки территории улично - дорожной сети города Сургута в части "красных" линий)</t>
  </si>
  <si>
    <t>Размещение закупки на выполнение работ по  подготовке изменений в проект межевания и проект планировки территории улично - дорожной сети города Сургута в части "красных" линий запланировано на III квартал 2018года. Доля софинансирования местного бюджета будет вынесена на рассмотрение  бюджетной  комиссии, которая состоится в июне 2018 года.</t>
  </si>
  <si>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марте принято работ на сумму 17 509,6 тыс. руб. Средства местного бюджета оплачены. Оплата за счет средств окружного бюджета в размере 13 132,2 тыс. руб. будет произведена в следующем отчетном периоде.</t>
  </si>
  <si>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размещениа заявка на проведение аукциона. Подведение итогов аукциона состоится - 23.04.2018.Уведомлением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t>
  </si>
  <si>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</si>
  <si>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t>
    </r>
    <r>
      <rPr>
        <sz val="16"/>
        <rFont val="Times New Roman"/>
        <family val="1"/>
        <charset val="204"/>
      </rPr>
      <t>составило 66 850,2 рублей.</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</si>
  <si>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t>
    </r>
  </si>
  <si>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работникам муниципальных учреждений культуры</t>
    </r>
    <r>
      <rPr>
        <sz val="16"/>
        <color rgb="FFFF0000"/>
        <rFont val="Times New Roman"/>
        <family val="2"/>
        <charset val="204"/>
      </rPr>
      <t xml:space="preserve"> </t>
    </r>
    <r>
      <rPr>
        <sz val="16"/>
        <rFont val="Times New Roman"/>
        <family val="1"/>
        <charset val="204"/>
      </rPr>
      <t xml:space="preserve">составило 73 772,2 рублей. </t>
    </r>
    <r>
      <rPr>
        <sz val="16"/>
        <color rgb="FFFF0000"/>
        <rFont val="Times New Roman"/>
        <family val="2"/>
        <charset val="204"/>
      </rPr>
      <t xml:space="preserve">                                            
</t>
    </r>
    <r>
      <rPr>
        <u/>
        <sz val="20"/>
        <rFont val="Times New Roman"/>
        <family val="1"/>
        <charset val="204"/>
      </rPr>
      <t/>
    </r>
  </si>
  <si>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</si>
  <si>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</si>
  <si>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связи с изменениями условий программы, на основании заключенного соглашения от 28.03.2018 № 3-Согл 2018 предложены к исключению на апрельской Думе города.</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</si>
  <si>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</si>
  <si>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Администрацией города подготовлена и направлена заявка на участие в отборе муниципальных образований для предоставления субсидий из бюджета автономного округа на реализацию мероприятий муниципальных программ (подпрограмм) развития малого и среднего предпринимательства. После заседания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</si>
  <si>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рублей, в том числе 368 367,5 рублей за счет средств окружного бюджета, 19 389,5 рублей за счет средств местного бюджета.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t>
    </r>
  </si>
  <si>
    <r>
      <t>Государственная программа "Развитие культуры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</si>
</sst>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7"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b/>
      <sz val="20"/>
      <color theme="1"/>
      <name val="Times New Roman"/>
      <family val="2"/>
      <charset val="204"/>
    </font>
    <font>
      <b/>
      <sz val="20"/>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b/>
      <sz val="20"/>
      <color rgb="FFFF0000"/>
      <name val="Times New Roman"/>
      <family val="2"/>
      <charset val="204"/>
    </font>
    <font>
      <sz val="20"/>
      <color rgb="FFFF0000"/>
      <name val="Times New Roman"/>
      <family val="2"/>
      <charset val="204"/>
    </font>
    <font>
      <u/>
      <sz val="18"/>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b/>
      <sz val="16"/>
      <name val="Times New Roman"/>
      <family val="2"/>
      <charset val="204"/>
    </font>
    <font>
      <sz val="16"/>
      <name val="Times New Roman"/>
      <family val="2"/>
      <charset val="204"/>
    </font>
    <font>
      <sz val="16"/>
      <color rgb="FFFF0000"/>
      <name val="Times New Roman"/>
      <family val="2"/>
      <charset val="204"/>
    </font>
    <font>
      <b/>
      <sz val="16"/>
      <color rgb="FFFF0000"/>
      <name val="Times New Roman"/>
      <family val="2"/>
      <charset val="204"/>
    </font>
    <font>
      <u/>
      <sz val="16"/>
      <color rgb="FFFF0000"/>
      <name val="Times New Roman"/>
      <family val="2"/>
      <charset val="204"/>
    </font>
    <font>
      <i/>
      <sz val="20"/>
      <color rgb="FFFF0000"/>
      <name val="Times New Roman"/>
      <family val="2"/>
      <charset val="204"/>
    </font>
    <font>
      <sz val="18"/>
      <color rgb="FFFF0000"/>
      <name val="Times New Roman"/>
      <family val="2"/>
      <charset val="204"/>
    </font>
    <font>
      <b/>
      <sz val="18"/>
      <color rgb="FFFF0000"/>
      <name val="Times New Roman"/>
      <family val="2"/>
      <charset val="204"/>
    </font>
    <font>
      <b/>
      <i/>
      <sz val="18"/>
      <name val="Times New Roman"/>
      <family val="2"/>
      <charset val="204"/>
    </font>
    <font>
      <i/>
      <sz val="18"/>
      <name val="Times New Roman"/>
      <family val="2"/>
      <charset val="204"/>
    </font>
    <font>
      <sz val="24"/>
      <name val="Times New Roman"/>
      <family val="2"/>
      <charset val="204"/>
    </font>
    <font>
      <b/>
      <i/>
      <sz val="20"/>
      <color theme="1"/>
      <name val="Times New Roman"/>
      <family val="2"/>
      <charset val="204"/>
    </font>
    <font>
      <b/>
      <i/>
      <sz val="16"/>
      <name val="Times New Roman"/>
      <family val="2"/>
      <charset val="204"/>
    </font>
    <font>
      <b/>
      <i/>
      <sz val="20"/>
      <name val="Times New Roman"/>
      <family val="2"/>
      <charset val="204"/>
    </font>
    <font>
      <u/>
      <sz val="16"/>
      <name val="Times New Roman"/>
      <family val="1"/>
      <charset val="204"/>
    </font>
    <font>
      <sz val="16"/>
      <name val="Times New Roman"/>
      <family val="1"/>
      <charset val="204"/>
    </font>
    <font>
      <sz val="16"/>
      <color rgb="FFFF0000"/>
      <name val="Times New Roman"/>
      <family val="1"/>
      <charset val="204"/>
    </font>
    <font>
      <u/>
      <sz val="16"/>
      <name val="Times New Roman"/>
      <family val="2"/>
      <charset val="204"/>
    </font>
    <font>
      <u/>
      <sz val="16"/>
      <color rgb="FFFF0000"/>
      <name val="Times New Roman"/>
      <family val="1"/>
      <charset val="204"/>
    </font>
    <font>
      <sz val="20"/>
      <color theme="0"/>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3">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4" fillId="0" borderId="0" xfId="0" applyNumberFormat="1" applyFont="1" applyFill="1" applyAlignment="1">
      <alignment horizontal="left" vertical="center" wrapText="1"/>
    </xf>
    <xf numFmtId="4" fontId="14" fillId="0" borderId="0" xfId="0" applyNumberFormat="1" applyFont="1" applyFill="1" applyAlignment="1">
      <alignment horizontal="left" vertical="top" wrapText="1"/>
    </xf>
    <xf numFmtId="9" fontId="22"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5" fillId="0" borderId="0" xfId="0" applyFont="1" applyFill="1" applyAlignment="1">
      <alignment horizontal="justify" wrapText="1"/>
    </xf>
    <xf numFmtId="0" fontId="22" fillId="0" borderId="0" xfId="0" applyFont="1" applyFill="1" applyAlignment="1">
      <alignment horizontal="justify" wrapText="1"/>
    </xf>
    <xf numFmtId="4" fontId="16" fillId="0" borderId="0"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3" fontId="20" fillId="2" borderId="1" xfId="0" applyNumberFormat="1"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0" fontId="22" fillId="0" borderId="1" xfId="0" applyFont="1" applyFill="1" applyBorder="1" applyAlignment="1" applyProtection="1">
      <alignment horizontal="justify" vertical="top" wrapText="1"/>
      <protection locked="0"/>
    </xf>
    <xf numFmtId="4" fontId="16" fillId="2"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10" fontId="16"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justify" vertical="top" wrapText="1"/>
      <protection locked="0"/>
    </xf>
    <xf numFmtId="4" fontId="21" fillId="0" borderId="0" xfId="0" applyNumberFormat="1" applyFont="1" applyFill="1" applyAlignment="1">
      <alignment horizontal="left" vertical="center" wrapText="1"/>
    </xf>
    <xf numFmtId="4" fontId="21" fillId="0" borderId="0" xfId="0" applyNumberFormat="1"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wrapText="1"/>
    </xf>
    <xf numFmtId="4" fontId="21" fillId="2" borderId="0" xfId="0" applyNumberFormat="1" applyFont="1" applyFill="1" applyAlignment="1">
      <alignment horizontal="left" vertical="center" wrapText="1"/>
    </xf>
    <xf numFmtId="4" fontId="21" fillId="2" borderId="0" xfId="0" applyNumberFormat="1" applyFont="1" applyFill="1" applyAlignment="1">
      <alignment horizontal="left" vertical="top" wrapText="1"/>
    </xf>
    <xf numFmtId="0" fontId="22" fillId="2" borderId="0" xfId="0" applyFont="1" applyFill="1" applyAlignment="1">
      <alignment wrapText="1"/>
    </xf>
    <xf numFmtId="0" fontId="21" fillId="0" borderId="0" xfId="0" applyFont="1" applyFill="1" applyAlignment="1">
      <alignment horizontal="left" vertical="center" wrapText="1"/>
    </xf>
    <xf numFmtId="4" fontId="22" fillId="0" borderId="0" xfId="0" applyNumberFormat="1" applyFont="1" applyFill="1" applyAlignment="1">
      <alignment horizontal="left" vertical="center" wrapText="1"/>
    </xf>
    <xf numFmtId="4" fontId="22" fillId="0" borderId="0" xfId="0" applyNumberFormat="1" applyFont="1" applyFill="1" applyAlignment="1">
      <alignment horizontal="left" vertical="top" wrapText="1"/>
    </xf>
    <xf numFmtId="4" fontId="32" fillId="2" borderId="1" xfId="0" applyNumberFormat="1" applyFont="1" applyFill="1" applyBorder="1" applyAlignment="1" applyProtection="1">
      <alignment horizontal="center" vertical="center" wrapText="1"/>
      <protection locked="0"/>
    </xf>
    <xf numFmtId="0" fontId="32" fillId="0" borderId="0" xfId="0" applyFont="1" applyFill="1" applyAlignment="1">
      <alignment horizontal="left" vertical="center" wrapText="1"/>
    </xf>
    <xf numFmtId="0" fontId="26" fillId="0" borderId="0" xfId="0" applyFont="1" applyFill="1" applyAlignment="1">
      <alignment horizontal="left" vertical="center" wrapText="1"/>
    </xf>
    <xf numFmtId="0" fontId="33" fillId="0" borderId="0" xfId="0" applyFont="1" applyFill="1" applyAlignment="1">
      <alignment horizontal="left" vertical="top" wrapText="1"/>
    </xf>
    <xf numFmtId="4" fontId="32" fillId="0" borderId="1" xfId="0" applyNumberFormat="1" applyFont="1" applyFill="1" applyBorder="1" applyAlignment="1" applyProtection="1">
      <alignment horizontal="center" vertical="center" wrapText="1"/>
      <protection locked="0"/>
    </xf>
    <xf numFmtId="0" fontId="34" fillId="3" borderId="0" xfId="0" applyFont="1" applyFill="1" applyAlignment="1">
      <alignment horizontal="left" vertical="center" wrapText="1"/>
    </xf>
    <xf numFmtId="0" fontId="22" fillId="2" borderId="0" xfId="0" applyFont="1" applyFill="1" applyAlignment="1">
      <alignment horizontal="left" vertical="top" wrapText="1"/>
    </xf>
    <xf numFmtId="0" fontId="32" fillId="3" borderId="0" xfId="0" applyFont="1" applyFill="1" applyAlignment="1">
      <alignment horizontal="left" vertical="center" wrapText="1"/>
    </xf>
    <xf numFmtId="4" fontId="21" fillId="0" borderId="0" xfId="0" applyNumberFormat="1" applyFont="1" applyFill="1" applyAlignment="1">
      <alignment horizontal="left" wrapText="1"/>
    </xf>
    <xf numFmtId="0" fontId="22" fillId="0" borderId="0" xfId="0" applyFont="1" applyFill="1" applyAlignment="1">
      <alignment horizontal="left" wrapText="1"/>
    </xf>
    <xf numFmtId="4" fontId="15" fillId="2" borderId="0" xfId="0" applyNumberFormat="1" applyFont="1" applyFill="1" applyAlignment="1">
      <alignment horizontal="left" vertical="center" wrapText="1"/>
    </xf>
    <xf numFmtId="4" fontId="15" fillId="2" borderId="0" xfId="0" applyNumberFormat="1" applyFont="1" applyFill="1" applyAlignment="1">
      <alignment horizontal="left" vertical="top" wrapText="1"/>
    </xf>
    <xf numFmtId="0" fontId="35" fillId="2" borderId="0" xfId="0" applyFont="1" applyFill="1" applyAlignment="1">
      <alignment horizontal="left" vertical="center" wrapText="1"/>
    </xf>
    <xf numFmtId="0" fontId="17" fillId="2" borderId="0" xfId="0" applyFont="1" applyFill="1" applyAlignment="1">
      <alignment horizontal="left" vertical="top" wrapText="1"/>
    </xf>
    <xf numFmtId="4" fontId="35" fillId="2" borderId="0" xfId="0" applyNumberFormat="1" applyFont="1" applyFill="1" applyAlignment="1">
      <alignment horizontal="left" vertical="center" wrapText="1"/>
    </xf>
    <xf numFmtId="0" fontId="36" fillId="2" borderId="0" xfId="0" applyFont="1" applyFill="1" applyAlignment="1">
      <alignment horizontal="left" vertical="center" wrapText="1"/>
    </xf>
    <xf numFmtId="4" fontId="15" fillId="0" borderId="0" xfId="0" applyNumberFormat="1" applyFont="1" applyFill="1" applyAlignment="1">
      <alignment horizontal="left" vertical="center" wrapText="1"/>
    </xf>
    <xf numFmtId="4" fontId="15" fillId="0" borderId="0" xfId="0" applyNumberFormat="1" applyFont="1" applyFill="1" applyAlignment="1">
      <alignment horizontal="left" vertical="top" wrapText="1"/>
    </xf>
    <xf numFmtId="0" fontId="35" fillId="0" borderId="0" xfId="0" applyFont="1" applyFill="1" applyAlignment="1">
      <alignment horizontal="left" vertical="center" wrapText="1"/>
    </xf>
    <xf numFmtId="0" fontId="17" fillId="0" borderId="0" xfId="0" applyFont="1" applyFill="1" applyAlignment="1">
      <alignment horizontal="left" vertical="top" wrapText="1"/>
    </xf>
    <xf numFmtId="0" fontId="36" fillId="3" borderId="0" xfId="0" applyFont="1" applyFill="1" applyAlignment="1">
      <alignment horizontal="left" vertical="center" wrapText="1"/>
    </xf>
    <xf numFmtId="0" fontId="36" fillId="0" borderId="0" xfId="0" applyFont="1" applyFill="1" applyAlignment="1">
      <alignment horizontal="left" vertical="center" wrapText="1"/>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justify" vertical="center" wrapText="1"/>
      <protection locked="0"/>
    </xf>
    <xf numFmtId="9" fontId="16" fillId="0" borderId="0" xfId="0" applyNumberFormat="1" applyFont="1" applyFill="1" applyBorder="1" applyAlignment="1" applyProtection="1">
      <alignment horizontal="right" vertical="center" wrapText="1"/>
      <protection locked="0"/>
    </xf>
    <xf numFmtId="1" fontId="16"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0" fontId="38" fillId="0" borderId="0" xfId="0" applyFont="1" applyFill="1" applyAlignment="1">
      <alignment horizontal="left" vertical="center" wrapText="1"/>
    </xf>
    <xf numFmtId="0" fontId="38" fillId="0" borderId="0" xfId="0" applyFont="1" applyFill="1" applyAlignment="1">
      <alignment horizontal="left" vertical="top" wrapText="1"/>
    </xf>
    <xf numFmtId="0" fontId="14" fillId="0" borderId="0" xfId="0" applyFont="1" applyFill="1" applyAlignment="1">
      <alignment horizontal="left" vertical="center" wrapText="1"/>
    </xf>
    <xf numFmtId="10" fontId="21" fillId="0" borderId="1" xfId="0" applyNumberFormat="1" applyFont="1" applyFill="1" applyBorder="1" applyAlignment="1" applyProtection="1">
      <alignment horizontal="center" vertical="center" wrapText="1"/>
      <protection locked="0"/>
    </xf>
    <xf numFmtId="10" fontId="22" fillId="0" borderId="1" xfId="0" applyNumberFormat="1" applyFont="1" applyFill="1" applyBorder="1" applyAlignment="1" applyProtection="1">
      <alignment horizontal="center" vertical="center" wrapText="1"/>
      <protection locked="0"/>
    </xf>
    <xf numFmtId="10" fontId="22" fillId="2" borderId="1" xfId="0" applyNumberFormat="1" applyFont="1" applyFill="1" applyBorder="1" applyAlignment="1" applyProtection="1">
      <alignment horizontal="center" vertical="center" wrapText="1"/>
      <protection locked="0"/>
    </xf>
    <xf numFmtId="10" fontId="32" fillId="0" borderId="1"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2" borderId="0"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49" fontId="32" fillId="0" borderId="1" xfId="0" applyNumberFormat="1" applyFont="1" applyFill="1" applyBorder="1" applyAlignment="1" applyProtection="1">
      <alignment horizontal="justify" vertical="top" wrapText="1"/>
      <protection locked="0"/>
    </xf>
    <xf numFmtId="49" fontId="20" fillId="2" borderId="1" xfId="0" applyNumberFormat="1" applyFont="1" applyFill="1" applyBorder="1" applyAlignment="1" applyProtection="1">
      <alignment horizontal="justify" vertical="top" wrapText="1"/>
      <protection locked="0"/>
    </xf>
    <xf numFmtId="0" fontId="24" fillId="2" borderId="1" xfId="0" applyFont="1" applyFill="1" applyBorder="1" applyAlignment="1" applyProtection="1">
      <alignment horizontal="justify" vertical="top" wrapText="1"/>
      <protection locked="0"/>
    </xf>
    <xf numFmtId="49" fontId="24" fillId="2" borderId="1" xfId="0" applyNumberFormat="1" applyFont="1" applyFill="1" applyBorder="1" applyAlignment="1" applyProtection="1">
      <alignment horizontal="justify" vertical="top" wrapText="1"/>
      <protection locked="0"/>
    </xf>
    <xf numFmtId="49" fontId="39" fillId="2" borderId="1" xfId="0" applyNumberFormat="1" applyFont="1" applyFill="1" applyBorder="1" applyAlignment="1" applyProtection="1">
      <alignment horizontal="justify" vertical="top" wrapText="1"/>
      <protection locked="0"/>
    </xf>
    <xf numFmtId="0" fontId="39" fillId="2" borderId="1" xfId="0" applyFont="1" applyFill="1" applyBorder="1" applyAlignment="1" applyProtection="1">
      <alignment horizontal="justify" vertical="top" wrapText="1"/>
      <protection locked="0"/>
    </xf>
    <xf numFmtId="49" fontId="24" fillId="2" borderId="1" xfId="0" applyNumberFormat="1" applyFont="1" applyFill="1" applyBorder="1" applyAlignment="1" applyProtection="1">
      <alignment horizontal="justify" vertical="center" wrapText="1"/>
      <protection locked="0"/>
    </xf>
    <xf numFmtId="0" fontId="24" fillId="2" borderId="1" xfId="0" applyFont="1" applyFill="1" applyBorder="1" applyAlignment="1" applyProtection="1">
      <alignment horizontal="justify" vertical="center" wrapText="1"/>
      <protection locked="0"/>
    </xf>
    <xf numFmtId="49" fontId="39" fillId="2" borderId="1" xfId="0" applyNumberFormat="1" applyFont="1" applyFill="1" applyBorder="1" applyAlignment="1" applyProtection="1">
      <alignment horizontal="justify" vertical="center" wrapText="1"/>
      <protection locked="0"/>
    </xf>
    <xf numFmtId="0" fontId="39" fillId="2" borderId="1" xfId="0" applyFont="1" applyFill="1" applyBorder="1" applyAlignment="1" applyProtection="1">
      <alignment horizontal="justify" vertical="center" wrapText="1"/>
      <protection locked="0"/>
    </xf>
    <xf numFmtId="49" fontId="15" fillId="2" borderId="1" xfId="0" applyNumberFormat="1"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0" fontId="15" fillId="0" borderId="1" xfId="0" quotePrefix="1" applyFont="1" applyFill="1" applyBorder="1" applyAlignment="1" applyProtection="1">
      <alignment horizontal="justify" vertical="top" wrapText="1"/>
      <protection locked="0"/>
    </xf>
    <xf numFmtId="0" fontId="16" fillId="0" borderId="4"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49" fontId="40" fillId="0" borderId="1" xfId="0" applyNumberFormat="1"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49" fontId="15" fillId="0" borderId="1" xfId="0" applyNumberFormat="1" applyFont="1" applyFill="1" applyBorder="1" applyAlignment="1" applyProtection="1">
      <alignment horizontal="justify" vertical="top" wrapText="1"/>
      <protection locked="0"/>
    </xf>
    <xf numFmtId="2" fontId="15" fillId="2" borderId="1" xfId="0" applyNumberFormat="1" applyFont="1" applyFill="1" applyBorder="1" applyAlignment="1" applyProtection="1">
      <alignment horizontal="center" vertical="center" wrapText="1"/>
      <protection locked="0"/>
    </xf>
    <xf numFmtId="9"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center" wrapText="1"/>
      <protection locked="0"/>
    </xf>
    <xf numFmtId="0" fontId="28" fillId="0" borderId="1" xfId="0" applyFont="1" applyFill="1" applyBorder="1" applyAlignment="1" applyProtection="1">
      <alignment horizontal="justify" vertical="top" wrapText="1"/>
      <protection locked="0"/>
    </xf>
    <xf numFmtId="0" fontId="20" fillId="2" borderId="0" xfId="0" applyFont="1" applyFill="1" applyAlignment="1">
      <alignment horizontal="left" vertical="top" wrapText="1"/>
    </xf>
    <xf numFmtId="0" fontId="15" fillId="2" borderId="1" xfId="0" quotePrefix="1" applyFont="1" applyFill="1" applyBorder="1" applyAlignment="1" applyProtection="1">
      <alignment horizontal="justify" vertical="top" wrapText="1"/>
      <protection locked="0"/>
    </xf>
    <xf numFmtId="0" fontId="16" fillId="2" borderId="0" xfId="0" applyFont="1" applyFill="1" applyAlignment="1">
      <alignment horizontal="left" vertical="top" wrapText="1"/>
    </xf>
    <xf numFmtId="0" fontId="15" fillId="0" borderId="0" xfId="0" applyFont="1" applyFill="1" applyAlignment="1">
      <alignment horizontal="left" vertical="center" wrapText="1"/>
    </xf>
    <xf numFmtId="4" fontId="15" fillId="2"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justify" vertical="top" wrapText="1"/>
      <protection locked="0"/>
    </xf>
    <xf numFmtId="4" fontId="21" fillId="2" borderId="1" xfId="0" applyNumberFormat="1" applyFont="1" applyFill="1" applyBorder="1" applyAlignment="1" applyProtection="1">
      <alignment horizontal="center" vertical="center" wrapText="1"/>
      <protection locked="0"/>
    </xf>
    <xf numFmtId="10" fontId="21" fillId="2"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2"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2" fontId="21" fillId="2" borderId="1" xfId="0" applyNumberFormat="1" applyFont="1" applyFill="1" applyBorder="1" applyAlignment="1" applyProtection="1">
      <alignment horizontal="center" vertical="center" wrapText="1"/>
      <protection locked="0"/>
    </xf>
    <xf numFmtId="9" fontId="21"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left" vertical="top" wrapText="1"/>
    </xf>
    <xf numFmtId="4" fontId="15" fillId="0"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10" fontId="46"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4" fontId="20" fillId="2"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2" fontId="15"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10" fontId="20" fillId="2" borderId="1" xfId="0" applyNumberFormat="1" applyFont="1" applyFill="1" applyBorder="1" applyAlignment="1" applyProtection="1">
      <alignment horizontal="center" vertical="center" wrapText="1"/>
      <protection locked="0"/>
    </xf>
    <xf numFmtId="4" fontId="40" fillId="2" borderId="1" xfId="0" applyNumberFormat="1" applyFont="1" applyFill="1" applyBorder="1" applyAlignment="1" applyProtection="1">
      <alignment horizontal="center" vertical="center" wrapText="1"/>
      <protection locked="0"/>
    </xf>
    <xf numFmtId="9" fontId="28" fillId="2" borderId="1" xfId="0" applyNumberFormat="1" applyFont="1" applyFill="1" applyBorder="1" applyAlignment="1" applyProtection="1">
      <alignment horizontal="justify" vertical="center" wrapText="1"/>
      <protection locked="0"/>
    </xf>
    <xf numFmtId="9" fontId="39" fillId="2" borderId="1" xfId="0" applyNumberFormat="1" applyFont="1" applyFill="1" applyBorder="1" applyAlignment="1" applyProtection="1">
      <alignment horizontal="center" vertical="center" wrapText="1"/>
      <protection locked="0"/>
    </xf>
    <xf numFmtId="10" fontId="40" fillId="2" borderId="1" xfId="0" applyNumberFormat="1" applyFont="1" applyFill="1" applyBorder="1" applyAlignment="1" applyProtection="1">
      <alignment horizontal="center" vertical="center" wrapText="1"/>
      <protection locked="0"/>
    </xf>
    <xf numFmtId="0" fontId="36" fillId="2" borderId="1" xfId="0" applyFont="1" applyFill="1" applyBorder="1" applyAlignment="1">
      <alignment horizontal="left" vertical="center" wrapText="1"/>
    </xf>
    <xf numFmtId="9" fontId="16" fillId="2" borderId="1" xfId="0" applyNumberFormat="1" applyFont="1" applyFill="1" applyBorder="1" applyAlignment="1" applyProtection="1">
      <alignment horizontal="center" vertical="center" wrapText="1"/>
      <protection locked="0"/>
    </xf>
    <xf numFmtId="4" fontId="40" fillId="0" borderId="1" xfId="0" applyNumberFormat="1" applyFont="1" applyFill="1" applyBorder="1" applyAlignment="1" applyProtection="1">
      <alignment horizontal="center" vertical="center" wrapText="1"/>
      <protection locked="0"/>
    </xf>
    <xf numFmtId="10" fontId="40"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4" fontId="15"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left" vertical="top" wrapText="1"/>
      <protection locked="0"/>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justify" vertical="top" wrapText="1"/>
      <protection locked="0"/>
    </xf>
    <xf numFmtId="0" fontId="43"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10"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top" wrapText="1"/>
      <protection locked="0"/>
    </xf>
    <xf numFmtId="0" fontId="37" fillId="0" borderId="0" xfId="0" quotePrefix="1" applyFont="1" applyFill="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65" fontId="12" fillId="0" borderId="1" xfId="0" quotePrefix="1" applyNumberFormat="1" applyFont="1" applyFill="1" applyBorder="1" applyAlignment="1" applyProtection="1">
      <alignment horizontal="center" vertical="center" wrapText="1"/>
      <protection locked="0"/>
    </xf>
    <xf numFmtId="4" fontId="30" fillId="0" borderId="1" xfId="0" applyNumberFormat="1" applyFont="1" applyFill="1" applyBorder="1" applyAlignment="1" applyProtection="1">
      <alignment horizontal="center" vertical="top" wrapText="1"/>
      <protection locked="0"/>
    </xf>
    <xf numFmtId="0" fontId="42"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wrapText="1"/>
      <protection locked="0"/>
    </xf>
    <xf numFmtId="0" fontId="43" fillId="0" borderId="1" xfId="0" applyFont="1" applyFill="1" applyBorder="1" applyAlignment="1" applyProtection="1">
      <alignment horizontal="left" vertical="top" wrapText="1"/>
      <protection locked="0"/>
    </xf>
    <xf numFmtId="9" fontId="28" fillId="0" borderId="1" xfId="0" applyNumberFormat="1" applyFont="1" applyFill="1" applyBorder="1" applyAlignment="1" applyProtection="1">
      <alignment horizontal="left" vertical="top" wrapText="1"/>
      <protection locked="0"/>
    </xf>
    <xf numFmtId="9" fontId="39" fillId="0"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9" fontId="28" fillId="0" borderId="1" xfId="0" applyNumberFormat="1" applyFont="1" applyFill="1" applyBorder="1" applyAlignment="1" applyProtection="1">
      <alignment horizontal="justify" vertical="center" wrapText="1"/>
      <protection locked="0"/>
    </xf>
    <xf numFmtId="0" fontId="45" fillId="0" borderId="1" xfId="0" applyFont="1" applyFill="1" applyBorder="1" applyAlignment="1" applyProtection="1">
      <alignment horizontal="justify" vertical="top" wrapText="1"/>
      <protection locked="0"/>
    </xf>
    <xf numFmtId="4" fontId="30" fillId="0" borderId="1" xfId="0" applyNumberFormat="1" applyFont="1" applyFill="1" applyBorder="1" applyAlignment="1" applyProtection="1">
      <alignment horizontal="center" vertical="center" wrapText="1"/>
      <protection locked="0"/>
    </xf>
    <xf numFmtId="9" fontId="28" fillId="2" borderId="1" xfId="0" applyNumberFormat="1" applyFont="1" applyFill="1" applyBorder="1" applyAlignment="1" applyProtection="1">
      <alignment horizontal="center" vertical="center" wrapText="1"/>
      <protection locked="0"/>
    </xf>
    <xf numFmtId="9" fontId="39" fillId="2" borderId="1" xfId="0" applyNumberFormat="1" applyFont="1" applyFill="1" applyBorder="1" applyAlignment="1" applyProtection="1">
      <alignment horizontal="center"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31" Type="http://schemas.openxmlformats.org/officeDocument/2006/relationships/revisionLog" Target="revisionLog86.xml"/><Relationship Id="rId252" Type="http://schemas.openxmlformats.org/officeDocument/2006/relationships/revisionLog" Target="revisionLog107.xml"/><Relationship Id="rId154" Type="http://schemas.openxmlformats.org/officeDocument/2006/relationships/revisionLog" Target="revisionLog9.xml"/><Relationship Id="rId159" Type="http://schemas.openxmlformats.org/officeDocument/2006/relationships/revisionLog" Target="revisionLog14.xml"/><Relationship Id="rId175" Type="http://schemas.openxmlformats.org/officeDocument/2006/relationships/revisionLog" Target="revisionLog30.xml"/><Relationship Id="rId170" Type="http://schemas.openxmlformats.org/officeDocument/2006/relationships/revisionLog" Target="revisionLog25.xml"/><Relationship Id="rId191" Type="http://schemas.openxmlformats.org/officeDocument/2006/relationships/revisionLog" Target="revisionLog46.xml"/><Relationship Id="rId196" Type="http://schemas.openxmlformats.org/officeDocument/2006/relationships/revisionLog" Target="revisionLog51.xml"/><Relationship Id="rId200" Type="http://schemas.openxmlformats.org/officeDocument/2006/relationships/revisionLog" Target="revisionLog55.xml"/><Relationship Id="rId205" Type="http://schemas.openxmlformats.org/officeDocument/2006/relationships/revisionLog" Target="revisionLog60.xml"/><Relationship Id="rId226" Type="http://schemas.openxmlformats.org/officeDocument/2006/relationships/revisionLog" Target="revisionLog81.xml"/><Relationship Id="rId247" Type="http://schemas.openxmlformats.org/officeDocument/2006/relationships/revisionLog" Target="revisionLog102.xml"/><Relationship Id="rId221" Type="http://schemas.openxmlformats.org/officeDocument/2006/relationships/revisionLog" Target="revisionLog76.xml"/><Relationship Id="rId242" Type="http://schemas.openxmlformats.org/officeDocument/2006/relationships/revisionLog" Target="revisionLog97.xml"/><Relationship Id="rId263" Type="http://schemas.openxmlformats.org/officeDocument/2006/relationships/revisionLog" Target="revisionLog118.xml"/><Relationship Id="rId144" Type="http://schemas.openxmlformats.org/officeDocument/2006/relationships/revisionLog" Target="revisionLog144.xml"/><Relationship Id="rId149" Type="http://schemas.openxmlformats.org/officeDocument/2006/relationships/revisionLog" Target="revisionLog4.xml"/><Relationship Id="rId160" Type="http://schemas.openxmlformats.org/officeDocument/2006/relationships/revisionLog" Target="revisionLog15.xml"/><Relationship Id="rId165" Type="http://schemas.openxmlformats.org/officeDocument/2006/relationships/revisionLog" Target="revisionLog20.xml"/><Relationship Id="rId181" Type="http://schemas.openxmlformats.org/officeDocument/2006/relationships/revisionLog" Target="revisionLog36.xml"/><Relationship Id="rId186" Type="http://schemas.openxmlformats.org/officeDocument/2006/relationships/revisionLog" Target="revisionLog41.xml"/><Relationship Id="rId216" Type="http://schemas.openxmlformats.org/officeDocument/2006/relationships/revisionLog" Target="revisionLog71.xml"/><Relationship Id="rId237" Type="http://schemas.openxmlformats.org/officeDocument/2006/relationships/revisionLog" Target="revisionLog92.xml"/><Relationship Id="rId211" Type="http://schemas.openxmlformats.org/officeDocument/2006/relationships/revisionLog" Target="revisionLog66.xml"/><Relationship Id="rId232" Type="http://schemas.openxmlformats.org/officeDocument/2006/relationships/revisionLog" Target="revisionLog87.xml"/><Relationship Id="rId253" Type="http://schemas.openxmlformats.org/officeDocument/2006/relationships/revisionLog" Target="revisionLog108.xml"/><Relationship Id="rId258" Type="http://schemas.openxmlformats.org/officeDocument/2006/relationships/revisionLog" Target="revisionLog113.xml"/><Relationship Id="rId224" Type="http://schemas.openxmlformats.org/officeDocument/2006/relationships/revisionLog" Target="revisionLog79.xml"/><Relationship Id="rId240" Type="http://schemas.openxmlformats.org/officeDocument/2006/relationships/revisionLog" Target="revisionLog95.xml"/><Relationship Id="rId245" Type="http://schemas.openxmlformats.org/officeDocument/2006/relationships/revisionLog" Target="revisionLog100.xml"/><Relationship Id="rId261" Type="http://schemas.openxmlformats.org/officeDocument/2006/relationships/revisionLog" Target="revisionLog116.xml"/><Relationship Id="rId266" Type="http://schemas.openxmlformats.org/officeDocument/2006/relationships/revisionLog" Target="revisionLog121.xml"/><Relationship Id="rId147" Type="http://schemas.openxmlformats.org/officeDocument/2006/relationships/revisionLog" Target="revisionLog2.xml"/><Relationship Id="rId168" Type="http://schemas.openxmlformats.org/officeDocument/2006/relationships/revisionLog" Target="revisionLog23.xml"/><Relationship Id="rId150" Type="http://schemas.openxmlformats.org/officeDocument/2006/relationships/revisionLog" Target="revisionLog5.xml"/><Relationship Id="rId155" Type="http://schemas.openxmlformats.org/officeDocument/2006/relationships/revisionLog" Target="revisionLog10.xml"/><Relationship Id="rId171" Type="http://schemas.openxmlformats.org/officeDocument/2006/relationships/revisionLog" Target="revisionLog26.xml"/><Relationship Id="rId176" Type="http://schemas.openxmlformats.org/officeDocument/2006/relationships/revisionLog" Target="revisionLog31.xml"/><Relationship Id="rId192" Type="http://schemas.openxmlformats.org/officeDocument/2006/relationships/revisionLog" Target="revisionLog47.xml"/><Relationship Id="rId197" Type="http://schemas.openxmlformats.org/officeDocument/2006/relationships/revisionLog" Target="revisionLog52.xml"/><Relationship Id="rId206" Type="http://schemas.openxmlformats.org/officeDocument/2006/relationships/revisionLog" Target="revisionLog61.xml"/><Relationship Id="rId227" Type="http://schemas.openxmlformats.org/officeDocument/2006/relationships/revisionLog" Target="revisionLog82.xml"/><Relationship Id="rId142" Type="http://schemas.openxmlformats.org/officeDocument/2006/relationships/revisionLog" Target="revisionLog142.xml"/><Relationship Id="rId163" Type="http://schemas.openxmlformats.org/officeDocument/2006/relationships/revisionLog" Target="revisionLog18.xml"/><Relationship Id="rId184" Type="http://schemas.openxmlformats.org/officeDocument/2006/relationships/revisionLog" Target="revisionLog39.xml"/><Relationship Id="rId189" Type="http://schemas.openxmlformats.org/officeDocument/2006/relationships/revisionLog" Target="revisionLog44.xml"/><Relationship Id="rId219" Type="http://schemas.openxmlformats.org/officeDocument/2006/relationships/revisionLog" Target="revisionLog74.xml"/><Relationship Id="rId201" Type="http://schemas.openxmlformats.org/officeDocument/2006/relationships/revisionLog" Target="revisionLog56.xml"/><Relationship Id="rId222" Type="http://schemas.openxmlformats.org/officeDocument/2006/relationships/revisionLog" Target="revisionLog77.xml"/><Relationship Id="rId243" Type="http://schemas.openxmlformats.org/officeDocument/2006/relationships/revisionLog" Target="revisionLog98.xml"/><Relationship Id="rId248" Type="http://schemas.openxmlformats.org/officeDocument/2006/relationships/revisionLog" Target="revisionLog103.xml"/><Relationship Id="rId264" Type="http://schemas.openxmlformats.org/officeDocument/2006/relationships/revisionLog" Target="revisionLog119.xml"/><Relationship Id="rId214" Type="http://schemas.openxmlformats.org/officeDocument/2006/relationships/revisionLog" Target="revisionLog69.xml"/><Relationship Id="rId230" Type="http://schemas.openxmlformats.org/officeDocument/2006/relationships/revisionLog" Target="revisionLog85.xml"/><Relationship Id="rId235" Type="http://schemas.openxmlformats.org/officeDocument/2006/relationships/revisionLog" Target="revisionLog90.xml"/><Relationship Id="rId251" Type="http://schemas.openxmlformats.org/officeDocument/2006/relationships/revisionLog" Target="revisionLog106.xml"/><Relationship Id="rId256" Type="http://schemas.openxmlformats.org/officeDocument/2006/relationships/revisionLog" Target="revisionLog111.xml"/><Relationship Id="rId158" Type="http://schemas.openxmlformats.org/officeDocument/2006/relationships/revisionLog" Target="revisionLog13.xml"/><Relationship Id="rId140" Type="http://schemas.openxmlformats.org/officeDocument/2006/relationships/revisionLog" Target="revisionLog140.xml"/><Relationship Id="rId145" Type="http://schemas.openxmlformats.org/officeDocument/2006/relationships/revisionLog" Target="revisionLog145.xml"/><Relationship Id="rId161" Type="http://schemas.openxmlformats.org/officeDocument/2006/relationships/revisionLog" Target="revisionLog16.xml"/><Relationship Id="rId166" Type="http://schemas.openxmlformats.org/officeDocument/2006/relationships/revisionLog" Target="revisionLog21.xml"/><Relationship Id="rId182" Type="http://schemas.openxmlformats.org/officeDocument/2006/relationships/revisionLog" Target="revisionLog37.xml"/><Relationship Id="rId187" Type="http://schemas.openxmlformats.org/officeDocument/2006/relationships/revisionLog" Target="revisionLog42.xml"/><Relationship Id="rId217" Type="http://schemas.openxmlformats.org/officeDocument/2006/relationships/revisionLog" Target="revisionLog72.xml"/><Relationship Id="rId153" Type="http://schemas.openxmlformats.org/officeDocument/2006/relationships/revisionLog" Target="revisionLog8.xml"/><Relationship Id="rId174" Type="http://schemas.openxmlformats.org/officeDocument/2006/relationships/revisionLog" Target="revisionLog29.xml"/><Relationship Id="rId179" Type="http://schemas.openxmlformats.org/officeDocument/2006/relationships/revisionLog" Target="revisionLog34.xml"/><Relationship Id="rId195" Type="http://schemas.openxmlformats.org/officeDocument/2006/relationships/revisionLog" Target="revisionLog50.xml"/><Relationship Id="rId209" Type="http://schemas.openxmlformats.org/officeDocument/2006/relationships/revisionLog" Target="revisionLog64.xml"/><Relationship Id="rId212" Type="http://schemas.openxmlformats.org/officeDocument/2006/relationships/revisionLog" Target="revisionLog67.xml"/><Relationship Id="rId233" Type="http://schemas.openxmlformats.org/officeDocument/2006/relationships/revisionLog" Target="revisionLog88.xml"/><Relationship Id="rId238" Type="http://schemas.openxmlformats.org/officeDocument/2006/relationships/revisionLog" Target="revisionLog93.xml"/><Relationship Id="rId254" Type="http://schemas.openxmlformats.org/officeDocument/2006/relationships/revisionLog" Target="revisionLog109.xml"/><Relationship Id="rId259" Type="http://schemas.openxmlformats.org/officeDocument/2006/relationships/revisionLog" Target="revisionLog114.xml"/><Relationship Id="rId190" Type="http://schemas.openxmlformats.org/officeDocument/2006/relationships/revisionLog" Target="revisionLog45.xml"/><Relationship Id="rId204" Type="http://schemas.openxmlformats.org/officeDocument/2006/relationships/revisionLog" Target="revisionLog59.xml"/><Relationship Id="rId220" Type="http://schemas.openxmlformats.org/officeDocument/2006/relationships/revisionLog" Target="revisionLog75.xml"/><Relationship Id="rId225" Type="http://schemas.openxmlformats.org/officeDocument/2006/relationships/revisionLog" Target="revisionLog80.xml"/><Relationship Id="rId241" Type="http://schemas.openxmlformats.org/officeDocument/2006/relationships/revisionLog" Target="revisionLog96.xml"/><Relationship Id="rId246" Type="http://schemas.openxmlformats.org/officeDocument/2006/relationships/revisionLog" Target="revisionLog101.xml"/><Relationship Id="rId262" Type="http://schemas.openxmlformats.org/officeDocument/2006/relationships/revisionLog" Target="revisionLog117.xml"/><Relationship Id="rId151" Type="http://schemas.openxmlformats.org/officeDocument/2006/relationships/revisionLog" Target="revisionLog6.xml"/><Relationship Id="rId156" Type="http://schemas.openxmlformats.org/officeDocument/2006/relationships/revisionLog" Target="revisionLog11.xml"/><Relationship Id="rId177" Type="http://schemas.openxmlformats.org/officeDocument/2006/relationships/revisionLog" Target="revisionLog32.xml"/><Relationship Id="rId198" Type="http://schemas.openxmlformats.org/officeDocument/2006/relationships/revisionLog" Target="revisionLog53.xml"/><Relationship Id="rId143" Type="http://schemas.openxmlformats.org/officeDocument/2006/relationships/revisionLog" Target="revisionLog143.xml"/><Relationship Id="rId169" Type="http://schemas.openxmlformats.org/officeDocument/2006/relationships/revisionLog" Target="revisionLog24.xml"/><Relationship Id="rId148" Type="http://schemas.openxmlformats.org/officeDocument/2006/relationships/revisionLog" Target="revisionLog3.xml"/><Relationship Id="rId164" Type="http://schemas.openxmlformats.org/officeDocument/2006/relationships/revisionLog" Target="revisionLog19.xml"/><Relationship Id="rId185" Type="http://schemas.openxmlformats.org/officeDocument/2006/relationships/revisionLog" Target="revisionLog40.xml"/><Relationship Id="rId172" Type="http://schemas.openxmlformats.org/officeDocument/2006/relationships/revisionLog" Target="revisionLog27.xml"/><Relationship Id="rId193" Type="http://schemas.openxmlformats.org/officeDocument/2006/relationships/revisionLog" Target="revisionLog48.xml"/><Relationship Id="rId202" Type="http://schemas.openxmlformats.org/officeDocument/2006/relationships/revisionLog" Target="revisionLog57.xml"/><Relationship Id="rId207" Type="http://schemas.openxmlformats.org/officeDocument/2006/relationships/revisionLog" Target="revisionLog62.xml"/><Relationship Id="rId223" Type="http://schemas.openxmlformats.org/officeDocument/2006/relationships/revisionLog" Target="revisionLog78.xml"/><Relationship Id="rId228" Type="http://schemas.openxmlformats.org/officeDocument/2006/relationships/revisionLog" Target="revisionLog83.xml"/><Relationship Id="rId244" Type="http://schemas.openxmlformats.org/officeDocument/2006/relationships/revisionLog" Target="revisionLog99.xml"/><Relationship Id="rId249" Type="http://schemas.openxmlformats.org/officeDocument/2006/relationships/revisionLog" Target="revisionLog104.xml"/><Relationship Id="rId180" Type="http://schemas.openxmlformats.org/officeDocument/2006/relationships/revisionLog" Target="revisionLog35.xml"/><Relationship Id="rId210" Type="http://schemas.openxmlformats.org/officeDocument/2006/relationships/revisionLog" Target="revisionLog65.xml"/><Relationship Id="rId215" Type="http://schemas.openxmlformats.org/officeDocument/2006/relationships/revisionLog" Target="revisionLog70.xml"/><Relationship Id="rId236" Type="http://schemas.openxmlformats.org/officeDocument/2006/relationships/revisionLog" Target="revisionLog91.xml"/><Relationship Id="rId257" Type="http://schemas.openxmlformats.org/officeDocument/2006/relationships/revisionLog" Target="revisionLog112.xml"/><Relationship Id="rId260" Type="http://schemas.openxmlformats.org/officeDocument/2006/relationships/revisionLog" Target="revisionLog115.xml"/><Relationship Id="rId265" Type="http://schemas.openxmlformats.org/officeDocument/2006/relationships/revisionLog" Target="revisionLog120.xml"/><Relationship Id="rId167" Type="http://schemas.openxmlformats.org/officeDocument/2006/relationships/revisionLog" Target="revisionLog22.xml"/><Relationship Id="rId141" Type="http://schemas.openxmlformats.org/officeDocument/2006/relationships/revisionLog" Target="revisionLog141.xml"/><Relationship Id="rId146" Type="http://schemas.openxmlformats.org/officeDocument/2006/relationships/revisionLog" Target="revisionLog1.xml"/><Relationship Id="rId188" Type="http://schemas.openxmlformats.org/officeDocument/2006/relationships/revisionLog" Target="revisionLog43.xml"/><Relationship Id="rId162" Type="http://schemas.openxmlformats.org/officeDocument/2006/relationships/revisionLog" Target="revisionLog17.xml"/><Relationship Id="rId183" Type="http://schemas.openxmlformats.org/officeDocument/2006/relationships/revisionLog" Target="revisionLog38.xml"/><Relationship Id="rId213" Type="http://schemas.openxmlformats.org/officeDocument/2006/relationships/revisionLog" Target="revisionLog68.xml"/><Relationship Id="rId218" Type="http://schemas.openxmlformats.org/officeDocument/2006/relationships/revisionLog" Target="revisionLog73.xml"/><Relationship Id="rId234" Type="http://schemas.openxmlformats.org/officeDocument/2006/relationships/revisionLog" Target="revisionLog89.xml"/><Relationship Id="rId239" Type="http://schemas.openxmlformats.org/officeDocument/2006/relationships/revisionLog" Target="revisionLog94.xml"/><Relationship Id="rId250" Type="http://schemas.openxmlformats.org/officeDocument/2006/relationships/revisionLog" Target="revisionLog105.xml"/><Relationship Id="rId255" Type="http://schemas.openxmlformats.org/officeDocument/2006/relationships/revisionLog" Target="revisionLog110.xml"/><Relationship Id="rId157" Type="http://schemas.openxmlformats.org/officeDocument/2006/relationships/revisionLog" Target="revisionLog12.xml"/><Relationship Id="rId178" Type="http://schemas.openxmlformats.org/officeDocument/2006/relationships/revisionLog" Target="revisionLog33.xml"/><Relationship Id="rId152" Type="http://schemas.openxmlformats.org/officeDocument/2006/relationships/revisionLog" Target="revisionLog7.xml"/><Relationship Id="rId173" Type="http://schemas.openxmlformats.org/officeDocument/2006/relationships/revisionLog" Target="revisionLog28.xml"/><Relationship Id="rId194" Type="http://schemas.openxmlformats.org/officeDocument/2006/relationships/revisionLog" Target="revisionLog49.xml"/><Relationship Id="rId199" Type="http://schemas.openxmlformats.org/officeDocument/2006/relationships/revisionLog" Target="revisionLog54.xml"/><Relationship Id="rId203" Type="http://schemas.openxmlformats.org/officeDocument/2006/relationships/revisionLog" Target="revisionLog58.xml"/><Relationship Id="rId208" Type="http://schemas.openxmlformats.org/officeDocument/2006/relationships/revisionLog" Target="revisionLog63.xml"/><Relationship Id="rId229" Type="http://schemas.openxmlformats.org/officeDocument/2006/relationships/revisionLog" Target="revisionLog8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B7CBF6A-2B6E-468B-914F-B2ED6236BF05}" diskRevisions="1" revisionId="533" version="266" protected="1">
  <header guid="{0AC3D747-EF1D-42CC-B7F2-A611C0D8D7CC}" dateTime="2018-04-02T10:23:30" maxSheetId="2" userName="Маганёва Екатерина Николаевна" r:id="rId140">
    <sheetIdMap count="1">
      <sheetId val="1"/>
    </sheetIdMap>
  </header>
  <header guid="{CBF5BDC1-6A17-4A17-B69F-4BE57B5CC8AA}" dateTime="2018-04-02T10:23:38" maxSheetId="2" userName="Маганёва Екатерина Николаевна" r:id="rId141" minRId="240">
    <sheetIdMap count="1">
      <sheetId val="1"/>
    </sheetIdMap>
  </header>
  <header guid="{1046B0F4-89B6-4CDF-9B45-95331400F25C}" dateTime="2018-04-02T10:24:39" maxSheetId="2" userName="Маганёва Екатерина Николаевна" r:id="rId142" minRId="241">
    <sheetIdMap count="1">
      <sheetId val="1"/>
    </sheetIdMap>
  </header>
  <header guid="{83B7CAFB-FF0E-46ED-8AE9-93196B501AD2}" dateTime="2018-04-02T10:28:11" maxSheetId="2" userName="Маганёва Екатерина Николаевна" r:id="rId143" minRId="245">
    <sheetIdMap count="1">
      <sheetId val="1"/>
    </sheetIdMap>
  </header>
  <header guid="{5E6DB48D-9AB5-4B8B-B95D-0A3808F8330E}" dateTime="2018-04-02T10:34:45" maxSheetId="2" userName="Маганёва Екатерина Николаевна" r:id="rId144" minRId="246" maxRId="247">
    <sheetIdMap count="1">
      <sheetId val="1"/>
    </sheetIdMap>
  </header>
  <header guid="{3E2E2B03-ED03-4A95-AAD7-0139B0322F74}" dateTime="2018-04-02T10:34:54" maxSheetId="2" userName="Маганёва Екатерина Николаевна" r:id="rId145">
    <sheetIdMap count="1">
      <sheetId val="1"/>
    </sheetIdMap>
  </header>
  <header guid="{9B7AFDAD-A7F8-4ADE-A5B4-B1AF82C04DDF}" dateTime="2018-04-03T14:52:29" maxSheetId="2" userName="Перевощикова Анна Васильевна" r:id="rId146">
    <sheetIdMap count="1">
      <sheetId val="1"/>
    </sheetIdMap>
  </header>
  <header guid="{62F6D869-F60C-4304-AA49-05E71BA364B3}" dateTime="2018-04-03T14:59:11" maxSheetId="2" userName="Перевощикова Анна Васильевна" r:id="rId147" minRId="252">
    <sheetIdMap count="1">
      <sheetId val="1"/>
    </sheetIdMap>
  </header>
  <header guid="{001B2719-5DE8-4DC7-895F-2C8B3C292B92}" dateTime="2018-04-03T15:00:13" maxSheetId="2" userName="Перевощикова Анна Васильевна" r:id="rId148" minRId="257">
    <sheetIdMap count="1">
      <sheetId val="1"/>
    </sheetIdMap>
  </header>
  <header guid="{FDA80BCA-6A1D-4B84-BEC6-AC51C63FF8F5}" dateTime="2018-04-03T15:00:42" maxSheetId="2" userName="Перевощикова Анна Васильевна" r:id="rId149" minRId="258">
    <sheetIdMap count="1">
      <sheetId val="1"/>
    </sheetIdMap>
  </header>
  <header guid="{680A17F0-8D58-4E00-970B-3D189FDED7FC}" dateTime="2018-04-03T15:01:19" maxSheetId="2" userName="Перевощикова Анна Васильевна" r:id="rId150" minRId="259">
    <sheetIdMap count="1">
      <sheetId val="1"/>
    </sheetIdMap>
  </header>
  <header guid="{4E8E46D8-2027-45E6-BA40-BCAD4A86797C}" dateTime="2018-04-03T16:09:10" maxSheetId="2" userName="Залецкая Ольга Геннадьевна" r:id="rId151" minRId="260" maxRId="261">
    <sheetIdMap count="1">
      <sheetId val="1"/>
    </sheetIdMap>
  </header>
  <header guid="{600DDDC4-7EF2-4208-BB07-C5FF552F588F}" dateTime="2018-04-03T16:42:43" maxSheetId="2" userName="Залецкая Ольга Геннадьевна" r:id="rId152" minRId="263">
    <sheetIdMap count="1">
      <sheetId val="1"/>
    </sheetIdMap>
  </header>
  <header guid="{DF67F9C2-D0D1-4000-8895-1A4C5D612580}" dateTime="2018-04-03T16:44:32" maxSheetId="2" userName="Залецкая Ольга Геннадьевна" r:id="rId153" minRId="264">
    <sheetIdMap count="1">
      <sheetId val="1"/>
    </sheetIdMap>
  </header>
  <header guid="{D686316D-5337-4084-A104-10A402A48DAC}" dateTime="2018-04-03T16:48:37" maxSheetId="2" userName="Залецкая Ольга Геннадьевна" r:id="rId154">
    <sheetIdMap count="1">
      <sheetId val="1"/>
    </sheetIdMap>
  </header>
  <header guid="{05D6A274-E767-48C5-903C-D7642314AD8F}" dateTime="2018-04-03T16:50:12" maxSheetId="2" userName="Залецкая Ольга Геннадьевна" r:id="rId155">
    <sheetIdMap count="1">
      <sheetId val="1"/>
    </sheetIdMap>
  </header>
  <header guid="{66DBD736-9435-4CFD-BB19-BD983F5A7012}" dateTime="2018-04-03T16:53:13" maxSheetId="2" userName="Перевощикова Анна Васильевна" r:id="rId156" minRId="265">
    <sheetIdMap count="1">
      <sheetId val="1"/>
    </sheetIdMap>
  </header>
  <header guid="{0431FD1A-635D-4417-BCCD-31F1F7257177}" dateTime="2018-04-04T08:30:55" maxSheetId="2" userName="Залецкая Ольга Геннадьевна" r:id="rId157" minRId="266">
    <sheetIdMap count="1">
      <sheetId val="1"/>
    </sheetIdMap>
  </header>
  <header guid="{AC8A76D9-5506-47BF-9327-9FD72C01EAFD}" dateTime="2018-04-04T08:32:46" maxSheetId="2" userName="Залецкая Ольга Геннадьевна" r:id="rId158">
    <sheetIdMap count="1">
      <sheetId val="1"/>
    </sheetIdMap>
  </header>
  <header guid="{EBC4EB83-8E20-46BC-8A7A-12DB86039C47}" dateTime="2018-04-04T08:50:00" maxSheetId="2" userName="Залецкая Ольга Геннадьевна" r:id="rId159" minRId="268">
    <sheetIdMap count="1">
      <sheetId val="1"/>
    </sheetIdMap>
  </header>
  <header guid="{A3D5A7C4-E1B2-4CF8-8A0E-421E1813CF27}" dateTime="2018-04-04T09:11:55" maxSheetId="2" userName="Залецкая Ольга Геннадьевна" r:id="rId160" minRId="269">
    <sheetIdMap count="1">
      <sheetId val="1"/>
    </sheetIdMap>
  </header>
  <header guid="{958F7422-4AE9-44F3-9CE1-8DA3FD5F55BB}" dateTime="2018-04-04T09:36:26" maxSheetId="2" userName="Залецкая Ольга Геннадьевна" r:id="rId161" minRId="271">
    <sheetIdMap count="1">
      <sheetId val="1"/>
    </sheetIdMap>
  </header>
  <header guid="{261E1CAE-B9AE-4F02-AB6D-80ECF5B922DD}" dateTime="2018-04-04T10:02:51" maxSheetId="2" userName="Залецкая Ольга Геннадьевна" r:id="rId162" minRId="272">
    <sheetIdMap count="1">
      <sheetId val="1"/>
    </sheetIdMap>
  </header>
  <header guid="{058D89C7-118F-485F-AA55-34E25F8792D6}" dateTime="2018-04-04T10:22:33" maxSheetId="2" userName="Залецкая Ольга Геннадьевна" r:id="rId163" minRId="273">
    <sheetIdMap count="1">
      <sheetId val="1"/>
    </sheetIdMap>
  </header>
  <header guid="{8A5EDF1E-F143-4378-9176-F12A14B0F368}" dateTime="2018-04-04T10:52:57" maxSheetId="2" userName="Перевощикова Анна Васильевна" r:id="rId164" minRId="274">
    <sheetIdMap count="1">
      <sheetId val="1"/>
    </sheetIdMap>
  </header>
  <header guid="{387984C9-DB73-42DA-A551-6F592D4AB889}" dateTime="2018-04-04T10:53:28" maxSheetId="2" userName="Перевощикова Анна Васильевна" r:id="rId165">
    <sheetIdMap count="1">
      <sheetId val="1"/>
    </sheetIdMap>
  </header>
  <header guid="{A1D12ED5-E0E6-4066-B0FA-9A88492B4D6F}" dateTime="2018-04-04T10:54:39" maxSheetId="2" userName="Перевощикова Анна Васильевна" r:id="rId166">
    <sheetIdMap count="1">
      <sheetId val="1"/>
    </sheetIdMap>
  </header>
  <header guid="{200AB77C-971E-475D-932F-D7BBD995C774}" dateTime="2018-04-04T10:55:25" maxSheetId="2" userName="Перевощикова Анна Васильевна" r:id="rId167" minRId="283">
    <sheetIdMap count="1">
      <sheetId val="1"/>
    </sheetIdMap>
  </header>
  <header guid="{E750E6A1-FA39-40A5-A949-FFBD606ACC7F}" dateTime="2018-04-04T11:42:40" maxSheetId="2" userName="Астахова Анна Владимировна" r:id="rId168" minRId="284">
    <sheetIdMap count="1">
      <sheetId val="1"/>
    </sheetIdMap>
  </header>
  <header guid="{D978DF35-02C2-4776-9638-2162A1D0814B}" dateTime="2018-04-04T11:46:05" maxSheetId="2" userName="Астахова Анна Владимировна" r:id="rId169" minRId="288" maxRId="289">
    <sheetIdMap count="1">
      <sheetId val="1"/>
    </sheetIdMap>
  </header>
  <header guid="{82FA0BAE-0833-4CC1-8E0C-814679E3684F}" dateTime="2018-04-04T11:54:32" maxSheetId="2" userName="Астахова Анна Владимировна" r:id="rId170" minRId="290">
    <sheetIdMap count="1">
      <sheetId val="1"/>
    </sheetIdMap>
  </header>
  <header guid="{57A4D88B-C324-48CF-91A0-FC0A43695634}" dateTime="2018-04-04T12:21:18" maxSheetId="2" userName="Перевощикова Анна Васильевна" r:id="rId171" minRId="291" maxRId="292">
    <sheetIdMap count="1">
      <sheetId val="1"/>
    </sheetIdMap>
  </header>
  <header guid="{023ACD23-2EFB-4286-A4AF-AF4569A4D65F}" dateTime="2018-04-04T12:43:41" maxSheetId="2" userName="Перевощикова Анна Васильевна" r:id="rId172" minRId="293">
    <sheetIdMap count="1">
      <sheetId val="1"/>
    </sheetIdMap>
  </header>
  <header guid="{86671F22-5EDD-4E46-B2D9-42514CC739BB}" dateTime="2018-04-04T12:45:29" maxSheetId="2" userName="Перевощикова Анна Васильевна" r:id="rId173">
    <sheetIdMap count="1">
      <sheetId val="1"/>
    </sheetIdMap>
  </header>
  <header guid="{D9891094-1121-4C5B-B38C-903C9B41D512}" dateTime="2018-04-04T13:09:51" maxSheetId="2" userName="Астахова Анна Владимировна" r:id="rId174" minRId="294">
    <sheetIdMap count="1">
      <sheetId val="1"/>
    </sheetIdMap>
  </header>
  <header guid="{6644CFAE-B8E7-4118-8904-88CD9FE0ACE0}" dateTime="2018-04-04T14:20:49" maxSheetId="2" userName="Астахова Анна Владимировна" r:id="rId175" minRId="295">
    <sheetIdMap count="1">
      <sheetId val="1"/>
    </sheetIdMap>
  </header>
  <header guid="{A95DD82A-1377-4429-BF95-3E5FA6F0CFF8}" dateTime="2018-04-04T14:22:05" maxSheetId="2" userName="Астахова Анна Владимировна" r:id="rId176" minRId="299">
    <sheetIdMap count="1">
      <sheetId val="1"/>
    </sheetIdMap>
  </header>
  <header guid="{36A652EA-36EB-4EA3-9115-F7ACC195DBAE}" dateTime="2018-04-04T14:22:28" maxSheetId="2" userName="Астахова Анна Владимировна" r:id="rId177" minRId="300">
    <sheetIdMap count="1">
      <sheetId val="1"/>
    </sheetIdMap>
  </header>
  <header guid="{FE37FFD4-6B3F-469C-AB72-9F4B362F2CF2}" dateTime="2018-04-04T14:35:25" maxSheetId="2" userName="Астахова Анна Владимировна" r:id="rId178" minRId="301">
    <sheetIdMap count="1">
      <sheetId val="1"/>
    </sheetIdMap>
  </header>
  <header guid="{3C4737E9-FA21-46EF-998F-16BA8A2D1CEA}" dateTime="2018-04-04T14:35:54" maxSheetId="2" userName="Астахова Анна Владимировна" r:id="rId179" minRId="302">
    <sheetIdMap count="1">
      <sheetId val="1"/>
    </sheetIdMap>
  </header>
  <header guid="{E1446860-042F-4750-8E5A-66AB56F8DBB1}" dateTime="2018-04-04T14:36:03" maxSheetId="2" userName="Астахова Анна Владимировна" r:id="rId180">
    <sheetIdMap count="1">
      <sheetId val="1"/>
    </sheetIdMap>
  </header>
  <header guid="{5B691A2B-9420-49CA-88D4-9757BED69480}" dateTime="2018-04-04T14:36:49" maxSheetId="2" userName="Астахова Анна Владимировна" r:id="rId181" minRId="303" maxRId="304">
    <sheetIdMap count="1">
      <sheetId val="1"/>
    </sheetIdMap>
  </header>
  <header guid="{BC1BA895-A93F-4B86-9735-9983D7E022F8}" dateTime="2018-04-04T14:37:48" maxSheetId="2" userName="Астахова Анна Владимировна" r:id="rId182" minRId="305" maxRId="306">
    <sheetIdMap count="1">
      <sheetId val="1"/>
    </sheetIdMap>
  </header>
  <header guid="{261DAC5F-00E1-4068-B1CF-5ABF995CD627}" dateTime="2018-04-04T14:38:10" maxSheetId="2" userName="Астахова Анна Владимировна" r:id="rId183" minRId="307">
    <sheetIdMap count="1">
      <sheetId val="1"/>
    </sheetIdMap>
  </header>
  <header guid="{2EB28E35-BE6E-40F4-85CA-EF4CAAA58E5C}" dateTime="2018-04-04T14:41:37" maxSheetId="2" userName="Астахова Анна Владимировна" r:id="rId184" minRId="308">
    <sheetIdMap count="1">
      <sheetId val="1"/>
    </sheetIdMap>
  </header>
  <header guid="{4239E3F3-4489-41A5-8AF4-59EFAC45A8C8}" dateTime="2018-04-04T15:10:13" maxSheetId="2" userName="Залецкая Ольга Геннадьевна" r:id="rId185" minRId="312" maxRId="321">
    <sheetIdMap count="1">
      <sheetId val="1"/>
    </sheetIdMap>
  </header>
  <header guid="{30CA3F1C-1FDC-451A-96DE-E3350CB26D90}" dateTime="2018-04-04T15:15:28" maxSheetId="2" userName="Залецкая Ольга Геннадьевна" r:id="rId186" minRId="322" maxRId="327">
    <sheetIdMap count="1">
      <sheetId val="1"/>
    </sheetIdMap>
  </header>
  <header guid="{B4F20294-EEAC-40F1-AD90-7080573588E4}" dateTime="2018-04-04T15:19:07" maxSheetId="2" userName="Залецкая Ольга Геннадьевна" r:id="rId187" minRId="328" maxRId="332">
    <sheetIdMap count="1">
      <sheetId val="1"/>
    </sheetIdMap>
  </header>
  <header guid="{064514CD-56FB-4B0E-BB9C-A09D231FB9FF}" dateTime="2018-04-04T15:25:05" maxSheetId="2" userName="Крыжановская Анна Александровна" r:id="rId188" minRId="333">
    <sheetIdMap count="1">
      <sheetId val="1"/>
    </sheetIdMap>
  </header>
  <header guid="{C18531F2-8310-434A-B603-76F499CAE74A}" dateTime="2018-04-04T15:26:22" maxSheetId="2" userName="Крыжановская Анна Александровна" r:id="rId189" minRId="337" maxRId="339">
    <sheetIdMap count="1">
      <sheetId val="1"/>
    </sheetIdMap>
  </header>
  <header guid="{A76746DA-BD43-475B-B9EE-76CE6B6DE53E}" dateTime="2018-04-04T15:28:16" maxSheetId="2" userName="Крыжановская Анна Александровна" r:id="rId190" minRId="340">
    <sheetIdMap count="1">
      <sheetId val="1"/>
    </sheetIdMap>
  </header>
  <header guid="{502D2702-A69A-46D6-ABDD-057B98960371}" dateTime="2018-04-04T15:28:26" maxSheetId="2" userName="Крыжановская Анна Александровна" r:id="rId191">
    <sheetIdMap count="1">
      <sheetId val="1"/>
    </sheetIdMap>
  </header>
  <header guid="{7B578ED4-B0DC-49FE-AD38-C573B3A75C07}" dateTime="2018-04-04T15:29:31" maxSheetId="2" userName="Крыжановская Анна Александровна" r:id="rId192">
    <sheetIdMap count="1">
      <sheetId val="1"/>
    </sheetIdMap>
  </header>
  <header guid="{8B67ACFA-0E7B-4F4F-8170-4B5B244CB689}" dateTime="2018-04-04T15:30:09" maxSheetId="2" userName="Крыжановская Анна Александровна" r:id="rId193">
    <sheetIdMap count="1">
      <sheetId val="1"/>
    </sheetIdMap>
  </header>
  <header guid="{6142F1D4-7FE3-4040-B39E-FFB0658478D6}" dateTime="2018-04-04T15:30:13" maxSheetId="2" userName="Крыжановская Анна Александровна" r:id="rId194">
    <sheetIdMap count="1">
      <sheetId val="1"/>
    </sheetIdMap>
  </header>
  <header guid="{C9CA8F84-626B-44BD-BAC9-65113045CF3F}" dateTime="2018-04-04T15:30:56" maxSheetId="2" userName="Крыжановская Анна Александровна" r:id="rId195">
    <sheetIdMap count="1">
      <sheetId val="1"/>
    </sheetIdMap>
  </header>
  <header guid="{D5BA6869-B4B5-45CF-9E37-93073E436CF4}" dateTime="2018-04-04T15:31:06" maxSheetId="2" userName="Крыжановская Анна Александровна" r:id="rId196">
    <sheetIdMap count="1">
      <sheetId val="1"/>
    </sheetIdMap>
  </header>
  <header guid="{79EBE9DF-623D-4939-89D7-A244A3E8DDD9}" dateTime="2018-04-04T15:33:32" maxSheetId="2" userName="Крыжановская Анна Александровна" r:id="rId197" minRId="341">
    <sheetIdMap count="1">
      <sheetId val="1"/>
    </sheetIdMap>
  </header>
  <header guid="{FB235CA0-0BC6-4BC7-AF86-5A25B668B999}" dateTime="2018-04-04T15:33:59" maxSheetId="2" userName="Крыжановская Анна Александровна" r:id="rId198" minRId="342">
    <sheetIdMap count="1">
      <sheetId val="1"/>
    </sheetIdMap>
  </header>
  <header guid="{2BD11EAC-34A0-4870-B11E-167AFEA88706}" dateTime="2018-04-04T15:34:33" maxSheetId="2" userName="Крыжановская Анна Александровна" r:id="rId199">
    <sheetIdMap count="1">
      <sheetId val="1"/>
    </sheetIdMap>
  </header>
  <header guid="{D64AAFAA-5D65-48D5-B93F-3FCEAB9931FE}" dateTime="2018-04-04T15:40:31" maxSheetId="2" userName="Крыжановская Анна Александровна" r:id="rId200" minRId="346">
    <sheetIdMap count="1">
      <sheetId val="1"/>
    </sheetIdMap>
  </header>
  <header guid="{B4C95B58-272C-4129-8651-2F070F2B08B9}" dateTime="2018-04-04T15:41:03" maxSheetId="2" userName="Крыжановская Анна Александровна" r:id="rId201" minRId="347" maxRId="348">
    <sheetIdMap count="1">
      <sheetId val="1"/>
    </sheetIdMap>
  </header>
  <header guid="{9B7F1DEF-A356-4262-A775-7FF8B5D6B5F1}" dateTime="2018-04-04T15:41:40" maxSheetId="2" userName="Крыжановская Анна Александровна" r:id="rId202">
    <sheetIdMap count="1">
      <sheetId val="1"/>
    </sheetIdMap>
  </header>
  <header guid="{0CC71BF6-8399-4B3E-B062-73FEF6FD7C2D}" dateTime="2018-04-04T15:42:45" maxSheetId="2" userName="Астахова Анна Владимировна" r:id="rId203" minRId="349">
    <sheetIdMap count="1">
      <sheetId val="1"/>
    </sheetIdMap>
  </header>
  <header guid="{EEE44EDF-95B0-4D61-95A0-0576120DB38A}" dateTime="2018-04-04T15:43:10" maxSheetId="2" userName="Астахова Анна Владимировна" r:id="rId204" minRId="350">
    <sheetIdMap count="1">
      <sheetId val="1"/>
    </sheetIdMap>
  </header>
  <header guid="{19AC4EFB-18EE-4578-AD81-8FB2CCF8A917}" dateTime="2018-04-04T15:44:09" maxSheetId="2" userName="Астахова Анна Владимировна" r:id="rId205">
    <sheetIdMap count="1">
      <sheetId val="1"/>
    </sheetIdMap>
  </header>
  <header guid="{587B88DC-BCBA-4C69-9E81-0FDF1C1C0139}" dateTime="2018-04-04T15:44:15" maxSheetId="2" userName="Астахова Анна Владимировна" r:id="rId206">
    <sheetIdMap count="1">
      <sheetId val="1"/>
    </sheetIdMap>
  </header>
  <header guid="{40972EE6-ABE5-4427-B608-7F8B656D8996}" dateTime="2018-04-04T15:44:41" maxSheetId="2" userName="Астахова Анна Владимировна" r:id="rId207" minRId="351">
    <sheetIdMap count="1">
      <sheetId val="1"/>
    </sheetIdMap>
  </header>
  <header guid="{09421904-AA5E-4396-9AAC-BBED2C3C35D5}" dateTime="2018-04-04T15:46:16" maxSheetId="2" userName="Крыжановская Анна Александровна" r:id="rId208" minRId="352">
    <sheetIdMap count="1">
      <sheetId val="1"/>
    </sheetIdMap>
  </header>
  <header guid="{066157FF-243C-4FC6-AD26-19ABD7593CDD}" dateTime="2018-04-04T15:51:43" maxSheetId="2" userName="Астахова Анна Владимировна" r:id="rId209" minRId="353">
    <sheetIdMap count="1">
      <sheetId val="1"/>
    </sheetIdMap>
  </header>
  <header guid="{3E5FC488-5ADB-487B-893B-39ACA3C0AAB9}" dateTime="2018-04-04T15:55:52" maxSheetId="2" userName="Крыжановская Анна Александровна" r:id="rId210" minRId="354">
    <sheetIdMap count="1">
      <sheetId val="1"/>
    </sheetIdMap>
  </header>
  <header guid="{C752EF7B-F34F-4DF8-B777-CA0DC33AC1FE}" dateTime="2018-04-04T15:57:10" maxSheetId="2" userName="Астахова Анна Владимировна" r:id="rId211" minRId="355">
    <sheetIdMap count="1">
      <sheetId val="1"/>
    </sheetIdMap>
  </header>
  <header guid="{9D58E509-D10A-46DB-AC02-F8CDB60A4AF0}" dateTime="2018-04-04T15:58:13" maxSheetId="2" userName="Астахова Анна Владимировна" r:id="rId212" minRId="356">
    <sheetIdMap count="1">
      <sheetId val="1"/>
    </sheetIdMap>
  </header>
  <header guid="{27EFEF74-A69A-4121-B639-2950362E22A4}" dateTime="2018-04-04T16:04:07" maxSheetId="2" userName="Залецкая Ольга Геннадьевна" r:id="rId213" minRId="357">
    <sheetIdMap count="1">
      <sheetId val="1"/>
    </sheetIdMap>
  </header>
  <header guid="{2164CC52-2D5C-4BFD-8B41-474C6DD9C403}" dateTime="2018-04-04T16:04:41" maxSheetId="2" userName="Залецкая Ольга Геннадьевна" r:id="rId214" minRId="359">
    <sheetIdMap count="1">
      <sheetId val="1"/>
    </sheetIdMap>
  </header>
  <header guid="{AEC4C92B-D2F9-4FA7-BD90-00E695BC377B}" dateTime="2018-04-04T16:07:24" maxSheetId="2" userName="Залецкая Ольга Геннадьевна" r:id="rId215" minRId="360">
    <sheetIdMap count="1">
      <sheetId val="1"/>
    </sheetIdMap>
  </header>
  <header guid="{7E732173-7D7E-4B0C-83B5-1866BE1C5111}" dateTime="2018-04-04T16:10:55" maxSheetId="2" userName="Залецкая Ольга Геннадьевна" r:id="rId216" minRId="361">
    <sheetIdMap count="1">
      <sheetId val="1"/>
    </sheetIdMap>
  </header>
  <header guid="{E3A24FE7-AE63-4CD4-8560-C781D938842F}" dateTime="2018-04-04T16:11:27" maxSheetId="2" userName="Залецкая Ольга Геннадьевна" r:id="rId217">
    <sheetIdMap count="1">
      <sheetId val="1"/>
    </sheetIdMap>
  </header>
  <header guid="{4989F374-3C0B-43B0-92A9-84A8EA399453}" dateTime="2018-04-04T16:28:53" maxSheetId="2" userName="Маслова Алина Рамазановна" r:id="rId218">
    <sheetIdMap count="1">
      <sheetId val="1"/>
    </sheetIdMap>
  </header>
  <header guid="{FAC89B6C-E17B-4FF8-AFB2-2577DCFF0FFC}" dateTime="2018-04-04T16:29:12" maxSheetId="2" userName="Астахова Анна Владимировна" r:id="rId219" minRId="366">
    <sheetIdMap count="1">
      <sheetId val="1"/>
    </sheetIdMap>
  </header>
  <header guid="{18B2AA17-0A82-4B7E-B698-24EA4F6B33C5}" dateTime="2018-04-05T13:23:48" maxSheetId="2" userName="Астахова Анна Владимировна" r:id="rId220" minRId="367">
    <sheetIdMap count="1">
      <sheetId val="1"/>
    </sheetIdMap>
  </header>
  <header guid="{95FCD258-C98E-48E5-A50D-A6A345F09874}" dateTime="2018-04-05T13:24:40" maxSheetId="2" userName="Астахова Анна Владимировна" r:id="rId221" minRId="368">
    <sheetIdMap count="1">
      <sheetId val="1"/>
    </sheetIdMap>
  </header>
  <header guid="{21F817DB-471C-4EE9-B217-469B59B01022}" dateTime="2018-04-05T16:38:08" maxSheetId="2" userName="Маслова Алина Рамазановна" r:id="rId222" minRId="369" maxRId="374">
    <sheetIdMap count="1">
      <sheetId val="1"/>
    </sheetIdMap>
  </header>
  <header guid="{21B85B90-B085-48D6-AA87-FBBE01C2F3D8}" dateTime="2018-04-05T18:09:24" maxSheetId="2" userName="Маслова Алина Рамазановна" r:id="rId223" minRId="375" maxRId="435">
    <sheetIdMap count="1">
      <sheetId val="1"/>
    </sheetIdMap>
  </header>
  <header guid="{C1BC11D4-FEC7-493E-B291-43EA4AB6F9EC}" dateTime="2018-04-06T10:45:23" maxSheetId="2" userName="Крыжановская Анна Александровна" r:id="rId224" minRId="439">
    <sheetIdMap count="1">
      <sheetId val="1"/>
    </sheetIdMap>
  </header>
  <header guid="{1498DFEA-F639-4F55-9E2F-EC195E79370C}" dateTime="2018-04-06T11:27:16" maxSheetId="2" userName="Маганёва Екатерина Николаевна" r:id="rId225" minRId="443">
    <sheetIdMap count="1">
      <sheetId val="1"/>
    </sheetIdMap>
  </header>
  <header guid="{39EBE67E-4A08-4EB5-A376-53BA680B2517}" dateTime="2018-04-06T11:50:21" maxSheetId="2" userName="Маганёва Екатерина Николаевна" r:id="rId226" minRId="447">
    <sheetIdMap count="1">
      <sheetId val="1"/>
    </sheetIdMap>
  </header>
  <header guid="{B180AF1B-AFE5-4913-AFCB-34FD2691C3EA}" dateTime="2018-04-06T14:38:12" maxSheetId="2" userName="Маганёва Екатерина Николаевна" r:id="rId227" minRId="448">
    <sheetIdMap count="1">
      <sheetId val="1"/>
    </sheetIdMap>
  </header>
  <header guid="{3FA52EF3-B175-4D16-8D6B-756A1EA977DC}" dateTime="2018-04-06T14:39:00" maxSheetId="2" userName="Маганёва Екатерина Николаевна" r:id="rId228" minRId="449">
    <sheetIdMap count="1">
      <sheetId val="1"/>
    </sheetIdMap>
  </header>
  <header guid="{B8E8299C-0530-4897-BE51-2F0321705F6C}" dateTime="2018-04-06T14:39:27" maxSheetId="2" userName="Маганёва Екатерина Николаевна" r:id="rId229" minRId="450">
    <sheetIdMap count="1">
      <sheetId val="1"/>
    </sheetIdMap>
  </header>
  <header guid="{C45B6C93-0894-4F72-B161-6C7AE69A73D6}" dateTime="2018-04-06T14:40:08" maxSheetId="2" userName="Маганёва Екатерина Николаевна" r:id="rId230" minRId="451">
    <sheetIdMap count="1">
      <sheetId val="1"/>
    </sheetIdMap>
  </header>
  <header guid="{2159CE99-E2CE-4884-8EB3-4223F0EAB8E6}" dateTime="2018-04-06T14:40:16" maxSheetId="2" userName="Маганёва Екатерина Николаевна" r:id="rId231" minRId="452">
    <sheetIdMap count="1">
      <sheetId val="1"/>
    </sheetIdMap>
  </header>
  <header guid="{182C2556-26C7-49BA-AF68-D4857EE4BF9C}" dateTime="2018-04-06T14:40:49" maxSheetId="2" userName="Залецкая Ольга Геннадьевна" r:id="rId232">
    <sheetIdMap count="1">
      <sheetId val="1"/>
    </sheetIdMap>
  </header>
  <header guid="{C86A16CA-8B70-4516-86C7-7A1365FC1BA6}" dateTime="2018-04-06T14:54:31" maxSheetId="2" userName="Залецкая Ольга Геннадьевна" r:id="rId233" minRId="454">
    <sheetIdMap count="1">
      <sheetId val="1"/>
    </sheetIdMap>
  </header>
  <header guid="{5D0B3D17-0388-43BD-8EEF-8CF88561FCA4}" dateTime="2018-04-06T14:55:21" maxSheetId="2" userName="Залецкая Ольга Геннадьевна" r:id="rId234" minRId="455">
    <sheetIdMap count="1">
      <sheetId val="1"/>
    </sheetIdMap>
  </header>
  <header guid="{618F9E7A-AAB3-4BBE-BE5A-D2B6DF61E91E}" dateTime="2018-04-06T15:01:31" maxSheetId="2" userName="Залецкая Ольга Геннадьевна" r:id="rId235" minRId="457">
    <sheetIdMap count="1">
      <sheetId val="1"/>
    </sheetIdMap>
  </header>
  <header guid="{B4F6ED18-93FF-4653-8505-75133C0E4839}" dateTime="2018-04-06T15:05:35" maxSheetId="2" userName="Залецкая Ольга Геннадьевна" r:id="rId236" minRId="458" maxRId="461">
    <sheetIdMap count="1">
      <sheetId val="1"/>
    </sheetIdMap>
  </header>
  <header guid="{0E097094-6186-4229-B505-F17A95853B54}" dateTime="2018-04-06T15:06:13" maxSheetId="2" userName="Вершинина Мария Игоревна" r:id="rId237">
    <sheetIdMap count="1">
      <sheetId val="1"/>
    </sheetIdMap>
  </header>
  <header guid="{8D3D6A8F-CB2E-4017-B1FC-98AFBBB0E823}" dateTime="2018-04-06T15:14:11" maxSheetId="2" userName="Минакова Оксана Сергеевна" r:id="rId238" minRId="466">
    <sheetIdMap count="1">
      <sheetId val="1"/>
    </sheetIdMap>
  </header>
  <header guid="{07F1A071-F780-4860-86A4-991940ED23CF}" dateTime="2018-04-06T15:17:01" maxSheetId="2" userName="Залецкая Ольга Геннадьевна" r:id="rId239">
    <sheetIdMap count="1">
      <sheetId val="1"/>
    </sheetIdMap>
  </header>
  <header guid="{8B624275-5AC0-4136-BE6D-A45E2A016979}" dateTime="2018-04-06T15:18:00" maxSheetId="2" userName="Минакова Оксана Сергеевна" r:id="rId240" minRId="471">
    <sheetIdMap count="1">
      <sheetId val="1"/>
    </sheetIdMap>
  </header>
  <header guid="{4AE4C20A-54E4-4E91-BB14-6178B4CA8812}" dateTime="2018-04-06T15:20:18" maxSheetId="2" userName="Вершинина Мария Игоревна" r:id="rId241" minRId="472">
    <sheetIdMap count="1">
      <sheetId val="1"/>
    </sheetIdMap>
  </header>
  <header guid="{94ADCE15-0299-405B-8922-F232186E22BB}" dateTime="2018-04-06T15:24:43" maxSheetId="2" userName="Крыжановская Анна Александровна" r:id="rId242" minRId="477">
    <sheetIdMap count="1">
      <sheetId val="1"/>
    </sheetIdMap>
  </header>
  <header guid="{3E8A96B4-32F2-41A8-9B75-7D9CCB92CC42}" dateTime="2018-04-06T15:27:40" maxSheetId="2" userName="Шулепова Ольга Анатольевна" r:id="rId243" minRId="478">
    <sheetIdMap count="1">
      <sheetId val="1"/>
    </sheetIdMap>
  </header>
  <header guid="{CE78AE42-515D-4FD1-8FC3-772D437114A3}" dateTime="2018-04-06T15:29:08" maxSheetId="2" userName="Маганёва Екатерина Николаевна" r:id="rId244">
    <sheetIdMap count="1">
      <sheetId val="1"/>
    </sheetIdMap>
  </header>
  <header guid="{1FBF6567-9259-4416-ABA0-4E11179AB8CB}" dateTime="2018-04-06T15:30:07" maxSheetId="2" userName="Маганёва Екатерина Николаевна" r:id="rId245" minRId="487">
    <sheetIdMap count="1">
      <sheetId val="1"/>
    </sheetIdMap>
  </header>
  <header guid="{599F61A3-4109-46F7-9C09-2C2F18CC7735}" dateTime="2018-04-06T15:30:23" maxSheetId="2" userName="Минакова Оксана Сергеевна" r:id="rId246" minRId="492" maxRId="493">
    <sheetIdMap count="1">
      <sheetId val="1"/>
    </sheetIdMap>
  </header>
  <header guid="{17BC2D1A-5DB1-4AF8-8287-9C1D3968B234}" dateTime="2018-04-06T15:31:04" maxSheetId="2" userName="Маганёва Екатерина Николаевна" r:id="rId247" minRId="494" maxRId="495">
    <sheetIdMap count="1">
      <sheetId val="1"/>
    </sheetIdMap>
  </header>
  <header guid="{36B5B6BC-F1A5-4F67-A3DD-FABBA34890AD}" dateTime="2018-04-06T15:34:51" maxSheetId="2" userName="Минакова Оксана Сергеевна" r:id="rId248" minRId="499">
    <sheetIdMap count="1">
      <sheetId val="1"/>
    </sheetIdMap>
  </header>
  <header guid="{DA6EACEE-A129-4D82-9590-CB21C0011D33}" dateTime="2018-04-06T15:34:58" maxSheetId="2" userName="Залецкая Ольга Геннадьевна" r:id="rId249" minRId="500" maxRId="504">
    <sheetIdMap count="1">
      <sheetId val="1"/>
    </sheetIdMap>
  </header>
  <header guid="{C2D13B4D-6857-44A0-9532-F7D926A12A7A}" dateTime="2018-04-06T15:51:01" maxSheetId="2" userName="Минакова Оксана Сергеевна" r:id="rId250" minRId="505">
    <sheetIdMap count="1">
      <sheetId val="1"/>
    </sheetIdMap>
  </header>
  <header guid="{3CAAA070-EB5C-44E9-9E6A-5DD2E33BAD53}" dateTime="2018-04-06T15:51:55" maxSheetId="2" userName="Минакова Оксана Сергеевна" r:id="rId251" minRId="506">
    <sheetIdMap count="1">
      <sheetId val="1"/>
    </sheetIdMap>
  </header>
  <header guid="{12DD917F-E241-4BB9-B275-49C8E8CA7EDC}" dateTime="2018-04-06T15:55:50" maxSheetId="2" userName="Вершинина Мария Игоревна" r:id="rId252" minRId="507">
    <sheetIdMap count="1">
      <sheetId val="1"/>
    </sheetIdMap>
  </header>
  <header guid="{3D25BED0-1898-4A28-9E2F-397B5B3EB46F}" dateTime="2018-04-06T16:04:40" maxSheetId="2" userName="Маганёва Екатерина Николаевна" r:id="rId253" minRId="508">
    <sheetIdMap count="1">
      <sheetId val="1"/>
    </sheetIdMap>
  </header>
  <header guid="{406338F4-DD21-45EA-8406-11DBB1AE2368}" dateTime="2018-04-06T16:07:44" maxSheetId="2" userName="Залецкая Ольга Геннадьевна" r:id="rId254" minRId="512">
    <sheetIdMap count="1">
      <sheetId val="1"/>
    </sheetIdMap>
  </header>
  <header guid="{25DA0A99-E897-4AFF-9095-40EFC0265A73}" dateTime="2018-04-06T16:09:54" maxSheetId="2" userName="Залецкая Ольга Геннадьевна" r:id="rId255" minRId="514">
    <sheetIdMap count="1">
      <sheetId val="1"/>
    </sheetIdMap>
  </header>
  <header guid="{BA6686C5-F758-4429-8930-75CACF8FD28A}" dateTime="2018-04-09T10:20:38" maxSheetId="2" userName="Маганёва Екатерина Николаевна" r:id="rId256">
    <sheetIdMap count="1">
      <sheetId val="1"/>
    </sheetIdMap>
  </header>
  <header guid="{B29D27C1-4F39-4CC8-B2D1-5647D83674FD}" dateTime="2018-04-09T10:30:34" maxSheetId="2" userName="Маганёва Екатерина Николаевна" r:id="rId257" minRId="518">
    <sheetIdMap count="1">
      <sheetId val="1"/>
    </sheetIdMap>
  </header>
  <header guid="{1D773791-50F1-4F04-A6BF-85D69A665B5B}" dateTime="2018-04-09T10:30:52" maxSheetId="2" userName="Маганёва Екатерина Николаевна" r:id="rId258">
    <sheetIdMap count="1">
      <sheetId val="1"/>
    </sheetIdMap>
  </header>
  <header guid="{991F0041-B2B7-479F-9625-93FC105B69A1}" dateTime="2018-04-09T10:49:42" maxSheetId="2" userName="Маганёва Екатерина Николаевна" r:id="rId259" minRId="522">
    <sheetIdMap count="1">
      <sheetId val="1"/>
    </sheetIdMap>
  </header>
  <header guid="{D7AFECF8-2ECF-4EA9-B82F-6EB293B9D8BF}" dateTime="2018-04-09T10:56:04" maxSheetId="2" userName="Маганёва Екатерина Николаевна" r:id="rId260" minRId="523">
    <sheetIdMap count="1">
      <sheetId val="1"/>
    </sheetIdMap>
  </header>
  <header guid="{DE7EBBF0-164B-4F27-8227-05C38E7325CB}" dateTime="2018-04-09T10:57:23" maxSheetId="2" userName="Маганёва Екатерина Николаевна" r:id="rId261" minRId="524">
    <sheetIdMap count="1">
      <sheetId val="1"/>
    </sheetIdMap>
  </header>
  <header guid="{ECEC1136-ED37-49F6-9A1F-5A212A142E1B}" dateTime="2018-04-09T11:01:38" maxSheetId="2" userName="Маганёва Екатерина Николаевна" r:id="rId262" minRId="525">
    <sheetIdMap count="1">
      <sheetId val="1"/>
    </sheetIdMap>
  </header>
  <header guid="{CD2AEA0B-AA8B-4518-ADB4-66C83F458A7E}" dateTime="2018-04-09T11:02:17" maxSheetId="2" userName="Маганёва Екатерина Николаевна" r:id="rId263">
    <sheetIdMap count="1">
      <sheetId val="1"/>
    </sheetIdMap>
  </header>
  <header guid="{C21A0AD8-F65C-4E73-964F-278BD689AECA}" dateTime="2018-04-13T11:01:55" maxSheetId="2" userName="Астахова Анна Владимировна" r:id="rId264" minRId="526">
    <sheetIdMap count="1">
      <sheetId val="1"/>
    </sheetIdMap>
  </header>
  <header guid="{59E4EE23-053F-441D-9467-337D1055FEAB}" dateTime="2018-04-13T11:02:12" maxSheetId="2" userName="Астахова Анна Владимировна" r:id="rId265">
    <sheetIdMap count="1">
      <sheetId val="1"/>
    </sheetIdMap>
  </header>
  <header guid="{CB7CBF6A-2B6E-468B-914F-B2ED6236BF05}" dateTime="2018-04-16T10:15:18" maxSheetId="2" userName="Вершинина Мария Игоревна" r:id="rId266" minRId="53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D18" start="0" length="2147483647">
    <dxf>
      <font>
        <color auto="1"/>
      </font>
    </dxf>
  </rfmt>
  <rcv guid="{CCF533A2-322B-40E2-88B2-065E6D1D35B4}" action="delete"/>
  <rdn rId="0" localSheetId="1" customView="1" name="Z_CCF533A2_322B_40E2_88B2_065E6D1D35B4_.wvu.PrintArea" hidden="1" oldHidden="1">
    <formula>'на 01.03.2018'!$A$1:$L$187</formula>
    <oldFormula>'на 01.03.2018'!$A$1:$L$187</oldFormula>
  </rdn>
  <rdn rId="0" localSheetId="1" customView="1" name="Z_CCF533A2_322B_40E2_88B2_065E6D1D35B4_.wvu.PrintTitles" hidden="1" oldHidden="1">
    <formula>'на 01.03.2018'!$5:$8</formula>
    <oldFormula>'на 01.03.2018'!$5:$8</oldFormula>
  </rdn>
  <rdn rId="0" localSheetId="1" customView="1" name="Z_CCF533A2_322B_40E2_88B2_065E6D1D35B4_.wvu.Cols" hidden="1" oldHidden="1">
    <formula>'на 01.03.2018'!$I:$I</formula>
    <oldFormula>'на 01.03.2018'!$I:$I</oldFormula>
  </rdn>
  <rdn rId="0" localSheetId="1" customView="1" name="Z_CCF533A2_322B_40E2_88B2_065E6D1D35B4_.wvu.FilterData" hidden="1" oldHidden="1">
    <formula>'на 01.03.2018'!$A$7:$L$391</formula>
    <oldFormula>'на 01.03.2018'!$A$7:$L$391</oldFormula>
  </rdn>
  <rcv guid="{CCF533A2-322B-40E2-88B2-065E6D1D35B4}"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83:L187" start="0" length="2147483647">
    <dxf>
      <font>
        <color auto="1"/>
      </font>
    </dxf>
  </rfmt>
  <rfmt sheetId="1" sqref="L160:L165" start="0" length="2147483647">
    <dxf>
      <font>
        <color auto="1"/>
      </font>
    </dxf>
  </rfmt>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7" sId="1" ref="I1:I1048576" action="deleteCol">
    <undo index="0" exp="area" ref3D="1" dr="$I$1:$I$1048576" dn="Z_CA384592_0CFD_4322_A4EB_34EC04693944_.wvu.Cols" sId="1"/>
    <undo index="0" exp="area" ref3D="1" dr="$A$5:$XFD$8" dn="Заголовки_для_печати" sId="1"/>
    <undo index="0" exp="area" ref3D="1" dr="$A$5:$XFD$7" dn="Z_F2110B0B_AAE7_42F0_B553_C360E9249AD4_.wvu.PrintTitles" sId="1"/>
    <undo index="4" exp="area" ref3D="1" dr="$M$1:$BP$1048576" dn="Z_F2110B0B_AAE7_42F0_B553_C360E9249AD4_.wvu.Cols" sId="1"/>
    <undo index="0" exp="area" ref3D="1" dr="$A$5:$XFD$7" dn="Z_D7BC8E82_4392_4806_9DAE_D94253790B9C_.wvu.PrintTitles" sId="1"/>
    <undo index="4" exp="area" ref3D="1" dr="$M$1:$BP$1048576" dn="Z_D7BC8E82_4392_4806_9DAE_D94253790B9C_.wvu.Cols" sId="1"/>
    <undo index="0" exp="area" ref3D="1" dr="$A$5:$XFD$8" dn="Z_D20DFCFE_63F9_4265_B37B_4F36C46DF159_.wvu.PrintTitles" sId="1"/>
    <undo index="0" exp="area" ref3D="1" dr="$A$5:$XFD$8" dn="Z_CCF533A2_322B_40E2_88B2_065E6D1D35B4_.wvu.PrintTitles" sId="1"/>
    <undo index="0" exp="area" ref3D="1" dr="$I$1:$I$1048576" dn="Z_CCF533A2_322B_40E2_88B2_065E6D1D35B4_.wvu.Cols" sId="1"/>
    <undo index="0" exp="area" ref3D="1" dr="$A$5:$XFD$8" dn="Z_CA384592_0CFD_4322_A4EB_34EC04693944_.wvu.PrintTitles" sId="1"/>
    <undo index="0" exp="area" ref3D="1" dr="$A$5:$XFD$8" dn="Z_BEA0FDBA_BB07_4C19_8BBD_5E57EE395C09_.wvu.PrintTitles" sId="1"/>
    <undo index="0" exp="area" ref3D="1" dr="$I$1:$I$1048576" dn="Z_BEA0FDBA_BB07_4C19_8BBD_5E57EE395C09_.wvu.Cols" sId="1"/>
    <undo index="0" exp="area" ref3D="1" dr="$A$5:$XFD$7" dn="Z_A6B98527_7CBF_4E4D_BDEA_9334A3EB779F_.wvu.PrintTitles" sId="1"/>
    <undo index="4" exp="area" ref3D="1" dr="$M$1:$BP$1048576" dn="Z_A6B98527_7CBF_4E4D_BDEA_9334A3EB779F_.wvu.Cols" sId="1"/>
    <undo index="0" exp="area" ref3D="1" dr="$A$5:$XFD$8" dn="Z_A0A3CD9B_2436_40D7_91DB_589A95FBBF00_.wvu.PrintTitles" sId="1"/>
    <undo index="0" exp="area" ref3D="1" dr="$I$1:$I$1048576" dn="Z_A0A3CD9B_2436_40D7_91DB_589A95FBBF00_.wvu.Cols" sId="1"/>
    <undo index="0" exp="area" ref3D="1" dr="$A$5:$XFD$8" dn="Z_9FA29541_62F4_4CED_BF33_19F6BA57578F_.wvu.PrintTitles" sId="1"/>
    <undo index="0" exp="area" ref3D="1" dr="$A$5:$XFD$8" dn="Z_9E943B7D_D4C7_443F_BC4C_8AB90546D8A5_.wvu.PrintTitles" sId="1"/>
    <undo index="0" exp="area" ref3D="1" dr="$A$5:$XFD$8" dn="Z_99950613_28E7_4EC2_B918_559A2757B0A9_.wvu.PrintTitles" sId="1"/>
    <undo index="0" exp="area" ref3D="1" dr="$A$5:$XFD$8" dn="Z_998B8119_4FF3_4A16_838D_539C6AE34D55_.wvu.PrintTitles" sId="1"/>
    <undo index="0" exp="area" ref3D="1" dr="$A$5:$XFD$8" dn="Z_7B245AB0_C2AF_4822_BFC4_2399F85856C1_.wvu.PrintTitles" sId="1"/>
    <undo index="0" exp="area" ref3D="1" dr="$A$5:$XFD$8" dn="Z_72C0943B_A5D5_4B80_AD54_166C5CDC74DE_.wvu.PrintTitles" sId="1"/>
    <undo index="0" exp="area" ref3D="1" dr="$A$5:$XFD$8" dn="Z_67ADFAE6_A9AF_44D7_8539_93CD0F6B7849_.wvu.PrintTitles" sId="1"/>
    <undo index="0" exp="area" ref3D="1" dr="$I$1:$I$1048576" dn="Z_67ADFAE6_A9AF_44D7_8539_93CD0F6B7849_.wvu.Cols" sId="1"/>
    <undo index="0" exp="area" ref3D="1" dr="$A$5:$XFD$8" dn="Z_649E5CE3_4976_49D9_83DA_4E57FFC714BF_.wvu.PrintTitles" sId="1"/>
    <undo index="0" exp="area" ref3D="1" dr="$I$1:$I$1048576" dn="Z_649E5CE3_4976_49D9_83DA_4E57FFC714BF_.wvu.Cols" sId="1"/>
    <undo index="0" exp="area" ref3D="1" dr="$A$5:$XFD$8" dn="Z_5FB953A5_71FF_4056_AF98_C9D06FF0EDF3_.wvu.PrintTitles" sId="1"/>
    <undo index="0" exp="area" ref3D="1" dr="$A$5:$XFD$8" dn="Z_5EB1B5BB_79BE_4318_9140_3FA31802D519_.wvu.PrintTitles" sId="1"/>
    <undo index="0" exp="area" ref3D="1" dr="$A$5:$XFD$8" dn="Z_539CB3DF_9B66_4BE7_9074_8CE0405EB8A6_.wvu.PrintTitles" sId="1"/>
    <undo index="0" exp="area" ref3D="1" dr="$A$5:$XFD$8" dn="Z_45DE1976_7F07_4EB4_8A9C_FB72D060BEFA_.wvu.PrintTitles" sId="1"/>
    <undo index="0" exp="area" ref3D="1" dr="$I$1:$I$1048576" dn="Z_45DE1976_7F07_4EB4_8A9C_FB72D060BEFA_.wvu.Cols" sId="1"/>
    <undo index="0" exp="area" ref3D="1" dr="$A$5:$XFD$8" dn="Z_3EEA7E1A_5F2B_4408_A34C_1F0223B5B245_.wvu.PrintTitles" sId="1"/>
    <undo index="0" exp="area" ref3D="1" dr="$A$5:$XFD$8" dn="Z_37F8CE32_8CE8_4D95_9C0E_63112E6EFFE9_.wvu.PrintTitles" sId="1"/>
    <undo index="0" exp="area" ref3D="1" dr="$A$5:$XFD$8" dn="Z_0CCCFAED_79CE_4449_BC23_D60C794B65C2_.wvu.PrintTitles" sId="1"/>
    <undo index="0" exp="area" ref3D="1" dr="$A$5:$XFD$8" dn="Z_13BE7114_35DF_4699_8779_61985C68F6C3_.wvu.PrintTitles" sId="1"/>
    <rfmt sheetId="1" xfDxf="1" sqref="I1:I1048576" start="0" length="0">
      <dxf>
        <font>
          <sz val="20"/>
          <color auto="1"/>
        </font>
        <numFmt numFmtId="13" formatCode="0%"/>
        <alignment wrapText="1" readingOrder="0"/>
      </dxf>
    </rfmt>
    <rfmt sheetId="1" sqref="I1" start="0" length="0">
      <dxf/>
    </rfmt>
    <rfmt sheetId="1" sqref="I2" start="0" length="0">
      <dxf/>
    </rfmt>
    <rfmt sheetId="1" sqref="I3" start="0" length="0">
      <dxf>
        <font>
          <sz val="24"/>
          <color auto="1"/>
        </font>
        <numFmt numFmtId="0" formatCode="General"/>
        <alignment horizontal="center" vertical="center" readingOrder="0"/>
        <protection locked="0"/>
      </dxf>
    </rfmt>
    <rfmt sheetId="1" sqref="I4" start="0" length="0">
      <dxf>
        <alignment horizontal="right" vertical="center" readingOrder="0"/>
        <protection locked="0"/>
      </dxf>
    </rfmt>
    <rcc rId="0" sId="1" dxf="1" quotePrefix="1">
      <nc r="I5" t="inlineStr">
        <is>
          <t>Сетевой план- график*</t>
        </is>
      </nc>
      <ndxf>
        <font>
          <sz val="18"/>
          <color auto="1"/>
        </font>
        <numFmt numFmtId="165" formatCode="#,##0.0"/>
        <alignment horizontal="center" vertical="center" readingOrder="0"/>
        <border outline="0">
          <left style="thin">
            <color indexed="64"/>
          </left>
          <right style="thin">
            <color indexed="64"/>
          </right>
          <top style="thin">
            <color indexed="64"/>
          </top>
          <bottom style="thin">
            <color indexed="64"/>
          </bottom>
        </border>
        <protection locked="0"/>
      </ndxf>
    </rcc>
    <rfmt sheetId="1" sqref="I6" start="0" length="0">
      <dxf>
        <font>
          <sz val="18"/>
          <color auto="1"/>
        </font>
        <numFmt numFmtId="165" formatCode="#,##0.0"/>
        <alignment horizontal="center" vertical="center" readingOrder="0"/>
        <border outline="0">
          <left style="thin">
            <color indexed="64"/>
          </left>
          <right style="thin">
            <color indexed="64"/>
          </right>
          <top style="thin">
            <color indexed="64"/>
          </top>
          <bottom style="thin">
            <color indexed="64"/>
          </bottom>
        </border>
        <protection locked="0"/>
      </dxf>
    </rfmt>
    <rfmt sheetId="1" sqref="I7" start="0" length="0">
      <dxf>
        <font>
          <sz val="18"/>
          <color auto="1"/>
        </font>
        <numFmt numFmtId="165" formatCode="#,##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8">
        <v>8</v>
      </nc>
      <ndxf>
        <font>
          <i/>
          <sz val="20"/>
          <color auto="1"/>
        </font>
        <numFmt numFmtId="0" formatCode="General"/>
        <alignment horizontal="center" readingOrder="0"/>
        <border outline="0">
          <left style="thin">
            <color indexed="64"/>
          </left>
          <right style="thin">
            <color indexed="64"/>
          </right>
          <top style="thin">
            <color indexed="64"/>
          </top>
          <bottom style="thin">
            <color indexed="64"/>
          </bottom>
        </border>
        <protection locked="0"/>
      </ndxf>
    </rcc>
    <rcc rId="0" sId="1" dxf="1">
      <nc r="I9">
        <f>SUM(I10:I14)</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0">
        <f>I16+I24+I31+I38+I44+I50+I56+I63+I142+I149+I167+I174+I181+I161+I190</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1">
        <f>I17+I25+I32+I39+I45+I51+I57+I64+I143+I150+I168+I175+I182+I162+I191</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2">
        <f>I18+I26+I33+I40+I46+I52+I58+I65+I144+I151+I169+I176+I183+I163</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3">
        <f>I19+I27+I34+I41+I47+I53+I59+I66+I145+I152+I170+I177+I184</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4">
        <f>I20+I28+I35+I42+I48+I54+I60+I67+I146+I153+I171+I178+I185</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15"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0"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1">
        <f>I25</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22"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3"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4"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5">
        <f>259920+573174.2+640446.5+4590+22682.6+22236.3+199+20894.2+21949.4+5660+27171.5+26911.3+5520+2760</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26"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7"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8"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9">
        <f>I32</f>
      </nc>
      <n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30" start="0" length="0">
      <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1"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2"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3"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4"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5"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6" start="0" length="0">
      <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7" start="0" length="0">
      <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8"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9"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0"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1"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2"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43">
        <f>SUM(I45:I46)</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44" start="0" length="0">
      <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45">
        <v>0</v>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umFmtId="4">
      <nc r="I46">
        <v>0</v>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47"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8"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9"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0"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1"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2"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3"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4"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5"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6"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7"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8"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9"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0"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1"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62">
        <f>I68+I104</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63"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64">
        <f>I70</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65">
        <f>I71</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66"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7"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68">
        <f>SUM(I69:I73)</f>
      </nc>
      <ndxf>
        <font>
          <b/>
          <i/>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69">
        <f>I93+I75</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70">
        <f>I94+I76</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71">
        <f>I95+I77</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72"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73">
        <f>I79+I97</f>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74" start="0" length="0">
      <dxf>
        <font>
          <b/>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5"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6"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7"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8"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9"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0" start="0" length="0">
      <dxf>
        <font>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1"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2"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3"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4"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5"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6" start="0" length="0">
      <dxf>
        <font>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7"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8"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9"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90"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91"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92">
        <f>SUM(I93:I97)</f>
      </nc>
      <ndxf>
        <font>
          <b/>
          <i/>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93"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94">
        <f>I100</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95">
        <f>I101</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96"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97"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98">
        <f>SUM(I99:I103)</f>
      </nc>
      <ndxf>
        <font>
          <i/>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99"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100">
        <v>10911.6</v>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umFmtId="4">
      <nc r="I101">
        <v>8568.6</v>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102"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03"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04" start="0" length="0">
      <dxf>
        <font>
          <b/>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5"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6"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7"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8"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9"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0"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1"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2"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3"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4"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5"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6"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7"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8"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9"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0"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1"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2"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4"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5"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6"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7"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8" start="0" length="0">
      <dxf>
        <font>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29"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0"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1"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2"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3"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4" start="0" length="0">
      <dxf>
        <font>
          <i/>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35"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36"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37"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38"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39"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0"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rder>
        <protection locked="0"/>
      </dxf>
    </rfmt>
    <rfmt sheetId="1" sqref="I141"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bottom style="thin">
            <color indexed="64"/>
          </bottom>
        </border>
        <protection locked="0"/>
      </dxf>
    </rfmt>
    <rfmt sheetId="1" sqref="I142"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3"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4"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5"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6"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147">
        <f>I150+I151</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148" start="0" length="0">
      <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9"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0"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1"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2"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3"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4"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5"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6"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7"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8"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9"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0"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1"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2"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3"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4"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5"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6"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7"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8"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9"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0"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1"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2" start="0" length="0">
      <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173">
        <v>0</v>
      </nc>
      <n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174"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5"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6"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7"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8"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9" start="0" length="0">
      <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0"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1"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2"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3"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4"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5"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6"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7"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8"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9"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90"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91"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92" start="0" length="0">
      <dxf>
        <alignment horizontal="center" vertical="center" readingOrder="0"/>
        <border outline="0">
          <left style="thin">
            <color indexed="64"/>
          </left>
          <right style="thin">
            <color indexed="64"/>
          </right>
          <top style="thin">
            <color indexed="64"/>
          </top>
          <bottom style="thin">
            <color indexed="64"/>
          </bottom>
        </border>
        <protection locked="0"/>
      </dxf>
    </rfmt>
    <rfmt sheetId="1" sqref="I193" start="0" length="0">
      <dxf>
        <font>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I194"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5"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rc>
  <rdn rId="0" localSheetId="1" customView="1" name="Z_CA384592_0CFD_4322_A4EB_34EC04693944_.wvu.Cols" hidden="1" oldHidden="1">
    <oldFormula>'на 01.03.2018'!#REF!</oldFormula>
  </rdn>
  <rcv guid="{CA384592-0CFD-4322-A4EB-34EC04693944}" action="delete"/>
  <rdn rId="0" localSheetId="1" customView="1" name="Z_CA384592_0CFD_4322_A4EB_34EC04693944_.wvu.PrintArea" hidden="1" oldHidden="1">
    <formula>'на 01.03.2018'!$A$1:$K$191</formula>
    <oldFormula>'на 01.03.2018'!$A$1:$K$191</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01.03.2018'!$A$7:$K$397</formula>
    <oldFormula>'на 01.03.2018'!$A$7:$K$397</oldFormula>
  </rdn>
  <rcv guid="{CA384592-0CFD-4322-A4EB-34EC04693944}" action="add"/>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2" sId="1">
    <oc r="K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работникам муниципальных учреждений культуры</t>
        </r>
        <r>
          <rPr>
            <sz val="16"/>
            <color rgb="FFFF0000"/>
            <rFont val="Times New Roman"/>
            <family val="2"/>
            <charset val="204"/>
          </rPr>
          <t xml:space="preserve"> </t>
        </r>
        <r>
          <rPr>
            <sz val="16"/>
            <rFont val="Times New Roman"/>
            <family val="1"/>
            <charset val="204"/>
          </rPr>
          <t xml:space="preserve">составило 73 772,2 рублей. </t>
        </r>
        <r>
          <rPr>
            <sz val="16"/>
            <color rgb="FFFF0000"/>
            <rFont val="Times New Roman"/>
            <family val="2"/>
            <charset val="204"/>
          </rPr>
          <t xml:space="preserve">                                            
</t>
        </r>
        <r>
          <rPr>
            <u/>
            <sz val="20"/>
            <rFont val="Times New Roman"/>
            <family val="1"/>
            <charset val="204"/>
          </rPr>
          <t/>
        </r>
      </is>
    </oc>
    <nc r="K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работникам муниципальных учреждений культуры</t>
        </r>
        <r>
          <rPr>
            <sz val="16"/>
            <color rgb="FFFF0000"/>
            <rFont val="Times New Roman"/>
            <family val="2"/>
            <charset val="204"/>
          </rPr>
          <t xml:space="preserve"> </t>
        </r>
        <r>
          <rPr>
            <sz val="16"/>
            <rFont val="Times New Roman"/>
            <family val="1"/>
            <charset val="204"/>
          </rPr>
          <t xml:space="preserve">составило 73 772,2 рублей. </t>
        </r>
        <r>
          <rPr>
            <sz val="16"/>
            <color rgb="FFFF0000"/>
            <rFont val="Times New Roman"/>
            <family val="2"/>
            <charset val="204"/>
          </rPr>
          <t xml:space="preserve">                                            
</t>
        </r>
        <r>
          <rPr>
            <u/>
            <sz val="20"/>
            <rFont val="Times New Roman"/>
            <family val="1"/>
            <charset val="204"/>
          </rPr>
          <t/>
        </r>
      </is>
    </nc>
  </rcc>
  <rcc rId="493" sId="1">
    <oc r="K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sz val="16"/>
            <color rgb="FFFF0000"/>
            <rFont val="Times New Roman"/>
            <family val="2"/>
            <charset val="204"/>
          </rPr>
          <t xml:space="preserve">
</t>
        </r>
        <r>
          <rPr>
            <sz val="16"/>
            <rFont val="Times New Roman"/>
            <family val="1"/>
            <charset val="204"/>
          </rPr>
          <t xml:space="preserve">АГ: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K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94" sId="1" ref="J1:J1048576" action="deleteCol">
    <undo index="0" exp="area" ref3D="1" dr="$A$5:$XFD$8" dn="Заголовки_для_печати" sId="1"/>
    <undo index="0" exp="area" ref3D="1" dr="$A$5:$XFD$7" dn="Z_F2110B0B_AAE7_42F0_B553_C360E9249AD4_.wvu.PrintTitles" sId="1"/>
    <undo index="4" exp="area" ref3D="1" dr="$L$1:$BO$1048576" dn="Z_F2110B0B_AAE7_42F0_B553_C360E9249AD4_.wvu.Cols" sId="1"/>
    <undo index="0" exp="area" ref3D="1" dr="$A$5:$XFD$7" dn="Z_D7BC8E82_4392_4806_9DAE_D94253790B9C_.wvu.PrintTitles" sId="1"/>
    <undo index="4" exp="area" ref3D="1" dr="$L$1:$BO$1048576" dn="Z_D7BC8E82_4392_4806_9DAE_D94253790B9C_.wvu.Cols" sId="1"/>
    <undo index="0" exp="area" ref3D="1" dr="$A$5:$XFD$8" dn="Z_D20DFCFE_63F9_4265_B37B_4F36C46DF159_.wvu.PrintTitles" sId="1"/>
    <undo index="0" exp="area" ref3D="1" dr="$A$5:$XFD$8" dn="Z_CCF533A2_322B_40E2_88B2_065E6D1D35B4_.wvu.PrintTitles" sId="1"/>
    <undo index="0" exp="area" ref3D="1" dr="$A$5:$XFD$8" dn="Z_CA384592_0CFD_4322_A4EB_34EC04693944_.wvu.PrintTitles" sId="1"/>
    <undo index="0" exp="area" ref3D="1" dr="$A$5:$XFD$8" dn="Z_BEA0FDBA_BB07_4C19_8BBD_5E57EE395C09_.wvu.PrintTitles" sId="1"/>
    <undo index="0" exp="area" ref3D="1" dr="$A$5:$XFD$7" dn="Z_A6B98527_7CBF_4E4D_BDEA_9334A3EB779F_.wvu.PrintTitles" sId="1"/>
    <undo index="4" exp="area" ref3D="1" dr="$L$1:$BO$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5:$XFD$8" dn="Z_99950613_28E7_4EC2_B918_559A2757B0A9_.wvu.PrintTitles" sId="1"/>
    <undo index="0" exp="area" ref3D="1" dr="$A$5:$XFD$8" dn="Z_998B8119_4FF3_4A16_838D_539C6AE34D55_.wvu.PrintTitles" sId="1"/>
    <undo index="0" exp="area" ref3D="1" dr="$A$5:$XFD$8" dn="Z_7B245AB0_C2AF_4822_BFC4_2399F85856C1_.wvu.PrintTitles" sId="1"/>
    <undo index="0" exp="area" ref3D="1" dr="$A$5:$XFD$8" dn="Z_72C0943B_A5D5_4B80_AD54_166C5CDC74DE_.wvu.PrintTitles" sId="1"/>
    <undo index="0" exp="area" ref3D="1" dr="$A$5:$XFD$8" dn="Z_67ADFAE6_A9AF_44D7_8539_93CD0F6B7849_.wvu.PrintTitles" sId="1"/>
    <undo index="0" exp="area" ref3D="1" dr="$A$5:$XFD$8" dn="Z_649E5CE3_4976_49D9_83DA_4E57FFC714BF_.wvu.PrintTitles" sId="1"/>
    <undo index="0" exp="area" ref3D="1" dr="$A$5:$XFD$8" dn="Z_5FB953A5_71FF_4056_AF98_C9D06FF0EDF3_.wvu.PrintTitles" sId="1"/>
    <undo index="0" exp="area" ref3D="1" dr="$A$5:$XFD$8" dn="Z_5EB1B5BB_79BE_4318_9140_3FA31802D519_.wvu.PrintTitles" sId="1"/>
    <undo index="0" exp="area" ref3D="1" dr="$A$5:$XFD$8" dn="Z_539CB3DF_9B66_4BE7_9074_8CE0405EB8A6_.wvu.PrintTitles" sId="1"/>
    <undo index="0" exp="area" ref3D="1" dr="$A$5:$XFD$8" dn="Z_45DE1976_7F07_4EB4_8A9C_FB72D060BEFA_.wvu.PrintTitles" sId="1"/>
    <undo index="0" exp="area" ref3D="1" dr="$A$5:$XFD$8" dn="Z_3EEA7E1A_5F2B_4408_A34C_1F0223B5B245_.wvu.PrintTitles" sId="1"/>
    <undo index="0" exp="area" ref3D="1" dr="$A$5:$XFD$8" dn="Z_37F8CE32_8CE8_4D95_9C0E_63112E6EFFE9_.wvu.PrintTitles" sId="1"/>
    <undo index="0" exp="area" ref3D="1" dr="$A$5:$XFD$8" dn="Z_0CCCFAED_79CE_4449_BC23_D60C794B65C2_.wvu.PrintTitles" sId="1"/>
    <undo index="0" exp="area" ref3D="1" dr="$A$5:$XFD$8" dn="Z_13BE7114_35DF_4699_8779_61985C68F6C3_.wvu.PrintTitles" sId="1"/>
    <rfmt sheetId="1" xfDxf="1" sqref="J1:J1048576" start="0" length="0">
      <dxf>
        <font>
          <sz val="20"/>
        </font>
        <numFmt numFmtId="13" formatCode="0%"/>
        <alignment wrapText="1" readingOrder="0"/>
      </dxf>
    </rfmt>
    <rfmt sheetId="1" sqref="J1" start="0" length="0">
      <dxf/>
    </rfmt>
    <rfmt sheetId="1" sqref="J2" start="0" length="0">
      <dxf/>
    </rfmt>
    <rfmt sheetId="1" sqref="J3" start="0" length="0">
      <dxf>
        <font>
          <sz val="24"/>
          <color auto="1"/>
        </font>
        <numFmt numFmtId="0" formatCode="General"/>
        <alignment horizontal="center" vertical="center" readingOrder="0"/>
        <protection locked="0"/>
      </dxf>
    </rfmt>
    <rfmt sheetId="1" sqref="J4" start="0" length="0">
      <dxf>
        <font>
          <sz val="20"/>
          <color auto="1"/>
        </font>
        <alignment horizontal="right" vertical="center" readingOrder="0"/>
        <protection locked="0"/>
      </dxf>
    </rfmt>
    <rcc rId="0" sId="1" dxf="1">
      <nc r="J5" t="inlineStr">
        <is>
          <t>Ожидаемый остаток средств на 1 января года, следующего за отчетным</t>
        </is>
      </nc>
      <ndxf>
        <font>
          <sz val="18"/>
        </font>
        <numFmt numFmtId="2" formatCode="0.00"/>
        <alignment horizontal="center" vertical="center" readingOrder="0"/>
        <border outline="0">
          <left style="thin">
            <color indexed="64"/>
          </left>
          <right style="thin">
            <color indexed="64"/>
          </right>
          <top style="thin">
            <color indexed="64"/>
          </top>
        </border>
        <protection locked="0"/>
      </ndxf>
    </rcc>
    <rfmt sheetId="1" sqref="J6" start="0" length="0">
      <dxf>
        <font>
          <sz val="18"/>
        </font>
        <numFmt numFmtId="2" formatCode="0.00"/>
        <alignment horizontal="center" vertical="center" readingOrder="0"/>
        <border outline="0">
          <left style="thin">
            <color indexed="64"/>
          </left>
          <right style="thin">
            <color indexed="64"/>
          </right>
        </border>
        <protection locked="0"/>
      </dxf>
    </rfmt>
    <rfmt sheetId="1" sqref="J7" start="0" length="0">
      <dxf>
        <font>
          <sz val="18"/>
        </font>
        <numFmt numFmtId="2" formatCode="0.00"/>
        <alignment horizontal="center" vertical="center" readingOrder="0"/>
        <border outline="0">
          <left style="thin">
            <color indexed="64"/>
          </left>
          <right style="thin">
            <color indexed="64"/>
          </right>
          <bottom style="thin">
            <color indexed="64"/>
          </bottom>
        </border>
        <protection locked="0"/>
      </dxf>
    </rfmt>
    <rcc rId="0" sId="1" dxf="1" numFmtId="4">
      <nc r="J8">
        <v>10</v>
      </nc>
      <ndxf>
        <font>
          <i/>
          <sz val="20"/>
          <color auto="1"/>
        </font>
        <numFmt numFmtId="3" formatCode="#,##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9">
        <f>SUM(J10:J14)</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0">
        <f>J16+J24+J31+J38+J44+J50+J56+J63+J142+J149+J167+J174+J181+J161+J190</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1">
        <f>J17+J25+J32+J39+J45+J51+J57+J64+J143+J150+J168+J175+J182+J162+J191</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2">
        <f>J18+J26+J33+J40+J46+J52+J58+J65+J144+J151+J169+J176+J183+J163</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3">
        <f>J19+J27+J34+J41+J47+J53+J59+J66+J145+J152+J170+J177+J184+J164</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4">
        <f>J20+J28+J35+J42+J48+J54+J60+J67+J146+J153+J171+J178+J185+J165</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5">
        <f>J16+J17+J18+J19+J20</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16"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7">
        <f>D17-I17</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18"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9">
        <f>D19-I19</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20"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21">
        <f>SUM(J24:J28)</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rder>
        <protection locked="0"/>
      </ndxf>
    </rcc>
    <rfmt sheetId="1" sqref="J22"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border>
        <protection locked="0"/>
      </dxf>
    </rfmt>
    <rfmt sheetId="1" sqref="J23"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bottom style="thin">
            <color indexed="64"/>
          </bottom>
        </border>
        <protection locked="0"/>
      </dxf>
    </rfmt>
    <rfmt sheetId="1" sqref="J24"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25">
        <f>D25-I25</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26">
        <f>D26-I26</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27"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28" start="0" length="0">
      <dxf>
        <font>
          <b/>
          <i/>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29">
        <f>J31+J32+J33+J34+J35</f>
      </nc>
      <ndxf>
        <font>
          <b/>
          <sz val="20"/>
          <color auto="1"/>
        </font>
        <numFmt numFmtId="4" formatCode="#,##0.00"/>
        <alignment horizontal="center" vertical="center" readingOrder="0"/>
        <border outline="0">
          <left style="thin">
            <color indexed="64"/>
          </left>
          <right style="thin">
            <color indexed="64"/>
          </right>
          <top style="thin">
            <color indexed="64"/>
          </top>
        </border>
        <protection locked="0"/>
      </ndxf>
    </rcc>
    <rfmt sheetId="1" sqref="J30" start="0" length="0">
      <dxf>
        <font>
          <b/>
          <sz val="20"/>
          <color auto="1"/>
        </font>
        <numFmt numFmtId="4" formatCode="#,##0.00"/>
        <alignment horizontal="center" vertical="center" readingOrder="0"/>
        <border outline="0">
          <left style="thin">
            <color indexed="64"/>
          </left>
          <right style="thin">
            <color indexed="64"/>
          </right>
          <bottom style="thin">
            <color indexed="64"/>
          </bottom>
        </border>
        <protection locked="0"/>
      </dxf>
    </rfmt>
    <rfmt sheetId="1" sqref="J31"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32">
        <f>D32-I32</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33">
        <f>D33-I33</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34">
        <f>D34-I34</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35" start="0" length="0">
      <dxf>
        <font>
          <b/>
          <i/>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36"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37">
        <f>J39+J40</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38"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39">
        <f>D39-I39</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40">
        <f>D40-I40</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41"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42"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43">
        <f>D43-I43</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44">
        <f>D44-I44</f>
      </nc>
      <ndxf>
        <font>
          <b/>
          <sz val="20"/>
          <color rgb="FFFF0000"/>
        </font>
        <numFmt numFmtId="0" formatCode="Genera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45">
        <f>D45-I45</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46">
        <f>D46-I46</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47">
        <f>D47-I47</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48" start="0" length="0">
      <dxf>
        <font>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49">
        <f>D49-I49</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50">
        <f>D50-I50</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51">
        <f>D51-I51</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52" start="0" length="0">
      <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53" start="0" length="0">
      <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54">
        <f>D54-I54</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55">
        <f>J56+J57+J58+J59+J60</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56">
        <f>D56-I56</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57">
        <f>D57-I57</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58">
        <f>D58-I58</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59"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60" start="0" length="0">
      <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61"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62">
        <f>SUM(J63:J67)</f>
      </nc>
      <n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63">
        <f>J69+J105</f>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64">
        <f>D64-I64</f>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65">
        <f>J71+J107</f>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66">
        <f>J72+J108</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67" start="0" length="0">
      <dxf>
        <font>
          <sz val="20"/>
          <color rgb="FFFF0000"/>
        </font>
        <numFmt numFmtId="168" formatCode="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68">
        <f>SUM(J70:J73)</f>
      </nc>
      <ndxf>
        <font>
          <b/>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69">
        <f>J93+J75</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70">
        <f>J94+J76</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71">
        <f>D71-I71</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umFmtId="4">
      <nc r="J72">
        <v>0</v>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73">
        <f>J79+J97</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74">
        <f>J75+J76+J77+J78+J79</f>
      </nc>
      <ndxf>
        <font>
          <b/>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75">
        <f>D75-I75</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76">
        <f>D76-I76</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77">
        <f>D77-I77</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78"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79"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80">
        <f>J81+J82+J83+J84+J85</f>
      </nc>
      <ndxf>
        <font>
          <b/>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81">
        <f>D81-I81</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82">
        <f>D82-I82</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83">
        <f>D83-I83</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84"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85"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86">
        <f>J87+J88+J89+J90+J91</f>
      </nc>
      <ndxf>
        <font>
          <b/>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87">
        <f>D87-I87</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88">
        <f>D88-I88</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89">
        <f>D89-I89</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90"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91"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92">
        <f>J93+J94+J95+J96+J97</f>
      </nc>
      <ndxf>
        <font>
          <b/>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93">
        <f>D93-I93</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94">
        <f>D94-I94</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95">
        <f>D95-I95</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96">
        <f>D96-I96</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97"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98">
        <f>J99+J100+J101+J102+J103</f>
      </nc>
      <ndxf>
        <font>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99">
        <f>D99-I99</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00">
        <f>D100-I100</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01">
        <f>D101-I101</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umFmtId="4">
      <nc r="J102">
        <v>0</v>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103"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04">
        <f>J105+J106+J107+J108+J109</f>
      </nc>
      <ndxf>
        <font>
          <b/>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05">
        <f>D105-I105</f>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06">
        <f>D106-I106</f>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07">
        <f>D107-I107</f>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10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0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10">
        <f>J111+J112+J113+J114+J115</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11">
        <f>D111-I111</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12">
        <f>D112-I112</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13">
        <f>D113-I113</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114"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15"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16">
        <f>J117+J118+J119+J120+J121</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17">
        <f>D117-I117</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18">
        <f>D118-I118</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19">
        <f>D119-I119</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120"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21"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22">
        <f>J123+J124+J125+J126+J127</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23">
        <f>D123-I123</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24">
        <f>D124-I124</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25">
        <f>D125-I125</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126"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27"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28">
        <f>J129+J130+J131+J132+J133</f>
      </nc>
      <ndxf>
        <font>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29">
        <f>D129-I129</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30">
        <f>D130-I130</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31">
        <f>D131-I131</f>
      </nc>
      <n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132"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33"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34">
        <f>J135+J136+J137+J138+J139</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35">
        <f>D135-I135</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36">
        <f>D136-I136</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37">
        <f>D137-I137</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138"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39"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40">
        <f>SUM(J142:J146)</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rder>
        <protection locked="0"/>
      </ndxf>
    </rcc>
    <rfmt sheetId="1" sqref="J141" start="0" length="0">
      <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bottom style="thin">
            <color indexed="64"/>
          </bottom>
        </border>
        <protection locked="0"/>
      </dxf>
    </rfmt>
    <rcc rId="0" sId="1" dxf="1">
      <nc r="J142">
        <f>D142-I142</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43">
        <f>D143-I143</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44">
        <f>D144-I144</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45">
        <f>D145-I145</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46">
        <f>D146-I146</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47">
        <f>J150+J149+J151+J152+J153</f>
      </nc>
      <ndxf>
        <font>
          <b/>
          <sz val="20"/>
          <color rgb="FFFF0000"/>
        </font>
        <numFmt numFmtId="4" formatCode="#,##0.00"/>
        <alignment horizontal="center" vertical="center" readingOrder="0"/>
        <border outline="0">
          <left style="thin">
            <color indexed="64"/>
          </left>
          <right style="thin">
            <color indexed="64"/>
          </right>
          <top style="thin">
            <color indexed="64"/>
          </top>
        </border>
        <protection locked="0"/>
      </ndxf>
    </rcc>
    <rfmt sheetId="1" sqref="J148" start="0" length="0">
      <dxf>
        <font>
          <b/>
          <sz val="20"/>
          <color rgb="FFFF0000"/>
        </font>
        <numFmt numFmtId="4" formatCode="#,##0.00"/>
        <alignment horizontal="center" vertical="center" readingOrder="0"/>
        <border outline="0">
          <left style="thin">
            <color indexed="64"/>
          </left>
          <right style="thin">
            <color indexed="64"/>
          </right>
          <bottom style="thin">
            <color indexed="64"/>
          </bottom>
        </border>
        <protection locked="0"/>
      </dxf>
    </rfmt>
    <rcc rId="0" sId="1" dxf="1">
      <nc r="J149">
        <f>D149-I149</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50">
        <f>D150-I150</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51">
        <f>D151-I151</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52">
        <f>D152-I152</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153" start="0" length="0">
      <dxf>
        <font>
          <b/>
          <sz val="20"/>
          <color rgb="FFFF0000"/>
        </font>
        <numFmt numFmtId="4" formatCode="#,##0.00"/>
        <alignment vertical="center" readingOrder="0"/>
        <border outline="0">
          <left style="thin">
            <color indexed="64"/>
          </left>
          <right style="thin">
            <color indexed="64"/>
          </right>
          <top style="thin">
            <color indexed="64"/>
          </top>
          <bottom style="thin">
            <color indexed="64"/>
          </bottom>
        </border>
        <protection locked="0"/>
      </dxf>
    </rfmt>
    <rfmt sheetId="1" sqref="J154"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155"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156"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157"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158"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159"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60">
        <f>SUM(J161:J165)</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161" start="0" length="0">
      <dxf>
        <font>
          <sz val="20"/>
          <color rgb="FFFF0000"/>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62">
        <f>D162-I162</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63">
        <f>D163-I163</f>
      </nc>
      <ndxf>
        <font>
          <sz val="20"/>
          <color rgb="FFFF0000"/>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64">
        <f>D164-I164</f>
      </nc>
      <ndxf>
        <font>
          <sz val="20"/>
          <color rgb="FFFF0000"/>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65">
        <f>D165-I165</f>
      </nc>
      <ndxf>
        <font>
          <sz val="20"/>
          <color rgb="FFFF0000"/>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66">
        <f>J168+J167+J169+J170+J171</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167"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68">
        <f>D168-I168</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69">
        <f>D169-I169</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70">
        <f>D170-I170</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171"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72"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73">
        <f>D173-I173</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74">
        <f>D174-G174</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75">
        <f>D175-I175</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76">
        <f>D176-I176</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77">
        <f>D177-I177</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178"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79"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80">
        <f>J181+J182+J183</f>
      </nc>
      <ndxf>
        <font>
          <b/>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81">
        <f>E181-I181</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82">
        <f>D182-I182</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83">
        <f>D183-I183</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84">
        <f>E184-I184</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85">
        <f>E185-I185</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J186"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187"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188" start="0" length="0">
      <dxf>
        <font>
          <b/>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89">
        <f>SUM(J190:J193)</f>
      </nc>
      <ndxf>
        <font>
          <b/>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90">
        <f>D190-I190</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91">
        <f>D191-I191</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92">
        <f>D192-I192</f>
      </nc>
      <ndxf>
        <font>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J193">
        <f>E193-I193</f>
      </nc>
      <n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J194" start="0" length="0">
      <dxf>
        <font>
          <b/>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195" start="0" length="0">
      <dxf>
        <font>
          <b/>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J410" start="0" length="0">
      <dxf>
        <numFmt numFmtId="0" formatCode="General"/>
      </dxf>
    </rfmt>
    <rfmt sheetId="1" sqref="J411" start="0" length="0">
      <dxf>
        <numFmt numFmtId="0" formatCode="General"/>
      </dxf>
    </rfmt>
    <rfmt sheetId="1" sqref="J412" start="0" length="0">
      <dxf>
        <numFmt numFmtId="0" formatCode="General"/>
      </dxf>
    </rfmt>
  </rrc>
  <rcc rId="495" sId="1" numFmtId="4">
    <oc r="J8">
      <v>11</v>
    </oc>
    <nc r="J8">
      <v>10</v>
    </nc>
  </rcc>
  <rcv guid="{CA384592-0CFD-4322-A4EB-34EC04693944}" action="delete"/>
  <rdn rId="0" localSheetId="1" customView="1" name="Z_CA384592_0CFD_4322_A4EB_34EC04693944_.wvu.PrintArea" hidden="1" oldHidden="1">
    <formula>'на 01.03.2018'!$A$1:$J$191</formula>
    <oldFormula>'на 01.03.2018'!$A$1:$J$191</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01.03.2018'!$A$7:$J$397</formula>
    <oldFormula>'на 01.03.2018'!$A$7:$J$397</oldFormula>
  </rdn>
  <rcv guid="{CA384592-0CFD-4322-A4EB-34EC04693944}" action="add"/>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9" sId="1">
    <o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связи с изменениями условий программы, на основании заключенного соглашения от 28.03.2018 № 3-Согл 2018 предложены к исключению на апрельской Думе города.</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0" sId="1">
    <oc r="C12">
      <f>C18+C26+C33+C40+C46+C52+C58+C65+C144+C151+C169+C176+C183+C163</f>
    </oc>
    <nc r="C12">
      <f>C18+C26+C33+C40+C46+C52+C58+C65+C144+C151+C169+C176+C183+C163+C192</f>
    </nc>
  </rcc>
  <rcc rId="501" sId="1">
    <oc r="D12">
      <f>D18+D26+D33+D40+D46+D52+D58+D65+D144+D151+D169+D176+D183+D163+D192</f>
    </oc>
    <nc r="D12">
      <f>D18+D26+D33+D40+D46+D52+D58+D65+D144+D151+D169+D176+D183+D163+D192</f>
    </nc>
  </rcc>
  <rcc rId="502" sId="1">
    <oc r="E12">
      <f>E18+E26+E33+E40+E46+E52+E58+E65+E144+E151+E169+E176+E183+E163</f>
    </oc>
    <nc r="E12">
      <f>E18+E26+E33+E40+E46+E52+E58+E65+E144+E151+E169+E176+E183+E163+E192</f>
    </nc>
  </rcc>
  <rcc rId="503" sId="1">
    <oc r="G12">
      <f>G18+G26+G33+G40+G46+G52+G58+G65+G144+G151+G169+G176+G183+G163</f>
    </oc>
    <nc r="G12">
      <f>G18+G26+G33+G40+G46+G52+G58+G65+G144+G151+G169+G176+G183+G163+G192</f>
    </nc>
  </rcc>
  <rcc rId="504" sId="1">
    <oc r="I12">
      <f>I18+I26+I33+I40+I46+I52+I58+I65+I144+I151+I169+I176+I183+I163</f>
    </oc>
    <nc r="I12">
      <f>I18+I26+I33+I40+I46+I52+I58+I65+I144+I151+I169+I176+I183+I163+I192</f>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5" sId="1">
    <o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связи с изменениями условий программы, на основании заключенного соглашения от 28.03.2018 № 3-Согл 2018 предложены к исключению на апрельской Думе города.</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связи с изменениями условий программы, на основании заключенного соглашения от 28.03.2018 № 3-Согл 2018 предложены к исключению на апрельской Думе города.</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6" sId="1" odxf="1" dxf="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rFont val="Times New Roman"/>
            <family val="1"/>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odxf>
      <font>
        <sz val="16"/>
        <color rgb="FFFF0000"/>
      </font>
    </odxf>
    <ndxf>
      <font>
        <sz val="16"/>
        <color rgb="FFFF0000"/>
      </font>
    </ndxf>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7" sId="1">
    <oc r="J166"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Администрацией города подготовлена и 26.01.2018 направлена заявка на участие в отборе муниципальных образований для предоставления субсидий из бюджета Ханты-Мансийского автономного округа – Югры на реализацию мероприятий муниципальных программ (подпрограмм) развития малого и среднего предпринимательства. 14.02.2018 состоялось заседание Комиссии по отбору муниципальных образований для предоставления субсидий на реализацию мероприятий муниципальных программ при Депэкономики Югры. Направлено соглашение  в Депэкономики Югры после заключения, которого будут внесены изменения в муниципальную программу.
</t>
        </r>
      </is>
    </oc>
    <nc r="J166"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t>
        </r>
        <r>
          <rPr>
            <sz val="16"/>
            <color rgb="FFFF0000"/>
            <rFont val="Times New Roman"/>
            <family val="1"/>
            <charset val="204"/>
          </rPr>
          <t xml:space="preserve">В рамках реализации мероприятий программы Администрацией города подготовлена и 26.01.2018 направлена заявка на участие в отборе муниципальных образований для предоставления субсидий из бюджета Ханты-Мансийского автономного округа – Югры на реализацию мероприятий муниципальных программ (подпрограмм) развития малого и среднего предпринимательства. 14.02.2018 состоялось заседание Комиссии по отбору муниципальных образований для предоставления субсидий на реализацию мероприятий муниципальных программ при Депэкономики Югры. Направлено соглашение  в Депэкономики Югры после заключения, которого будут внесены изменения в муниципальную программу.
</t>
        </r>
        <r>
          <rPr>
            <sz val="16"/>
            <rFont val="Times New Roman"/>
            <family val="2"/>
            <charset val="204"/>
          </rPr>
          <t xml:space="preserve">
</t>
        </r>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8" sId="1">
    <oc r="C189">
      <f>SUM(C190:C193)</f>
    </oc>
    <nc r="C189">
      <f>SUM(C190:C193)</f>
    </nc>
  </rcc>
  <rcv guid="{CA384592-0CFD-4322-A4EB-34EC04693944}" action="delete"/>
  <rdn rId="0" localSheetId="1" customView="1" name="Z_CA384592_0CFD_4322_A4EB_34EC04693944_.wvu.PrintArea" hidden="1" oldHidden="1">
    <formula>'на 01.03.2018'!$A$1:$J$195</formula>
    <oldFormula>'на 01.03.2018'!$A$1:$J$191</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01.03.2018'!$A$7:$J$397</formula>
    <oldFormula>'на 01.03.2018'!$A$7:$J$397</oldFormula>
  </rdn>
  <rcv guid="{CA384592-0CFD-4322-A4EB-34EC04693944}" action="add"/>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2" sId="1">
    <oc r="J166"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t>
        </r>
        <r>
          <rPr>
            <sz val="16"/>
            <color rgb="FFFF0000"/>
            <rFont val="Times New Roman"/>
            <family val="1"/>
            <charset val="204"/>
          </rPr>
          <t xml:space="preserve">В рамках реализации мероприятий программы Администрацией города подготовлена и 26.01.2018 направлена заявка на участие в отборе муниципальных образований для предоставления субсидий из бюджета Ханты-Мансийского автономного округа – Югры на реализацию мероприятий муниципальных программ (подпрограмм) развития малого и среднего предпринимательства. 14.02.2018 состоялось заседание Комиссии по отбору муниципальных образований для предоставления субсидий на реализацию мероприятий муниципальных программ при Депэкономики Югры. Направлено соглашение  в Депэкономики Югры после заключения, которого будут внесены изменения в муниципальную программу.
</t>
        </r>
        <r>
          <rPr>
            <sz val="16"/>
            <rFont val="Times New Roman"/>
            <family val="2"/>
            <charset val="204"/>
          </rPr>
          <t xml:space="preserve">
</t>
        </r>
      </is>
    </oc>
    <nc r="J166"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t>
        </r>
        <r>
          <rPr>
            <sz val="16"/>
            <color rgb="FFFF0000"/>
            <rFont val="Times New Roman"/>
            <family val="1"/>
            <charset val="204"/>
          </rPr>
          <t xml:space="preserve">В рамках реализации мероприятий программы Администрацией города подготовлена и 26.01.2018 направлена заявка на участие в отборе муниципальных образований для предоставления субсидий из бюджета Ханты-Мансийского автономного округа – Югры на реализацию мероприятий муниципальных программ (подпрограмм) развития малого и среднего предпринимательства. 14.02.2018 состоялось заседание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r>
          <rPr>
            <sz val="16"/>
            <rFont val="Times New Roman"/>
            <family val="2"/>
            <charset val="204"/>
          </rPr>
          <t xml:space="preserve">
</t>
        </r>
      </is>
    </nc>
  </rcc>
  <rfmt sheetId="1" sqref="J166:J171" start="0" length="2147483647">
    <dxf>
      <font>
        <color auto="1"/>
      </font>
    </dxf>
  </rfmt>
  <rcv guid="{D95852A1-B0FC-4AC5-B62B-5CCBE05B0D15}" action="delete"/>
  <rdn rId="0" localSheetId="1" customView="1" name="Z_D95852A1_B0FC_4AC5_B62B_5CCBE05B0D15_.wvu.FilterData" hidden="1" oldHidden="1">
    <formula>'на 01.03.2018'!$A$7:$J$397</formula>
    <oldFormula>'на 01.03.2018'!$A$7:$J$397</oldFormula>
  </rdn>
  <rcv guid="{D95852A1-B0FC-4AC5-B62B-5CCBE05B0D15}"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 sId="1" odxf="1" dxf="1">
    <oc r="L134"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
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t>
        </r>
        <r>
          <rPr>
            <sz val="16"/>
            <color rgb="FFFF0000"/>
            <rFont val="Times New Roman"/>
            <family val="2"/>
            <charset val="204"/>
          </rPr>
          <t xml:space="preserve">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
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odxf>
      <font>
        <sz val="16"/>
        <color rgb="FFFF0000"/>
      </font>
    </odxf>
    <ndxf>
      <font>
        <sz val="16"/>
        <color rgb="FFFF0000"/>
      </font>
    </ndxf>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4" sId="1">
    <oc r="J166"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Администрацией города подготовлена и 26.01.2018 направлена заявка на участие в отборе муниципальных образований для предоставления субсидий из бюджета Ханты-Мансийского автономного округа – Югры на реализацию мероприятий муниципальных программ (подпрограмм) развития малого и среднего предпринимательства. 14.02.2018 состоялось заседание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is>
    </oc>
    <nc r="J166"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Администрацией города подготовлена и направлена заявка на участие в отборе муниципальных образований для предоставления субсидий из бюджета автономного округа на реализацию мероприятий муниципальных программ (подпрограмм) развития малого и среднего предпринимательства. После заседания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is>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73:J178">
    <dxf>
      <fill>
        <patternFill patternType="solid">
          <bgColor rgb="FFFFFF00"/>
        </patternFill>
      </fill>
    </dxf>
  </rfmt>
  <rfmt sheetId="1" sqref="J98:J103">
    <dxf>
      <fill>
        <patternFill>
          <bgColor rgb="FFFFFF00"/>
        </patternFill>
      </fill>
    </dxf>
  </rfmt>
  <rcv guid="{CA384592-0CFD-4322-A4EB-34EC04693944}" action="delete"/>
  <rdn rId="0" localSheetId="1" customView="1" name="Z_CA384592_0CFD_4322_A4EB_34EC04693944_.wvu.PrintArea" hidden="1" oldHidden="1">
    <formula>'на 01.03.2018'!$A$1:$J$195</formula>
    <oldFormula>'на 01.03.2018'!$A$1:$J$195</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01.03.2018'!$A$7:$J$397</formula>
    <oldFormula>'на 01.03.2018'!$A$7:$J$397</oldFormula>
  </rdn>
  <rcv guid="{CA384592-0CFD-4322-A4EB-34EC04693944}" action="add"/>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 sId="1">
    <oc r="J98"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марте принято работ на сумму 17 509,6 тыс. руб. Средства местного бюджета оплачены. Оплата за счет средств окружного бюджета в размере 13 132,2 тыс. руб. будет произведена в следующем отчетном периоде.</t>
      </is>
    </oc>
    <nc r="J98"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На 2018 год предусмотрено 138 462,96 рублей, в том числе - 103 847,2 рублей за счет средств окружного бюджета, 34 615,76 рублей - за счет средств местного бюджета. В марте принято работ на сумму 17 509,6 тыс. руб. Средства местного бюджета оплачены. Оплата за счет средств окружного бюджета в размере 13 132,2 тыс. руб. будет произведена в следующем отчетном периоде.</t>
      </is>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01.03.2018'!$A$1:$J$195</formula>
    <oldFormula>'на 01.03.2018'!$A$1:$J$195</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01.03.2018'!$A$7:$J$397</formula>
    <oldFormula>'на 01.03.2018'!$A$7:$J$397</oldFormula>
  </rdn>
  <rcv guid="{CA384592-0CFD-4322-A4EB-34EC04693944}"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
    <o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oc>
    <n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Цена контракта - 678 069,2 тыс.руб.   Срок выполнения работ по 30 июня 2019 года. Ориентировочный срок ввода объекта в эксплуатацию - июль 2019 года.  </t>
        </r>
      </is>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 sId="1">
    <o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Цена контракта - 678 069,2 тыс.руб.   Срок выполнения работ по 30 июня 2019 года. Ориентировочный срок ввода объекта в эксплуатацию - июль 2019 года.  </t>
        </r>
      </is>
    </oc>
    <n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рублей, в том числе 368 367,5 рублей за счет средств окружного бюджета, 19 389,5 рублей за счет средств местного бюджета.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Цена контракта - 678 069,2 тыс.руб.   Срок выполнения работ по 30 июня 2019 года. Ориентировочный срок ввода объекта в эксплуатацию - июль 2019 года.  </t>
        </r>
      </is>
    </nc>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4" sId="1">
    <o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рублей, в том числе 368 367,5 рублей за счет средств окружного бюджета, 19 389,5 рублей за счет средств местного бюджета.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Цена контракта - 678 069,2 тыс.руб.   Срок выполнения работ по 30 июня 2019 года. Ориентировочный срок ввода объекта в эксплуатацию - июль 2019 года.  </t>
        </r>
      </is>
    </oc>
    <n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рублей, в том числе 368 367,5 рублей за счет средств окружного бюджета, 19 389,5 рублей за счет средств местного бюджета.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t>
        </r>
      </is>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5" sId="1">
    <oc r="J98"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На 2018 год предусмотрено 138 462,96 рублей, в том числе - 103 847,2 рублей за счет средств окружного бюджета, 34 615,76 рублей - за счет средств местного бюджета. В марте принято работ на сумму 17 509,6 тыс. руб. Средства местного бюджета оплачены. Оплата за счет средств окружного бюджета в размере 13 132,2 тыс. руб. будет произведена в следующем отчетном периоде.</t>
      </is>
    </oc>
    <nc r="J98"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марте принято работ на сумму 17 509,6 тыс. руб. Средства местного бюджета оплачены. Оплата за счет средств окружного бюджета в размере 13 132,2 тыс. руб. будет произведена в следующем отчетном периоде.</t>
      </is>
    </nc>
  </rcc>
  <rfmt sheetId="1" sqref="J98:J103">
    <dxf>
      <fill>
        <patternFill patternType="none">
          <bgColor auto="1"/>
        </patternFill>
      </fill>
    </dxf>
  </rfmt>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73:J178">
    <dxf>
      <fill>
        <patternFill patternType="none">
          <bgColor auto="1"/>
        </patternFill>
      </fill>
    </dxf>
  </rfmt>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6" sId="1">
    <oc r="B37" t="inlineStr">
      <is>
        <r>
          <t>Государственная программа "Развитие культуры и туризма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is>
    </oc>
    <nc r="B37" t="inlineStr">
      <is>
        <r>
          <t>Государственная программа "Развитие культуры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is>
    </nc>
  </rcc>
  <rcv guid="{13BE7114-35DF-4699-8779-61985C68F6C3}" action="delete"/>
  <rdn rId="0" localSheetId="1" customView="1" name="Z_13BE7114_35DF_4699_8779_61985C68F6C3_.wvu.PrintArea" hidden="1" oldHidden="1">
    <formula>'на 01.03.2018'!$A$1:$J$196</formula>
    <oldFormula>'на 01.03.2018'!$A$1:$J$196</oldFormula>
  </rdn>
  <rdn rId="0" localSheetId="1" customView="1" name="Z_13BE7114_35DF_4699_8779_61985C68F6C3_.wvu.PrintTitles" hidden="1" oldHidden="1">
    <formula>'на 01.03.2018'!$5:$8</formula>
    <oldFormula>'на 01.03.2018'!$5:$8</oldFormula>
  </rdn>
  <rdn rId="0" localSheetId="1" customView="1" name="Z_13BE7114_35DF_4699_8779_61985C68F6C3_.wvu.FilterData" hidden="1" oldHidden="1">
    <formula>'на 01.03.2018'!$A$7:$J$397</formula>
    <oldFormula>'на 01.03.2018'!$A$7:$J$397</oldFormula>
  </rdn>
  <rcv guid="{13BE7114-35DF-4699-8779-61985C68F6C3}"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6" sId="1">
    <oc r="L104" t="inlineStr">
      <is>
        <t xml:space="preserve">На 01.01.2018 участниками мероприятия числится 53 молодые семьи. В 2018 году социальную выплату на приобретение (строительство) жилья планируется предоставить 4 молодым семьям.                                                                                                       
    </t>
      </is>
    </oc>
    <nc r="L104" t="inlineStr">
      <is>
        <t xml:space="preserve">На 01.04.2018 участниками мероприятия числится 55 молодых семей. В 2018 году социальную выплату на приобретение (строительство) жилья планируется предоставить 4 молодым семьям.                                                                                                       
    </t>
      </is>
    </nc>
  </rcc>
  <rfmt sheetId="1" sqref="L104:L109" start="0" length="2147483647">
    <dxf>
      <font>
        <color auto="1"/>
      </font>
    </dxf>
  </rfmt>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01.03.2018'!$A$1:$J$196</formula>
    <oldFormula>'на 01.03.2018'!$A$1:$J$196</oldFormula>
  </rdn>
  <rdn rId="0" localSheetId="1" customView="1" name="Z_13BE7114_35DF_4699_8779_61985C68F6C3_.wvu.PrintTitles" hidden="1" oldHidden="1">
    <formula>'на 01.03.2018'!$5:$8</formula>
    <oldFormula>'на 01.03.2018'!$5:$8</oldFormula>
  </rdn>
  <rdn rId="0" localSheetId="1" customView="1" name="Z_13BE7114_35DF_4699_8779_61985C68F6C3_.wvu.FilterData" hidden="1" oldHidden="1">
    <formula>'на 01.03.2018'!$A$7:$J$397</formula>
    <oldFormula>'на 01.03.2018'!$A$7:$J$397</oldFormula>
  </rdn>
  <rcv guid="{13BE7114-35DF-4699-8779-61985C68F6C3}" action="add"/>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533" sheetId="1" oldName="[Информация о реализации государственных программ по состоянию на 01.04.2018.xlsx]на 01.03.2018" newName="[Информация о реализации государственных программ по состоянию на 01.04.2018.xlsx]на 01.04.2018"/>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16:L121" start="0" length="2147483647">
    <dxf>
      <font>
        <color auto="1"/>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8" sId="1">
    <oc r="L122"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состоялось 27.02.2018 (1 комн.кв., на сумму 2 043,3 тыс.руб.).Подведение итогов аукциона - 19.03.2018.</t>
      </is>
    </oc>
    <nc r="L122"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размещениа заявка на проведение аукциона. Подведение итогов аукциона состоится - 23.04.2018.</t>
      </is>
    </nc>
  </rcc>
  <rfmt sheetId="1" sqref="L122:L127" start="0" length="2147483647">
    <dxf>
      <font>
        <color auto="1"/>
      </font>
    </dxf>
  </rfmt>
  <rfmt sheetId="1" sqref="L128:L133" start="0" length="2147483647">
    <dxf>
      <font>
        <color auto="1"/>
      </font>
    </dxf>
  </rfmt>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L187" start="0" length="2147483647">
    <dxf>
      <font>
        <color rgb="FFFF0000"/>
      </font>
    </dxf>
  </rfmt>
  <rcv guid="{CA384592-0CFD-4322-A4EB-34EC04693944}" action="delete"/>
  <rdn rId="0" localSheetId="1" customView="1" name="Z_CA384592_0CFD_4322_A4EB_34EC04693944_.wvu.PrintArea" hidden="1" oldHidden="1">
    <formula>'на 01.03.2018'!$A$1:$L$185</formula>
    <oldFormula>'на 01.03.2018'!$A$1:$L$185</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01.03.2018'!$A$7:$L$391</formula>
    <oldFormula>'на 01.03.2018'!$A$7:$L$391</oldFormula>
  </rdn>
  <rcv guid="{CA384592-0CFD-4322-A4EB-34EC04693944}"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01.03.2017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01.04.2017 года</t>
      </is>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 sId="1" quotePrefix="1">
    <oc r="E5" t="inlineStr">
      <is>
        <t>на 01.03.2018</t>
      </is>
    </oc>
    <nc r="E5" t="inlineStr">
      <is>
        <t>на 01.04.2018</t>
      </is>
    </nc>
  </rcc>
  <rcv guid="{CA384592-0CFD-4322-A4EB-34EC04693944}" action="delete"/>
  <rdn rId="0" localSheetId="1" customView="1" name="Z_CA384592_0CFD_4322_A4EB_34EC04693944_.wvu.PrintArea" hidden="1" oldHidden="1">
    <formula>'на 01.03.2018'!$A$1:$L$185</formula>
    <oldFormula>'на 01.03.2018'!$A$1:$L$185</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01.03.2018'!$A$7:$L$391</formula>
    <oldFormula>'на 01.03.2018'!$A$7:$L$391</oldFormula>
  </rdn>
  <rcv guid="{CA384592-0CFD-4322-A4EB-34EC04693944}"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 sId="1" odxf="1" dxf="1">
    <oc r="L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планируется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color rgb="FFFF0000"/>
            <rFont val="Times New Roman"/>
            <family val="2"/>
            <charset val="204"/>
          </rPr>
          <t>УБУиО</t>
        </r>
        <r>
          <rPr>
            <sz val="16"/>
            <color rgb="FFFF0000"/>
            <rFont val="Times New Roman"/>
            <family val="2"/>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oc>
    <nc r="L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color rgb="FFFF0000"/>
            <rFont val="Times New Roman"/>
            <family val="2"/>
            <charset val="204"/>
          </rPr>
          <t>УБУиО</t>
        </r>
        <r>
          <rPr>
            <sz val="16"/>
            <color rgb="FFFF0000"/>
            <rFont val="Times New Roman"/>
            <family val="2"/>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nc>
    <odxf>
      <font>
        <sz val="16"/>
        <color rgb="FFFF0000"/>
      </font>
    </odxf>
    <ndxf>
      <font>
        <sz val="16"/>
        <color rgb="FFFF0000"/>
      </font>
    </ndxf>
  </rcc>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5:D59" start="0" length="2147483647">
    <dxf>
      <font>
        <color auto="1"/>
      </font>
    </dxf>
  </rfmt>
  <rcc rId="246" sId="1" numFmtId="4">
    <oc r="G57">
      <v>0</v>
    </oc>
    <nc r="G57">
      <v>1247.97</v>
    </nc>
  </rcc>
  <rfmt sheetId="1" sqref="G55:H57" start="0" length="2147483647">
    <dxf>
      <font>
        <color auto="1"/>
      </font>
    </dxf>
  </rfmt>
  <rcc rId="247" sId="1" numFmtId="4">
    <oc r="E57">
      <f>352.542+1003.92</f>
    </oc>
    <nc r="E57">
      <v>1703.92</v>
    </nc>
  </rcc>
  <rfmt sheetId="1" sqref="E55:F57" start="0" length="2147483647">
    <dxf>
      <font>
        <color auto="1"/>
      </font>
    </dxf>
  </rfmt>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55:J57" start="0" length="2147483647">
    <dxf>
      <font>
        <color auto="1"/>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 sId="1">
    <oc r="L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t>
        </r>
        <r>
          <rPr>
            <u/>
            <sz val="16"/>
            <color rgb="FFFF0000"/>
            <rFont val="Times New Roman"/>
            <family val="2"/>
            <charset val="204"/>
          </rPr>
          <t>УБУиО</t>
        </r>
        <r>
          <rPr>
            <sz val="16"/>
            <color rgb="FFFF0000"/>
            <rFont val="Times New Roman"/>
            <family val="2"/>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oc>
    <nc r="L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АГ: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nc>
  </rcc>
  <rfmt sheetId="1" sqref="L61" start="0" length="2147483647">
    <dxf>
      <font>
        <color auto="1"/>
      </font>
    </dxf>
  </rfmt>
  <rfmt sheetId="1" sqref="L148:L153" start="0" length="2147483647">
    <dxf>
      <font>
        <color auto="1"/>
      </font>
    </dxf>
  </rfmt>
  <rfmt sheetId="1" sqref="L166" start="0" length="2147483647">
    <dxf>
      <font>
        <color auto="1"/>
      </font>
    </dxf>
  </rfmt>
  <rfmt sheetId="1" sqref="L173" start="0" length="2147483647">
    <dxf>
      <font>
        <color auto="1"/>
      </font>
    </dxf>
  </rfmt>
  <rfmt sheetId="1" sqref="L180:L182" start="0" length="2147483647">
    <dxf>
      <font>
        <color auto="1"/>
      </font>
    </dxf>
  </rfmt>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АГ(ДК): В рамках реализации государственной программы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контроктов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АГ(ДК): </t>
        </r>
        <r>
          <rPr>
            <sz val="16"/>
            <rFont val="Times New Roman"/>
            <family val="1"/>
            <charset val="204"/>
          </rPr>
          <t xml:space="preserve">В рамках реализации государственной программы заключено соглашение </t>
        </r>
        <r>
          <rPr>
            <sz val="16"/>
            <color rgb="FFFF0000"/>
            <rFont val="Times New Roman"/>
            <family val="1"/>
            <charset val="204"/>
          </rPr>
          <t>от 22.03.2018  № 15,</t>
        </r>
        <r>
          <rPr>
            <sz val="16"/>
            <color rgb="FFFF0000"/>
            <rFont val="Times New Roman"/>
            <family val="2"/>
            <charset val="204"/>
          </rPr>
          <t xml:space="preserve">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2"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контроктов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АГ(ДК): </t>
        </r>
        <r>
          <rPr>
            <sz val="16"/>
            <rFont val="Times New Roman"/>
            <family val="1"/>
            <charset val="204"/>
          </rPr>
          <t xml:space="preserve">В рамках реализации государственной программы заключено соглашение </t>
        </r>
        <r>
          <rPr>
            <sz val="16"/>
            <color rgb="FFFF0000"/>
            <rFont val="Times New Roman"/>
            <family val="1"/>
            <charset val="204"/>
          </rPr>
          <t>от 22.03.2018  № 15,</t>
        </r>
        <r>
          <rPr>
            <sz val="16"/>
            <color rgb="FFFF0000"/>
            <rFont val="Times New Roman"/>
            <family val="2"/>
            <charset val="204"/>
          </rPr>
          <t xml:space="preserve">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контроктов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АГ(ДК): </t>
        </r>
        <r>
          <rPr>
            <sz val="16"/>
            <rFont val="Times New Roman"/>
            <family val="1"/>
            <charset val="204"/>
          </rPr>
          <t xml:space="preserve">В рамках реализации государственной программы заключено соглашение </t>
        </r>
        <r>
          <rPr>
            <sz val="16"/>
            <color rgb="FFFF0000"/>
            <rFont val="Times New Roman"/>
            <family val="1"/>
            <charset val="204"/>
          </rPr>
          <t>от 22.03.2018  № 27,</t>
        </r>
        <r>
          <rPr>
            <sz val="16"/>
            <color rgb="FFFF0000"/>
            <rFont val="Times New Roman"/>
            <family val="2"/>
            <charset val="204"/>
          </rPr>
          <t xml:space="preserve">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 sId="1">
    <oc r="L160" t="inlineStr">
      <is>
        <r>
          <rPr>
            <u/>
            <sz val="16"/>
            <rFont val="Times New Roman"/>
            <family val="2"/>
            <charset val="204"/>
          </rPr>
          <t xml:space="preserve">АГ: </t>
        </r>
        <r>
          <rPr>
            <sz val="16"/>
            <rFont val="Times New Roman"/>
            <family val="2"/>
            <charset val="204"/>
          </rPr>
          <t xml:space="preserve">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is>
    </oc>
    <nc r="L160"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1"/>
            <charset val="204"/>
          </rPr>
          <t xml:space="preserve">   2.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sz val="16"/>
            <rFont val="Times New Roman"/>
            <family val="2"/>
            <charset val="204"/>
          </rPr>
          <t xml:space="preserve">
</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 sId="1">
    <oc r="L134"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t>
        </r>
        <r>
          <rPr>
            <sz val="16"/>
            <color rgb="FFFF0000"/>
            <rFont val="Times New Roman"/>
            <family val="2"/>
            <charset val="204"/>
          </rPr>
          <t xml:space="preserve">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
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L134"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(вопрос об увеличении субсидии вынесен на апрельскую Думу города).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01.03.2018'!$A$1:$L$187</formula>
    <oldFormula>'на 01.03.2018'!$A$1:$L$187</oldFormula>
  </rdn>
  <rdn rId="0" localSheetId="1" customView="1" name="Z_CCF533A2_322B_40E2_88B2_065E6D1D35B4_.wvu.PrintTitles" hidden="1" oldHidden="1">
    <formula>'на 01.03.2018'!$5:$8</formula>
    <oldFormula>'на 01.03.2018'!$5:$8</oldFormula>
  </rdn>
  <rdn rId="0" localSheetId="1" customView="1" name="Z_CCF533A2_322B_40E2_88B2_065E6D1D35B4_.wvu.Cols" hidden="1" oldHidden="1">
    <formula>'на 01.03.2018'!$I:$I</formula>
    <oldFormula>'на 01.03.2018'!$I:$I</oldFormula>
  </rdn>
  <rdn rId="0" localSheetId="1" customView="1" name="Z_CCF533A2_322B_40E2_88B2_065E6D1D35B4_.wvu.FilterData" hidden="1" oldHidden="1">
    <formula>'на 01.03.2018'!$A$7:$L$391</formula>
    <oldFormula>'на 01.03.2018'!$A$7:$L$391</oldFormula>
  </rdn>
  <rcv guid="{CCF533A2-322B-40E2-88B2-065E6D1D35B4}"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36:D136" start="0" length="2147483647">
    <dxf>
      <font>
        <color auto="1"/>
      </font>
    </dxf>
  </rfmt>
  <rfmt sheetId="1" sqref="C137:D137" start="0" length="2147483647">
    <dxf>
      <font>
        <color auto="1"/>
      </font>
    </dxf>
  </rfmt>
  <rfmt sheetId="1" sqref="C138" start="0" length="2147483647">
    <dxf>
      <font>
        <color auto="1"/>
      </font>
    </dxf>
  </rfmt>
  <rcc rId="252" sId="1" numFmtId="4">
    <oc r="D138">
      <v>15022.99</v>
    </oc>
    <nc r="D138">
      <v>15025.8</v>
    </nc>
  </rcc>
  <rfmt sheetId="1" sqref="D138" start="0" length="2147483647">
    <dxf>
      <font>
        <color auto="1"/>
      </font>
    </dxf>
  </rfmt>
  <rfmt sheetId="1" sqref="C154:D156" start="0" length="2147483647">
    <dxf>
      <font>
        <color auto="1"/>
      </font>
    </dxf>
  </rfmt>
  <rcv guid="{CCF533A2-322B-40E2-88B2-065E6D1D35B4}" action="delete"/>
  <rdn rId="0" localSheetId="1" customView="1" name="Z_CCF533A2_322B_40E2_88B2_065E6D1D35B4_.wvu.PrintArea" hidden="1" oldHidden="1">
    <formula>'на 01.03.2018'!$A$1:$L$187</formula>
    <oldFormula>'на 01.03.2018'!$A$1:$L$187</oldFormula>
  </rdn>
  <rdn rId="0" localSheetId="1" customView="1" name="Z_CCF533A2_322B_40E2_88B2_065E6D1D35B4_.wvu.PrintTitles" hidden="1" oldHidden="1">
    <formula>'на 01.03.2018'!$5:$8</formula>
    <oldFormula>'на 01.03.2018'!$5:$8</oldFormula>
  </rdn>
  <rdn rId="0" localSheetId="1" customView="1" name="Z_CCF533A2_322B_40E2_88B2_065E6D1D35B4_.wvu.Cols" hidden="1" oldHidden="1">
    <formula>'на 01.03.2018'!$I:$I</formula>
    <oldFormula>'на 01.03.2018'!$I:$I</oldFormula>
  </rdn>
  <rdn rId="0" localSheetId="1" customView="1" name="Z_CCF533A2_322B_40E2_88B2_065E6D1D35B4_.wvu.FilterData" hidden="1" oldHidden="1">
    <formula>'на 01.03.2018'!$A$7:$L$391</formula>
    <oldFormula>'на 01.03.2018'!$A$7:$L$391</oldFormula>
  </rdn>
  <rcv guid="{CCF533A2-322B-40E2-88B2-065E6D1D35B4}"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Area" hidden="1" oldHidden="1">
    <formula>'на 01.03.2018'!$A$1:$L$187</formula>
    <oldFormula>'на 01.03.2018'!$A$1:$L$187</oldFormula>
  </rdn>
  <rdn rId="0" localSheetId="1" customView="1" name="Z_CCF533A2_322B_40E2_88B2_065E6D1D35B4_.wvu.PrintTitles" hidden="1" oldHidden="1">
    <formula>'на 01.03.2018'!$5:$8</formula>
    <oldFormula>'на 01.03.2018'!$5:$8</oldFormula>
  </rdn>
  <rdn rId="0" localSheetId="1" customView="1" name="Z_CCF533A2_322B_40E2_88B2_065E6D1D35B4_.wvu.Cols" hidden="1" oldHidden="1">
    <formula>'на 01.03.2018'!$I:$I</formula>
    <oldFormula>'на 01.03.2018'!$I:$I</oldFormula>
  </rdn>
  <rdn rId="0" localSheetId="1" customView="1" name="Z_CCF533A2_322B_40E2_88B2_065E6D1D35B4_.wvu.FilterData" hidden="1" oldHidden="1">
    <formula>'на 01.03.2018'!$A$7:$L$391</formula>
    <oldFormula>'на 01.03.2018'!$A$7:$L$391</oldFormula>
  </rdn>
  <rcv guid="{CCF533A2-322B-40E2-88B2-065E6D1D35B4}"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67:J171" start="0" length="2147483647">
    <dxf>
      <font>
        <color auto="1"/>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3" sId="1" odxf="1" dxf="1">
    <oc r="L167" t="inlineStr">
      <is>
        <r>
          <rPr>
            <u/>
            <sz val="16"/>
            <color rgb="FFFF0000"/>
            <rFont val="Times New Roman"/>
            <family val="2"/>
            <charset val="204"/>
          </rPr>
          <t>ДГХ</t>
        </r>
        <r>
          <rPr>
            <sz val="16"/>
            <color rgb="FFFF0000"/>
            <rFont val="Times New Roman"/>
            <family val="2"/>
            <charset val="204"/>
          </rPr>
          <t xml:space="preserve">: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oc>
    <nc r="L167"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nc>
    <odxf>
      <font>
        <sz val="16"/>
        <color rgb="FFFF0000"/>
      </font>
    </odxf>
    <ndxf>
      <font>
        <sz val="16"/>
        <color rgb="FFFF0000"/>
      </font>
    </ndxf>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контроктов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АГ(ДК): </t>
        </r>
        <r>
          <rPr>
            <sz val="16"/>
            <rFont val="Times New Roman"/>
            <family val="1"/>
            <charset val="204"/>
          </rPr>
          <t xml:space="preserve">В рамках реализации государственной программы заключено соглашение </t>
        </r>
        <r>
          <rPr>
            <sz val="16"/>
            <color rgb="FFFF0000"/>
            <rFont val="Times New Roman"/>
            <family val="1"/>
            <charset val="204"/>
          </rPr>
          <t>от 22.03.2018  № 27,</t>
        </r>
        <r>
          <rPr>
            <sz val="16"/>
            <color rgb="FFFF0000"/>
            <rFont val="Times New Roman"/>
            <family val="2"/>
            <charset val="204"/>
          </rPr>
          <t xml:space="preserve">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cv guid="{13BE7114-35DF-4699-8779-61985C68F6C3}" action="delete"/>
  <rdn rId="0" localSheetId="1" customView="1" name="Z_13BE7114_35DF_4699_8779_61985C68F6C3_.wvu.PrintArea" hidden="1" oldHidden="1">
    <formula>'на 01.03.2018'!$A$1:$L$190</formula>
    <oldFormula>'на 01.03.2018'!$A$1:$L$190</oldFormula>
  </rdn>
  <rdn rId="0" localSheetId="1" customView="1" name="Z_13BE7114_35DF_4699_8779_61985C68F6C3_.wvu.PrintTitles" hidden="1" oldHidden="1">
    <formula>'на 01.03.2018'!$5:$8</formula>
    <oldFormula>'на 01.03.2018'!$5:$8</oldFormula>
  </rdn>
  <rdn rId="0" localSheetId="1" customView="1" name="Z_13BE7114_35DF_4699_8779_61985C68F6C3_.wvu.FilterData" hidden="1" oldHidden="1">
    <formula>'на 01.03.2018'!$A$7:$L$391</formula>
    <oldFormula>'на 01.03.2018'!$A$7:$L$391</oldFormula>
  </rdn>
  <rcv guid="{13BE7114-35DF-4699-8779-61985C68F6C3}"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3" start="0" length="2147483647">
    <dxf>
      <font>
        <color auto="1"/>
      </font>
    </dxf>
  </rfmt>
  <rfmt sheetId="1" sqref="C45" start="0" length="2147483647">
    <dxf>
      <font>
        <color auto="1"/>
      </font>
    </dxf>
  </rfmt>
  <rfmt sheetId="1" sqref="C46" start="0" length="2147483647">
    <dxf>
      <font>
        <color auto="1"/>
      </font>
    </dxf>
  </rfmt>
  <rcc rId="288" sId="1" numFmtId="4">
    <oc r="D45">
      <v>7858</v>
    </oc>
    <nc r="D45">
      <v>6701</v>
    </nc>
  </rcc>
  <rfmt sheetId="1" sqref="D45" start="0" length="2147483647">
    <dxf>
      <font>
        <color auto="1"/>
      </font>
    </dxf>
  </rfmt>
  <rfmt sheetId="1" sqref="D46" start="0" length="2147483647">
    <dxf>
      <font>
        <color auto="1"/>
      </font>
    </dxf>
  </rfmt>
  <rfmt sheetId="1" sqref="D43" start="0" length="2147483647">
    <dxf>
      <font>
        <color auto="1"/>
      </font>
    </dxf>
  </rfmt>
  <rcc rId="289" sId="1" numFmtId="4">
    <oc r="J45">
      <v>7858</v>
    </oc>
    <nc r="J45">
      <v>6701</v>
    </nc>
  </rcc>
  <rfmt sheetId="1" sqref="J43:J46" start="0" length="2147483647">
    <dxf>
      <font>
        <color auto="1"/>
      </font>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 sId="1" odxf="1" dxf="1">
    <oc r="L43" t="inlineStr">
      <is>
        <r>
          <t xml:space="preserve">АГ(ДК): </t>
        </r>
        <r>
          <rPr>
            <sz val="16"/>
            <color rgb="FFFF0000"/>
            <rFont val="Times New Roman"/>
            <family val="2"/>
            <charset val="204"/>
          </rPr>
          <t xml:space="preserve"> Соглашение о предоставлении субсидии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L43" t="inlineStr">
      <is>
        <r>
          <rPr>
            <u/>
            <sz val="16"/>
            <rFont val="Times New Roman"/>
            <family val="1"/>
            <charset val="204"/>
          </rPr>
          <t xml:space="preserve">АГ(ДК): </t>
        </r>
        <r>
          <rPr>
            <sz val="16"/>
            <rFont val="Times New Roman"/>
            <family val="1"/>
            <charset val="204"/>
          </rPr>
          <t xml:space="preserve"> Соглашение о предоставлении субсидии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r>
          <rPr>
            <sz val="16"/>
            <color rgb="FFFF0000"/>
            <rFont val="Times New Roman"/>
            <family val="2"/>
            <charset val="204"/>
          </rPr>
          <t xml:space="preserve">                                                       </t>
        </r>
      </is>
    </nc>
    <odxf>
      <font>
        <sz val="16"/>
        <color rgb="FFFF0000"/>
      </font>
    </odxf>
    <ndxf>
      <font>
        <sz val="16"/>
        <color rgb="FFFF0000"/>
      </font>
    </ndxf>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 sId="1">
    <oc r="L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январь-февраль 2018 года отловлено 261 голова. 
АГ: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oc>
    <nc r="L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sz val="16"/>
            <rFont val="Times New Roman"/>
            <family val="1"/>
            <charset val="204"/>
          </rPr>
          <t xml:space="preserve">АГ: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fmt sheetId="1" sqref="L29" start="0" length="0">
    <dxf>
      <font>
        <sz val="16"/>
        <color rgb="FFFF0000"/>
      </font>
    </dxf>
  </rfmt>
  <rcc rId="292" sId="1">
    <o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 sId="1">
    <oc r="L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sz val="16"/>
            <rFont val="Times New Roman"/>
            <family val="1"/>
            <charset val="204"/>
          </rPr>
          <t xml:space="preserve">АГ: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L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sz val="16"/>
            <color rgb="FFFF0000"/>
            <rFont val="Times New Roman"/>
            <family val="2"/>
            <charset val="204"/>
          </rPr>
          <t xml:space="preserve">
</t>
        </r>
        <r>
          <rPr>
            <sz val="16"/>
            <rFont val="Times New Roman"/>
            <family val="1"/>
            <charset val="204"/>
          </rPr>
          <t xml:space="preserve">АГ: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4:J156" start="0" length="2147483647">
    <dxf>
      <font>
        <color auto="1"/>
      </font>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 sId="1" odxf="1" dxf="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69 719,6 рублей.                                             
</t>
        </r>
        <r>
          <rPr>
            <u/>
            <sz val="20"/>
            <rFont val="Times New Roman"/>
            <family val="1"/>
            <charset val="204"/>
          </rPr>
          <t/>
        </r>
      </is>
    </nc>
    <odxf>
      <font>
        <sz val="16"/>
        <color rgb="FFFF0000"/>
      </font>
    </odxf>
    <ndxf>
      <font>
        <sz val="16"/>
        <color rgb="FFFF0000"/>
      </font>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J17" start="0" length="2147483647">
    <dxf>
      <font>
        <color auto="1"/>
      </font>
    </dxf>
  </rfmt>
  <rcc rId="257" sId="1" odxf="1" dxf="1">
    <oc r="L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oc>
    <nc r="L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nc>
    <odxf>
      <font>
        <sz val="16"/>
        <color rgb="FFFF0000"/>
      </font>
    </odxf>
    <ndxf>
      <font>
        <sz val="16"/>
        <color auto="1"/>
      </font>
    </ndxf>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69 719,6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69 719,6 рублей.                                             
</t>
        </r>
        <r>
          <rPr>
            <u/>
            <sz val="20"/>
            <rFont val="Times New Roman"/>
            <family val="1"/>
            <charset val="204"/>
          </rPr>
          <t/>
        </r>
      </is>
    </nc>
  </rcc>
  <rcv guid="{13BE7114-35DF-4699-8779-61985C68F6C3}" action="delete"/>
  <rdn rId="0" localSheetId="1" customView="1" name="Z_13BE7114_35DF_4699_8779_61985C68F6C3_.wvu.PrintArea" hidden="1" oldHidden="1">
    <formula>'на 01.03.2018'!$A$1:$L$190</formula>
    <oldFormula>'на 01.03.2018'!$A$1:$L$190</oldFormula>
  </rdn>
  <rdn rId="0" localSheetId="1" customView="1" name="Z_13BE7114_35DF_4699_8779_61985C68F6C3_.wvu.PrintTitles" hidden="1" oldHidden="1">
    <formula>'на 01.03.2018'!$5:$8</formula>
    <oldFormula>'на 01.03.2018'!$5:$8</oldFormula>
  </rdn>
  <rdn rId="0" localSheetId="1" customView="1" name="Z_13BE7114_35DF_4699_8779_61985C68F6C3_.wvu.FilterData" hidden="1" oldHidden="1">
    <formula>'на 01.03.2018'!$A$7:$L$391</formula>
    <oldFormula>'на 01.03.2018'!$A$7:$L$391</oldFormula>
  </rdn>
  <rcv guid="{13BE7114-35DF-4699-8779-61985C68F6C3}"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9"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69 719,6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Бюджетные ассигнования будут использованы в 2-4 квартале 2018 года.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69 719,6 рублей.                                             
</t>
        </r>
        <r>
          <rPr>
            <u/>
            <sz val="20"/>
            <rFont val="Times New Roman"/>
            <family val="1"/>
            <charset val="204"/>
          </rPr>
          <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Бюджетные ассигнования будут использованы в 2-4 квартале 2018 года.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69 719,6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Достижение уровня средней заработной платы на 01.04.2018 года по работникам муниципальных учреждений культуры составило 69 719,6 рублей.                                             
</t>
        </r>
        <r>
          <rPr>
            <u/>
            <sz val="20"/>
            <rFont val="Times New Roman"/>
            <family val="1"/>
            <charset val="204"/>
          </rPr>
          <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8" start="0" length="2147483647">
    <dxf>
      <font>
        <color auto="1"/>
      </font>
    </dxf>
  </rfmt>
  <rcc rId="301" sId="1" numFmtId="4">
    <oc r="C39">
      <v>160784.70000000001</v>
    </oc>
    <nc r="C39">
      <v>160606.20000000001</v>
    </nc>
  </rcc>
  <rfmt sheetId="1" sqref="C39:C40" start="0" length="2147483647">
    <dxf>
      <font>
        <color auto="1"/>
      </font>
    </dxf>
  </rfmt>
  <rfmt sheetId="1" sqref="C37" start="0" length="2147483647">
    <dxf>
      <font>
        <color auto="1"/>
      </font>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0" start="0" length="2147483647">
    <dxf>
      <font>
        <color auto="1"/>
      </font>
    </dxf>
  </rfmt>
  <rcc rId="302" sId="1" numFmtId="4">
    <oc r="D39">
      <v>161667.5</v>
    </oc>
    <nc r="D39">
      <v>161489</v>
    </nc>
  </rcc>
  <rfmt sheetId="1" sqref="D39" start="0" length="2147483647">
    <dxf>
      <font>
        <color auto="1"/>
      </font>
    </dxf>
  </rfmt>
  <rfmt sheetId="1" sqref="D38" start="0" length="2147483647">
    <dxf>
      <font>
        <color auto="1"/>
      </font>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7" start="0" length="2147483647">
    <dxf>
      <font>
        <color auto="1"/>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3" sId="1" numFmtId="4">
    <oc r="E40">
      <v>12492.06</v>
    </oc>
    <nc r="E40">
      <v>31234.86</v>
    </nc>
  </rcc>
  <rcc rId="304" sId="1" numFmtId="4">
    <oc r="E39">
      <v>0</v>
    </oc>
    <nc r="E39">
      <v>31234.86</v>
    </nc>
  </rcc>
  <rfmt sheetId="1" sqref="E37:E40" start="0" length="2147483647">
    <dxf>
      <font>
        <color auto="1"/>
      </font>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7:E40" start="0" length="2147483647">
    <dxf>
      <font>
        <color rgb="FFFF0000"/>
      </font>
    </dxf>
  </rfmt>
  <rcc rId="305" sId="1" numFmtId="4">
    <oc r="G39">
      <v>0</v>
    </oc>
    <nc r="G39">
      <v>31234.86</v>
    </nc>
  </rcc>
  <rcc rId="306" sId="1" numFmtId="4">
    <oc r="G40">
      <v>12492.06</v>
    </oc>
    <nc r="G40">
      <v>31234.86</v>
    </nc>
  </rcc>
  <rfmt sheetId="1" sqref="G37:H40" start="0" length="2147483647">
    <dxf>
      <font>
        <color auto="1"/>
      </font>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7" sId="1" numFmtId="4">
    <oc r="J39">
      <v>161667.5</v>
    </oc>
    <nc r="J39">
      <v>161489</v>
    </nc>
  </rcc>
  <rfmt sheetId="1" sqref="J37:J40" start="0" length="2147483647">
    <dxf>
      <font>
        <color auto="1"/>
      </font>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 sId="1">
    <oc r="L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01.03.2018 года по педагогическим работникам муниципальных организаций дополнительного образования детей составило 75 178,3 рублей. </t>
        </r>
      </is>
    </oc>
    <nc r="L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педагогическим работникам муниципальных организаций дополнительного образования детей</t>
        </r>
        <r>
          <rPr>
            <sz val="16"/>
            <color rgb="FFFF0000"/>
            <rFont val="Times New Roman"/>
            <family val="2"/>
            <charset val="204"/>
          </rPr>
          <t xml:space="preserve"> составило 75 178,3 рублей. </t>
        </r>
      </is>
    </nc>
  </rcc>
  <rcv guid="{13BE7114-35DF-4699-8779-61985C68F6C3}" action="delete"/>
  <rdn rId="0" localSheetId="1" customView="1" name="Z_13BE7114_35DF_4699_8779_61985C68F6C3_.wvu.PrintArea" hidden="1" oldHidden="1">
    <formula>'на 01.03.2018'!$A$1:$L$190</formula>
    <oldFormula>'на 01.03.2018'!$A$1:$L$190</oldFormula>
  </rdn>
  <rdn rId="0" localSheetId="1" customView="1" name="Z_13BE7114_35DF_4699_8779_61985C68F6C3_.wvu.PrintTitles" hidden="1" oldHidden="1">
    <formula>'на 01.03.2018'!$5:$8</formula>
    <oldFormula>'на 01.03.2018'!$5:$8</oldFormula>
  </rdn>
  <rdn rId="0" localSheetId="1" customView="1" name="Z_13BE7114_35DF_4699_8779_61985C68F6C3_.wvu.FilterData" hidden="1" oldHidden="1">
    <formula>'на 01.03.2018'!$A$7:$L$391</formula>
    <oldFormula>'на 01.03.2018'!$A$7:$L$391</oldFormula>
  </rdn>
  <rcv guid="{13BE7114-35DF-4699-8779-61985C68F6C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 sId="1">
    <oc r="L134"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
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УППЭК</t>
        </r>
        <r>
          <rPr>
            <sz val="16"/>
            <color rgb="FFFF0000"/>
            <rFont val="Times New Roman"/>
            <family val="2"/>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L134"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01.03.2018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01.03.2018 обращений не поступало. 
4)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Субсидия носит заявительный характер. На 01.03.2018 обращений не поступало.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01.03.2018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
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Планируемая площадь выполнения работ 33 870,3 кв.м.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 xml:space="preserve">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Подведение итогов аукциона состоится 26.03.2018.  Окончание работ - декабрь 2018 года. </t>
        </r>
        <r>
          <rPr>
            <u/>
            <sz val="16"/>
            <color rgb="FFFF0000"/>
            <rFont val="Times New Roman"/>
            <family val="2"/>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 sId="1" numFmtId="4">
    <oc r="D32">
      <v>278452.40000000002</v>
    </oc>
    <nc r="D32">
      <v>282040.3</v>
    </nc>
  </rcc>
  <rcc rId="313" sId="1" numFmtId="4">
    <oc r="E32">
      <v>103188.29</v>
    </oc>
    <nc r="E32">
      <v>114973.29</v>
    </nc>
  </rcc>
  <rcc rId="314" sId="1" numFmtId="4">
    <oc r="G32">
      <v>30420.560000000001</v>
    </oc>
    <nc r="G32">
      <v>49003.4</v>
    </nc>
  </rcc>
  <rfmt sheetId="1" sqref="F33" start="0" length="2147483647">
    <dxf>
      <font>
        <color theme="0"/>
      </font>
    </dxf>
  </rfmt>
  <rfmt sheetId="1" sqref="H33" start="0" length="2147483647">
    <dxf>
      <font>
        <color theme="0"/>
      </font>
    </dxf>
  </rfmt>
  <rfmt sheetId="1" sqref="C29:K30" start="0" length="2147483647">
    <dxf>
      <font>
        <color auto="1"/>
      </font>
    </dxf>
  </rfmt>
  <rfmt sheetId="1" sqref="C32:I32" start="0" length="2147483647">
    <dxf>
      <font>
        <color auto="1"/>
      </font>
    </dxf>
  </rfmt>
  <rfmt sheetId="1" sqref="C104:J107" start="0" length="2147483647">
    <dxf>
      <font>
        <color auto="1"/>
      </font>
    </dxf>
  </rfmt>
  <rfmt sheetId="1" sqref="C110:J112" start="0" length="2147483647">
    <dxf>
      <font>
        <color auto="1"/>
      </font>
    </dxf>
  </rfmt>
  <rfmt sheetId="1" sqref="C116:J117" start="0" length="2147483647">
    <dxf>
      <font>
        <color auto="1"/>
      </font>
    </dxf>
  </rfmt>
  <rcc rId="315" sId="1" numFmtId="4">
    <oc r="D117">
      <f>7134.5+792.7</f>
    </oc>
    <nc r="D117">
      <f>7134.5+792.7</f>
    </nc>
  </rcc>
  <rcc rId="316" sId="1" numFmtId="4">
    <oc r="J117">
      <v>7927.2</v>
    </oc>
    <nc r="J117">
      <f>7134.5+792.7</f>
    </nc>
  </rcc>
  <rcc rId="317" sId="1" numFmtId="4">
    <oc r="D144">
      <v>20759.400000000001</v>
    </oc>
    <nc r="D144">
      <v>21104.9</v>
    </nc>
  </rcc>
  <rcc rId="318" sId="1" numFmtId="4">
    <oc r="E144">
      <v>1480</v>
    </oc>
    <nc r="E144">
      <v>2099.6999999999998</v>
    </nc>
  </rcc>
  <rcc rId="319" sId="1" numFmtId="4">
    <oc r="G144">
      <v>1161.52</v>
    </oc>
    <nc r="G144">
      <v>1860.86</v>
    </nc>
  </rcc>
  <rcc rId="320" sId="1" numFmtId="4">
    <oc r="G146">
      <v>583.12</v>
    </oc>
    <nc r="G146">
      <v>5084</v>
    </nc>
  </rcc>
  <rcc rId="321" sId="1" numFmtId="4">
    <oc r="G145">
      <v>19.29</v>
    </oc>
    <nc r="G145">
      <v>809.45</v>
    </nc>
  </rcc>
  <rfmt sheetId="1" sqref="C143:H146" start="0" length="2147483647">
    <dxf>
      <font>
        <color auto="1"/>
      </font>
    </dxf>
  </rfmt>
  <rfmt sheetId="1" sqref="C141:C142" start="0" length="2147483647">
    <dxf>
      <font>
        <color auto="1"/>
      </font>
    </dxf>
  </rfmt>
  <rfmt sheetId="1" sqref="D141:D142" start="0" length="2147483647">
    <dxf>
      <font>
        <color auto="1"/>
      </font>
    </dxf>
  </rfmt>
  <rfmt sheetId="1" sqref="E141:F142" start="0" length="2147483647">
    <dxf>
      <font>
        <color auto="1"/>
      </font>
    </dxf>
  </rfmt>
  <rfmt sheetId="1" sqref="G141:H142" start="0" length="2147483647">
    <dxf>
      <font>
        <color auto="1"/>
      </font>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2" sId="1" numFmtId="4">
    <oc r="D162">
      <v>212328.6</v>
    </oc>
    <nc r="D162">
      <v>226142.1</v>
    </nc>
  </rcc>
  <rcc rId="323" sId="1" numFmtId="4">
    <oc r="E162">
      <v>12508.36</v>
    </oc>
    <nc r="E162">
      <v>26257.13</v>
    </nc>
  </rcc>
  <rcc rId="324" sId="1" numFmtId="4">
    <oc r="G162">
      <v>12508.36</v>
    </oc>
    <nc r="G162">
      <v>26257.13</v>
    </nc>
  </rcc>
  <rcc rId="325" sId="1" numFmtId="4">
    <oc r="C163">
      <v>11175.2</v>
    </oc>
    <nc r="C163">
      <f>11213.3-C164</f>
    </nc>
  </rcc>
  <rcc rId="326" sId="1" numFmtId="4">
    <oc r="D163">
      <v>11175.2</v>
    </oc>
    <nc r="D163">
      <f>11213.3-D164</f>
    </nc>
  </rcc>
  <rcc rId="327" sId="1" numFmtId="4">
    <oc r="G163">
      <v>3308.62</v>
    </oc>
    <nc r="G163">
      <v>3686.93</v>
    </nc>
  </rcc>
  <rfmt sheetId="1" sqref="C160:I166" start="0" length="2147483647">
    <dxf>
      <font>
        <color auto="1"/>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 sId="1" numFmtId="4">
    <oc r="G184">
      <v>3375.81</v>
    </oc>
    <nc r="G184">
      <v>8563.2199999999993</v>
    </nc>
  </rcc>
  <rcc rId="329" sId="1" numFmtId="4">
    <oc r="G185">
      <v>104.41</v>
    </oc>
    <nc r="G185">
      <v>579.55999999999995</v>
    </nc>
  </rcc>
  <rcc rId="330" sId="1" numFmtId="4">
    <oc r="E184">
      <v>3375.81</v>
    </oc>
    <nc r="E184">
      <v>8563.2199999999993</v>
    </nc>
  </rcc>
  <rcc rId="331" sId="1" numFmtId="4">
    <nc r="D186">
      <v>9</v>
    </nc>
  </rcc>
  <rcc rId="332" sId="1" numFmtId="4">
    <nc r="J186">
      <v>9</v>
    </nc>
  </rcc>
  <rfmt sheetId="1" sqref="C183:J186" start="0" length="2147483647">
    <dxf>
      <font>
        <color auto="1"/>
      </font>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6" start="0" length="2147483647">
    <dxf>
      <font>
        <color auto="1"/>
      </font>
    </dxf>
  </rfmt>
  <rfmt sheetId="1" sqref="D26" start="0" length="2147483647">
    <dxf>
      <font>
        <color auto="1"/>
      </font>
    </dxf>
  </rfmt>
  <rcc rId="333" sId="1" numFmtId="4">
    <oc r="G26">
      <v>7210.37</v>
    </oc>
    <nc r="G26">
      <v>13728.67</v>
    </nc>
  </rcc>
  <rfmt sheetId="1" sqref="E26:I26" start="0" length="2147483647">
    <dxf>
      <font>
        <color auto="1"/>
      </font>
    </dxf>
  </rfmt>
  <rcv guid="{3EEA7E1A-5F2B-4408-A34C-1F0223B5B245}" action="delete"/>
  <rdn rId="0" localSheetId="1" customView="1" name="Z_3EEA7E1A_5F2B_4408_A34C_1F0223B5B245_.wvu.PrintArea" hidden="1" oldHidden="1">
    <formula>'на 01.03.2018'!$A$1:$L$190</formula>
    <oldFormula>'на 01.03.2018'!$A$1:$L$190</oldFormula>
  </rdn>
  <rdn rId="0" localSheetId="1" customView="1" name="Z_3EEA7E1A_5F2B_4408_A34C_1F0223B5B245_.wvu.PrintTitles" hidden="1" oldHidden="1">
    <formula>'на 01.03.2018'!$5:$8</formula>
    <oldFormula>'на 01.03.2018'!$5:$8</oldFormula>
  </rdn>
  <rdn rId="0" localSheetId="1" customView="1" name="Z_3EEA7E1A_5F2B_4408_A34C_1F0223B5B245_.wvu.FilterData" hidden="1" oldHidden="1">
    <formula>'на 01.03.2018'!$A$7:$L$391</formula>
    <oldFormula>'на 01.03.2018'!$A$7:$L$391</oldFormula>
  </rdn>
  <rcv guid="{3EEA7E1A-5F2B-4408-A34C-1F0223B5B245}"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5" start="0" length="2147483647">
    <dxf>
      <font>
        <color auto="1"/>
      </font>
    </dxf>
  </rfmt>
  <rcc rId="337" sId="1" numFmtId="4">
    <oc r="D25">
      <v>9825364.4000000004</v>
    </oc>
    <nc r="D25">
      <v>10045012.699999999</v>
    </nc>
  </rcc>
  <rfmt sheetId="1" sqref="D25" start="0" length="2147483647">
    <dxf>
      <font>
        <color auto="1"/>
      </font>
    </dxf>
  </rfmt>
  <rcc rId="338" sId="1" numFmtId="4">
    <oc r="E25">
      <v>706363.84</v>
    </oc>
    <nc r="E25">
      <v>1394173.4</v>
    </nc>
  </rcc>
  <rfmt sheetId="1" sqref="E25" start="0" length="2147483647">
    <dxf>
      <font>
        <color auto="1"/>
      </font>
    </dxf>
  </rfmt>
  <rcc rId="339" sId="1" numFmtId="4">
    <oc r="G25">
      <v>543036.47</v>
    </oc>
    <nc r="G25">
      <v>1309167.4099999999</v>
    </nc>
  </rcc>
  <rfmt sheetId="1" sqref="F25:H25" start="0" length="2147483647">
    <dxf>
      <font>
        <color auto="1"/>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0" sId="1">
    <oc r="J25">
      <f>9776625.01+34691.39+14048</f>
    </oc>
    <nc r="J25">
      <f>9996273.31+34691.39+14048</f>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5" start="0" length="2147483647">
    <dxf>
      <font>
        <color auto="1"/>
      </font>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6" start="0" length="2147483647">
    <dxf>
      <font>
        <color auto="1"/>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C23" start="0" length="2147483647">
    <dxf>
      <font>
        <color auto="1"/>
      </font>
    </dxf>
  </rfmt>
  <rfmt sheetId="1" sqref="D21:D23" start="0" length="2147483647">
    <dxf>
      <font>
        <color auto="1"/>
      </font>
    </dxf>
  </rfmt>
  <rfmt sheetId="1" sqref="E21:E23" start="0" length="2147483647">
    <dxf>
      <font>
        <color auto="1"/>
      </font>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F23" start="0" length="2147483647">
    <dxf>
      <font>
        <color auto="1"/>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0:J140" start="0" length="2147483647">
    <dxf>
      <font>
        <color auto="1"/>
      </font>
    </dxf>
  </rfmt>
  <rcc rId="259" sId="1" numFmtId="4">
    <oc r="J138">
      <v>15022.99</v>
    </oc>
    <nc r="J138">
      <v>15025.8</v>
    </nc>
  </rcc>
  <rfmt sheetId="1" sqref="J136:J138" start="0" length="2147483647">
    <dxf>
      <font>
        <color auto="1"/>
      </font>
    </dxf>
  </rfmt>
  <rfmt sheetId="1" sqref="C134:J135" start="0" length="2147483647">
    <dxf>
      <font>
        <color auto="1"/>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G23" start="0" length="2147483647">
    <dxf>
      <font>
        <color auto="1"/>
      </font>
    </dxf>
  </rfmt>
  <rfmt sheetId="1" sqref="H21:H23" start="0" length="2147483647">
    <dxf>
      <font>
        <color auto="1"/>
      </font>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J23" start="0" length="2147483647">
    <dxf>
      <font>
        <color auto="1"/>
      </font>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1" sId="1">
    <oc r="L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01.03.2018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педагогическим работникам муниципальных организаций дополнительного образования детей</t>
        </r>
        <r>
          <rPr>
            <sz val="16"/>
            <color rgb="FFFF0000"/>
            <rFont val="Times New Roman"/>
            <family val="2"/>
            <charset val="204"/>
          </rPr>
          <t xml:space="preserve"> составило 75 178,3 рублей. </t>
        </r>
      </is>
    </oc>
    <nc r="L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педагогическим работникам муниципальных организаций дополнительного образования детей</t>
        </r>
        <r>
          <rPr>
            <sz val="16"/>
            <color rgb="FFFF0000"/>
            <rFont val="Times New Roman"/>
            <family val="2"/>
            <charset val="204"/>
          </rPr>
          <t xml:space="preserve"> составило 75 178,3 рублей. </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2" sId="1" odxf="1" dxf="1">
    <oc r="L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педагогическим работникам муниципальных организаций дополнительного образования детей</t>
        </r>
        <r>
          <rPr>
            <sz val="16"/>
            <color rgb="FFFF0000"/>
            <rFont val="Times New Roman"/>
            <family val="2"/>
            <charset val="204"/>
          </rPr>
          <t xml:space="preserve"> составило 75 178,3 рублей. </t>
        </r>
      </is>
    </oc>
    <n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педагогическим работникам муниципальных организаций дополнительного образования детей</t>
        </r>
        <r>
          <rPr>
            <sz val="16"/>
            <color rgb="FFFF0000"/>
            <rFont val="Times New Roman"/>
            <family val="2"/>
            <charset val="204"/>
          </rPr>
          <t xml:space="preserve"> составило 75 178,3 рублей. </t>
        </r>
      </is>
    </nc>
    <odxf>
      <font>
        <sz val="16"/>
        <color rgb="FFFF0000"/>
      </font>
    </odxf>
    <ndxf>
      <font>
        <sz val="16"/>
        <color rgb="FFFF0000"/>
      </font>
    </ndxf>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01.03.2018'!$A$1:$L$190</formula>
    <oldFormula>'на 01.03.2018'!$A$1:$L$190</oldFormula>
  </rdn>
  <rdn rId="0" localSheetId="1" customView="1" name="Z_3EEA7E1A_5F2B_4408_A34C_1F0223B5B245_.wvu.PrintTitles" hidden="1" oldHidden="1">
    <formula>'на 01.03.2018'!$5:$8</formula>
    <oldFormula>'на 01.03.2018'!$5:$8</oldFormula>
  </rdn>
  <rdn rId="0" localSheetId="1" customView="1" name="Z_3EEA7E1A_5F2B_4408_A34C_1F0223B5B245_.wvu.FilterData" hidden="1" oldHidden="1">
    <formula>'на 01.03.2018'!$A$7:$L$391</formula>
    <oldFormula>'на 01.03.2018'!$A$7:$L$391</oldFormula>
  </rdn>
  <rcv guid="{3EEA7E1A-5F2B-4408-A34C-1F0223B5B245}"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1" start="0" length="2147483647">
    <dxf>
      <font>
        <color auto="1"/>
      </font>
    </dxf>
  </rfmt>
  <rcc rId="346" sId="1" numFmtId="4">
    <oc r="D51">
      <v>9175.9</v>
    </oc>
    <nc r="D51">
      <v>9497.1</v>
    </nc>
  </rcc>
  <rfmt sheetId="1" sqref="D51" start="0" length="2147483647">
    <dxf>
      <font>
        <color auto="1"/>
      </font>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7" sId="1" numFmtId="4">
    <oc r="E51">
      <v>852</v>
    </oc>
    <nc r="E51">
      <v>1302</v>
    </nc>
  </rcc>
  <rfmt sheetId="1" sqref="E51:F51" start="0" length="2147483647">
    <dxf>
      <font>
        <color auto="1"/>
      </font>
    </dxf>
  </rfmt>
  <rcc rId="348" sId="1" numFmtId="4">
    <oc r="G51">
      <v>662.83</v>
    </oc>
    <nc r="G51">
      <v>1098.27</v>
    </nc>
  </rcc>
  <rfmt sheetId="1" sqref="G51:H51" start="0" length="2147483647">
    <dxf>
      <font>
        <color auto="1"/>
      </font>
    </dxf>
  </rfmt>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9:D49" start="0" length="2147483647">
    <dxf>
      <font>
        <color auto="1"/>
      </font>
    </dxf>
  </rfmt>
  <rfmt sheetId="1" sqref="E49" start="0" length="2147483647">
    <dxf>
      <font>
        <color auto="1"/>
      </font>
    </dxf>
  </rfmt>
  <rfmt sheetId="1" sqref="F49" start="0" length="2147483647">
    <dxf>
      <font>
        <color auto="1"/>
      </font>
    </dxf>
  </rfmt>
  <rfmt sheetId="1" sqref="G49" start="0" length="2147483647">
    <dxf>
      <font>
        <color auto="1"/>
      </font>
    </dxf>
  </rfmt>
  <rfmt sheetId="1" sqref="H49" start="0" length="2147483647">
    <dxf>
      <font>
        <color auto="1"/>
      </font>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9" sId="1" numFmtId="4">
    <oc r="C39">
      <v>160606.20000000001</v>
    </oc>
    <nc r="C39">
      <v>160784.70000000001</v>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0" sId="1" numFmtId="4">
    <oc r="D39">
      <v>161489</v>
    </oc>
    <nc r="D39">
      <v>161667.5</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 sId="1" odxf="1" dxf="1">
    <oc r="L49" t="inlineStr">
      <is>
        <r>
          <rPr>
            <u/>
            <sz val="16"/>
            <color rgb="FFFF0000"/>
            <rFont val="Times New Roman"/>
            <family val="2"/>
            <charset val="204"/>
          </rPr>
          <t>АГ:</t>
        </r>
        <r>
          <rPr>
            <sz val="16"/>
            <color rgb="FFFF0000"/>
            <rFont val="Times New Roman"/>
            <family val="2"/>
            <charset val="204"/>
          </rPr>
          <t xml:space="preserve">В рамках реализации государственной программы осуществляетсядеятельность  в рамках переданных полномочий в сфере трудовых отношений государственного управления охраной труда.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odxf>
      <font>
        <sz val="16"/>
        <color rgb="FFFF0000"/>
      </font>
    </odxf>
    <ndxf>
      <font>
        <sz val="16"/>
        <color rgb="FFFF0000"/>
      </font>
    </ndxf>
  </rcc>
  <rcc rId="261" sId="1" odxf="1" dxf="1">
    <oc r="L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color rgb="FFFF0000"/>
            <rFont val="Times New Roman"/>
            <family val="2"/>
            <charset val="204"/>
          </rPr>
          <t>АГ(ДК):</t>
        </r>
        <r>
          <rPr>
            <sz val="16"/>
            <color rgb="FFFF0000"/>
            <rFont val="Times New Roman"/>
            <family val="2"/>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Соглашение о предоставлении субсидии между Департаментом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01.03.2018 года по работникам муниципальных учреждений культуры составило 69 719,6 рублей.                                             
</t>
        </r>
        <r>
          <rPr>
            <u/>
            <sz val="20"/>
            <rFont val="Times New Roman"/>
            <family val="1"/>
            <charset val="204"/>
          </rPr>
          <t/>
        </r>
      </is>
    </nc>
    <odxf>
      <font>
        <sz val="16"/>
        <color rgb="FFFF0000"/>
      </font>
    </odxf>
    <ndxf>
      <font>
        <sz val="16"/>
        <color rgb="FFFF0000"/>
      </font>
    </ndxf>
  </rcc>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7:E40" start="0" length="2147483647">
    <dxf>
      <font>
        <color auto="1"/>
      </font>
    </dxf>
  </rfmt>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7:F40" start="0" length="2147483647">
    <dxf>
      <font>
        <color auto="1"/>
      </font>
    </dxf>
  </rfmt>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1" sId="1" numFmtId="4">
    <oc r="J39">
      <v>161489</v>
    </oc>
    <nc r="J39">
      <v>161667.5</v>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2" sId="1" odxf="1" dxf="1">
    <oc r="L49" t="inlineStr">
      <is>
        <r>
          <rPr>
            <u/>
            <sz val="16"/>
            <rFont val="Times New Roman"/>
            <family val="1"/>
            <charset val="204"/>
          </rPr>
          <t>АГ:</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L49" t="inlineStr">
      <is>
        <r>
          <rPr>
            <u/>
            <sz val="16"/>
            <rFont val="Times New Roman"/>
            <family val="1"/>
            <charset val="204"/>
          </rPr>
          <t>АГ:</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odxf>
      <font>
        <sz val="16"/>
        <color rgb="FFFF0000"/>
      </font>
    </odxf>
    <ndxf>
      <font>
        <sz val="16"/>
        <color rgb="FFFF0000"/>
      </font>
    </ndxf>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3"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Фестиваль КВН), городского молодежного проекта  "Вожатые Сургута" (Молодежный фестиваль "Легкий город" запланировано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4" sId="1" odxf="1" dxf="1">
    <o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odxf>
      <font>
        <sz val="16"/>
        <color rgb="FFFF0000"/>
      </font>
    </odxf>
    <ndxf>
      <font>
        <sz val="16"/>
        <color rgb="FFFF0000"/>
      </font>
    </ndxf>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5"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Фестиваль КВН), городского молодежного проекта  "Вожатые Сургута" (Молодежный фестиваль "Легкий город" запланировано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t>
        </r>
        <r>
          <rPr>
            <sz val="16"/>
            <color rgb="FFFF0000"/>
            <rFont val="Times New Roman"/>
            <family val="1"/>
            <charset val="204"/>
          </rPr>
          <t>Фестиваль КВН</t>
        </r>
        <r>
          <rPr>
            <sz val="16"/>
            <rFont val="Times New Roman"/>
            <family val="1"/>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6" sId="1">
    <o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t>
        </r>
        <r>
          <rPr>
            <sz val="16"/>
            <color rgb="FFFF0000"/>
            <rFont val="Times New Roman"/>
            <family val="1"/>
            <charset val="204"/>
          </rPr>
          <t>Фестиваль КВН</t>
        </r>
        <r>
          <rPr>
            <sz val="16"/>
            <rFont val="Times New Roman"/>
            <family val="1"/>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rFont val="Times New Roman"/>
            <family val="1"/>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7" sId="1">
    <oc r="J32">
      <f>4565.5+57757.3+202129.6+14000</f>
    </oc>
    <nc r="J32">
      <f>4565.5+57757.3+205717.5+14000</f>
    </nc>
  </rcc>
  <rfmt sheetId="1" sqref="J32" start="0" length="2147483647">
    <dxf>
      <font>
        <color auto="1"/>
      </font>
    </dxf>
  </rfmt>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 sId="1">
    <oc r="J51">
      <f>8428+747.9</f>
    </oc>
    <nc r="J51">
      <f>8749.2+747.9</f>
    </nc>
  </rcc>
  <rfmt sheetId="1" sqref="J49:J51"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 sId="1">
    <oc r="L141" t="inlineStr">
      <is>
        <r>
          <rPr>
            <u/>
            <sz val="16"/>
            <color rgb="FFFF0000"/>
            <rFont val="Times New Roman"/>
            <family val="2"/>
            <charset val="204"/>
          </rPr>
          <t xml:space="preserve">
АГ:</t>
        </r>
        <r>
          <rPr>
            <sz val="16"/>
            <color rgb="FFFF0000"/>
            <rFont val="Times New Roman"/>
            <family val="2"/>
            <charset val="204"/>
          </rPr>
          <t xml:space="preserve">  1.В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АГ(ДК): В рамках реализации государственной программы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oc>
    <nc r="L141"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АГ(ДК): В рамках реализации государственной программы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u/>
            <sz val="18"/>
            <color theme="1"/>
            <rFont val="Times New Roman"/>
            <family val="2"/>
            <charset val="204"/>
          </rPr>
          <t/>
        </r>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 sId="1">
    <oc r="J144">
      <f>9172.5+11480.2+106.7</f>
    </oc>
    <nc r="J144">
      <f>9518+11480.2+106.7</f>
    </nc>
  </rcc>
  <rfmt sheetId="1" sqref="J141:J146" start="0" length="2147483647">
    <dxf>
      <font>
        <color auto="1"/>
      </font>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 sId="1" numFmtId="4">
    <oc r="J162">
      <v>212328.6</v>
    </oc>
    <nc r="J162">
      <v>226142.1</v>
    </nc>
  </rcc>
  <rfmt sheetId="1" sqref="J160:J164" start="0" length="2147483647">
    <dxf>
      <font>
        <color auto="1"/>
      </font>
    </dxf>
  </rfmt>
  <rcv guid="{D95852A1-B0FC-4AC5-B62B-5CCBE05B0D15}" action="delete"/>
  <rdn rId="0" localSheetId="1" customView="1" name="Z_D95852A1_B0FC_4AC5_B62B_5CCBE05B0D15_.wvu.FilterData" hidden="1" oldHidden="1">
    <formula>'на 01.03.2018'!$A$7:$L$391</formula>
    <oldFormula>'на 01.03.2018'!$A$7:$L$391</oldFormula>
  </rdn>
  <rcv guid="{D95852A1-B0FC-4AC5-B62B-5CCBE05B0D15}"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36" start="0" length="2147483647">
    <dxf>
      <font>
        <color auto="1"/>
      </font>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9" start="0" length="0">
    <dxf>
      <font>
        <sz val="16"/>
        <color rgb="FFFF0000"/>
      </font>
    </dxf>
  </rfmt>
  <rcv guid="{99950613-28E7-4EC2-B918-559A2757B0A9}" action="delete"/>
  <rdn rId="0" localSheetId="1" customView="1" name="Z_99950613_28E7_4EC2_B918_559A2757B0A9_.wvu.PrintArea" hidden="1" oldHidden="1">
    <formula>'на 01.03.2018'!$A$1:$L$189</formula>
    <oldFormula>'на 01.03.2018'!$A$1:$L$189</oldFormula>
  </rdn>
  <rdn rId="0" localSheetId="1" customView="1" name="Z_99950613_28E7_4EC2_B918_559A2757B0A9_.wvu.PrintTitles" hidden="1" oldHidden="1">
    <formula>'на 01.03.2018'!$5:$8</formula>
    <oldFormula>'на 01.03.2018'!$5:$8</oldFormula>
  </rdn>
  <rdn rId="0" localSheetId="1" customView="1" name="Z_99950613_28E7_4EC2_B918_559A2757B0A9_.wvu.FilterData" hidden="1" oldHidden="1">
    <formula>'на 01.03.2018'!$A$7:$L$391</formula>
    <oldFormula>'на 01.03.2018'!$A$7:$L$391</oldFormula>
  </rdn>
  <rcv guid="{99950613-28E7-4EC2-B918-559A2757B0A9}"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Достижение уровня средней заработной платы на 01.04.2018 года по работникам муниципальных учреждений культуры составило 69 719,6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работникам муниципальных учреждений культуры</t>
        </r>
        <r>
          <rPr>
            <sz val="16"/>
            <color rgb="FFFF0000"/>
            <rFont val="Times New Roman"/>
            <family val="2"/>
            <charset val="204"/>
          </rPr>
          <t xml:space="preserve"> составило 69 719,6 рублей.                                             
</t>
        </r>
        <r>
          <rPr>
            <u/>
            <sz val="20"/>
            <rFont val="Times New Roman"/>
            <family val="1"/>
            <charset val="204"/>
          </rPr>
          <t/>
        </r>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1" start="0" length="0">
    <dxf>
      <font>
        <sz val="16"/>
        <color rgb="FFFF0000"/>
      </font>
    </dxf>
  </rfmt>
  <rcc rId="367" sId="1">
    <o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педагогическим работникам муниципальных организаций дополнительного образования детей</t>
        </r>
        <r>
          <rPr>
            <sz val="16"/>
            <color rgb="FFFF0000"/>
            <rFont val="Times New Roman"/>
            <family val="2"/>
            <charset val="204"/>
          </rPr>
          <t xml:space="preserve"> составило 75 178,3 рублей. </t>
        </r>
      </is>
    </oc>
    <n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 sId="1">
    <o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работникам муниципальных учреждений культуры</t>
        </r>
        <r>
          <rPr>
            <sz val="16"/>
            <color rgb="FFFF0000"/>
            <rFont val="Times New Roman"/>
            <family val="2"/>
            <charset val="204"/>
          </rPr>
          <t xml:space="preserve"> составило 69 719,6 рублей.                                             
</t>
        </r>
        <r>
          <rPr>
            <u/>
            <sz val="20"/>
            <rFont val="Times New Roman"/>
            <family val="1"/>
            <charset val="204"/>
          </rPr>
          <t/>
        </r>
      </is>
    </oc>
    <nc r="L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модернизации сайтов, автоматизации музеев и для инвалидов (МБУК "СКМ", "СХМ").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Достижение уровня средней заработной платы на 01.04.2018 года по работникам муниципальных учреждений культуры</t>
        </r>
        <r>
          <rPr>
            <sz val="16"/>
            <color rgb="FFFF0000"/>
            <rFont val="Times New Roman"/>
            <family val="2"/>
            <charset val="204"/>
          </rPr>
          <t xml:space="preserve"> </t>
        </r>
        <r>
          <rPr>
            <sz val="16"/>
            <rFont val="Times New Roman"/>
            <family val="1"/>
            <charset val="204"/>
          </rPr>
          <t xml:space="preserve">составило 73 772,2 рублей. </t>
        </r>
        <r>
          <rPr>
            <sz val="16"/>
            <color rgb="FFFF0000"/>
            <rFont val="Times New Roman"/>
            <family val="2"/>
            <charset val="204"/>
          </rPr>
          <t xml:space="preserve">                                            
</t>
        </r>
        <r>
          <rPr>
            <u/>
            <sz val="20"/>
            <rFont val="Times New Roman"/>
            <family val="1"/>
            <charset val="204"/>
          </rPr>
          <t/>
        </r>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9" sId="1">
    <o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составило 67 054,2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руб.(6549,9 тыс.руб - средства окружного бюджета, 727,7 тыс.руб. - средства местного бюджета) За фераль 2018 годы приняты работы на сумму 1181,57 тыс.руб. Доля средств местного бюджета оплачена. В настоящее время ведется работа по заключению соглашений о предоставлении субсидий местному бюджету из бюджета ХМАО-Югры с отраслевым департаментом ХМАО-Югры по типовой форме, утвержденной приказом Департамента фининсов ХМАО-Югры от 22.02.2018 №8-нп. До момента подписания соглашений направление заявок на перечисление муниципальным образованиям автономного округа межбюджетных трансфертов в форме субсидий из бюджета автономного округа на строительство объектов не представляется возможным.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oc>
    <n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составило 67 054,2 рублей.
</t>
        </r>
        <r>
          <rPr>
            <sz val="16"/>
            <rFont val="Times New Roman"/>
            <family val="1"/>
            <charset val="204"/>
          </rPr>
          <t xml:space="preserve">ДАиГ: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30.03.2018 уведомлением ДФ ХМАО доведены средства окружного бюджета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nc>
  </rcc>
  <rcc rId="370" sId="1">
    <oc r="J25">
      <f>9996273.31+34691.39+14048</f>
    </oc>
    <nc r="J25">
      <f>9996273.31+34691.39+174469.9</f>
    </nc>
  </rcc>
  <rcc rId="371" sId="1">
    <oc r="D25">
      <v>10045012.699999999</v>
    </oc>
    <nc r="D25">
      <f>10045012.7+160421.9</f>
    </nc>
  </rcc>
  <rcc rId="372" sId="1">
    <oc r="J32">
      <f>4565.5+57757.3+205717.5+14000</f>
    </oc>
    <nc r="J32">
      <f>4565.5+83876+205717.5+14000</f>
    </nc>
  </rcc>
  <rcc rId="373" sId="1">
    <oc r="D32">
      <v>282040.3</v>
    </oc>
    <nc r="D32">
      <f>282040.3+26118.7</f>
    </nc>
  </rcc>
  <rcc rId="374" sId="1" odxf="1" dxf="1">
    <oc r="L29" t="inlineStr">
      <is>
        <r>
          <rPr>
            <u/>
            <sz val="16"/>
            <color rgb="FFFF0000"/>
            <rFont val="Times New Roman"/>
            <family val="1"/>
            <charset val="204"/>
          </rPr>
          <t>АГ:</t>
        </r>
        <r>
          <rPr>
            <sz val="16"/>
            <color rgb="FFFF0000"/>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1"/>
            <charset val="204"/>
          </rPr>
          <t>ДО:</t>
        </r>
        <r>
          <rPr>
            <sz val="16"/>
            <color rgb="FFFF0000"/>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L29" t="inlineStr">
      <is>
        <r>
          <rPr>
            <u/>
            <sz val="16"/>
            <color rgb="FFFF0000"/>
            <rFont val="Times New Roman"/>
            <family val="1"/>
            <charset val="204"/>
          </rPr>
          <t>АГ:</t>
        </r>
        <r>
          <rPr>
            <sz val="16"/>
            <color rgb="FFFF0000"/>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color rgb="FFFF0000"/>
            <rFont val="Times New Roman"/>
            <family val="1"/>
            <charset val="204"/>
          </rPr>
          <t>ДО:</t>
        </r>
        <r>
          <rPr>
            <sz val="16"/>
            <color rgb="FFFF0000"/>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odxf>
      <font>
        <sz val="16"/>
        <color rgb="FFFF0000"/>
      </font>
    </odxf>
    <ndxf>
      <font>
        <sz val="16"/>
        <color rgb="FFFF0000"/>
      </font>
    </ndxf>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5" sId="1" ref="A86:XFD91" action="insertRow">
    <undo index="0" exp="area" ref3D="1" dr="$I$1:$I$1048576" dn="Z_67ADFAE6_A9AF_44D7_8539_93CD0F6B7849_.wvu.Cols" sId="1"/>
    <undo index="0" exp="area" ref3D="1" dr="$I$1:$I$1048576" dn="Z_649E5CE3_4976_49D9_83DA_4E57FFC714BF_.wvu.Cols" sId="1"/>
    <undo index="4" exp="area" ref3D="1" dr="$M$1:$BP$1048576" dn="Z_A6B98527_7CBF_4E4D_BDEA_9334A3EB779F_.wvu.Cols" sId="1"/>
    <undo index="0" exp="area" ref3D="1" dr="$I$1:$I$1048576" dn="Z_45DE1976_7F07_4EB4_8A9C_FB72D060BEFA_.wvu.Cols" sId="1"/>
    <undo index="0" exp="area" ref3D="1" dr="$I$1:$I$1048576" dn="Z_CCF533A2_322B_40E2_88B2_065E6D1D35B4_.wvu.Cols" sId="1"/>
    <undo index="0" exp="area" ref3D="1" dr="$I$1:$I$1048576" dn="Z_BEA0FDBA_BB07_4C19_8BBD_5E57EE395C09_.wvu.Cols" sId="1"/>
    <undo index="0" exp="area" ref3D="1" dr="$I$1:$I$1048576" dn="Z_A0A3CD9B_2436_40D7_91DB_589A95FBBF00_.wvu.Cols" sId="1"/>
    <undo index="4" exp="area" ref3D="1" dr="$M$1:$BP$1048576" dn="Z_F2110B0B_AAE7_42F0_B553_C360E9249AD4_.wvu.Cols" sId="1"/>
    <undo index="4" exp="area" ref3D="1" dr="$M$1:$BP$1048576" dn="Z_D7BC8E82_4392_4806_9DAE_D94253790B9C_.wvu.Cols" sId="1"/>
  </rrc>
  <rfmt sheetId="1" sqref="A86" start="0" length="0">
    <dxf>
      <alignment vertical="center" readingOrder="0"/>
    </dxf>
  </rfmt>
  <rfmt sheetId="1" sqref="B86" start="0" length="0">
    <dxf>
      <font>
        <i/>
        <sz val="16"/>
        <color auto="1"/>
      </font>
      <alignment vertical="center" readingOrder="0"/>
    </dxf>
  </rfmt>
  <rcc rId="376" sId="1" odxf="1" dxf="1">
    <nc r="C86">
      <f>SUM(C87:C91)</f>
    </nc>
    <odxf>
      <font>
        <i val="0"/>
        <sz val="20"/>
        <color rgb="FFFF0000"/>
      </font>
    </odxf>
    <ndxf>
      <font>
        <i/>
        <sz val="20"/>
        <color rgb="FFFF0000"/>
      </font>
    </ndxf>
  </rcc>
  <rcc rId="377" sId="1" odxf="1" dxf="1">
    <nc r="D86">
      <f>SUM(D87:D91)</f>
    </nc>
    <odxf>
      <font>
        <b/>
        <i val="0"/>
        <sz val="20"/>
        <color rgb="FFFF0000"/>
      </font>
    </odxf>
    <ndxf>
      <font>
        <b val="0"/>
        <i/>
        <sz val="20"/>
        <color rgb="FFFF0000"/>
      </font>
    </ndxf>
  </rcc>
  <rcc rId="378" sId="1" odxf="1" dxf="1">
    <nc r="E86">
      <f>SUM(E87:E91)</f>
    </nc>
    <odxf>
      <font>
        <i val="0"/>
        <sz val="20"/>
        <color rgb="FFFF0000"/>
      </font>
    </odxf>
    <ndxf>
      <font>
        <i/>
        <sz val="20"/>
        <color rgb="FFFF0000"/>
      </font>
    </ndxf>
  </rcc>
  <rcc rId="379" sId="1" odxf="1" dxf="1">
    <nc r="F86">
      <f>E86/D86</f>
    </nc>
    <odxf>
      <font>
        <i val="0"/>
        <sz val="20"/>
        <color rgb="FFFF0000"/>
      </font>
    </odxf>
    <ndxf>
      <font>
        <i/>
        <sz val="20"/>
        <color rgb="FFFF0000"/>
      </font>
    </ndxf>
  </rcc>
  <rcc rId="380" sId="1" odxf="1" dxf="1">
    <nc r="G86">
      <f>SUM(G87:G91)</f>
    </nc>
    <odxf>
      <font>
        <i val="0"/>
        <sz val="20"/>
        <color rgb="FFFF0000"/>
      </font>
    </odxf>
    <ndxf>
      <font>
        <i/>
        <sz val="20"/>
        <color rgb="FFFF0000"/>
      </font>
    </ndxf>
  </rcc>
  <rcc rId="381" sId="1" odxf="1" dxf="1">
    <nc r="H86">
      <f>G86/D86</f>
    </nc>
    <odxf>
      <font>
        <i val="0"/>
        <sz val="20"/>
        <color rgb="FFFF0000"/>
      </font>
    </odxf>
    <ndxf>
      <font>
        <i/>
        <sz val="20"/>
        <color rgb="FFFF0000"/>
      </font>
    </ndxf>
  </rcc>
  <rfmt sheetId="1" sqref="I86" start="0" length="0">
    <dxf>
      <font>
        <i/>
        <sz val="20"/>
        <color rgb="FFFF0000"/>
      </font>
    </dxf>
  </rfmt>
  <rcc rId="382" sId="1" odxf="1" dxf="1">
    <nc r="J86">
      <f>SUM(J87:J91)</f>
    </nc>
    <odxf>
      <font>
        <i val="0"/>
        <sz val="20"/>
        <color rgb="FFFF0000"/>
      </font>
    </odxf>
    <ndxf>
      <font>
        <i/>
        <sz val="20"/>
        <color rgb="FFFF0000"/>
      </font>
    </ndxf>
  </rcc>
  <rcc rId="383" sId="1" odxf="1" dxf="1">
    <nc r="K86">
      <f>K87+K88+K89+K90+K91</f>
    </nc>
    <odxf>
      <font>
        <b val="0"/>
        <i val="0"/>
        <sz val="20"/>
        <color rgb="FFFF0000"/>
      </font>
    </odxf>
    <ndxf>
      <font>
        <b/>
        <i/>
        <sz val="20"/>
        <color rgb="FFFF0000"/>
      </font>
    </ndxf>
  </rcc>
  <rfmt sheetId="1" sqref="L86" start="0" length="0">
    <dxf>
      <font>
        <b val="0"/>
        <i val="0"/>
        <sz val="16"/>
        <color rgb="FFFF0000"/>
      </font>
      <alignment horizontal="justify" readingOrder="0"/>
    </dxf>
  </rfmt>
  <rcc rId="384" sId="1" odxf="1" dxf="1">
    <nc r="M86">
      <f>D86-J86</f>
    </nc>
    <odxf>
      <font>
        <i val="0"/>
        <sz val="20"/>
        <color auto="1"/>
      </font>
    </odxf>
    <ndxf>
      <font>
        <i/>
        <sz val="18"/>
        <color auto="1"/>
      </font>
    </ndxf>
  </rcc>
  <rfmt sheetId="1" sqref="N86" start="0" length="0">
    <dxf>
      <font>
        <i/>
        <sz val="18"/>
        <color auto="1"/>
      </font>
    </dxf>
  </rfmt>
  <rcc rId="385" sId="1" odxf="1" dxf="1">
    <nc r="O86">
      <f>D86-J86</f>
    </nc>
    <odxf>
      <font>
        <i val="0"/>
        <sz val="20"/>
        <color auto="1"/>
      </font>
      <alignment vertical="top" readingOrder="0"/>
    </odxf>
    <ndxf>
      <font>
        <i/>
        <sz val="18"/>
        <color auto="1"/>
      </font>
      <alignment vertical="center" readingOrder="0"/>
    </ndxf>
  </rcc>
  <rfmt sheetId="1" sqref="P86" start="0" length="0">
    <dxf>
      <font>
        <i/>
        <sz val="18"/>
        <color auto="1"/>
      </font>
      <alignment vertical="center" readingOrder="0"/>
    </dxf>
  </rfmt>
  <rfmt sheetId="1" sqref="Q86" start="0" length="0">
    <dxf>
      <font>
        <i/>
        <sz val="18"/>
        <color auto="1"/>
      </font>
      <alignment vertical="center" readingOrder="0"/>
    </dxf>
  </rfmt>
  <rfmt sheetId="1" sqref="R86" start="0" length="0">
    <dxf>
      <font>
        <i/>
        <sz val="18"/>
        <color auto="1"/>
      </font>
      <alignment vertical="center" readingOrder="0"/>
    </dxf>
  </rfmt>
  <rfmt sheetId="1" sqref="S86" start="0" length="0">
    <dxf>
      <font>
        <i/>
        <sz val="18"/>
        <color auto="1"/>
      </font>
      <alignment vertical="center" readingOrder="0"/>
    </dxf>
  </rfmt>
  <rfmt sheetId="1" sqref="T86" start="0" length="0">
    <dxf>
      <font>
        <i/>
        <sz val="18"/>
        <color auto="1"/>
      </font>
      <alignment vertical="center" readingOrder="0"/>
    </dxf>
  </rfmt>
  <rfmt sheetId="1" sqref="U86" start="0" length="0">
    <dxf>
      <font>
        <i/>
        <sz val="18"/>
        <color auto="1"/>
      </font>
      <alignment vertical="center" readingOrder="0"/>
    </dxf>
  </rfmt>
  <rfmt sheetId="1" sqref="V86" start="0" length="0">
    <dxf>
      <font>
        <i/>
        <sz val="18"/>
        <color auto="1"/>
      </font>
      <alignment vertical="center" readingOrder="0"/>
    </dxf>
  </rfmt>
  <rfmt sheetId="1" sqref="W86" start="0" length="0">
    <dxf>
      <font>
        <i/>
        <sz val="18"/>
        <color auto="1"/>
      </font>
      <alignment vertical="center" readingOrder="0"/>
    </dxf>
  </rfmt>
  <rfmt sheetId="1" sqref="X86" start="0" length="0">
    <dxf>
      <font>
        <i/>
        <sz val="18"/>
        <color auto="1"/>
      </font>
      <alignment vertical="center" readingOrder="0"/>
    </dxf>
  </rfmt>
  <rfmt sheetId="1" sqref="Y86" start="0" length="0">
    <dxf>
      <font>
        <i/>
        <sz val="18"/>
        <color auto="1"/>
      </font>
      <alignment vertical="center" readingOrder="0"/>
    </dxf>
  </rfmt>
  <rfmt sheetId="1" sqref="Z86" start="0" length="0">
    <dxf>
      <font>
        <i/>
        <sz val="18"/>
        <color auto="1"/>
      </font>
      <alignment vertical="center" readingOrder="0"/>
    </dxf>
  </rfmt>
  <rfmt sheetId="1" sqref="AA86" start="0" length="0">
    <dxf>
      <font>
        <i/>
        <sz val="18"/>
        <color auto="1"/>
      </font>
      <alignment vertical="center" readingOrder="0"/>
    </dxf>
  </rfmt>
  <rfmt sheetId="1" sqref="AB86" start="0" length="0">
    <dxf>
      <font>
        <i/>
        <sz val="18"/>
        <color auto="1"/>
      </font>
      <alignment vertical="center" readingOrder="0"/>
    </dxf>
  </rfmt>
  <rfmt sheetId="1" sqref="AC86" start="0" length="0">
    <dxf>
      <font>
        <i/>
        <sz val="18"/>
        <color auto="1"/>
      </font>
      <alignment vertical="center" readingOrder="0"/>
    </dxf>
  </rfmt>
  <rfmt sheetId="1" sqref="AD86" start="0" length="0">
    <dxf>
      <font>
        <i/>
        <sz val="18"/>
        <color auto="1"/>
      </font>
      <alignment vertical="center" readingOrder="0"/>
    </dxf>
  </rfmt>
  <rfmt sheetId="1" sqref="AE86" start="0" length="0">
    <dxf>
      <font>
        <i/>
        <sz val="18"/>
        <color auto="1"/>
      </font>
      <alignment vertical="center" readingOrder="0"/>
    </dxf>
  </rfmt>
  <rfmt sheetId="1" sqref="AF86" start="0" length="0">
    <dxf>
      <font>
        <i/>
        <sz val="18"/>
        <color auto="1"/>
      </font>
      <alignment vertical="center" readingOrder="0"/>
    </dxf>
  </rfmt>
  <rfmt sheetId="1" sqref="AG86" start="0" length="0">
    <dxf>
      <font>
        <i/>
        <sz val="18"/>
        <color auto="1"/>
      </font>
      <alignment vertical="center" readingOrder="0"/>
    </dxf>
  </rfmt>
  <rfmt sheetId="1" sqref="AH86" start="0" length="0">
    <dxf>
      <font>
        <i/>
        <sz val="18"/>
        <color auto="1"/>
      </font>
      <alignment vertical="center" readingOrder="0"/>
    </dxf>
  </rfmt>
  <rfmt sheetId="1" sqref="AI86" start="0" length="0">
    <dxf>
      <font>
        <i/>
        <sz val="18"/>
        <color auto="1"/>
      </font>
      <alignment vertical="center" readingOrder="0"/>
    </dxf>
  </rfmt>
  <rfmt sheetId="1" sqref="AJ86" start="0" length="0">
    <dxf>
      <font>
        <i/>
        <sz val="18"/>
        <color auto="1"/>
      </font>
      <alignment vertical="center" readingOrder="0"/>
    </dxf>
  </rfmt>
  <rfmt sheetId="1" sqref="AK86" start="0" length="0">
    <dxf>
      <font>
        <i/>
        <sz val="18"/>
        <color auto="1"/>
      </font>
      <alignment vertical="center" readingOrder="0"/>
    </dxf>
  </rfmt>
  <rfmt sheetId="1" sqref="AL86" start="0" length="0">
    <dxf>
      <font>
        <i/>
        <sz val="18"/>
        <color auto="1"/>
      </font>
      <alignment vertical="center" readingOrder="0"/>
    </dxf>
  </rfmt>
  <rfmt sheetId="1" sqref="AM86" start="0" length="0">
    <dxf>
      <font>
        <i/>
        <sz val="18"/>
        <color auto="1"/>
      </font>
      <alignment vertical="center" readingOrder="0"/>
    </dxf>
  </rfmt>
  <rfmt sheetId="1" sqref="AN86" start="0" length="0">
    <dxf>
      <font>
        <i/>
        <sz val="18"/>
        <color auto="1"/>
      </font>
      <alignment vertical="center" readingOrder="0"/>
    </dxf>
  </rfmt>
  <rfmt sheetId="1" sqref="AO86" start="0" length="0">
    <dxf>
      <font>
        <i/>
        <sz val="18"/>
        <color auto="1"/>
      </font>
      <alignment vertical="center" readingOrder="0"/>
    </dxf>
  </rfmt>
  <rfmt sheetId="1" sqref="AP86" start="0" length="0">
    <dxf>
      <font>
        <i/>
        <sz val="18"/>
        <color auto="1"/>
      </font>
      <alignment vertical="center" readingOrder="0"/>
    </dxf>
  </rfmt>
  <rfmt sheetId="1" sqref="AQ86" start="0" length="0">
    <dxf>
      <font>
        <i/>
        <sz val="18"/>
        <color auto="1"/>
      </font>
      <alignment vertical="center" readingOrder="0"/>
    </dxf>
  </rfmt>
  <rfmt sheetId="1" sqref="AR86" start="0" length="0">
    <dxf>
      <font>
        <i/>
        <sz val="18"/>
        <color auto="1"/>
      </font>
      <alignment vertical="center" readingOrder="0"/>
    </dxf>
  </rfmt>
  <rfmt sheetId="1" sqref="AS86" start="0" length="0">
    <dxf>
      <font>
        <i/>
        <sz val="18"/>
        <color auto="1"/>
      </font>
      <alignment vertical="center" readingOrder="0"/>
    </dxf>
  </rfmt>
  <rfmt sheetId="1" sqref="AT86" start="0" length="0">
    <dxf>
      <font>
        <i/>
        <sz val="18"/>
        <color auto="1"/>
      </font>
      <alignment vertical="center" readingOrder="0"/>
    </dxf>
  </rfmt>
  <rfmt sheetId="1" sqref="AU86" start="0" length="0">
    <dxf>
      <font>
        <i/>
        <sz val="18"/>
        <color auto="1"/>
      </font>
      <alignment vertical="center" readingOrder="0"/>
    </dxf>
  </rfmt>
  <rfmt sheetId="1" sqref="AV86" start="0" length="0">
    <dxf>
      <font>
        <i/>
        <sz val="18"/>
        <color auto="1"/>
      </font>
      <alignment vertical="center" readingOrder="0"/>
    </dxf>
  </rfmt>
  <rfmt sheetId="1" sqref="AW86" start="0" length="0">
    <dxf>
      <font>
        <i/>
        <sz val="18"/>
        <color auto="1"/>
      </font>
      <alignment vertical="center" readingOrder="0"/>
    </dxf>
  </rfmt>
  <rfmt sheetId="1" sqref="AX86" start="0" length="0">
    <dxf>
      <font>
        <i/>
        <sz val="18"/>
        <color auto="1"/>
      </font>
      <alignment vertical="center" readingOrder="0"/>
    </dxf>
  </rfmt>
  <rfmt sheetId="1" sqref="AY86" start="0" length="0">
    <dxf>
      <font>
        <i/>
        <sz val="18"/>
        <color auto="1"/>
      </font>
      <alignment vertical="center" readingOrder="0"/>
    </dxf>
  </rfmt>
  <rfmt sheetId="1" sqref="AZ86" start="0" length="0">
    <dxf>
      <font>
        <i/>
        <sz val="18"/>
        <color auto="1"/>
      </font>
      <alignment vertical="center" readingOrder="0"/>
    </dxf>
  </rfmt>
  <rfmt sheetId="1" sqref="BA86" start="0" length="0">
    <dxf>
      <font>
        <i/>
        <sz val="18"/>
        <color auto="1"/>
      </font>
      <alignment vertical="center" readingOrder="0"/>
    </dxf>
  </rfmt>
  <rfmt sheetId="1" sqref="BB86" start="0" length="0">
    <dxf>
      <font>
        <i/>
        <sz val="18"/>
        <color auto="1"/>
      </font>
      <alignment vertical="center" readingOrder="0"/>
    </dxf>
  </rfmt>
  <rfmt sheetId="1" sqref="BC86" start="0" length="0">
    <dxf>
      <font>
        <i/>
        <sz val="18"/>
        <color auto="1"/>
      </font>
      <alignment vertical="center" readingOrder="0"/>
    </dxf>
  </rfmt>
  <rfmt sheetId="1" sqref="BD86" start="0" length="0">
    <dxf>
      <font>
        <i/>
        <sz val="18"/>
        <color auto="1"/>
      </font>
      <alignment vertical="center" readingOrder="0"/>
    </dxf>
  </rfmt>
  <rfmt sheetId="1" sqref="BE86" start="0" length="0">
    <dxf>
      <font>
        <i/>
        <sz val="18"/>
        <color auto="1"/>
      </font>
      <alignment vertical="center" readingOrder="0"/>
    </dxf>
  </rfmt>
  <rfmt sheetId="1" sqref="BF86" start="0" length="0">
    <dxf>
      <font>
        <i/>
        <sz val="18"/>
        <color auto="1"/>
      </font>
      <alignment vertical="center" readingOrder="0"/>
    </dxf>
  </rfmt>
  <rfmt sheetId="1" sqref="BG86" start="0" length="0">
    <dxf>
      <font>
        <i/>
        <sz val="18"/>
        <color auto="1"/>
      </font>
      <alignment vertical="center" readingOrder="0"/>
    </dxf>
  </rfmt>
  <rfmt sheetId="1" sqref="BH86" start="0" length="0">
    <dxf>
      <font>
        <i/>
        <sz val="18"/>
        <color auto="1"/>
      </font>
      <alignment vertical="center" readingOrder="0"/>
    </dxf>
  </rfmt>
  <rfmt sheetId="1" sqref="BI86" start="0" length="0">
    <dxf>
      <font>
        <i/>
        <sz val="18"/>
        <color auto="1"/>
      </font>
      <alignment vertical="center" readingOrder="0"/>
    </dxf>
  </rfmt>
  <rfmt sheetId="1" sqref="BJ86" start="0" length="0">
    <dxf>
      <font>
        <i/>
        <sz val="18"/>
        <color auto="1"/>
      </font>
      <alignment vertical="center" readingOrder="0"/>
    </dxf>
  </rfmt>
  <rfmt sheetId="1" sqref="BK86" start="0" length="0">
    <dxf>
      <font>
        <i/>
        <sz val="18"/>
        <color auto="1"/>
      </font>
      <alignment vertical="center" readingOrder="0"/>
    </dxf>
  </rfmt>
  <rfmt sheetId="1" sqref="BL86" start="0" length="0">
    <dxf>
      <font>
        <i/>
        <sz val="18"/>
        <color auto="1"/>
      </font>
      <alignment vertical="center" readingOrder="0"/>
    </dxf>
  </rfmt>
  <rfmt sheetId="1" sqref="BM86" start="0" length="0">
    <dxf>
      <font>
        <i/>
        <sz val="18"/>
        <color auto="1"/>
      </font>
      <alignment vertical="center" readingOrder="0"/>
    </dxf>
  </rfmt>
  <rfmt sheetId="1" sqref="BN86" start="0" length="0">
    <dxf>
      <font>
        <i/>
        <sz val="18"/>
        <color auto="1"/>
      </font>
      <alignment vertical="center" readingOrder="0"/>
    </dxf>
  </rfmt>
  <rfmt sheetId="1" sqref="BO86" start="0" length="0">
    <dxf>
      <font>
        <i/>
        <sz val="18"/>
        <color auto="1"/>
      </font>
      <alignment vertical="center" readingOrder="0"/>
    </dxf>
  </rfmt>
  <rfmt sheetId="1" sqref="BP86" start="0" length="0">
    <dxf>
      <font>
        <i/>
        <sz val="18"/>
        <color auto="1"/>
      </font>
      <alignment vertical="center" readingOrder="0"/>
    </dxf>
  </rfmt>
  <rfmt sheetId="1" sqref="A86:XFD86" start="0" length="0">
    <dxf>
      <font>
        <i/>
        <sz val="18"/>
        <color auto="1"/>
      </font>
      <alignment vertical="center" readingOrder="0"/>
    </dxf>
  </rfmt>
  <rcc rId="386" sId="1">
    <nc r="B87" t="inlineStr">
      <is>
        <t>федеральный бюджет</t>
      </is>
    </nc>
  </rcc>
  <rcc rId="387" sId="1">
    <nc r="K87">
      <f>D87-J87</f>
    </nc>
  </rcc>
  <rcc rId="388" sId="1">
    <nc r="M87">
      <f>D87-J87</f>
    </nc>
  </rcc>
  <rcc rId="389" sId="1">
    <nc r="O87">
      <f>D87-J87</f>
    </nc>
  </rcc>
  <rcc rId="390" sId="1">
    <nc r="B88" t="inlineStr">
      <is>
        <t xml:space="preserve">бюджет ХМАО - Югры </t>
      </is>
    </nc>
  </rcc>
  <rfmt sheetId="1" sqref="D88" start="0" length="0">
    <dxf>
      <font>
        <b val="0"/>
        <sz val="20"/>
        <color rgb="FFFF0000"/>
      </font>
    </dxf>
  </rfmt>
  <rcc rId="391" sId="1" numFmtId="4">
    <nc r="E88">
      <v>0</v>
    </nc>
  </rcc>
  <rcc rId="392" sId="1">
    <nc r="F88">
      <f>E88/D88</f>
    </nc>
  </rcc>
  <rcc rId="393" sId="1" numFmtId="4">
    <nc r="G88">
      <v>0</v>
    </nc>
  </rcc>
  <rcc rId="394" sId="1">
    <nc r="H88">
      <f>G88/D88</f>
    </nc>
  </rcc>
  <rcc rId="395" sId="1">
    <nc r="K88">
      <f>D88-J88</f>
    </nc>
  </rcc>
  <rcc rId="396" sId="1">
    <nc r="M88">
      <f>D88-J88</f>
    </nc>
  </rcc>
  <rcc rId="397" sId="1">
    <nc r="O88">
      <f>D88-J88</f>
    </nc>
  </rcc>
  <rcc rId="398" sId="1">
    <nc r="B89" t="inlineStr">
      <is>
        <t>бюджет МО</t>
      </is>
    </nc>
  </rcc>
  <rfmt sheetId="1" sqref="D89" start="0" length="0">
    <dxf>
      <font>
        <b val="0"/>
        <sz val="20"/>
        <color rgb="FFFF0000"/>
      </font>
    </dxf>
  </rfmt>
  <rcc rId="399" sId="1" numFmtId="4">
    <nc r="E89">
      <v>0</v>
    </nc>
  </rcc>
  <rcc rId="400" sId="1" numFmtId="4">
    <nc r="G89">
      <v>0</v>
    </nc>
  </rcc>
  <rcc rId="401" sId="1">
    <nc r="K89">
      <f>D89-J89</f>
    </nc>
  </rcc>
  <rcc rId="402" sId="1">
    <nc r="M89">
      <f>D89-J89</f>
    </nc>
  </rcc>
  <rcc rId="403" sId="1">
    <nc r="O89">
      <f>D89-J89</f>
    </nc>
  </rcc>
  <rcc rId="404" sId="1">
    <nc r="B90" t="inlineStr">
      <is>
        <t>бюджет МО сверх соглашения</t>
      </is>
    </nc>
  </rcc>
  <rfmt sheetId="1" sqref="D90" start="0" length="0">
    <dxf>
      <font>
        <b val="0"/>
        <sz val="20"/>
        <color rgb="FFFF0000"/>
      </font>
    </dxf>
  </rfmt>
  <rcc rId="405" sId="1">
    <nc r="M90">
      <f>D90-J90</f>
    </nc>
  </rcc>
  <rcc rId="406" sId="1">
    <nc r="O90">
      <f>D90-J90</f>
    </nc>
  </rcc>
  <rcc rId="407" sId="1">
    <nc r="B91" t="inlineStr">
      <is>
        <t>привлечённые средства</t>
      </is>
    </nc>
  </rcc>
  <rcc rId="408" sId="1">
    <nc r="M91">
      <f>D91-J91</f>
    </nc>
  </rcc>
  <rcc rId="409" sId="1">
    <nc r="O91">
      <f>D91-J91</f>
    </nc>
  </rcc>
  <rcc rId="410" sId="1">
    <nc r="A86" t="inlineStr">
      <is>
        <t>11.1.1.2</t>
      </is>
    </nc>
  </rcc>
  <rcc rId="411" sId="1">
    <nc r="B86" t="inlineStr">
      <is>
        <t>ДАиГ (выполнение работ по подготовке изменений в проект межевания и проект планировки территории улично - дорожной сети города Сургута в части "красных" линий)</t>
      </is>
    </nc>
  </rcc>
  <rcc rId="412" sId="1" numFmtId="4">
    <nc r="C89">
      <v>0</v>
    </nc>
  </rcc>
  <rcc rId="413" sId="1" numFmtId="4">
    <nc r="C88">
      <v>0</v>
    </nc>
  </rcc>
  <rcc rId="414" sId="1" numFmtId="4">
    <nc r="D89">
      <v>0</v>
    </nc>
  </rcc>
  <rcc rId="415" sId="1" numFmtId="4">
    <nc r="D88">
      <v>2165.3000000000002</v>
    </nc>
  </rcc>
  <rcc rId="416" sId="1" numFmtId="14">
    <nc r="F89">
      <v>0</v>
    </nc>
  </rcc>
  <rcc rId="417" sId="1" numFmtId="4">
    <nc r="J88">
      <v>2165.3000000000002</v>
    </nc>
  </rcc>
  <rcc rId="418" sId="1">
    <nc r="L86" t="inlineStr">
      <is>
        <t>Размещение закупки на выполнение работ по  подготовке изменений в проект межевания и проект планировки территории улично - дорожной сети города Сургута в части "красных" линий запланировано на III квартал 2018года. Доля софинансирования местного бюджета будет вынесена на рассмотрение  бюджетной  комиссии, которая состоится в июне 2018 года.</t>
      </is>
    </nc>
  </rcc>
  <rfmt sheetId="1" sqref="A80:XFD91" start="0" length="2147483647">
    <dxf>
      <font>
        <color auto="1"/>
      </font>
    </dxf>
  </rfmt>
  <rcc rId="419" sId="1" numFmtId="4">
    <oc r="C77">
      <v>22399.37</v>
    </oc>
    <nc r="C77">
      <f>C83+C89</f>
    </nc>
  </rcc>
  <rcc rId="420" sId="1" numFmtId="4">
    <oc r="C76">
      <v>181231.3</v>
    </oc>
    <nc r="C76">
      <f>C82+C88</f>
    </nc>
  </rcc>
  <rcc rId="421" sId="1" numFmtId="4">
    <oc r="D76">
      <v>181231.3</v>
    </oc>
    <nc r="D76">
      <f>D82+D88</f>
    </nc>
  </rcc>
  <rcc rId="422" sId="1" numFmtId="4">
    <oc r="D77">
      <v>22399.37</v>
    </oc>
    <nc r="D77">
      <f>D83+D89</f>
    </nc>
  </rcc>
  <rcc rId="423" sId="1" numFmtId="4">
    <oc r="J77">
      <v>22399.37</v>
    </oc>
    <nc r="J77">
      <f>J89+J83</f>
    </nc>
  </rcc>
  <rcc rId="424" sId="1" numFmtId="4">
    <oc r="J76">
      <v>181231.3</v>
    </oc>
    <nc r="J76">
      <f>J88+J82</f>
    </nc>
  </rcc>
  <rfmt sheetId="1" sqref="A74:XFD79" start="0" length="2147483647">
    <dxf>
      <font>
        <color auto="1"/>
      </font>
    </dxf>
  </rfmt>
  <rcc rId="425" sId="1" numFmtId="4">
    <oc r="G101">
      <v>0</v>
    </oc>
    <nc r="G101">
      <v>10014.58</v>
    </nc>
  </rcc>
  <rcc rId="426" sId="1" numFmtId="4">
    <oc r="G100">
      <v>0</v>
    </oc>
    <nc r="G100">
      <v>16911.5</v>
    </nc>
  </rcc>
  <rcc rId="427" sId="1" numFmtId="4">
    <oc r="E101">
      <v>0</v>
    </oc>
    <nc r="E101">
      <v>10014.58</v>
    </nc>
  </rcc>
  <rcc rId="428" sId="1" numFmtId="4">
    <oc r="E100">
      <v>0</v>
    </oc>
    <nc r="E100">
      <v>16911.5</v>
    </nc>
  </rcc>
  <rcc rId="429" sId="1">
    <oc r="L98" t="inlineStr">
      <is>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t>
      </is>
    </oc>
    <nc r="L98"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марте принято работ на сумму 17 509,6 тыс. руб. Средства местного бюджета оплачены. Оплата за счет средств окружного бюджета в размере 13 132,2 тыс. руб. будет произведена в следующем отчетном периоде.</t>
      </is>
    </nc>
  </rcc>
  <rfmt sheetId="1" sqref="A98:XFD103" start="0" length="2147483647">
    <dxf>
      <font>
        <color auto="1"/>
      </font>
    </dxf>
  </rfmt>
  <rfmt sheetId="1" sqref="A92:XFD97" start="0" length="2147483647">
    <dxf>
      <font>
        <color auto="1"/>
      </font>
    </dxf>
  </rfmt>
  <rfmt sheetId="1" sqref="A68:XFD73" start="0" length="2147483647">
    <dxf>
      <font>
        <color auto="1"/>
      </font>
    </dxf>
  </rfmt>
  <rfmt sheetId="1" sqref="I92:I101" start="0" length="2147483647">
    <dxf>
      <font>
        <color rgb="FFFF0000"/>
      </font>
    </dxf>
  </rfmt>
  <rcc rId="430" sId="1" numFmtId="4">
    <oc r="D130">
      <v>478.3</v>
    </oc>
    <nc r="D130">
      <v>968.9</v>
    </nc>
  </rcc>
  <rcc rId="431" sId="1" numFmtId="4">
    <oc r="D129">
      <v>1565.1</v>
    </oc>
    <nc r="D129">
      <v>3170.9</v>
    </nc>
  </rcc>
  <rcc rId="432" sId="1" numFmtId="4">
    <oc r="J130">
      <v>478.3</v>
    </oc>
    <nc r="J130">
      <v>968.9</v>
    </nc>
  </rcc>
  <rcc rId="433" sId="1" numFmtId="4">
    <oc r="J129">
      <v>1565.1</v>
    </oc>
    <nc r="J129">
      <v>3170.9</v>
    </nc>
  </rcc>
  <rcc rId="434" sId="1">
    <oc r="L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размещениа заявка на проведение аукциона. Подведение итогов аукциона состоится - 23.04.2018.</t>
      </is>
    </oc>
    <nc r="L128" t="inlineStr">
      <is>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размещениа заявка на проведение аукциона. Подведение итогов аукциона состоится - 23.04.2018.Уведомлением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t>
      </is>
    </nc>
  </rcc>
  <rfmt sheetId="1" sqref="A128:XFD133" start="0" length="2147483647">
    <dxf>
      <font>
        <color auto="1"/>
      </font>
    </dxf>
  </rfmt>
  <rcc rId="435" sId="1">
    <oc r="L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oc>
    <nc r="L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is>
    </nc>
  </rcc>
  <rfmt sheetId="1" sqref="A104:XFD109" start="0" length="2147483647">
    <dxf>
      <font>
        <color auto="1"/>
      </font>
    </dxf>
  </rfmt>
  <rfmt sheetId="1" sqref="C62:K65" start="0" length="2147483647">
    <dxf>
      <font/>
    </dxf>
  </rfmt>
  <rfmt sheetId="1" sqref="C62:K65" start="0" length="2147483647">
    <dxf>
      <font>
        <color auto="1"/>
      </font>
    </dxf>
  </rfmt>
  <rfmt sheetId="1" sqref="I62:I72" start="0" length="2147483647">
    <dxf>
      <font>
        <color rgb="FFFF0000"/>
      </font>
    </dxf>
  </rfmt>
  <rcv guid="{99950613-28E7-4EC2-B918-559A2757B0A9}" action="delete"/>
  <rdn rId="0" localSheetId="1" customView="1" name="Z_99950613_28E7_4EC2_B918_559A2757B0A9_.wvu.PrintArea" hidden="1" oldHidden="1">
    <formula>'на 01.03.2018'!$A$1:$L$195</formula>
    <oldFormula>'на 01.03.2018'!$A$1:$L$195</oldFormula>
  </rdn>
  <rdn rId="0" localSheetId="1" customView="1" name="Z_99950613_28E7_4EC2_B918_559A2757B0A9_.wvu.PrintTitles" hidden="1" oldHidden="1">
    <formula>'на 01.03.2018'!$5:$8</formula>
    <oldFormula>'на 01.03.2018'!$5:$8</oldFormula>
  </rdn>
  <rdn rId="0" localSheetId="1" customView="1" name="Z_99950613_28E7_4EC2_B918_559A2757B0A9_.wvu.FilterData" hidden="1" oldHidden="1">
    <formula>'на 01.03.2018'!$A$7:$L$397</formula>
    <oldFormula>'на 01.03.2018'!$A$7:$L$397</oldFormula>
  </rdn>
  <rcv guid="{99950613-28E7-4EC2-B918-559A2757B0A9}"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 sId="1">
    <o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составило 67 054,2 рублей.
</t>
        </r>
        <r>
          <rPr>
            <sz val="16"/>
            <rFont val="Times New Roman"/>
            <family val="1"/>
            <charset val="204"/>
          </rPr>
          <t xml:space="preserve">ДАиГ: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30.03.2018 уведомлением ДФ ХМАО доведены средства окружного бюджета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oc>
    <n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t>
        </r>
        <r>
          <rPr>
            <sz val="16"/>
            <rFont val="Times New Roman"/>
            <family val="1"/>
            <charset val="204"/>
          </rPr>
          <t>составило 66 850,2 рублей.</t>
        </r>
        <r>
          <rPr>
            <sz val="16"/>
            <color rgb="FFFF0000"/>
            <rFont val="Times New Roman"/>
            <family val="2"/>
            <charset val="204"/>
          </rPr>
          <t xml:space="preserve">
</t>
        </r>
        <r>
          <rPr>
            <sz val="16"/>
            <rFont val="Times New Roman"/>
            <family val="1"/>
            <charset val="204"/>
          </rPr>
          <t xml:space="preserve">ДАиГ: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30.03.2018 уведомлением ДФ ХМАО доведены средства окружного бюджета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nc>
  </rcc>
  <rcv guid="{3EEA7E1A-5F2B-4408-A34C-1F0223B5B245}" action="delete"/>
  <rdn rId="0" localSheetId="1" customView="1" name="Z_3EEA7E1A_5F2B_4408_A34C_1F0223B5B245_.wvu.PrintArea" hidden="1" oldHidden="1">
    <formula>'на 01.03.2018'!$A$1:$L$196</formula>
    <oldFormula>'на 01.03.2018'!$A$1:$L$196</oldFormula>
  </rdn>
  <rdn rId="0" localSheetId="1" customView="1" name="Z_3EEA7E1A_5F2B_4408_A34C_1F0223B5B245_.wvu.PrintTitles" hidden="1" oldHidden="1">
    <formula>'на 01.03.2018'!$5:$8</formula>
    <oldFormula>'на 01.03.2018'!$5:$8</oldFormula>
  </rdn>
  <rdn rId="0" localSheetId="1" customView="1" name="Z_3EEA7E1A_5F2B_4408_A34C_1F0223B5B245_.wvu.FilterData" hidden="1" oldHidden="1">
    <formula>'на 01.03.2018'!$A$7:$L$397</formula>
    <oldFormula>'на 01.03.2018'!$A$7:$L$397</oldFormula>
  </rdn>
  <rcv guid="{3EEA7E1A-5F2B-4408-A34C-1F0223B5B24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 sId="1" odxf="1" dxf="1">
    <oc r="L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color rgb="FFFF0000"/>
            <rFont val="Times New Roman"/>
            <family val="2"/>
            <charset val="204"/>
          </rPr>
          <t>ДГХ:</t>
        </r>
        <r>
          <rPr>
            <sz val="16"/>
            <color rgb="FFFF0000"/>
            <rFont val="Times New Roman"/>
            <family val="2"/>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3 квартал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odxf>
      <font>
        <sz val="16"/>
        <color rgb="FFFF0000"/>
      </font>
    </odxf>
    <ndxf>
      <font>
        <sz val="16"/>
        <color rgb="FFFF0000"/>
      </font>
    </ndxf>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3" sId="1">
    <o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t>
        </r>
        <r>
          <rPr>
            <sz val="16"/>
            <rFont val="Times New Roman"/>
            <family val="1"/>
            <charset val="204"/>
          </rPr>
          <t>составило 66 850,2 рублей.</t>
        </r>
        <r>
          <rPr>
            <sz val="16"/>
            <color rgb="FFFF0000"/>
            <rFont val="Times New Roman"/>
            <family val="2"/>
            <charset val="204"/>
          </rPr>
          <t xml:space="preserve">
</t>
        </r>
        <r>
          <rPr>
            <sz val="16"/>
            <rFont val="Times New Roman"/>
            <family val="1"/>
            <charset val="204"/>
          </rPr>
          <t xml:space="preserve">ДАиГ: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30.03.2018 уведомлением ДФ ХМАО доведены средства окружного бюджета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oc>
    <n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t>
        </r>
        <r>
          <rPr>
            <sz val="16"/>
            <rFont val="Times New Roman"/>
            <family val="1"/>
            <charset val="204"/>
          </rPr>
          <t>составило 66 850,2 рублей.</t>
        </r>
        <r>
          <rPr>
            <sz val="16"/>
            <color rgb="FFFF0000"/>
            <rFont val="Times New Roman"/>
            <family val="2"/>
            <charset val="204"/>
          </rPr>
          <t xml:space="preserve">
</t>
        </r>
        <r>
          <rPr>
            <sz val="16"/>
            <rFont val="Times New Roman"/>
            <family val="1"/>
            <charset val="204"/>
          </rPr>
          <t xml:space="preserve">ДАиГ: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nc>
  </rcc>
  <rcv guid="{CA384592-0CFD-4322-A4EB-34EC04693944}" action="delete"/>
  <rdn rId="0" localSheetId="1" customView="1" name="Z_CA384592_0CFD_4322_A4EB_34EC04693944_.wvu.PrintArea" hidden="1" oldHidden="1">
    <formula>'на 01.03.2018'!$A$1:$L$191</formula>
    <oldFormula>'на 01.03.2018'!$A$1:$L$191</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01.03.2018'!$A$7:$L$397</formula>
    <oldFormula>'на 01.03.2018'!$A$7:$L$397</oldFormula>
  </rdn>
  <rcv guid="{CA384592-0CFD-4322-A4EB-34EC04693944}"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7" sId="1">
    <oc r="L29" t="inlineStr">
      <is>
        <r>
          <rPr>
            <u/>
            <sz val="16"/>
            <color rgb="FFFF0000"/>
            <rFont val="Times New Roman"/>
            <family val="1"/>
            <charset val="204"/>
          </rPr>
          <t>АГ:</t>
        </r>
        <r>
          <rPr>
            <sz val="16"/>
            <color rgb="FFFF0000"/>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color rgb="FFFF0000"/>
            <rFont val="Times New Roman"/>
            <family val="1"/>
            <charset val="204"/>
          </rPr>
          <t>ДО:</t>
        </r>
        <r>
          <rPr>
            <sz val="16"/>
            <color rgb="FFFF0000"/>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L29" t="inlineStr">
      <is>
        <r>
          <rPr>
            <u/>
            <sz val="16"/>
            <color rgb="FFFF0000"/>
            <rFont val="Times New Roman"/>
            <family val="1"/>
            <charset val="204"/>
          </rPr>
          <t>АГ:</t>
        </r>
        <r>
          <rPr>
            <sz val="16"/>
            <color rgb="FFFF0000"/>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color rgb="FFFF0000"/>
            <rFont val="Times New Roman"/>
            <family val="1"/>
            <charset val="204"/>
          </rPr>
          <t>ДО:</t>
        </r>
        <r>
          <rPr>
            <sz val="16"/>
            <color rgb="FFFF0000"/>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8" sId="1">
    <oc r="L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(вопрос об увеличении субсидии вынесен на апрельскую Думу города).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L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9" sId="1">
    <oc r="L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L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0" sId="1">
    <oc r="L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L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1" sId="1">
    <oc r="L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L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предложены к исключению на апрельской Думе города на основании заключенного соглашения от 28.03.2018 № 3-Согл 2018.</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t>
        </r>
        <r>
          <rPr>
            <sz val="16"/>
            <color rgb="FFFF0000"/>
            <rFont val="Times New Roman"/>
            <family val="2"/>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t>
        </r>
        <r>
          <rPr>
            <sz val="16"/>
            <color rgb="FFFF0000"/>
            <rFont val="Times New Roman"/>
            <family val="2"/>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t>
        </r>
        <r>
          <rPr>
            <sz val="16"/>
            <color rgb="FFFF0000"/>
            <rFont val="Times New Roman"/>
            <family val="2"/>
            <charset val="204"/>
          </rPr>
          <t xml:space="preserve">
</t>
        </r>
        <r>
          <rPr>
            <sz val="16"/>
            <rFont val="Times New Roman"/>
            <family val="1"/>
            <charset val="204"/>
          </rPr>
          <t xml:space="preserve">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2" sId="1" odxf="1" dxf="1">
    <oc r="L147" t="inlineStr">
      <is>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rFont val="Times New Roman"/>
            <family val="1"/>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L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АГ(ДК):</t>
        </r>
        <r>
          <rPr>
            <sz val="16"/>
            <color rgb="FFFF0000"/>
            <rFont val="Times New Roman"/>
            <family val="2"/>
            <charset val="204"/>
          </rPr>
          <t xml:space="preserve"> </t>
        </r>
        <r>
          <rPr>
            <sz val="16"/>
            <rFont val="Times New Roman"/>
            <family val="1"/>
            <charset val="204"/>
          </rPr>
          <t>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rFont val="Times New Roman"/>
            <family val="1"/>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odxf>
      <font>
        <sz val="16"/>
        <color rgb="FFFF0000"/>
      </font>
    </odxf>
    <ndxf>
      <font>
        <sz val="16"/>
        <color rgb="FFFF0000"/>
      </font>
    </ndxf>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 start="0" length="2147483647">
    <dxf>
      <font>
        <color auto="1"/>
      </font>
    </dxf>
  </rfmt>
  <rfmt sheetId="1" sqref="C11" start="0" length="2147483647">
    <dxf>
      <font>
        <color auto="1"/>
      </font>
    </dxf>
  </rfmt>
  <rfmt sheetId="1" sqref="C12:C13" start="0" length="2147483647">
    <dxf>
      <font>
        <color auto="1"/>
      </font>
    </dxf>
  </rfmt>
  <rfmt sheetId="1" sqref="C14" start="0" length="2147483647">
    <dxf>
      <font>
        <color auto="1"/>
      </font>
    </dxf>
  </rfmt>
  <rcv guid="{D95852A1-B0FC-4AC5-B62B-5CCBE05B0D15}" action="delete"/>
  <rdn rId="0" localSheetId="1" customView="1" name="Z_D95852A1_B0FC_4AC5_B62B_5CCBE05B0D15_.wvu.FilterData" hidden="1" oldHidden="1">
    <formula>'на 01.03.2018'!$A$7:$L$397</formula>
    <oldFormula>'на 01.03.2018'!$A$7:$L$397</oldFormula>
  </rdn>
  <rcv guid="{D95852A1-B0FC-4AC5-B62B-5CCBE05B0D15}" action="add"/>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 start="0" length="2147483647">
    <dxf>
      <font>
        <color auto="1"/>
      </font>
    </dxf>
  </rfmt>
  <rfmt sheetId="1" sqref="D11" start="0" length="2147483647">
    <dxf>
      <font>
        <color auto="1"/>
      </font>
    </dxf>
  </rfmt>
  <rfmt sheetId="1" sqref="D14" start="0" length="2147483647">
    <dxf>
      <font>
        <color auto="1"/>
      </font>
    </dxf>
  </rfmt>
  <rfmt sheetId="1" sqref="E10" start="0" length="2147483647">
    <dxf>
      <font>
        <color auto="1"/>
      </font>
    </dxf>
  </rfmt>
  <rfmt sheetId="1" sqref="E11" start="0" length="2147483647">
    <dxf>
      <font>
        <color auto="1"/>
      </font>
    </dxf>
  </rfmt>
  <rfmt sheetId="1" sqref="F10:F13" start="0" length="2147483647">
    <dxf>
      <font>
        <color auto="1"/>
      </font>
    </dxf>
  </rfmt>
  <rfmt sheetId="1" sqref="G10" start="0" length="2147483647">
    <dxf>
      <font>
        <color auto="1"/>
      </font>
    </dxf>
  </rfmt>
  <rfmt sheetId="1" sqref="G12:G13" start="0" length="2147483647">
    <dxf>
      <font>
        <color auto="1"/>
      </font>
    </dxf>
  </rfmt>
  <rfmt sheetId="1" sqref="E12:E13" start="0" length="2147483647">
    <dxf>
      <font>
        <color auto="1"/>
      </font>
    </dxf>
  </rfmt>
  <rfmt sheetId="1" sqref="E9" start="0" length="2147483647">
    <dxf>
      <font>
        <color auto="1"/>
      </font>
    </dxf>
  </rfmt>
  <rfmt sheetId="1" sqref="C9" start="0" length="2147483647">
    <dxf>
      <font>
        <color auto="1"/>
      </font>
    </dxf>
  </rfmt>
  <rfmt sheetId="1" sqref="F9" start="0" length="2147483647">
    <dxf>
      <font>
        <color auto="1"/>
      </font>
    </dxf>
  </rfmt>
  <rcc rId="454" sId="1">
    <oc r="L166"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1"/>
            <charset val="204"/>
          </rPr>
          <t xml:space="preserve">   2.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sz val="16"/>
            <rFont val="Times New Roman"/>
            <family val="2"/>
            <charset val="204"/>
          </rPr>
          <t xml:space="preserve">
</t>
        </r>
      </is>
    </oc>
    <nc r="L166" t="inlineStr">
      <is>
        <r>
          <rPr>
            <u/>
            <sz val="16"/>
            <rFont val="Times New Roman"/>
            <family val="2"/>
            <charset val="204"/>
          </rPr>
          <t xml:space="preserve">АГ: </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1"/>
            <charset val="204"/>
          </rPr>
          <t xml:space="preserve">   2.  В рамках реализации мероприятий программы Администрацией города подготовлена и 26.01.2018 направлена заявка на участие в отборе муниципальных образований для предоставления субсидий из бюджета Ханты-Мансийского автономного округа – Югры на реализацию мероприятий муниципальных программ (подпрограмм) развития малого и среднего предпринимательства. 14.02.2018 состоялось заседание Комиссии по отбору муниципальных образований для предоставления субсидий на реализацию мероприятий муниципальных программ при Депэкономики Югры. Направлено соглашение  в Депэкономики Югры после заключения, которого будут внесены изменения в муниципальную программу.
</t>
        </r>
        <r>
          <rPr>
            <sz val="16"/>
            <rFont val="Times New Roman"/>
            <family val="2"/>
            <charset val="204"/>
          </rPr>
          <t xml:space="preserve">
</t>
        </r>
      </is>
    </nc>
  </rcc>
  <rfmt sheetId="1" sqref="L166:L171" start="0" length="2147483647">
    <dxf>
      <font>
        <color auto="1"/>
      </font>
    </dxf>
  </rfmt>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5" sId="1">
    <oc r="L29" t="inlineStr">
      <is>
        <r>
          <rPr>
            <u/>
            <sz val="16"/>
            <color rgb="FFFF0000"/>
            <rFont val="Times New Roman"/>
            <family val="1"/>
            <charset val="204"/>
          </rPr>
          <t>АГ:</t>
        </r>
        <r>
          <rPr>
            <sz val="16"/>
            <color rgb="FFFF0000"/>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color rgb="FFFF0000"/>
            <rFont val="Times New Roman"/>
            <family val="1"/>
            <charset val="204"/>
          </rPr>
          <t>ДО:</t>
        </r>
        <r>
          <rPr>
            <sz val="16"/>
            <color rgb="FFFF0000"/>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color rgb="FFFF0000"/>
            <rFont val="Times New Roman"/>
            <family val="1"/>
            <charset val="204"/>
          </rPr>
          <t>ДО:</t>
        </r>
        <r>
          <rPr>
            <sz val="16"/>
            <color rgb="FFFF0000"/>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cv guid="{D95852A1-B0FC-4AC5-B62B-5CCBE05B0D15}" action="delete"/>
  <rdn rId="0" localSheetId="1" customView="1" name="Z_D95852A1_B0FC_4AC5_B62B_5CCBE05B0D15_.wvu.FilterData" hidden="1" oldHidden="1">
    <formula>'на 01.03.2018'!$A$7:$L$397</formula>
    <oldFormula>'на 01.03.2018'!$A$7:$L$397</oldFormula>
  </rdn>
  <rcv guid="{D95852A1-B0FC-4AC5-B62B-5CCBE05B0D15}"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10" start="0" length="2147483647">
    <dxf>
      <font>
        <color auto="1"/>
      </font>
    </dxf>
  </rfmt>
  <rfmt sheetId="1" sqref="L154:L159" start="0" length="2147483647">
    <dxf>
      <font>
        <color auto="1"/>
      </font>
    </dxf>
  </rfmt>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9:H13" start="0" length="2147483647">
    <dxf>
      <font>
        <color auto="1"/>
      </font>
    </dxf>
  </rfmt>
  <rcc rId="457" sId="1">
    <oc r="D189">
      <f>SUM(D190:D193)</f>
    </oc>
    <nc r="D189">
      <f>SUM(D190:D193)</f>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8" sId="1">
    <oc r="D13">
      <f>D19+D27+D34+D41+D47+D53+D59+D66+D145+D152+D170+D177+D184</f>
    </oc>
    <nc r="D13">
      <f>D19+D27+D34+D41+D47+D53+D59+D66+D145+D152+D170+D177+D184</f>
    </nc>
  </rcc>
  <rcc rId="459" sId="1">
    <oc r="D12">
      <f>D18+D26+D33+D40+D46+D52+D58+D65+D144+D151+D169+D176+D183+D163</f>
    </oc>
    <nc r="D12">
      <f>D18+D26+D33+D40+D46+D52+D58+D65+D144+D151+D169+D176+D183+D163+D192</f>
    </nc>
  </rcc>
  <rfmt sheetId="1" sqref="A144:XFD144">
    <dxf>
      <fill>
        <patternFill>
          <bgColor rgb="FFFFFF00"/>
        </patternFill>
      </fill>
    </dxf>
  </rfmt>
  <rcc rId="460" sId="1" numFmtId="4">
    <oc r="D144">
      <v>15025.8</v>
    </oc>
    <nc r="D144">
      <v>15025.79</v>
    </nc>
  </rcc>
  <rcc rId="461" sId="1" numFmtId="4">
    <oc r="J144">
      <v>15025.8</v>
    </oc>
    <nc r="J144">
      <v>15025.79</v>
    </nc>
  </rcc>
  <rfmt sheetId="1" sqref="A144:XFD144">
    <dxf>
      <fill>
        <patternFill patternType="none">
          <bgColor auto="1"/>
        </patternFill>
      </fill>
    </dxf>
  </rfmt>
  <rfmt sheetId="1" sqref="D12:D13" start="0" length="2147483647">
    <dxf>
      <font>
        <color auto="1"/>
      </font>
    </dxf>
  </rfmt>
  <rfmt sheetId="1" sqref="D9" start="0" length="2147483647">
    <dxf>
      <font>
        <color auto="1"/>
      </font>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01.03.2018'!$A$1:$L$199</formula>
    <oldFormula>'на 01.03.2018'!$A$1:$L$199</oldFormula>
  </rdn>
  <rdn rId="0" localSheetId="1" customView="1" name="Z_A0A3CD9B_2436_40D7_91DB_589A95FBBF00_.wvu.PrintTitles" hidden="1" oldHidden="1">
    <formula>'на 01.03.2018'!$5:$8</formula>
    <oldFormula>'на 01.03.2018'!$5:$8</oldFormula>
  </rdn>
  <rdn rId="0" localSheetId="1" customView="1" name="Z_A0A3CD9B_2436_40D7_91DB_589A95FBBF00_.wvu.Cols" hidden="1" oldHidden="1">
    <formula>'на 01.03.2018'!$I:$I</formula>
    <oldFormula>'на 01.03.2018'!$I:$I</oldFormula>
  </rdn>
  <rdn rId="0" localSheetId="1" customView="1" name="Z_A0A3CD9B_2436_40D7_91DB_589A95FBBF00_.wvu.FilterData" hidden="1" oldHidden="1">
    <formula>'на 01.03.2018'!$A$7:$L$397</formula>
    <oldFormula>'на 01.03.2018'!$A$7:$L$397</oldFormula>
  </rdn>
  <rcv guid="{A0A3CD9B-2436-40D7-91DB-589A95FBBF00}"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 sId="1">
    <oc r="L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oc>
    <nc r="L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nc>
  </rcc>
  <rcv guid="{45DE1976-7F07-4EB4-8A9C-FB72D060BEFA}" action="delete"/>
  <rdn rId="0" localSheetId="1" customView="1" name="Z_45DE1976_7F07_4EB4_8A9C_FB72D060BEFA_.wvu.PrintArea" hidden="1" oldHidden="1">
    <formula>'на 01.03.2018'!$A$1:$L$193</formula>
    <oldFormula>'на 01.03.2018'!$A$1:$L$193</oldFormula>
  </rdn>
  <rdn rId="0" localSheetId="1" customView="1" name="Z_45DE1976_7F07_4EB4_8A9C_FB72D060BEFA_.wvu.PrintTitles" hidden="1" oldHidden="1">
    <formula>'на 01.03.2018'!$5:$8</formula>
    <oldFormula>'на 01.03.2018'!$5:$8</oldFormula>
  </rdn>
  <rdn rId="0" localSheetId="1" customView="1" name="Z_45DE1976_7F07_4EB4_8A9C_FB72D060BEFA_.wvu.Cols" hidden="1" oldHidden="1">
    <formula>'на 01.03.2018'!$I:$I</formula>
    <oldFormula>'на 01.03.2018'!$I:$I</oldFormula>
  </rdn>
  <rdn rId="0" localSheetId="1" customView="1" name="Z_45DE1976_7F07_4EB4_8A9C_FB72D060BEFA_.wvu.FilterData" hidden="1" oldHidden="1">
    <formula>'на 01.03.2018'!$A$7:$L$397</formula>
    <oldFormula>'на 01.03.2018'!$A$7:$L$397</oldFormula>
  </rdn>
  <rcv guid="{45DE1976-7F07-4EB4-8A9C-FB72D060BEFA}"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2:XFD32">
    <dxf>
      <fill>
        <patternFill>
          <bgColor rgb="FFFFFF00"/>
        </patternFill>
      </fill>
    </dxf>
  </rfmt>
  <rfmt sheetId="1" sqref="A32:XFD32">
    <dxf>
      <fill>
        <patternFill patternType="none">
          <bgColor auto="1"/>
        </patternFill>
      </fill>
    </dxf>
  </rfmt>
  <rfmt sheetId="1" sqref="A39:XFD39">
    <dxf>
      <fill>
        <patternFill>
          <bgColor rgb="FFFFFF00"/>
        </patternFill>
      </fill>
    </dxf>
  </rfmt>
  <rfmt sheetId="1" sqref="A39:XFD39">
    <dxf>
      <fill>
        <patternFill patternType="none">
          <bgColor auto="1"/>
        </patternFill>
      </fill>
    </dxf>
  </rfmt>
  <rfmt sheetId="1" sqref="G9:G12" start="0" length="2147483647">
    <dxf>
      <font>
        <color auto="1"/>
      </font>
    </dxf>
  </rfmt>
  <rfmt sheetId="1" sqref="J9:J14" start="0" length="2147483647">
    <dxf>
      <font>
        <color auto="1"/>
      </font>
    </dxf>
  </rfmt>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1" sId="1">
    <o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t>
        </r>
        <r>
          <rPr>
            <sz val="16"/>
            <rFont val="Times New Roman"/>
            <family val="1"/>
            <charset val="204"/>
          </rPr>
          <t>составило 66 850,2 рублей.</t>
        </r>
        <r>
          <rPr>
            <sz val="16"/>
            <color rgb="FFFF0000"/>
            <rFont val="Times New Roman"/>
            <family val="2"/>
            <charset val="204"/>
          </rPr>
          <t xml:space="preserve">
</t>
        </r>
        <r>
          <rPr>
            <sz val="16"/>
            <rFont val="Times New Roman"/>
            <family val="1"/>
            <charset val="204"/>
          </rPr>
          <t xml:space="preserve">ДАиГ: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oc>
    <nc r="L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t>
        </r>
        <r>
          <rPr>
            <sz val="16"/>
            <color rgb="FFFF0000"/>
            <rFont val="Times New Roman"/>
            <family val="2"/>
            <charset val="204"/>
          </rPr>
          <t xml:space="preserve"> </t>
        </r>
        <r>
          <rPr>
            <sz val="16"/>
            <rFont val="Times New Roman"/>
            <family val="1"/>
            <charset val="204"/>
          </rPr>
          <t>составило 66 850,2 рублей.</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2" sId="1">
    <oc r="L160"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полномочияосуществляется деятельность  в сфере обращения с твердыми коммунальными отходами.
</t>
        </r>
      </is>
    </oc>
    <nc r="L160"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t>
        </r>
      </is>
    </nc>
  </rcc>
  <rcv guid="{A0A3CD9B-2436-40D7-91DB-589A95FBBF00}" action="delete"/>
  <rdn rId="0" localSheetId="1" customView="1" name="Z_A0A3CD9B_2436_40D7_91DB_589A95FBBF00_.wvu.PrintArea" hidden="1" oldHidden="1">
    <formula>'на 01.03.2018'!$A$1:$L$199</formula>
    <oldFormula>'на 01.03.2018'!$A$1:$L$199</oldFormula>
  </rdn>
  <rdn rId="0" localSheetId="1" customView="1" name="Z_A0A3CD9B_2436_40D7_91DB_589A95FBBF00_.wvu.PrintTitles" hidden="1" oldHidden="1">
    <formula>'на 01.03.2018'!$5:$8</formula>
    <oldFormula>'на 01.03.2018'!$5:$8</oldFormula>
  </rdn>
  <rdn rId="0" localSheetId="1" customView="1" name="Z_A0A3CD9B_2436_40D7_91DB_589A95FBBF00_.wvu.Cols" hidden="1" oldHidden="1">
    <formula>'на 01.03.2018'!$I:$I</formula>
    <oldFormula>'на 01.03.2018'!$I:$I</oldFormula>
  </rdn>
  <rdn rId="0" localSheetId="1" customView="1" name="Z_A0A3CD9B_2436_40D7_91DB_589A95FBBF00_.wvu.FilterData" hidden="1" oldHidden="1">
    <formula>'на 01.03.2018'!$A$7:$L$397</formula>
    <oldFormula>'на 01.03.2018'!$A$7:$L$397</oldFormula>
  </rdn>
  <rcv guid="{A0A3CD9B-2436-40D7-91DB-589A95FBBF00}"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7" sId="1">
    <o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color rgb="FFFF0000"/>
            <rFont val="Times New Roman"/>
            <family val="1"/>
            <charset val="204"/>
          </rPr>
          <t>ДО:</t>
        </r>
        <r>
          <rPr>
            <sz val="16"/>
            <color rgb="FFFF0000"/>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8" sId="1">
    <o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L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t>
        </r>
        <r>
          <rPr>
            <sz val="16"/>
            <color rgb="FFFF0000"/>
            <rFont val="Times New Roman"/>
            <family val="2"/>
            <charset val="204"/>
          </rPr>
          <t xml:space="preserve">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cv guid="{67ADFAE6-A9AF-44D7-8539-93CD0F6B7849}" action="delete"/>
  <rdn rId="0" localSheetId="1" customView="1" name="Z_67ADFAE6_A9AF_44D7_8539_93CD0F6B7849_.wvu.PrintArea" hidden="1" oldHidden="1">
    <formula>'на 01.03.2018'!$A$1:$L$195</formula>
    <oldFormula>'на 01.03.2018'!$A$1:$L$195</oldFormula>
  </rdn>
  <rdn rId="0" localSheetId="1" customView="1" name="Z_67ADFAE6_A9AF_44D7_8539_93CD0F6B7849_.wvu.PrintTitles" hidden="1" oldHidden="1">
    <formula>'на 01.03.2018'!$5:$8</formula>
    <oldFormula>'на 01.03.2018'!$5:$8</oldFormula>
  </rdn>
  <rdn rId="0" localSheetId="1" customView="1" name="Z_67ADFAE6_A9AF_44D7_8539_93CD0F6B7849_.wvu.Cols" hidden="1" oldHidden="1">
    <formula>'на 01.03.2018'!$I:$I</formula>
    <oldFormula>'на 01.03.2018'!$I:$I</oldFormula>
  </rdn>
  <rdn rId="0" localSheetId="1" customView="1" name="Z_67ADFAE6_A9AF_44D7_8539_93CD0F6B7849_.wvu.FilterData" hidden="1" oldHidden="1">
    <formula>'на 01.03.2018'!$A$7:$L$397</formula>
    <oldFormula>'на 01.03.2018'!$A$7:$L$397</oldFormula>
  </rdn>
  <rcv guid="{67ADFAE6-A9AF-44D7-8539-93CD0F6B7849}"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8" start="0" length="0">
    <dxf>
      <numFmt numFmtId="3" formatCode="#,##0"/>
      <fill>
        <patternFill patternType="solid">
          <bgColor theme="0"/>
        </patternFill>
      </fill>
      <alignment vertical="center" readingOrder="0"/>
    </dxf>
  </rfmt>
  <rfmt sheetId="1" sqref="J8" start="0" length="0">
    <dxf>
      <numFmt numFmtId="3" formatCode="#,##0"/>
      <fill>
        <patternFill patternType="solid">
          <bgColor theme="0"/>
        </patternFill>
      </fill>
      <alignment vertical="center" readingOrder="0"/>
    </dxf>
  </rfmt>
  <rfmt sheetId="1" sqref="L8" start="0" length="0">
    <dxf>
      <numFmt numFmtId="3" formatCode="#,##0"/>
      <alignment vertical="center" readingOrder="0"/>
    </dxf>
  </rfmt>
  <rcv guid="{CA384592-0CFD-4322-A4EB-34EC04693944}" action="delete"/>
  <rdn rId="0" localSheetId="1" customView="1" name="Z_CA384592_0CFD_4322_A4EB_34EC04693944_.wvu.PrintArea" hidden="1" oldHidden="1">
    <formula>'на 01.03.2018'!$A$1:$L$191</formula>
    <oldFormula>'на 01.03.2018'!$A$1:$L$191</oldFormula>
  </rdn>
  <rdn rId="0" localSheetId="1" customView="1" name="Z_CA384592_0CFD_4322_A4EB_34EC04693944_.wvu.PrintTitles" hidden="1" oldHidden="1">
    <formula>'на 01.03.2018'!$5:$8</formula>
    <oldFormula>'на 01.03.2018'!$5:$8</oldFormula>
  </rdn>
  <rdn rId="0" localSheetId="1" customView="1" name="Z_CA384592_0CFD_4322_A4EB_34EC04693944_.wvu.Cols" hidden="1" oldHidden="1">
    <formula>'на 01.03.2018'!$I:$I</formula>
  </rdn>
  <rdn rId="0" localSheetId="1" customView="1" name="Z_CA384592_0CFD_4322_A4EB_34EC04693944_.wvu.FilterData" hidden="1" oldHidden="1">
    <formula>'на 01.03.2018'!$A$7:$L$397</formula>
    <oldFormula>'на 01.03.2018'!$A$7:$L$397</oldFormula>
  </rdn>
  <rcv guid="{CA384592-0CFD-4322-A4EB-34EC0469394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261E1CAE-B9AE-4F02-AB6D-80ECF5B922DD}" name="Перевощикова Анна Васильевна" id="-1773427593" dateTime="2018-04-04T10:10:33"/>
  <userInfo guid="{261E1CAE-B9AE-4F02-AB6D-80ECF5B922DD}" name="Перевощикова Анна Васильевна" id="-1773409061" dateTime="2018-04-04T10:15:29"/>
  <userInfo guid="{4AE4C20A-54E4-4E91-BB14-6178B4CA8812}" name="Маганёва Екатерина Николаевна" id="-1564129639" dateTime="2018-04-06T15:21:17"/>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2"/>
  <sheetViews>
    <sheetView showZeros="0" tabSelected="1" showOutlineSymbols="0" view="pageBreakPreview" zoomScale="50" zoomScaleNormal="50" zoomScaleSheetLayoutView="37" zoomScalePageLayoutView="75" workbookViewId="0">
      <pane xSplit="2" ySplit="8" topLeftCell="C213" activePane="bottomRight" state="frozen"/>
      <selection pane="topRight" activeCell="C1" sqref="C1"/>
      <selection pane="bottomLeft" activeCell="A9" sqref="A9"/>
      <selection pane="bottomRight" activeCell="B129" sqref="B129"/>
    </sheetView>
  </sheetViews>
  <sheetFormatPr defaultRowHeight="26.25" outlineLevelRow="1" outlineLevelCol="2" x14ac:dyDescent="0.4"/>
  <cols>
    <col min="1" max="1" width="13" style="7" customWidth="1"/>
    <col min="2" max="2" width="89" style="12" customWidth="1"/>
    <col min="3" max="3" width="31.625" style="8" customWidth="1"/>
    <col min="4" max="4" width="30.875" style="8" customWidth="1"/>
    <col min="5" max="5" width="26.125" style="9" customWidth="1" outlineLevel="2"/>
    <col min="6" max="6" width="18.625" style="10" customWidth="1" outlineLevel="2"/>
    <col min="7" max="7" width="33.75" style="25" customWidth="1" outlineLevel="2"/>
    <col min="8" max="8" width="19.625" style="10" customWidth="1" outlineLevel="2"/>
    <col min="9" max="9" width="26.625" style="10" customWidth="1" outlineLevel="2"/>
    <col min="10" max="10" width="131.5" style="27" customWidth="1"/>
    <col min="11" max="12" width="21.5" style="16" customWidth="1"/>
    <col min="13" max="13" width="22.75" style="6" customWidth="1"/>
    <col min="14" max="66" width="9" style="6" customWidth="1"/>
    <col min="67" max="16384" width="9" style="6"/>
  </cols>
  <sheetData>
    <row r="1" spans="1:13" ht="30.75" x14ac:dyDescent="0.45">
      <c r="A1" s="1"/>
      <c r="B1" s="15"/>
      <c r="C1" s="3"/>
      <c r="D1" s="3"/>
      <c r="E1" s="4"/>
      <c r="F1" s="5"/>
      <c r="G1" s="23"/>
      <c r="H1" s="5"/>
      <c r="I1" s="5"/>
      <c r="J1" s="26"/>
    </row>
    <row r="2" spans="1:13" ht="30.75" x14ac:dyDescent="0.45">
      <c r="A2" s="1"/>
      <c r="B2" s="15"/>
      <c r="C2" s="3"/>
      <c r="D2" s="3"/>
      <c r="E2" s="4"/>
      <c r="F2" s="5"/>
      <c r="G2" s="23"/>
      <c r="H2" s="5"/>
      <c r="I2" s="5"/>
      <c r="J2" s="26"/>
    </row>
    <row r="3" spans="1:13" ht="73.5" customHeight="1" x14ac:dyDescent="0.4">
      <c r="A3" s="191" t="s">
        <v>102</v>
      </c>
      <c r="B3" s="191"/>
      <c r="C3" s="191"/>
      <c r="D3" s="191"/>
      <c r="E3" s="191"/>
      <c r="F3" s="191"/>
      <c r="G3" s="191"/>
      <c r="H3" s="191"/>
      <c r="I3" s="191"/>
      <c r="J3" s="191"/>
    </row>
    <row r="4" spans="1:13" s="2" customFormat="1" ht="41.25" customHeight="1" x14ac:dyDescent="0.4">
      <c r="A4" s="75"/>
      <c r="B4" s="76"/>
      <c r="C4" s="87"/>
      <c r="D4" s="87"/>
      <c r="E4" s="87"/>
      <c r="F4" s="87"/>
      <c r="G4" s="88"/>
      <c r="H4" s="77"/>
      <c r="I4" s="78"/>
      <c r="J4" s="28" t="s">
        <v>32</v>
      </c>
      <c r="K4" s="17"/>
      <c r="L4" s="17"/>
    </row>
    <row r="5" spans="1:13" s="11" customFormat="1" ht="57.75" customHeight="1" x14ac:dyDescent="0.25">
      <c r="A5" s="194" t="s">
        <v>3</v>
      </c>
      <c r="B5" s="197" t="s">
        <v>8</v>
      </c>
      <c r="C5" s="195" t="s">
        <v>62</v>
      </c>
      <c r="D5" s="195"/>
      <c r="E5" s="200" t="s">
        <v>103</v>
      </c>
      <c r="F5" s="200"/>
      <c r="G5" s="200"/>
      <c r="H5" s="200"/>
      <c r="I5" s="198" t="s">
        <v>65</v>
      </c>
      <c r="J5" s="199" t="s">
        <v>50</v>
      </c>
      <c r="K5" s="16"/>
      <c r="L5" s="16"/>
    </row>
    <row r="6" spans="1:13" s="11" customFormat="1" ht="47.25" customHeight="1" x14ac:dyDescent="0.25">
      <c r="A6" s="194"/>
      <c r="B6" s="197"/>
      <c r="C6" s="196" t="s">
        <v>63</v>
      </c>
      <c r="D6" s="195" t="s">
        <v>64</v>
      </c>
      <c r="E6" s="192" t="s">
        <v>7</v>
      </c>
      <c r="F6" s="192"/>
      <c r="G6" s="192" t="s">
        <v>6</v>
      </c>
      <c r="H6" s="192"/>
      <c r="I6" s="198"/>
      <c r="J6" s="199"/>
      <c r="K6" s="16"/>
      <c r="L6" s="16"/>
    </row>
    <row r="7" spans="1:13" s="11" customFormat="1" ht="28.5" customHeight="1" x14ac:dyDescent="0.25">
      <c r="A7" s="194"/>
      <c r="B7" s="197"/>
      <c r="C7" s="196"/>
      <c r="D7" s="195"/>
      <c r="E7" s="13" t="s">
        <v>0</v>
      </c>
      <c r="F7" s="14" t="s">
        <v>12</v>
      </c>
      <c r="G7" s="24" t="s">
        <v>9</v>
      </c>
      <c r="H7" s="14" t="s">
        <v>2</v>
      </c>
      <c r="I7" s="198"/>
      <c r="J7" s="199"/>
      <c r="K7" s="16"/>
      <c r="L7" s="16"/>
    </row>
    <row r="8" spans="1:13" s="35" customFormat="1" ht="131.25" customHeight="1" x14ac:dyDescent="0.25">
      <c r="A8" s="29">
        <v>1</v>
      </c>
      <c r="B8" s="30">
        <v>2</v>
      </c>
      <c r="C8" s="31">
        <v>3</v>
      </c>
      <c r="D8" s="31">
        <v>4</v>
      </c>
      <c r="E8" s="32">
        <v>5</v>
      </c>
      <c r="F8" s="31">
        <v>6</v>
      </c>
      <c r="G8" s="33">
        <v>7</v>
      </c>
      <c r="H8" s="33">
        <v>8</v>
      </c>
      <c r="I8" s="33">
        <v>9</v>
      </c>
      <c r="J8" s="31">
        <v>10</v>
      </c>
      <c r="K8" s="34"/>
      <c r="L8" s="34"/>
    </row>
    <row r="9" spans="1:13" s="79" customFormat="1" ht="87" customHeight="1" x14ac:dyDescent="0.25">
      <c r="A9" s="193"/>
      <c r="B9" s="115" t="s">
        <v>31</v>
      </c>
      <c r="C9" s="170">
        <f>SUM(C10:C14)</f>
        <v>11855135.359999999</v>
      </c>
      <c r="D9" s="172">
        <f>SUM(D10:D14)</f>
        <v>12271701.5</v>
      </c>
      <c r="E9" s="170">
        <f>SUM(E10:E14)</f>
        <v>1662577.51</v>
      </c>
      <c r="F9" s="171">
        <f>E9/D9</f>
        <v>0.13550000000000001</v>
      </c>
      <c r="G9" s="174">
        <f t="shared" ref="G9" si="0">SUM(G10:G14)</f>
        <v>1510482.67</v>
      </c>
      <c r="H9" s="171">
        <f>G9/D9</f>
        <v>0.1231</v>
      </c>
      <c r="I9" s="176">
        <f>SUM(I10:I14)</f>
        <v>12271701.5</v>
      </c>
      <c r="J9" s="201"/>
      <c r="K9" s="18">
        <f t="shared" ref="K9:K20" si="1">D9-I9</f>
        <v>0</v>
      </c>
      <c r="L9" s="18"/>
      <c r="M9" s="19"/>
    </row>
    <row r="10" spans="1:13" s="11" customFormat="1" x14ac:dyDescent="0.25">
      <c r="A10" s="193"/>
      <c r="B10" s="124" t="s">
        <v>4</v>
      </c>
      <c r="C10" s="170">
        <f t="shared" ref="C10:I10" si="2">C16+C24+C31+C38+C44+C50+C56+C63+C142+C149+C167+C174+C181+C161+C190</f>
        <v>66074.399999999994</v>
      </c>
      <c r="D10" s="170">
        <f t="shared" si="2"/>
        <v>61545.74</v>
      </c>
      <c r="E10" s="170">
        <f t="shared" si="2"/>
        <v>8563.2199999999993</v>
      </c>
      <c r="F10" s="171">
        <f t="shared" ref="F10:F14" si="3">E10/D10</f>
        <v>0.1391</v>
      </c>
      <c r="G10" s="174">
        <f t="shared" si="2"/>
        <v>8563.2199999999993</v>
      </c>
      <c r="H10" s="171">
        <f t="shared" ref="H10:H15" si="4">G10/D10</f>
        <v>0.1391</v>
      </c>
      <c r="I10" s="176">
        <f t="shared" si="2"/>
        <v>61545.74</v>
      </c>
      <c r="J10" s="201"/>
      <c r="K10" s="18">
        <f t="shared" si="1"/>
        <v>0</v>
      </c>
      <c r="L10" s="18"/>
      <c r="M10" s="19"/>
    </row>
    <row r="11" spans="1:13" s="11" customFormat="1" x14ac:dyDescent="0.25">
      <c r="A11" s="193"/>
      <c r="B11" s="124" t="s">
        <v>16</v>
      </c>
      <c r="C11" s="170">
        <f t="shared" ref="C11:E12" si="5">C17+C25+C32+C39+C45+C51+C57+C64+C143+C150+C168+C175+C182+C162+C191</f>
        <v>11291431.699999999</v>
      </c>
      <c r="D11" s="170">
        <f t="shared" si="5"/>
        <v>11712116.5</v>
      </c>
      <c r="E11" s="170">
        <f t="shared" si="5"/>
        <v>1589455.8</v>
      </c>
      <c r="F11" s="171">
        <f t="shared" si="3"/>
        <v>0.13569999999999999</v>
      </c>
      <c r="G11" s="174">
        <f>G17+G25+G32+G39+G45+G51+G57+G64+G143+G150+G168+G175+G182+G162+G191</f>
        <v>1437360.96</v>
      </c>
      <c r="H11" s="171">
        <f t="shared" si="4"/>
        <v>0.1227</v>
      </c>
      <c r="I11" s="176">
        <f>I17+I25+I32+I39+I45+I51+I57+I64+I143+I150+I168+I175+I182+I162+I191</f>
        <v>11712116.5</v>
      </c>
      <c r="J11" s="201"/>
      <c r="K11" s="18">
        <f t="shared" si="1"/>
        <v>0</v>
      </c>
      <c r="L11" s="18"/>
      <c r="M11" s="19"/>
    </row>
    <row r="12" spans="1:13" s="11" customFormat="1" x14ac:dyDescent="0.25">
      <c r="A12" s="193"/>
      <c r="B12" s="124" t="s">
        <v>11</v>
      </c>
      <c r="C12" s="170">
        <f t="shared" si="5"/>
        <v>350774.2</v>
      </c>
      <c r="D12" s="172">
        <f t="shared" si="5"/>
        <v>351184.2</v>
      </c>
      <c r="E12" s="170">
        <f t="shared" si="5"/>
        <v>59474.49</v>
      </c>
      <c r="F12" s="171">
        <f t="shared" si="3"/>
        <v>0.1694</v>
      </c>
      <c r="G12" s="174">
        <f>G18+G26+G33+G40+G46+G52+G58+G65+G144+G151+G169+G176+G183+G163+G192</f>
        <v>59474.49</v>
      </c>
      <c r="H12" s="171">
        <f t="shared" si="4"/>
        <v>0.1694</v>
      </c>
      <c r="I12" s="174">
        <f>I18+I26+I33+I40+I46+I52+I58+I65+I144+I151+I169+I176+I183+I163+I192</f>
        <v>351184.2</v>
      </c>
      <c r="J12" s="201"/>
      <c r="K12" s="18">
        <f t="shared" si="1"/>
        <v>0</v>
      </c>
      <c r="L12" s="18"/>
      <c r="M12" s="19"/>
    </row>
    <row r="13" spans="1:13" s="11" customFormat="1" x14ac:dyDescent="0.25">
      <c r="A13" s="193"/>
      <c r="B13" s="124" t="s">
        <v>13</v>
      </c>
      <c r="C13" s="170">
        <f t="shared" ref="C13:E14" si="6">C19+C27+C34+C41+C47+C53+C59+C66+C145+C152+C170+C177+C184</f>
        <v>12933.1</v>
      </c>
      <c r="D13" s="172">
        <f>D19+D27+D34+D41+D47+D53+D59+D66+D145+D152+D170+D177+D184</f>
        <v>12933.1</v>
      </c>
      <c r="E13" s="170">
        <f t="shared" si="6"/>
        <v>5084</v>
      </c>
      <c r="F13" s="171">
        <f t="shared" si="3"/>
        <v>0.3931</v>
      </c>
      <c r="G13" s="170">
        <f>G19+G27+G34+G41+G47+G53+G59+G66+G145+G152+G170+G177+G184+G164</f>
        <v>5084</v>
      </c>
      <c r="H13" s="171">
        <f t="shared" si="4"/>
        <v>0.3931</v>
      </c>
      <c r="I13" s="176">
        <f>I19+I27+I34+I41+I47+I53+I59+I66+I145+I152+I170+I177+I184</f>
        <v>12933.1</v>
      </c>
      <c r="J13" s="201"/>
      <c r="K13" s="18">
        <f t="shared" si="1"/>
        <v>0</v>
      </c>
      <c r="L13" s="18"/>
      <c r="M13" s="19">
        <f t="shared" ref="M13:M37" si="7">D13-I13</f>
        <v>0</v>
      </c>
    </row>
    <row r="14" spans="1:13" s="11" customFormat="1" x14ac:dyDescent="0.25">
      <c r="A14" s="193"/>
      <c r="B14" s="124" t="s">
        <v>5</v>
      </c>
      <c r="C14" s="170">
        <f t="shared" si="6"/>
        <v>133921.96</v>
      </c>
      <c r="D14" s="170">
        <f t="shared" si="6"/>
        <v>133921.96</v>
      </c>
      <c r="E14" s="133">
        <f t="shared" si="6"/>
        <v>0</v>
      </c>
      <c r="F14" s="83">
        <f t="shared" si="3"/>
        <v>0</v>
      </c>
      <c r="G14" s="133">
        <f>G20+G28+G35+G42+G48+G54+G60+G67+G146+G153+G171+G178+G185</f>
        <v>0</v>
      </c>
      <c r="H14" s="83">
        <f t="shared" si="4"/>
        <v>0</v>
      </c>
      <c r="I14" s="176">
        <f>I20+I28+I35+I42+I48+I54+I60+I67+I146+I153+I171+I178+I185</f>
        <v>133921.96</v>
      </c>
      <c r="J14" s="201"/>
      <c r="K14" s="18">
        <f t="shared" si="1"/>
        <v>0</v>
      </c>
      <c r="L14" s="18"/>
      <c r="M14" s="19">
        <f t="shared" si="7"/>
        <v>0</v>
      </c>
    </row>
    <row r="15" spans="1:13" s="44" customFormat="1" ht="102" customHeight="1" x14ac:dyDescent="0.25">
      <c r="A15" s="185" t="s">
        <v>33</v>
      </c>
      <c r="B15" s="90" t="s">
        <v>61</v>
      </c>
      <c r="C15" s="140">
        <f>C16+C17+C18+C19+C20</f>
        <v>3197.6</v>
      </c>
      <c r="D15" s="140">
        <f t="shared" ref="D15:G15" si="8">D16+D17+D18+D19+D20</f>
        <v>3197.6</v>
      </c>
      <c r="E15" s="133">
        <f t="shared" si="8"/>
        <v>0</v>
      </c>
      <c r="F15" s="83">
        <f>E15/D15</f>
        <v>0</v>
      </c>
      <c r="G15" s="133">
        <f t="shared" si="8"/>
        <v>0</v>
      </c>
      <c r="H15" s="83">
        <f t="shared" si="4"/>
        <v>0</v>
      </c>
      <c r="I15" s="129">
        <f t="shared" ref="I15" si="9">I16+I17+I18+I19+I20</f>
        <v>3197.6</v>
      </c>
      <c r="J15" s="202" t="s">
        <v>113</v>
      </c>
      <c r="K15" s="42">
        <f t="shared" si="1"/>
        <v>0</v>
      </c>
      <c r="L15" s="42"/>
      <c r="M15" s="43">
        <f t="shared" si="7"/>
        <v>0</v>
      </c>
    </row>
    <row r="16" spans="1:13" s="44" customFormat="1" x14ac:dyDescent="0.25">
      <c r="A16" s="190"/>
      <c r="B16" s="89" t="s">
        <v>4</v>
      </c>
      <c r="C16" s="37"/>
      <c r="D16" s="37"/>
      <c r="E16" s="22"/>
      <c r="F16" s="85"/>
      <c r="G16" s="22"/>
      <c r="H16" s="85"/>
      <c r="I16" s="37"/>
      <c r="J16" s="203"/>
      <c r="K16" s="42">
        <f t="shared" si="1"/>
        <v>0</v>
      </c>
      <c r="L16" s="42"/>
      <c r="M16" s="43">
        <f t="shared" si="7"/>
        <v>0</v>
      </c>
    </row>
    <row r="17" spans="1:13" s="44" customFormat="1" x14ac:dyDescent="0.25">
      <c r="A17" s="190"/>
      <c r="B17" s="89" t="s">
        <v>16</v>
      </c>
      <c r="C17" s="37">
        <v>3197.6</v>
      </c>
      <c r="D17" s="37">
        <v>3197.6</v>
      </c>
      <c r="E17" s="22">
        <v>0</v>
      </c>
      <c r="F17" s="85">
        <f>E17/D17</f>
        <v>0</v>
      </c>
      <c r="G17" s="22">
        <v>0</v>
      </c>
      <c r="H17" s="85">
        <f>G17/D17</f>
        <v>0</v>
      </c>
      <c r="I17" s="141">
        <v>3197.6</v>
      </c>
      <c r="J17" s="203"/>
      <c r="K17" s="42">
        <f t="shared" si="1"/>
        <v>0</v>
      </c>
      <c r="L17" s="42"/>
      <c r="M17" s="43">
        <f t="shared" si="7"/>
        <v>0</v>
      </c>
    </row>
    <row r="18" spans="1:13" s="44" customFormat="1" x14ac:dyDescent="0.25">
      <c r="A18" s="190"/>
      <c r="B18" s="89" t="s">
        <v>11</v>
      </c>
      <c r="C18" s="37"/>
      <c r="D18" s="37"/>
      <c r="E18" s="22"/>
      <c r="F18" s="85"/>
      <c r="G18" s="22"/>
      <c r="H18" s="85"/>
      <c r="I18" s="22"/>
      <c r="J18" s="203"/>
      <c r="K18" s="42">
        <f t="shared" si="1"/>
        <v>0</v>
      </c>
      <c r="L18" s="42"/>
      <c r="M18" s="43">
        <f t="shared" si="7"/>
        <v>0</v>
      </c>
    </row>
    <row r="19" spans="1:13" s="44" customFormat="1" x14ac:dyDescent="0.25">
      <c r="A19" s="190"/>
      <c r="B19" s="89" t="s">
        <v>13</v>
      </c>
      <c r="C19" s="22">
        <v>0</v>
      </c>
      <c r="D19" s="22">
        <v>0</v>
      </c>
      <c r="E19" s="22">
        <v>0</v>
      </c>
      <c r="F19" s="85"/>
      <c r="G19" s="22">
        <v>0</v>
      </c>
      <c r="H19" s="85"/>
      <c r="I19" s="22">
        <v>0</v>
      </c>
      <c r="J19" s="203"/>
      <c r="K19" s="42">
        <f t="shared" si="1"/>
        <v>0</v>
      </c>
      <c r="L19" s="42"/>
      <c r="M19" s="43">
        <f t="shared" si="7"/>
        <v>0</v>
      </c>
    </row>
    <row r="20" spans="1:13" s="45" customFormat="1" x14ac:dyDescent="0.25">
      <c r="A20" s="186"/>
      <c r="B20" s="89" t="s">
        <v>5</v>
      </c>
      <c r="C20" s="22"/>
      <c r="D20" s="22"/>
      <c r="E20" s="22"/>
      <c r="F20" s="85"/>
      <c r="G20" s="22"/>
      <c r="H20" s="85"/>
      <c r="I20" s="22"/>
      <c r="J20" s="203"/>
      <c r="K20" s="42">
        <f t="shared" si="1"/>
        <v>0</v>
      </c>
      <c r="L20" s="42"/>
      <c r="M20" s="43">
        <f t="shared" si="7"/>
        <v>0</v>
      </c>
    </row>
    <row r="21" spans="1:13" s="46" customFormat="1" ht="26.25" customHeight="1" x14ac:dyDescent="0.4">
      <c r="A21" s="185" t="s">
        <v>14</v>
      </c>
      <c r="B21" s="180" t="s">
        <v>92</v>
      </c>
      <c r="C21" s="181">
        <f>C24+C25+C26+C27</f>
        <v>9907461.4199999999</v>
      </c>
      <c r="D21" s="181">
        <f>D24+D25+D26+D27</f>
        <v>10287506.619999999</v>
      </c>
      <c r="E21" s="181">
        <f>E24+E25+E26+E27</f>
        <v>1407902.07</v>
      </c>
      <c r="F21" s="189">
        <f>(E21/D21)</f>
        <v>0.13689999999999999</v>
      </c>
      <c r="G21" s="181">
        <f>G24+G25+G26+G27</f>
        <v>1322896.08</v>
      </c>
      <c r="H21" s="189">
        <f>G21/D21</f>
        <v>0.12859999999999999</v>
      </c>
      <c r="I21" s="181">
        <f>SUM(I24:I28)</f>
        <v>10287506.619999999</v>
      </c>
      <c r="J21" s="204" t="s">
        <v>114</v>
      </c>
      <c r="K21" s="42"/>
      <c r="L21" s="42"/>
      <c r="M21" s="43">
        <f t="shared" si="7"/>
        <v>0</v>
      </c>
    </row>
    <row r="22" spans="1:13" s="46" customFormat="1" ht="409.5" customHeight="1" x14ac:dyDescent="0.4">
      <c r="A22" s="190"/>
      <c r="B22" s="180"/>
      <c r="C22" s="181"/>
      <c r="D22" s="181"/>
      <c r="E22" s="181"/>
      <c r="F22" s="189"/>
      <c r="G22" s="181"/>
      <c r="H22" s="189"/>
      <c r="I22" s="181"/>
      <c r="J22" s="203"/>
      <c r="K22" s="42">
        <f t="shared" ref="K22:K53" si="10">D22-I22</f>
        <v>0</v>
      </c>
      <c r="L22" s="42"/>
      <c r="M22" s="43">
        <f t="shared" si="7"/>
        <v>0</v>
      </c>
    </row>
    <row r="23" spans="1:13" s="46" customFormat="1" ht="362.25" customHeight="1" x14ac:dyDescent="0.4">
      <c r="A23" s="106"/>
      <c r="B23" s="180"/>
      <c r="C23" s="181"/>
      <c r="D23" s="181"/>
      <c r="E23" s="181"/>
      <c r="F23" s="189"/>
      <c r="G23" s="181"/>
      <c r="H23" s="189"/>
      <c r="I23" s="181"/>
      <c r="J23" s="203"/>
      <c r="K23" s="42">
        <f t="shared" si="10"/>
        <v>0</v>
      </c>
      <c r="L23" s="42"/>
      <c r="M23" s="43">
        <f t="shared" si="7"/>
        <v>0</v>
      </c>
    </row>
    <row r="24" spans="1:13" s="46" customFormat="1" ht="39" customHeight="1" x14ac:dyDescent="0.4">
      <c r="A24" s="36"/>
      <c r="B24" s="89" t="s">
        <v>4</v>
      </c>
      <c r="C24" s="131"/>
      <c r="D24" s="22"/>
      <c r="E24" s="22"/>
      <c r="F24" s="85"/>
      <c r="G24" s="131"/>
      <c r="H24" s="85"/>
      <c r="I24" s="22"/>
      <c r="J24" s="203"/>
      <c r="K24" s="42">
        <f t="shared" si="10"/>
        <v>0</v>
      </c>
      <c r="L24" s="42"/>
      <c r="M24" s="43">
        <f t="shared" si="7"/>
        <v>0</v>
      </c>
    </row>
    <row r="25" spans="1:13" s="46" customFormat="1" ht="35.25" customHeight="1" x14ac:dyDescent="0.4">
      <c r="A25" s="36"/>
      <c r="B25" s="89" t="s">
        <v>16</v>
      </c>
      <c r="C25" s="37">
        <v>9825389.4000000004</v>
      </c>
      <c r="D25" s="37">
        <f>10045012.7+160421.9</f>
        <v>10205434.6</v>
      </c>
      <c r="E25" s="37">
        <v>1394173.4</v>
      </c>
      <c r="F25" s="40">
        <f>E25/D25</f>
        <v>0.1366</v>
      </c>
      <c r="G25" s="37">
        <v>1309167.4099999999</v>
      </c>
      <c r="H25" s="40">
        <f>G25/D25</f>
        <v>0.1283</v>
      </c>
      <c r="I25" s="37">
        <f>9996273.31+34691.39+174469.9</f>
        <v>10205434.6</v>
      </c>
      <c r="J25" s="203"/>
      <c r="K25" s="42">
        <f t="shared" si="10"/>
        <v>0</v>
      </c>
      <c r="L25" s="42"/>
      <c r="M25" s="43">
        <f t="shared" si="7"/>
        <v>0</v>
      </c>
    </row>
    <row r="26" spans="1:13" s="49" customFormat="1" ht="44.25" customHeight="1" x14ac:dyDescent="0.4">
      <c r="A26" s="36" t="s">
        <v>51</v>
      </c>
      <c r="B26" s="89" t="s">
        <v>11</v>
      </c>
      <c r="C26" s="37">
        <v>82072.02</v>
      </c>
      <c r="D26" s="37">
        <v>82072.02</v>
      </c>
      <c r="E26" s="37">
        <f>G26</f>
        <v>13728.67</v>
      </c>
      <c r="F26" s="40">
        <f>E26/D26</f>
        <v>0.1673</v>
      </c>
      <c r="G26" s="37">
        <v>13728.67</v>
      </c>
      <c r="H26" s="40">
        <f t="shared" ref="H26" si="11">G26/D26</f>
        <v>0.1673</v>
      </c>
      <c r="I26" s="37">
        <f>45819.72+34691.39+1560.91</f>
        <v>82072.02</v>
      </c>
      <c r="J26" s="203"/>
      <c r="K26" s="42">
        <f t="shared" si="10"/>
        <v>0</v>
      </c>
      <c r="L26" s="47"/>
      <c r="M26" s="48">
        <f t="shared" si="7"/>
        <v>0</v>
      </c>
    </row>
    <row r="27" spans="1:13" s="46" customFormat="1" ht="42.75" customHeight="1" x14ac:dyDescent="0.4">
      <c r="A27" s="36"/>
      <c r="B27" s="89" t="s">
        <v>13</v>
      </c>
      <c r="C27" s="22"/>
      <c r="D27" s="22"/>
      <c r="E27" s="22"/>
      <c r="F27" s="85"/>
      <c r="G27" s="22"/>
      <c r="H27" s="85"/>
      <c r="I27" s="22"/>
      <c r="J27" s="203"/>
      <c r="K27" s="42">
        <f t="shared" si="10"/>
        <v>0</v>
      </c>
      <c r="L27" s="42"/>
      <c r="M27" s="43">
        <f t="shared" si="7"/>
        <v>0</v>
      </c>
    </row>
    <row r="28" spans="1:13" s="46" customFormat="1" ht="42.75" customHeight="1" x14ac:dyDescent="0.4">
      <c r="A28" s="36"/>
      <c r="B28" s="89" t="s">
        <v>5</v>
      </c>
      <c r="C28" s="22"/>
      <c r="D28" s="22"/>
      <c r="E28" s="22"/>
      <c r="F28" s="85"/>
      <c r="G28" s="22"/>
      <c r="H28" s="85"/>
      <c r="I28" s="22"/>
      <c r="J28" s="203"/>
      <c r="K28" s="42">
        <f t="shared" si="10"/>
        <v>0</v>
      </c>
      <c r="L28" s="42"/>
      <c r="M28" s="43">
        <f t="shared" si="7"/>
        <v>0</v>
      </c>
    </row>
    <row r="29" spans="1:13" s="46" customFormat="1" x14ac:dyDescent="0.4">
      <c r="A29" s="185" t="s">
        <v>15</v>
      </c>
      <c r="B29" s="180" t="s">
        <v>95</v>
      </c>
      <c r="C29" s="179">
        <f>C31+C32+C33+C34+C35</f>
        <v>278452.40000000002</v>
      </c>
      <c r="D29" s="179">
        <f t="shared" ref="D29" si="12">D31+D32+D33+D34+D35</f>
        <v>308159</v>
      </c>
      <c r="E29" s="179">
        <f>E31+E32+E33+E34+E35</f>
        <v>114973.29</v>
      </c>
      <c r="F29" s="187">
        <f>E29/D29</f>
        <v>0.37309999999999999</v>
      </c>
      <c r="G29" s="181">
        <f>G31+G32+G33+G34+G35</f>
        <v>49003.4</v>
      </c>
      <c r="H29" s="187">
        <f>G29/D29</f>
        <v>0.159</v>
      </c>
      <c r="I29" s="179">
        <f>I31+I32+I33+I34+I35</f>
        <v>308159</v>
      </c>
      <c r="J29" s="204" t="s">
        <v>118</v>
      </c>
      <c r="K29" s="42">
        <f t="shared" si="10"/>
        <v>0</v>
      </c>
      <c r="L29" s="42"/>
      <c r="M29" s="43">
        <f t="shared" si="7"/>
        <v>0</v>
      </c>
    </row>
    <row r="30" spans="1:13" s="46" customFormat="1" ht="373.5" customHeight="1" x14ac:dyDescent="0.4">
      <c r="A30" s="186"/>
      <c r="B30" s="180"/>
      <c r="C30" s="179"/>
      <c r="D30" s="179"/>
      <c r="E30" s="179"/>
      <c r="F30" s="187"/>
      <c r="G30" s="181"/>
      <c r="H30" s="187"/>
      <c r="I30" s="179"/>
      <c r="J30" s="203"/>
      <c r="K30" s="42">
        <f t="shared" si="10"/>
        <v>0</v>
      </c>
      <c r="L30" s="42"/>
      <c r="M30" s="43">
        <f t="shared" si="7"/>
        <v>0</v>
      </c>
    </row>
    <row r="31" spans="1:13" s="46" customFormat="1" ht="39.75" customHeight="1" x14ac:dyDescent="0.4">
      <c r="A31" s="111"/>
      <c r="B31" s="89" t="s">
        <v>4</v>
      </c>
      <c r="C31" s="21"/>
      <c r="D31" s="21"/>
      <c r="E31" s="21"/>
      <c r="F31" s="84"/>
      <c r="G31" s="22"/>
      <c r="H31" s="84"/>
      <c r="I31" s="21"/>
      <c r="J31" s="203"/>
      <c r="K31" s="42">
        <f t="shared" si="10"/>
        <v>0</v>
      </c>
      <c r="L31" s="42"/>
      <c r="M31" s="43">
        <f t="shared" si="7"/>
        <v>0</v>
      </c>
    </row>
    <row r="32" spans="1:13" s="46" customFormat="1" ht="39.75" customHeight="1" x14ac:dyDescent="0.4">
      <c r="A32" s="177"/>
      <c r="B32" s="175" t="s">
        <v>53</v>
      </c>
      <c r="C32" s="141">
        <v>278452.40000000002</v>
      </c>
      <c r="D32" s="141">
        <f>282040.3+26118.7</f>
        <v>308159</v>
      </c>
      <c r="E32" s="141">
        <v>114973.29</v>
      </c>
      <c r="F32" s="148">
        <f t="shared" ref="F32:F33" si="13">E32/D32</f>
        <v>0.37309999999999999</v>
      </c>
      <c r="G32" s="141">
        <v>49003.4</v>
      </c>
      <c r="H32" s="148">
        <f t="shared" ref="H32" si="14">G32/D32</f>
        <v>0.159</v>
      </c>
      <c r="I32" s="141">
        <f>4565.5+83876+205717.5+14000</f>
        <v>308159</v>
      </c>
      <c r="J32" s="203"/>
      <c r="K32" s="42">
        <f t="shared" si="10"/>
        <v>0</v>
      </c>
      <c r="L32" s="42"/>
      <c r="M32" s="43">
        <f t="shared" si="7"/>
        <v>0</v>
      </c>
    </row>
    <row r="33" spans="1:13" s="46" customFormat="1" ht="39.75" customHeight="1" x14ac:dyDescent="0.4">
      <c r="A33" s="111"/>
      <c r="B33" s="89" t="s">
        <v>11</v>
      </c>
      <c r="C33" s="21"/>
      <c r="D33" s="21"/>
      <c r="E33" s="21">
        <f>G33</f>
        <v>0</v>
      </c>
      <c r="F33" s="149" t="e">
        <f t="shared" si="13"/>
        <v>#DIV/0!</v>
      </c>
      <c r="G33" s="22"/>
      <c r="H33" s="149" t="e">
        <f>G33/D33</f>
        <v>#DIV/0!</v>
      </c>
      <c r="I33" s="21"/>
      <c r="J33" s="203"/>
      <c r="K33" s="42">
        <f t="shared" si="10"/>
        <v>0</v>
      </c>
      <c r="L33" s="42"/>
      <c r="M33" s="43">
        <f t="shared" si="7"/>
        <v>0</v>
      </c>
    </row>
    <row r="34" spans="1:13" s="46" customFormat="1" x14ac:dyDescent="0.4">
      <c r="A34" s="111"/>
      <c r="B34" s="89" t="s">
        <v>13</v>
      </c>
      <c r="C34" s="21"/>
      <c r="D34" s="21"/>
      <c r="E34" s="21">
        <f>G34</f>
        <v>0</v>
      </c>
      <c r="F34" s="84"/>
      <c r="G34" s="22"/>
      <c r="H34" s="84"/>
      <c r="I34" s="21"/>
      <c r="J34" s="203"/>
      <c r="K34" s="42">
        <f t="shared" si="10"/>
        <v>0</v>
      </c>
      <c r="L34" s="42"/>
      <c r="M34" s="43">
        <f t="shared" si="7"/>
        <v>0</v>
      </c>
    </row>
    <row r="35" spans="1:13" s="46" customFormat="1" x14ac:dyDescent="0.4">
      <c r="A35" s="111"/>
      <c r="B35" s="89" t="s">
        <v>5</v>
      </c>
      <c r="C35" s="21"/>
      <c r="D35" s="21"/>
      <c r="E35" s="21"/>
      <c r="F35" s="84"/>
      <c r="G35" s="22"/>
      <c r="H35" s="84"/>
      <c r="I35" s="21"/>
      <c r="J35" s="203"/>
      <c r="K35" s="42">
        <f t="shared" si="10"/>
        <v>0</v>
      </c>
      <c r="L35" s="42"/>
      <c r="M35" s="43">
        <f t="shared" si="7"/>
        <v>0</v>
      </c>
    </row>
    <row r="36" spans="1:13" s="128" customFormat="1" ht="52.5" customHeight="1" x14ac:dyDescent="0.25">
      <c r="A36" s="111" t="s">
        <v>34</v>
      </c>
      <c r="B36" s="109" t="s">
        <v>58</v>
      </c>
      <c r="C36" s="133"/>
      <c r="D36" s="133"/>
      <c r="E36" s="135"/>
      <c r="F36" s="83"/>
      <c r="G36" s="131"/>
      <c r="H36" s="83"/>
      <c r="I36" s="136"/>
      <c r="J36" s="123" t="s">
        <v>36</v>
      </c>
      <c r="K36" s="69">
        <f t="shared" si="10"/>
        <v>0</v>
      </c>
      <c r="L36" s="69"/>
      <c r="M36" s="70">
        <f t="shared" si="7"/>
        <v>0</v>
      </c>
    </row>
    <row r="37" spans="1:13" s="46" customFormat="1" ht="355.5" customHeight="1" x14ac:dyDescent="0.4">
      <c r="A37" s="105" t="s">
        <v>1</v>
      </c>
      <c r="B37" s="103" t="s">
        <v>123</v>
      </c>
      <c r="C37" s="145">
        <f>C39+C40+C38</f>
        <v>320057.59999999998</v>
      </c>
      <c r="D37" s="140">
        <f>D39+D40+D38</f>
        <v>321318.84000000003</v>
      </c>
      <c r="E37" s="140">
        <f>E39+E40+E38</f>
        <v>62469.72</v>
      </c>
      <c r="F37" s="147">
        <f t="shared" ref="F37" si="15">E37/D37</f>
        <v>0.19439999999999999</v>
      </c>
      <c r="G37" s="145">
        <f>G39+G40+G38</f>
        <v>62469.72</v>
      </c>
      <c r="H37" s="147">
        <f t="shared" ref="H37" si="16">G37/D37</f>
        <v>0.19439999999999999</v>
      </c>
      <c r="I37" s="140">
        <f>I39+I40+I38</f>
        <v>321318.84000000003</v>
      </c>
      <c r="J37" s="183" t="s">
        <v>116</v>
      </c>
      <c r="K37" s="42">
        <f t="shared" si="10"/>
        <v>0</v>
      </c>
      <c r="L37" s="42"/>
      <c r="M37" s="43">
        <f t="shared" si="7"/>
        <v>0</v>
      </c>
    </row>
    <row r="38" spans="1:13" s="46" customFormat="1" x14ac:dyDescent="0.4">
      <c r="A38" s="108"/>
      <c r="B38" s="89" t="s">
        <v>4</v>
      </c>
      <c r="C38" s="141">
        <v>107.8</v>
      </c>
      <c r="D38" s="141">
        <v>486.14</v>
      </c>
      <c r="E38" s="141">
        <v>0</v>
      </c>
      <c r="F38" s="148">
        <f>E38/D38</f>
        <v>0</v>
      </c>
      <c r="G38" s="37">
        <v>0</v>
      </c>
      <c r="H38" s="148">
        <f>G38/D38</f>
        <v>0</v>
      </c>
      <c r="I38" s="141">
        <f>D38</f>
        <v>486.14</v>
      </c>
      <c r="J38" s="182"/>
      <c r="K38" s="42">
        <f t="shared" si="10"/>
        <v>0</v>
      </c>
      <c r="L38" s="51"/>
      <c r="M38" s="52"/>
    </row>
    <row r="39" spans="1:13" s="46" customFormat="1" x14ac:dyDescent="0.4">
      <c r="A39" s="177"/>
      <c r="B39" s="175" t="s">
        <v>53</v>
      </c>
      <c r="C39" s="141">
        <v>160784.70000000001</v>
      </c>
      <c r="D39" s="141">
        <v>161667.5</v>
      </c>
      <c r="E39" s="141">
        <v>31234.86</v>
      </c>
      <c r="F39" s="148">
        <f t="shared" ref="F39" si="17">E39/D39</f>
        <v>0.19320000000000001</v>
      </c>
      <c r="G39" s="141">
        <v>31234.86</v>
      </c>
      <c r="H39" s="148">
        <f t="shared" ref="H39" si="18">G39/D39</f>
        <v>0.19320000000000001</v>
      </c>
      <c r="I39" s="141">
        <v>161667.5</v>
      </c>
      <c r="J39" s="182"/>
      <c r="K39" s="42">
        <f t="shared" si="10"/>
        <v>0</v>
      </c>
      <c r="L39" s="42"/>
      <c r="M39" s="43">
        <f t="shared" ref="M39:M70" si="19">D39-I39</f>
        <v>0</v>
      </c>
    </row>
    <row r="40" spans="1:13" s="46" customFormat="1" x14ac:dyDescent="0.4">
      <c r="A40" s="104"/>
      <c r="B40" s="89" t="s">
        <v>11</v>
      </c>
      <c r="C40" s="141">
        <v>159165.1</v>
      </c>
      <c r="D40" s="141">
        <v>159165.20000000001</v>
      </c>
      <c r="E40" s="141">
        <v>31234.86</v>
      </c>
      <c r="F40" s="148">
        <f>E40/D40</f>
        <v>0.19620000000000001</v>
      </c>
      <c r="G40" s="37">
        <v>31234.86</v>
      </c>
      <c r="H40" s="148">
        <f>G40/D40</f>
        <v>0.19620000000000001</v>
      </c>
      <c r="I40" s="141">
        <v>159165.20000000001</v>
      </c>
      <c r="J40" s="182"/>
      <c r="K40" s="42">
        <f t="shared" si="10"/>
        <v>0</v>
      </c>
      <c r="L40" s="42"/>
      <c r="M40" s="43">
        <f t="shared" si="19"/>
        <v>0</v>
      </c>
    </row>
    <row r="41" spans="1:13" s="46" customFormat="1" x14ac:dyDescent="0.4">
      <c r="A41" s="104"/>
      <c r="B41" s="89" t="s">
        <v>13</v>
      </c>
      <c r="C41" s="21"/>
      <c r="D41" s="21"/>
      <c r="E41" s="21"/>
      <c r="F41" s="84"/>
      <c r="G41" s="22"/>
      <c r="H41" s="84"/>
      <c r="I41" s="21"/>
      <c r="J41" s="182"/>
      <c r="K41" s="42">
        <f t="shared" si="10"/>
        <v>0</v>
      </c>
      <c r="L41" s="42"/>
      <c r="M41" s="43">
        <f t="shared" si="19"/>
        <v>0</v>
      </c>
    </row>
    <row r="42" spans="1:13" s="46" customFormat="1" x14ac:dyDescent="0.4">
      <c r="A42" s="104"/>
      <c r="B42" s="89" t="s">
        <v>5</v>
      </c>
      <c r="C42" s="21"/>
      <c r="D42" s="21"/>
      <c r="E42" s="21"/>
      <c r="F42" s="84"/>
      <c r="G42" s="22"/>
      <c r="H42" s="84"/>
      <c r="I42" s="21"/>
      <c r="J42" s="182"/>
      <c r="K42" s="42">
        <f t="shared" si="10"/>
        <v>0</v>
      </c>
      <c r="L42" s="42"/>
      <c r="M42" s="43">
        <f t="shared" si="19"/>
        <v>0</v>
      </c>
    </row>
    <row r="43" spans="1:13" s="50" customFormat="1" ht="174.75" customHeight="1" x14ac:dyDescent="0.25">
      <c r="A43" s="104" t="s">
        <v>10</v>
      </c>
      <c r="B43" s="103" t="s">
        <v>94</v>
      </c>
      <c r="C43" s="140">
        <f>C44+C45+C46+C47</f>
        <v>8731.19</v>
      </c>
      <c r="D43" s="140">
        <f>D44+D45+D46+D47</f>
        <v>7574.19</v>
      </c>
      <c r="E43" s="133">
        <f>E44+E45+E46+E47+E48</f>
        <v>0</v>
      </c>
      <c r="F43" s="83">
        <f>E43/D43</f>
        <v>0</v>
      </c>
      <c r="G43" s="131">
        <f>SUM(G44:G48)</f>
        <v>0</v>
      </c>
      <c r="H43" s="83">
        <f>G43/D43</f>
        <v>0</v>
      </c>
      <c r="I43" s="140">
        <f>I44+I45+I46+I47</f>
        <v>7574.19</v>
      </c>
      <c r="J43" s="209" t="s">
        <v>106</v>
      </c>
      <c r="K43" s="42">
        <f t="shared" si="10"/>
        <v>0</v>
      </c>
      <c r="L43" s="42"/>
      <c r="M43" s="43">
        <f t="shared" si="19"/>
        <v>0</v>
      </c>
    </row>
    <row r="44" spans="1:13" s="45" customFormat="1" x14ac:dyDescent="0.25">
      <c r="A44" s="107"/>
      <c r="B44" s="89" t="s">
        <v>4</v>
      </c>
      <c r="C44" s="21"/>
      <c r="D44" s="21"/>
      <c r="E44" s="21"/>
      <c r="F44" s="84"/>
      <c r="G44" s="22"/>
      <c r="H44" s="83"/>
      <c r="I44" s="141"/>
      <c r="J44" s="182"/>
      <c r="K44" s="42">
        <f t="shared" si="10"/>
        <v>0</v>
      </c>
      <c r="L44" s="42"/>
      <c r="M44" s="43">
        <f t="shared" si="19"/>
        <v>0</v>
      </c>
    </row>
    <row r="45" spans="1:13" s="45" customFormat="1" x14ac:dyDescent="0.25">
      <c r="A45" s="107"/>
      <c r="B45" s="89" t="s">
        <v>53</v>
      </c>
      <c r="C45" s="141">
        <v>7858</v>
      </c>
      <c r="D45" s="141">
        <v>6701</v>
      </c>
      <c r="E45" s="21">
        <v>0</v>
      </c>
      <c r="F45" s="84">
        <f>E45/D45</f>
        <v>0</v>
      </c>
      <c r="G45" s="22">
        <v>0</v>
      </c>
      <c r="H45" s="84">
        <f t="shared" ref="H45:H46" si="20">G45/D45</f>
        <v>0</v>
      </c>
      <c r="I45" s="141">
        <v>6701</v>
      </c>
      <c r="J45" s="182"/>
      <c r="K45" s="42">
        <f t="shared" si="10"/>
        <v>0</v>
      </c>
      <c r="L45" s="42"/>
      <c r="M45" s="43">
        <f t="shared" si="19"/>
        <v>0</v>
      </c>
    </row>
    <row r="46" spans="1:13" s="45" customFormat="1" x14ac:dyDescent="0.25">
      <c r="A46" s="107"/>
      <c r="B46" s="89" t="s">
        <v>11</v>
      </c>
      <c r="C46" s="141">
        <v>873.19</v>
      </c>
      <c r="D46" s="141">
        <v>873.19</v>
      </c>
      <c r="E46" s="21">
        <v>0</v>
      </c>
      <c r="F46" s="84">
        <f>E46/D46</f>
        <v>0</v>
      </c>
      <c r="G46" s="22">
        <v>0</v>
      </c>
      <c r="H46" s="84">
        <f t="shared" si="20"/>
        <v>0</v>
      </c>
      <c r="I46" s="141">
        <v>873.19</v>
      </c>
      <c r="J46" s="182"/>
      <c r="K46" s="42">
        <f t="shared" si="10"/>
        <v>0</v>
      </c>
      <c r="L46" s="42"/>
      <c r="M46" s="43">
        <f t="shared" si="19"/>
        <v>0</v>
      </c>
    </row>
    <row r="47" spans="1:13" s="45" customFormat="1" x14ac:dyDescent="0.25">
      <c r="A47" s="107"/>
      <c r="B47" s="89" t="s">
        <v>13</v>
      </c>
      <c r="C47" s="21">
        <v>0</v>
      </c>
      <c r="D47" s="21">
        <v>0</v>
      </c>
      <c r="E47" s="21"/>
      <c r="F47" s="84">
        <v>0</v>
      </c>
      <c r="G47" s="53"/>
      <c r="H47" s="84"/>
      <c r="I47" s="21">
        <v>0</v>
      </c>
      <c r="J47" s="182"/>
      <c r="K47" s="42">
        <f t="shared" si="10"/>
        <v>0</v>
      </c>
      <c r="L47" s="42"/>
      <c r="M47" s="43">
        <f t="shared" si="19"/>
        <v>0</v>
      </c>
    </row>
    <row r="48" spans="1:13" s="45" customFormat="1" x14ac:dyDescent="0.25">
      <c r="A48" s="107"/>
      <c r="B48" s="89" t="s">
        <v>5</v>
      </c>
      <c r="C48" s="21"/>
      <c r="D48" s="21"/>
      <c r="E48" s="21"/>
      <c r="F48" s="84"/>
      <c r="G48" s="22"/>
      <c r="H48" s="84"/>
      <c r="I48" s="21"/>
      <c r="J48" s="182"/>
      <c r="K48" s="42">
        <f t="shared" si="10"/>
        <v>0</v>
      </c>
      <c r="L48" s="42"/>
      <c r="M48" s="43">
        <f t="shared" si="19"/>
        <v>0</v>
      </c>
    </row>
    <row r="49" spans="1:13" s="45" customFormat="1" ht="183" customHeight="1" x14ac:dyDescent="0.25">
      <c r="A49" s="104" t="s">
        <v>35</v>
      </c>
      <c r="B49" s="103" t="s">
        <v>93</v>
      </c>
      <c r="C49" s="145">
        <f>C50+C51+C52+C53</f>
        <v>9175.9</v>
      </c>
      <c r="D49" s="145">
        <f t="shared" ref="D49:E49" si="21">D50+D51+D52+D53</f>
        <v>9497.1</v>
      </c>
      <c r="E49" s="145">
        <f t="shared" si="21"/>
        <v>1302</v>
      </c>
      <c r="F49" s="146">
        <f t="shared" ref="F49:F51" si="22">E49/D49</f>
        <v>0.1371</v>
      </c>
      <c r="G49" s="145">
        <f>G50+G51+G52+G53</f>
        <v>1098.27</v>
      </c>
      <c r="H49" s="146">
        <f t="shared" ref="H49:H51" si="23">G49/D49</f>
        <v>0.11559999999999999</v>
      </c>
      <c r="I49" s="145">
        <f>I50+I51+I52+I53</f>
        <v>9497.1</v>
      </c>
      <c r="J49" s="182" t="s">
        <v>107</v>
      </c>
      <c r="K49" s="42">
        <f t="shared" si="10"/>
        <v>0</v>
      </c>
      <c r="L49" s="42"/>
      <c r="M49" s="43">
        <f t="shared" si="19"/>
        <v>0</v>
      </c>
    </row>
    <row r="50" spans="1:13" s="45" customFormat="1" ht="27.75" customHeight="1" x14ac:dyDescent="0.25">
      <c r="A50" s="104"/>
      <c r="B50" s="89" t="s">
        <v>4</v>
      </c>
      <c r="C50" s="131"/>
      <c r="D50" s="131"/>
      <c r="E50" s="131"/>
      <c r="F50" s="132"/>
      <c r="G50" s="131"/>
      <c r="H50" s="132"/>
      <c r="I50" s="145"/>
      <c r="J50" s="182"/>
      <c r="K50" s="42">
        <f t="shared" si="10"/>
        <v>0</v>
      </c>
      <c r="L50" s="42"/>
      <c r="M50" s="43">
        <f t="shared" si="19"/>
        <v>0</v>
      </c>
    </row>
    <row r="51" spans="1:13" s="45" customFormat="1" ht="27.75" customHeight="1" x14ac:dyDescent="0.25">
      <c r="A51" s="104"/>
      <c r="B51" s="89" t="s">
        <v>16</v>
      </c>
      <c r="C51" s="37">
        <v>9175.9</v>
      </c>
      <c r="D51" s="37">
        <v>9497.1</v>
      </c>
      <c r="E51" s="37">
        <v>1302</v>
      </c>
      <c r="F51" s="40">
        <f t="shared" si="22"/>
        <v>0.1371</v>
      </c>
      <c r="G51" s="37">
        <v>1098.27</v>
      </c>
      <c r="H51" s="40">
        <f t="shared" si="23"/>
        <v>0.11559999999999999</v>
      </c>
      <c r="I51" s="37">
        <f>8749.2+747.9</f>
        <v>9497.1</v>
      </c>
      <c r="J51" s="182"/>
      <c r="K51" s="42">
        <f t="shared" si="10"/>
        <v>0</v>
      </c>
      <c r="L51" s="42"/>
      <c r="M51" s="43">
        <f t="shared" si="19"/>
        <v>0</v>
      </c>
    </row>
    <row r="52" spans="1:13" s="45" customFormat="1" ht="27.75" customHeight="1" x14ac:dyDescent="0.25">
      <c r="A52" s="104"/>
      <c r="B52" s="89" t="s">
        <v>11</v>
      </c>
      <c r="C52" s="131"/>
      <c r="D52" s="131"/>
      <c r="E52" s="131"/>
      <c r="F52" s="132"/>
      <c r="G52" s="131"/>
      <c r="H52" s="132"/>
      <c r="I52" s="131"/>
      <c r="J52" s="182"/>
      <c r="K52" s="42">
        <f t="shared" si="10"/>
        <v>0</v>
      </c>
      <c r="L52" s="42"/>
      <c r="M52" s="43">
        <f t="shared" si="19"/>
        <v>0</v>
      </c>
    </row>
    <row r="53" spans="1:13" s="45" customFormat="1" ht="27.75" customHeight="1" x14ac:dyDescent="0.25">
      <c r="A53" s="104"/>
      <c r="B53" s="89" t="s">
        <v>13</v>
      </c>
      <c r="C53" s="131"/>
      <c r="D53" s="131"/>
      <c r="E53" s="131"/>
      <c r="F53" s="132"/>
      <c r="G53" s="131"/>
      <c r="H53" s="132"/>
      <c r="I53" s="131"/>
      <c r="J53" s="182"/>
      <c r="K53" s="42">
        <f t="shared" si="10"/>
        <v>0</v>
      </c>
      <c r="L53" s="42"/>
      <c r="M53" s="43">
        <f t="shared" si="19"/>
        <v>0</v>
      </c>
    </row>
    <row r="54" spans="1:13" s="45" customFormat="1" ht="27.75" customHeight="1" x14ac:dyDescent="0.25">
      <c r="A54" s="104"/>
      <c r="B54" s="89" t="s">
        <v>5</v>
      </c>
      <c r="C54" s="22"/>
      <c r="D54" s="22"/>
      <c r="E54" s="22"/>
      <c r="F54" s="85"/>
      <c r="G54" s="22"/>
      <c r="H54" s="85"/>
      <c r="I54" s="22"/>
      <c r="J54" s="182"/>
      <c r="K54" s="42">
        <f t="shared" ref="K54:K85" si="24">D54-I54</f>
        <v>0</v>
      </c>
      <c r="L54" s="42"/>
      <c r="M54" s="43">
        <f t="shared" si="19"/>
        <v>0</v>
      </c>
    </row>
    <row r="55" spans="1:13" s="54" customFormat="1" ht="230.25" customHeight="1" x14ac:dyDescent="0.25">
      <c r="A55" s="91" t="s">
        <v>17</v>
      </c>
      <c r="B55" s="38" t="s">
        <v>66</v>
      </c>
      <c r="C55" s="129">
        <f>C56+C57+C58+C59+C60</f>
        <v>1797</v>
      </c>
      <c r="D55" s="129">
        <f>D56+D57+D58+D59+D60</f>
        <v>1797</v>
      </c>
      <c r="E55" s="129">
        <f t="shared" ref="E55" si="25">E56+E57+E58+E59+E60</f>
        <v>1703.92</v>
      </c>
      <c r="F55" s="134">
        <f>E55/D55</f>
        <v>0.94820000000000004</v>
      </c>
      <c r="G55" s="129">
        <f>G56+G57+G58+G59+G60</f>
        <v>1247.97</v>
      </c>
      <c r="H55" s="134">
        <f>G55/D55</f>
        <v>0.69450000000000001</v>
      </c>
      <c r="I55" s="129">
        <f>I56+I57+I58+I59+I60</f>
        <v>1797</v>
      </c>
      <c r="J55" s="183" t="s">
        <v>117</v>
      </c>
      <c r="K55" s="42">
        <f t="shared" si="24"/>
        <v>0</v>
      </c>
      <c r="L55" s="42"/>
      <c r="M55" s="43">
        <f t="shared" si="19"/>
        <v>0</v>
      </c>
    </row>
    <row r="56" spans="1:13" s="45" customFormat="1" x14ac:dyDescent="0.25">
      <c r="A56" s="91"/>
      <c r="B56" s="39" t="s">
        <v>4</v>
      </c>
      <c r="C56" s="37">
        <v>0</v>
      </c>
      <c r="D56" s="37">
        <v>0</v>
      </c>
      <c r="E56" s="37">
        <v>0</v>
      </c>
      <c r="F56" s="40"/>
      <c r="G56" s="37">
        <v>0</v>
      </c>
      <c r="H56" s="40"/>
      <c r="I56" s="37">
        <v>0</v>
      </c>
      <c r="J56" s="182"/>
      <c r="K56" s="42">
        <f t="shared" si="24"/>
        <v>0</v>
      </c>
      <c r="L56" s="42"/>
      <c r="M56" s="43">
        <f t="shared" si="19"/>
        <v>0</v>
      </c>
    </row>
    <row r="57" spans="1:13" s="45" customFormat="1" x14ac:dyDescent="0.25">
      <c r="A57" s="91"/>
      <c r="B57" s="39" t="s">
        <v>53</v>
      </c>
      <c r="C57" s="37">
        <v>1797</v>
      </c>
      <c r="D57" s="37">
        <v>1797</v>
      </c>
      <c r="E57" s="37">
        <v>1703.92</v>
      </c>
      <c r="F57" s="40">
        <f t="shared" ref="F57" si="26">E57/D57</f>
        <v>0.94820000000000004</v>
      </c>
      <c r="G57" s="37">
        <v>1247.97</v>
      </c>
      <c r="H57" s="40">
        <f t="shared" ref="H57" si="27">G57/D57</f>
        <v>0.69450000000000001</v>
      </c>
      <c r="I57" s="37">
        <v>1797</v>
      </c>
      <c r="J57" s="182"/>
      <c r="K57" s="42">
        <f t="shared" si="24"/>
        <v>0</v>
      </c>
      <c r="L57" s="42"/>
      <c r="M57" s="43">
        <f t="shared" si="19"/>
        <v>0</v>
      </c>
    </row>
    <row r="58" spans="1:13" s="45" customFormat="1" x14ac:dyDescent="0.25">
      <c r="A58" s="91"/>
      <c r="B58" s="39" t="s">
        <v>11</v>
      </c>
      <c r="C58" s="37">
        <v>0</v>
      </c>
      <c r="D58" s="37">
        <v>0</v>
      </c>
      <c r="E58" s="22">
        <f>G58</f>
        <v>0</v>
      </c>
      <c r="F58" s="85"/>
      <c r="G58" s="22">
        <v>0</v>
      </c>
      <c r="H58" s="85"/>
      <c r="I58" s="22">
        <v>0</v>
      </c>
      <c r="J58" s="182"/>
      <c r="K58" s="42">
        <f t="shared" si="24"/>
        <v>0</v>
      </c>
      <c r="L58" s="42"/>
      <c r="M58" s="43">
        <f t="shared" si="19"/>
        <v>0</v>
      </c>
    </row>
    <row r="59" spans="1:13" s="45" customFormat="1" x14ac:dyDescent="0.25">
      <c r="A59" s="91"/>
      <c r="B59" s="39" t="s">
        <v>13</v>
      </c>
      <c r="C59" s="37"/>
      <c r="D59" s="37"/>
      <c r="E59" s="22"/>
      <c r="F59" s="85"/>
      <c r="G59" s="22"/>
      <c r="H59" s="85"/>
      <c r="I59" s="22"/>
      <c r="J59" s="182"/>
      <c r="K59" s="42">
        <f t="shared" si="24"/>
        <v>0</v>
      </c>
      <c r="L59" s="42"/>
      <c r="M59" s="43">
        <f t="shared" si="19"/>
        <v>0</v>
      </c>
    </row>
    <row r="60" spans="1:13" s="45" customFormat="1" ht="63" customHeight="1" x14ac:dyDescent="0.25">
      <c r="A60" s="91"/>
      <c r="B60" s="89" t="s">
        <v>5</v>
      </c>
      <c r="C60" s="22"/>
      <c r="D60" s="22"/>
      <c r="E60" s="22"/>
      <c r="F60" s="85"/>
      <c r="G60" s="22"/>
      <c r="H60" s="85"/>
      <c r="I60" s="22"/>
      <c r="J60" s="182"/>
      <c r="K60" s="42">
        <f t="shared" si="24"/>
        <v>0</v>
      </c>
      <c r="L60" s="42"/>
      <c r="M60" s="43">
        <f t="shared" si="19"/>
        <v>0</v>
      </c>
    </row>
    <row r="61" spans="1:13" s="80" customFormat="1" ht="72.75" customHeight="1" x14ac:dyDescent="0.25">
      <c r="A61" s="111" t="s">
        <v>18</v>
      </c>
      <c r="B61" s="109" t="s">
        <v>73</v>
      </c>
      <c r="C61" s="131"/>
      <c r="D61" s="131"/>
      <c r="E61" s="137"/>
      <c r="F61" s="132"/>
      <c r="G61" s="131"/>
      <c r="H61" s="132"/>
      <c r="I61" s="138"/>
      <c r="J61" s="123" t="s">
        <v>36</v>
      </c>
      <c r="K61" s="18">
        <f t="shared" si="24"/>
        <v>0</v>
      </c>
      <c r="L61" s="18"/>
      <c r="M61" s="19">
        <f t="shared" si="19"/>
        <v>0</v>
      </c>
    </row>
    <row r="62" spans="1:13" s="74" customFormat="1" ht="72" customHeight="1" x14ac:dyDescent="0.25">
      <c r="A62" s="112" t="s">
        <v>19</v>
      </c>
      <c r="B62" s="109" t="s">
        <v>96</v>
      </c>
      <c r="C62" s="156">
        <f>SUM(C63:C66)</f>
        <v>365272.68</v>
      </c>
      <c r="D62" s="156">
        <f>SUM(D63:D66)</f>
        <v>361810.58</v>
      </c>
      <c r="E62" s="156">
        <f>SUM(E63:E66)</f>
        <v>26926.080000000002</v>
      </c>
      <c r="F62" s="157">
        <f>E62/D62</f>
        <v>7.4399999999999994E-2</v>
      </c>
      <c r="G62" s="156">
        <f t="shared" ref="G62" si="28">SUM(G63:G67)</f>
        <v>26926.080000000002</v>
      </c>
      <c r="H62" s="158">
        <f>G62/D62</f>
        <v>7.4399999999999994E-2</v>
      </c>
      <c r="I62" s="156">
        <f>SUM(I63:I66)</f>
        <v>361810.58</v>
      </c>
      <c r="J62" s="210"/>
      <c r="K62" s="69">
        <f t="shared" si="24"/>
        <v>0</v>
      </c>
      <c r="L62" s="69"/>
      <c r="M62" s="70">
        <f t="shared" si="19"/>
        <v>0</v>
      </c>
    </row>
    <row r="63" spans="1:13" s="72" customFormat="1" x14ac:dyDescent="0.25">
      <c r="A63" s="111"/>
      <c r="B63" s="89" t="s">
        <v>4</v>
      </c>
      <c r="C63" s="37">
        <f t="shared" ref="C63:E67" si="29">C69+C105</f>
        <v>17922.2</v>
      </c>
      <c r="D63" s="37">
        <f t="shared" si="29"/>
        <v>11804.2</v>
      </c>
      <c r="E63" s="141">
        <f t="shared" si="29"/>
        <v>0</v>
      </c>
      <c r="F63" s="40">
        <f t="shared" ref="F63:F65" si="30">E63/D63</f>
        <v>0</v>
      </c>
      <c r="G63" s="141">
        <f>G69+G105</f>
        <v>0</v>
      </c>
      <c r="H63" s="40">
        <f t="shared" ref="H63:H65" si="31">G63/D63</f>
        <v>0</v>
      </c>
      <c r="I63" s="37">
        <f>I69+I105</f>
        <v>11804.2</v>
      </c>
      <c r="J63" s="210"/>
      <c r="K63" s="69">
        <f t="shared" si="24"/>
        <v>0</v>
      </c>
      <c r="L63" s="69"/>
      <c r="M63" s="70">
        <f t="shared" si="19"/>
        <v>0</v>
      </c>
    </row>
    <row r="64" spans="1:13" s="72" customFormat="1" x14ac:dyDescent="0.25">
      <c r="A64" s="111"/>
      <c r="B64" s="89" t="s">
        <v>37</v>
      </c>
      <c r="C64" s="37">
        <f t="shared" si="29"/>
        <v>290062.09999999998</v>
      </c>
      <c r="D64" s="37">
        <f t="shared" si="29"/>
        <v>292718</v>
      </c>
      <c r="E64" s="141">
        <f t="shared" si="29"/>
        <v>16911.5</v>
      </c>
      <c r="F64" s="40">
        <f t="shared" si="30"/>
        <v>5.7799999999999997E-2</v>
      </c>
      <c r="G64" s="141">
        <f>G70+G106</f>
        <v>16911.5</v>
      </c>
      <c r="H64" s="40">
        <f t="shared" si="31"/>
        <v>5.7799999999999997E-2</v>
      </c>
      <c r="I64" s="37">
        <f>I70+I106</f>
        <v>292718</v>
      </c>
      <c r="J64" s="210"/>
      <c r="K64" s="69">
        <f t="shared" si="24"/>
        <v>0</v>
      </c>
      <c r="L64" s="69"/>
      <c r="M64" s="70">
        <f t="shared" si="19"/>
        <v>0</v>
      </c>
    </row>
    <row r="65" spans="1:13" s="72" customFormat="1" x14ac:dyDescent="0.25">
      <c r="A65" s="111"/>
      <c r="B65" s="89" t="s">
        <v>11</v>
      </c>
      <c r="C65" s="37">
        <f t="shared" si="29"/>
        <v>57288.38</v>
      </c>
      <c r="D65" s="37">
        <f t="shared" si="29"/>
        <v>57288.38</v>
      </c>
      <c r="E65" s="37">
        <f t="shared" si="29"/>
        <v>10014.58</v>
      </c>
      <c r="F65" s="40">
        <f t="shared" si="30"/>
        <v>0.17480000000000001</v>
      </c>
      <c r="G65" s="37">
        <f>G71+G107</f>
        <v>10014.58</v>
      </c>
      <c r="H65" s="40">
        <f t="shared" si="31"/>
        <v>0.17480000000000001</v>
      </c>
      <c r="I65" s="37">
        <f>I71+I107</f>
        <v>57288.38</v>
      </c>
      <c r="J65" s="210"/>
      <c r="K65" s="69">
        <f t="shared" si="24"/>
        <v>0</v>
      </c>
      <c r="L65" s="69"/>
      <c r="M65" s="70">
        <f t="shared" si="19"/>
        <v>0</v>
      </c>
    </row>
    <row r="66" spans="1:13" s="72" customFormat="1" x14ac:dyDescent="0.25">
      <c r="A66" s="111"/>
      <c r="B66" s="89" t="s">
        <v>13</v>
      </c>
      <c r="C66" s="22">
        <f t="shared" si="29"/>
        <v>0</v>
      </c>
      <c r="D66" s="22">
        <f t="shared" si="29"/>
        <v>0</v>
      </c>
      <c r="E66" s="22">
        <f t="shared" si="29"/>
        <v>0</v>
      </c>
      <c r="F66" s="85">
        <v>0</v>
      </c>
      <c r="G66" s="21"/>
      <c r="H66" s="85">
        <v>0</v>
      </c>
      <c r="I66" s="22">
        <f>I72+I108</f>
        <v>0</v>
      </c>
      <c r="J66" s="210"/>
      <c r="K66" s="69">
        <f t="shared" si="24"/>
        <v>0</v>
      </c>
      <c r="L66" s="69"/>
      <c r="M66" s="70">
        <f t="shared" si="19"/>
        <v>0</v>
      </c>
    </row>
    <row r="67" spans="1:13" s="72" customFormat="1" collapsed="1" x14ac:dyDescent="0.25">
      <c r="A67" s="111"/>
      <c r="B67" s="89" t="s">
        <v>5</v>
      </c>
      <c r="C67" s="22">
        <f t="shared" si="29"/>
        <v>0</v>
      </c>
      <c r="D67" s="22">
        <f t="shared" si="29"/>
        <v>0</v>
      </c>
      <c r="E67" s="22">
        <f t="shared" si="29"/>
        <v>0</v>
      </c>
      <c r="F67" s="85"/>
      <c r="G67" s="22"/>
      <c r="H67" s="85"/>
      <c r="I67" s="22">
        <f>I73+I109</f>
        <v>0</v>
      </c>
      <c r="J67" s="210"/>
      <c r="K67" s="69">
        <f t="shared" si="24"/>
        <v>0</v>
      </c>
      <c r="L67" s="69"/>
      <c r="M67" s="70">
        <f t="shared" si="19"/>
        <v>0</v>
      </c>
    </row>
    <row r="68" spans="1:13" s="68" customFormat="1" ht="45.75" customHeight="1" x14ac:dyDescent="0.25">
      <c r="A68" s="96" t="s">
        <v>42</v>
      </c>
      <c r="B68" s="97" t="s">
        <v>85</v>
      </c>
      <c r="C68" s="162">
        <f>SUM(C69:C73)</f>
        <v>342093.63</v>
      </c>
      <c r="D68" s="162">
        <f>SUM(D69:D73)</f>
        <v>344258.93</v>
      </c>
      <c r="E68" s="162">
        <f>SUM(E69:E73)</f>
        <v>26926.080000000002</v>
      </c>
      <c r="F68" s="165">
        <f>E68/D68</f>
        <v>7.8200000000000006E-2</v>
      </c>
      <c r="G68" s="162">
        <f>SUM(G69:G73)</f>
        <v>26926.080000000002</v>
      </c>
      <c r="H68" s="165">
        <f>G68/D68</f>
        <v>7.8200000000000006E-2</v>
      </c>
      <c r="I68" s="162">
        <f>SUM(I69:I73)</f>
        <v>344258.93</v>
      </c>
      <c r="J68" s="212"/>
      <c r="K68" s="63">
        <f t="shared" si="24"/>
        <v>0</v>
      </c>
      <c r="L68" s="67"/>
      <c r="M68" s="64">
        <f t="shared" si="19"/>
        <v>0</v>
      </c>
    </row>
    <row r="69" spans="1:13" s="66" customFormat="1" x14ac:dyDescent="0.25">
      <c r="A69" s="102"/>
      <c r="B69" s="160" t="s">
        <v>4</v>
      </c>
      <c r="C69" s="37">
        <f t="shared" ref="C69:I69" si="32">C93+C75</f>
        <v>0</v>
      </c>
      <c r="D69" s="37">
        <f t="shared" si="32"/>
        <v>0</v>
      </c>
      <c r="E69" s="37">
        <f t="shared" si="32"/>
        <v>0</v>
      </c>
      <c r="F69" s="40">
        <f t="shared" si="32"/>
        <v>0</v>
      </c>
      <c r="G69" s="37">
        <f t="shared" si="32"/>
        <v>0</v>
      </c>
      <c r="H69" s="40">
        <f t="shared" si="32"/>
        <v>0</v>
      </c>
      <c r="I69" s="37">
        <f t="shared" si="32"/>
        <v>0</v>
      </c>
      <c r="J69" s="212"/>
      <c r="K69" s="63">
        <f t="shared" si="24"/>
        <v>0</v>
      </c>
      <c r="L69" s="63"/>
      <c r="M69" s="64">
        <f t="shared" si="19"/>
        <v>0</v>
      </c>
    </row>
    <row r="70" spans="1:13" s="66" customFormat="1" x14ac:dyDescent="0.25">
      <c r="A70" s="102"/>
      <c r="B70" s="160" t="s">
        <v>52</v>
      </c>
      <c r="C70" s="37">
        <f t="shared" ref="C70:I70" si="33">C94+C76</f>
        <v>285078.5</v>
      </c>
      <c r="D70" s="37">
        <f t="shared" si="33"/>
        <v>287243.8</v>
      </c>
      <c r="E70" s="37">
        <f t="shared" si="33"/>
        <v>16911.5</v>
      </c>
      <c r="F70" s="40">
        <f t="shared" si="33"/>
        <v>0.1628</v>
      </c>
      <c r="G70" s="37">
        <f t="shared" si="33"/>
        <v>16911.5</v>
      </c>
      <c r="H70" s="40">
        <f t="shared" si="33"/>
        <v>0.1628</v>
      </c>
      <c r="I70" s="37">
        <f t="shared" si="33"/>
        <v>287243.8</v>
      </c>
      <c r="J70" s="212"/>
      <c r="K70" s="63">
        <f t="shared" si="24"/>
        <v>0</v>
      </c>
      <c r="L70" s="63"/>
      <c r="M70" s="64">
        <f t="shared" si="19"/>
        <v>0</v>
      </c>
    </row>
    <row r="71" spans="1:13" s="66" customFormat="1" x14ac:dyDescent="0.25">
      <c r="A71" s="102"/>
      <c r="B71" s="160" t="s">
        <v>11</v>
      </c>
      <c r="C71" s="37">
        <f t="shared" ref="C71:I71" si="34">C95+C77</f>
        <v>57015.13</v>
      </c>
      <c r="D71" s="37">
        <f t="shared" si="34"/>
        <v>57015.13</v>
      </c>
      <c r="E71" s="37">
        <f t="shared" si="34"/>
        <v>10014.58</v>
      </c>
      <c r="F71" s="40">
        <f t="shared" si="34"/>
        <v>0.2893</v>
      </c>
      <c r="G71" s="37">
        <f t="shared" si="34"/>
        <v>10014.58</v>
      </c>
      <c r="H71" s="40">
        <f t="shared" si="34"/>
        <v>0.2893</v>
      </c>
      <c r="I71" s="37">
        <f t="shared" si="34"/>
        <v>57015.13</v>
      </c>
      <c r="J71" s="212"/>
      <c r="K71" s="63">
        <f t="shared" si="24"/>
        <v>0</v>
      </c>
      <c r="L71" s="63"/>
      <c r="M71" s="64">
        <f t="shared" ref="M71:M102" si="35">D71-I71</f>
        <v>0</v>
      </c>
    </row>
    <row r="72" spans="1:13" s="66" customFormat="1" x14ac:dyDescent="0.25">
      <c r="A72" s="102"/>
      <c r="B72" s="160" t="s">
        <v>13</v>
      </c>
      <c r="C72" s="37"/>
      <c r="D72" s="37"/>
      <c r="E72" s="37"/>
      <c r="F72" s="40">
        <v>0</v>
      </c>
      <c r="G72" s="37"/>
      <c r="H72" s="40">
        <v>0</v>
      </c>
      <c r="I72" s="37"/>
      <c r="J72" s="212"/>
      <c r="K72" s="63">
        <f t="shared" si="24"/>
        <v>0</v>
      </c>
      <c r="L72" s="63"/>
      <c r="M72" s="64">
        <f t="shared" si="35"/>
        <v>0</v>
      </c>
    </row>
    <row r="73" spans="1:13" s="66" customFormat="1" x14ac:dyDescent="0.25">
      <c r="A73" s="102"/>
      <c r="B73" s="160" t="s">
        <v>5</v>
      </c>
      <c r="C73" s="37">
        <f t="shared" ref="C73:I73" si="36">C79+C97</f>
        <v>0</v>
      </c>
      <c r="D73" s="37">
        <f t="shared" si="36"/>
        <v>0</v>
      </c>
      <c r="E73" s="37">
        <f t="shared" si="36"/>
        <v>0</v>
      </c>
      <c r="F73" s="40">
        <f t="shared" si="36"/>
        <v>0</v>
      </c>
      <c r="G73" s="37">
        <f t="shared" si="36"/>
        <v>0</v>
      </c>
      <c r="H73" s="40">
        <f t="shared" si="36"/>
        <v>0</v>
      </c>
      <c r="I73" s="37">
        <f t="shared" si="36"/>
        <v>0</v>
      </c>
      <c r="J73" s="212"/>
      <c r="K73" s="63">
        <f t="shared" si="24"/>
        <v>0</v>
      </c>
      <c r="L73" s="63"/>
      <c r="M73" s="64">
        <f t="shared" si="35"/>
        <v>0</v>
      </c>
    </row>
    <row r="74" spans="1:13" s="68" customFormat="1" ht="87" customHeight="1" x14ac:dyDescent="0.25">
      <c r="A74" s="100" t="s">
        <v>43</v>
      </c>
      <c r="B74" s="101" t="s">
        <v>90</v>
      </c>
      <c r="C74" s="162">
        <f>SUM(C75:C79)</f>
        <v>203630.67</v>
      </c>
      <c r="D74" s="162">
        <f>SUM(D75:D79)</f>
        <v>205795.97</v>
      </c>
      <c r="E74" s="162">
        <f>SUM(E75:E79)</f>
        <v>0</v>
      </c>
      <c r="F74" s="165">
        <f>E74/D74</f>
        <v>0</v>
      </c>
      <c r="G74" s="162">
        <f>SUM(G75:G79)</f>
        <v>0</v>
      </c>
      <c r="H74" s="165">
        <f>G74/D74</f>
        <v>0</v>
      </c>
      <c r="I74" s="162">
        <f>SUM(I75:I79)</f>
        <v>205795.97</v>
      </c>
      <c r="J74" s="166"/>
      <c r="K74" s="67">
        <f t="shared" si="24"/>
        <v>0</v>
      </c>
      <c r="L74" s="67"/>
      <c r="M74" s="67">
        <f t="shared" si="35"/>
        <v>0</v>
      </c>
    </row>
    <row r="75" spans="1:13" s="66" customFormat="1" x14ac:dyDescent="0.25">
      <c r="A75" s="93"/>
      <c r="B75" s="160" t="s">
        <v>4</v>
      </c>
      <c r="C75" s="37"/>
      <c r="D75" s="156"/>
      <c r="E75" s="37"/>
      <c r="F75" s="40"/>
      <c r="G75" s="37"/>
      <c r="H75" s="40"/>
      <c r="I75" s="37"/>
      <c r="J75" s="164"/>
      <c r="K75" s="63">
        <f t="shared" si="24"/>
        <v>0</v>
      </c>
      <c r="L75" s="63"/>
      <c r="M75" s="64">
        <f t="shared" si="35"/>
        <v>0</v>
      </c>
    </row>
    <row r="76" spans="1:13" s="66" customFormat="1" x14ac:dyDescent="0.25">
      <c r="A76" s="93"/>
      <c r="B76" s="160" t="s">
        <v>52</v>
      </c>
      <c r="C76" s="37">
        <f>C82+C88</f>
        <v>181231.3</v>
      </c>
      <c r="D76" s="37">
        <f>D82+D88</f>
        <v>183396.6</v>
      </c>
      <c r="E76" s="37">
        <v>0</v>
      </c>
      <c r="F76" s="40">
        <f>E76/D76</f>
        <v>0</v>
      </c>
      <c r="G76" s="37">
        <v>0</v>
      </c>
      <c r="H76" s="40">
        <f>G76/D76</f>
        <v>0</v>
      </c>
      <c r="I76" s="37">
        <f>I88+I82</f>
        <v>183396.6</v>
      </c>
      <c r="J76" s="164"/>
      <c r="K76" s="63">
        <f t="shared" si="24"/>
        <v>0</v>
      </c>
      <c r="L76" s="63"/>
      <c r="M76" s="64">
        <f t="shared" si="35"/>
        <v>0</v>
      </c>
    </row>
    <row r="77" spans="1:13" s="66" customFormat="1" x14ac:dyDescent="0.25">
      <c r="A77" s="93"/>
      <c r="B77" s="160" t="s">
        <v>38</v>
      </c>
      <c r="C77" s="37">
        <f>C83+C89</f>
        <v>22399.37</v>
      </c>
      <c r="D77" s="37">
        <f>D83+D89</f>
        <v>22399.37</v>
      </c>
      <c r="E77" s="37">
        <v>0</v>
      </c>
      <c r="F77" s="40">
        <f>E77/D77</f>
        <v>0</v>
      </c>
      <c r="G77" s="37">
        <v>0</v>
      </c>
      <c r="H77" s="40">
        <f>G77/D77</f>
        <v>0</v>
      </c>
      <c r="I77" s="37">
        <f>I89+I83</f>
        <v>22399.37</v>
      </c>
      <c r="J77" s="164"/>
      <c r="K77" s="63">
        <f t="shared" si="24"/>
        <v>0</v>
      </c>
      <c r="L77" s="63"/>
      <c r="M77" s="64">
        <f t="shared" si="35"/>
        <v>0</v>
      </c>
    </row>
    <row r="78" spans="1:13" s="66" customFormat="1" x14ac:dyDescent="0.25">
      <c r="A78" s="93"/>
      <c r="B78" s="160" t="s">
        <v>13</v>
      </c>
      <c r="C78" s="37"/>
      <c r="D78" s="37"/>
      <c r="E78" s="37"/>
      <c r="F78" s="40"/>
      <c r="G78" s="37"/>
      <c r="H78" s="40"/>
      <c r="I78" s="37"/>
      <c r="J78" s="164"/>
      <c r="K78" s="63">
        <f t="shared" si="24"/>
        <v>0</v>
      </c>
      <c r="L78" s="63"/>
      <c r="M78" s="64">
        <f t="shared" si="35"/>
        <v>0</v>
      </c>
    </row>
    <row r="79" spans="1:13" s="66" customFormat="1" x14ac:dyDescent="0.25">
      <c r="A79" s="93"/>
      <c r="B79" s="160" t="s">
        <v>5</v>
      </c>
      <c r="C79" s="37"/>
      <c r="D79" s="156"/>
      <c r="E79" s="37"/>
      <c r="F79" s="40"/>
      <c r="G79" s="37"/>
      <c r="H79" s="40"/>
      <c r="I79" s="37"/>
      <c r="J79" s="164"/>
      <c r="K79" s="63">
        <f t="shared" si="24"/>
        <v>0</v>
      </c>
      <c r="L79" s="63"/>
      <c r="M79" s="64">
        <f t="shared" si="35"/>
        <v>0</v>
      </c>
    </row>
    <row r="80" spans="1:13" s="68" customFormat="1" ht="76.5" customHeight="1" x14ac:dyDescent="0.25">
      <c r="A80" s="98" t="s">
        <v>91</v>
      </c>
      <c r="B80" s="99" t="s">
        <v>86</v>
      </c>
      <c r="C80" s="152">
        <f>SUM(C81:C85)</f>
        <v>203630.67</v>
      </c>
      <c r="D80" s="152">
        <f>SUM(D81:D85)</f>
        <v>203630.67</v>
      </c>
      <c r="E80" s="152">
        <f>SUM(E81:E85)</f>
        <v>0</v>
      </c>
      <c r="F80" s="161">
        <f>E80/D80</f>
        <v>0</v>
      </c>
      <c r="G80" s="152">
        <f>SUM(G81:G85)</f>
        <v>0</v>
      </c>
      <c r="H80" s="161">
        <f>G80/D80</f>
        <v>0</v>
      </c>
      <c r="I80" s="152">
        <f>SUM(I81:I85)</f>
        <v>203630.67</v>
      </c>
      <c r="J80" s="163" t="s">
        <v>72</v>
      </c>
      <c r="K80" s="67">
        <f t="shared" si="24"/>
        <v>0</v>
      </c>
      <c r="L80" s="67"/>
      <c r="M80" s="67">
        <f t="shared" si="35"/>
        <v>0</v>
      </c>
    </row>
    <row r="81" spans="1:13" s="66" customFormat="1" x14ac:dyDescent="0.25">
      <c r="A81" s="95"/>
      <c r="B81" s="160" t="s">
        <v>4</v>
      </c>
      <c r="C81" s="37"/>
      <c r="D81" s="156"/>
      <c r="E81" s="37"/>
      <c r="F81" s="40"/>
      <c r="G81" s="37"/>
      <c r="H81" s="40"/>
      <c r="I81" s="37"/>
      <c r="J81" s="164"/>
      <c r="K81" s="63">
        <f t="shared" si="24"/>
        <v>0</v>
      </c>
      <c r="L81" s="63"/>
      <c r="M81" s="64">
        <f t="shared" si="35"/>
        <v>0</v>
      </c>
    </row>
    <row r="82" spans="1:13" s="66" customFormat="1" x14ac:dyDescent="0.25">
      <c r="A82" s="95"/>
      <c r="B82" s="160" t="s">
        <v>52</v>
      </c>
      <c r="C82" s="37">
        <v>181231.3</v>
      </c>
      <c r="D82" s="37">
        <v>181231.3</v>
      </c>
      <c r="E82" s="37">
        <v>0</v>
      </c>
      <c r="F82" s="40">
        <f>E82/D82</f>
        <v>0</v>
      </c>
      <c r="G82" s="37">
        <v>0</v>
      </c>
      <c r="H82" s="40">
        <f>G82/D82</f>
        <v>0</v>
      </c>
      <c r="I82" s="37">
        <v>181231.3</v>
      </c>
      <c r="J82" s="164"/>
      <c r="K82" s="63">
        <f t="shared" si="24"/>
        <v>0</v>
      </c>
      <c r="L82" s="63"/>
      <c r="M82" s="64">
        <f t="shared" si="35"/>
        <v>0</v>
      </c>
    </row>
    <row r="83" spans="1:13" s="66" customFormat="1" x14ac:dyDescent="0.25">
      <c r="A83" s="95"/>
      <c r="B83" s="160" t="s">
        <v>38</v>
      </c>
      <c r="C83" s="37">
        <v>22399.37</v>
      </c>
      <c r="D83" s="37">
        <v>22399.37</v>
      </c>
      <c r="E83" s="37">
        <v>0</v>
      </c>
      <c r="F83" s="40">
        <f>E83/D83</f>
        <v>0</v>
      </c>
      <c r="G83" s="37">
        <v>0</v>
      </c>
      <c r="H83" s="40">
        <f>G83/D83</f>
        <v>0</v>
      </c>
      <c r="I83" s="37">
        <v>22399.37</v>
      </c>
      <c r="J83" s="164"/>
      <c r="K83" s="63">
        <f t="shared" si="24"/>
        <v>0</v>
      </c>
      <c r="L83" s="63"/>
      <c r="M83" s="64">
        <f t="shared" si="35"/>
        <v>0</v>
      </c>
    </row>
    <row r="84" spans="1:13" s="66" customFormat="1" x14ac:dyDescent="0.25">
      <c r="A84" s="95"/>
      <c r="B84" s="160" t="s">
        <v>13</v>
      </c>
      <c r="C84" s="37"/>
      <c r="D84" s="37"/>
      <c r="E84" s="37"/>
      <c r="F84" s="40"/>
      <c r="G84" s="37"/>
      <c r="H84" s="40"/>
      <c r="I84" s="37"/>
      <c r="J84" s="164"/>
      <c r="K84" s="63">
        <f t="shared" si="24"/>
        <v>0</v>
      </c>
      <c r="L84" s="63"/>
      <c r="M84" s="64">
        <f t="shared" si="35"/>
        <v>0</v>
      </c>
    </row>
    <row r="85" spans="1:13" s="66" customFormat="1" x14ac:dyDescent="0.25">
      <c r="A85" s="95"/>
      <c r="B85" s="160" t="s">
        <v>5</v>
      </c>
      <c r="C85" s="37"/>
      <c r="D85" s="156"/>
      <c r="E85" s="37"/>
      <c r="F85" s="40"/>
      <c r="G85" s="37"/>
      <c r="H85" s="40"/>
      <c r="I85" s="37"/>
      <c r="J85" s="164"/>
      <c r="K85" s="63">
        <f t="shared" si="24"/>
        <v>0</v>
      </c>
      <c r="L85" s="63"/>
      <c r="M85" s="64">
        <f t="shared" si="35"/>
        <v>0</v>
      </c>
    </row>
    <row r="86" spans="1:13" s="68" customFormat="1" ht="88.5" customHeight="1" x14ac:dyDescent="0.25">
      <c r="A86" s="98" t="s">
        <v>108</v>
      </c>
      <c r="B86" s="99" t="s">
        <v>109</v>
      </c>
      <c r="C86" s="152">
        <f>SUM(C87:C91)</f>
        <v>0</v>
      </c>
      <c r="D86" s="152">
        <f>SUM(D87:D91)</f>
        <v>2165.3000000000002</v>
      </c>
      <c r="E86" s="152">
        <f>SUM(E87:E91)</f>
        <v>0</v>
      </c>
      <c r="F86" s="161">
        <f>E86/D86</f>
        <v>0</v>
      </c>
      <c r="G86" s="152">
        <f>SUM(G87:G91)</f>
        <v>0</v>
      </c>
      <c r="H86" s="161">
        <f>G86/D86</f>
        <v>0</v>
      </c>
      <c r="I86" s="152">
        <f>SUM(I87:I91)</f>
        <v>2165.3000000000002</v>
      </c>
      <c r="J86" s="163" t="s">
        <v>110</v>
      </c>
      <c r="K86" s="67">
        <f t="shared" ref="K86:K117" si="37">D86-I86</f>
        <v>0</v>
      </c>
      <c r="L86" s="67"/>
      <c r="M86" s="67">
        <f t="shared" si="35"/>
        <v>0</v>
      </c>
    </row>
    <row r="87" spans="1:13" s="66" customFormat="1" x14ac:dyDescent="0.25">
      <c r="A87" s="95"/>
      <c r="B87" s="160" t="s">
        <v>4</v>
      </c>
      <c r="C87" s="37"/>
      <c r="D87" s="156"/>
      <c r="E87" s="37"/>
      <c r="F87" s="40"/>
      <c r="G87" s="37"/>
      <c r="H87" s="40"/>
      <c r="I87" s="37"/>
      <c r="J87" s="164"/>
      <c r="K87" s="63">
        <f t="shared" si="37"/>
        <v>0</v>
      </c>
      <c r="L87" s="63"/>
      <c r="M87" s="64">
        <f t="shared" si="35"/>
        <v>0</v>
      </c>
    </row>
    <row r="88" spans="1:13" s="66" customFormat="1" x14ac:dyDescent="0.25">
      <c r="A88" s="95"/>
      <c r="B88" s="160" t="s">
        <v>52</v>
      </c>
      <c r="C88" s="37">
        <v>0</v>
      </c>
      <c r="D88" s="37">
        <v>2165.3000000000002</v>
      </c>
      <c r="E88" s="37">
        <v>0</v>
      </c>
      <c r="F88" s="40">
        <f>E88/D88</f>
        <v>0</v>
      </c>
      <c r="G88" s="37">
        <v>0</v>
      </c>
      <c r="H88" s="40">
        <f>G88/D88</f>
        <v>0</v>
      </c>
      <c r="I88" s="37">
        <v>2165.3000000000002</v>
      </c>
      <c r="J88" s="164"/>
      <c r="K88" s="63">
        <f t="shared" si="37"/>
        <v>0</v>
      </c>
      <c r="L88" s="63"/>
      <c r="M88" s="64">
        <f t="shared" si="35"/>
        <v>0</v>
      </c>
    </row>
    <row r="89" spans="1:13" s="66" customFormat="1" x14ac:dyDescent="0.25">
      <c r="A89" s="95"/>
      <c r="B89" s="160" t="s">
        <v>38</v>
      </c>
      <c r="C89" s="37">
        <v>0</v>
      </c>
      <c r="D89" s="37">
        <v>0</v>
      </c>
      <c r="E89" s="37">
        <v>0</v>
      </c>
      <c r="F89" s="40">
        <v>0</v>
      </c>
      <c r="G89" s="37">
        <v>0</v>
      </c>
      <c r="H89" s="40"/>
      <c r="I89" s="37"/>
      <c r="J89" s="164"/>
      <c r="K89" s="63">
        <f t="shared" si="37"/>
        <v>0</v>
      </c>
      <c r="L89" s="63"/>
      <c r="M89" s="64">
        <f t="shared" si="35"/>
        <v>0</v>
      </c>
    </row>
    <row r="90" spans="1:13" s="66" customFormat="1" x14ac:dyDescent="0.25">
      <c r="A90" s="95"/>
      <c r="B90" s="160" t="s">
        <v>13</v>
      </c>
      <c r="C90" s="37"/>
      <c r="D90" s="37"/>
      <c r="E90" s="37"/>
      <c r="F90" s="40"/>
      <c r="G90" s="37"/>
      <c r="H90" s="40"/>
      <c r="I90" s="37"/>
      <c r="J90" s="164"/>
      <c r="K90" s="63">
        <f t="shared" si="37"/>
        <v>0</v>
      </c>
      <c r="L90" s="63"/>
      <c r="M90" s="64">
        <f t="shared" si="35"/>
        <v>0</v>
      </c>
    </row>
    <row r="91" spans="1:13" s="66" customFormat="1" x14ac:dyDescent="0.25">
      <c r="A91" s="95"/>
      <c r="B91" s="160" t="s">
        <v>5</v>
      </c>
      <c r="C91" s="37"/>
      <c r="D91" s="156"/>
      <c r="E91" s="37"/>
      <c r="F91" s="40"/>
      <c r="G91" s="37"/>
      <c r="H91" s="40"/>
      <c r="I91" s="37"/>
      <c r="J91" s="164"/>
      <c r="K91" s="63">
        <f t="shared" si="37"/>
        <v>0</v>
      </c>
      <c r="L91" s="63"/>
      <c r="M91" s="64">
        <f t="shared" si="35"/>
        <v>0</v>
      </c>
    </row>
    <row r="92" spans="1:13" s="68" customFormat="1" ht="64.5" customHeight="1" x14ac:dyDescent="0.25">
      <c r="A92" s="96" t="s">
        <v>60</v>
      </c>
      <c r="B92" s="97" t="s">
        <v>87</v>
      </c>
      <c r="C92" s="162">
        <f>SUM(C93:C97)</f>
        <v>138462.96</v>
      </c>
      <c r="D92" s="162">
        <f>SUM(D93:D97)</f>
        <v>138462.96</v>
      </c>
      <c r="E92" s="162">
        <f>SUM(E93:E97)</f>
        <v>26926.080000000002</v>
      </c>
      <c r="F92" s="165">
        <f>E92/D92</f>
        <v>0.19450000000000001</v>
      </c>
      <c r="G92" s="162">
        <f>SUM(G93:G97)</f>
        <v>26926.080000000002</v>
      </c>
      <c r="H92" s="165">
        <f>G92/D92</f>
        <v>0.19450000000000001</v>
      </c>
      <c r="I92" s="162">
        <f>SUM(I93:I97)</f>
        <v>138462.96</v>
      </c>
      <c r="J92" s="211"/>
      <c r="K92" s="63">
        <f t="shared" si="37"/>
        <v>0</v>
      </c>
      <c r="L92" s="67"/>
      <c r="M92" s="64">
        <f t="shared" si="35"/>
        <v>0</v>
      </c>
    </row>
    <row r="93" spans="1:13" s="66" customFormat="1" ht="30.75" customHeight="1" x14ac:dyDescent="0.25">
      <c r="A93" s="95"/>
      <c r="B93" s="160" t="s">
        <v>4</v>
      </c>
      <c r="C93" s="37">
        <f>C99</f>
        <v>0</v>
      </c>
      <c r="D93" s="37">
        <f>D99</f>
        <v>0</v>
      </c>
      <c r="E93" s="37">
        <f>E99</f>
        <v>0</v>
      </c>
      <c r="F93" s="40"/>
      <c r="G93" s="37"/>
      <c r="H93" s="40"/>
      <c r="I93" s="37"/>
      <c r="J93" s="211"/>
      <c r="K93" s="63">
        <f t="shared" si="37"/>
        <v>0</v>
      </c>
      <c r="L93" s="63"/>
      <c r="M93" s="64">
        <f t="shared" si="35"/>
        <v>0</v>
      </c>
    </row>
    <row r="94" spans="1:13" s="66" customFormat="1" ht="30.75" customHeight="1" x14ac:dyDescent="0.25">
      <c r="A94" s="95"/>
      <c r="B94" s="160" t="s">
        <v>52</v>
      </c>
      <c r="C94" s="37">
        <f t="shared" ref="C94:D97" si="38">C100</f>
        <v>103847.2</v>
      </c>
      <c r="D94" s="37">
        <f t="shared" si="38"/>
        <v>103847.2</v>
      </c>
      <c r="E94" s="37">
        <f xml:space="preserve"> E100</f>
        <v>16911.5</v>
      </c>
      <c r="F94" s="40">
        <f>E94/D94</f>
        <v>0.1628</v>
      </c>
      <c r="G94" s="37">
        <f>E94</f>
        <v>16911.5</v>
      </c>
      <c r="H94" s="40">
        <f>G94/D94</f>
        <v>0.1628</v>
      </c>
      <c r="I94" s="37">
        <f t="shared" ref="I94:I96" si="39">I100</f>
        <v>103847.2</v>
      </c>
      <c r="J94" s="211"/>
      <c r="K94" s="63">
        <f t="shared" si="37"/>
        <v>0</v>
      </c>
      <c r="L94" s="63"/>
      <c r="M94" s="64">
        <f t="shared" si="35"/>
        <v>0</v>
      </c>
    </row>
    <row r="95" spans="1:13" s="66" customFormat="1" ht="30.75" customHeight="1" x14ac:dyDescent="0.25">
      <c r="A95" s="95"/>
      <c r="B95" s="160" t="s">
        <v>38</v>
      </c>
      <c r="C95" s="37">
        <f t="shared" si="38"/>
        <v>34615.760000000002</v>
      </c>
      <c r="D95" s="37">
        <f t="shared" si="38"/>
        <v>34615.760000000002</v>
      </c>
      <c r="E95" s="37">
        <f>E101</f>
        <v>10014.58</v>
      </c>
      <c r="F95" s="40">
        <f>E95/D95</f>
        <v>0.2893</v>
      </c>
      <c r="G95" s="37">
        <f>G101</f>
        <v>10014.58</v>
      </c>
      <c r="H95" s="40">
        <f>G95/D95</f>
        <v>0.2893</v>
      </c>
      <c r="I95" s="37">
        <f t="shared" si="39"/>
        <v>34615.760000000002</v>
      </c>
      <c r="J95" s="211"/>
      <c r="K95" s="63">
        <f t="shared" si="37"/>
        <v>0</v>
      </c>
      <c r="L95" s="63"/>
      <c r="M95" s="64">
        <f t="shared" si="35"/>
        <v>0</v>
      </c>
    </row>
    <row r="96" spans="1:13" s="66" customFormat="1" ht="30.75" customHeight="1" x14ac:dyDescent="0.25">
      <c r="A96" s="95"/>
      <c r="B96" s="160" t="s">
        <v>13</v>
      </c>
      <c r="C96" s="37">
        <f t="shared" si="38"/>
        <v>0</v>
      </c>
      <c r="D96" s="37">
        <f t="shared" si="38"/>
        <v>0</v>
      </c>
      <c r="E96" s="37">
        <f>E102</f>
        <v>0</v>
      </c>
      <c r="F96" s="40"/>
      <c r="G96" s="37">
        <f>G102</f>
        <v>0</v>
      </c>
      <c r="H96" s="40"/>
      <c r="I96" s="37">
        <f t="shared" si="39"/>
        <v>0</v>
      </c>
      <c r="J96" s="211"/>
      <c r="K96" s="63">
        <f t="shared" si="37"/>
        <v>0</v>
      </c>
      <c r="L96" s="63"/>
      <c r="M96" s="64">
        <f t="shared" si="35"/>
        <v>0</v>
      </c>
    </row>
    <row r="97" spans="1:13" s="66" customFormat="1" ht="30.75" customHeight="1" x14ac:dyDescent="0.25">
      <c r="A97" s="95"/>
      <c r="B97" s="160" t="s">
        <v>5</v>
      </c>
      <c r="C97" s="37">
        <f t="shared" si="38"/>
        <v>0</v>
      </c>
      <c r="D97" s="37">
        <f t="shared" si="38"/>
        <v>0</v>
      </c>
      <c r="E97" s="37">
        <f>E103</f>
        <v>0</v>
      </c>
      <c r="F97" s="40"/>
      <c r="G97" s="37"/>
      <c r="H97" s="40"/>
      <c r="I97" s="37"/>
      <c r="J97" s="211"/>
      <c r="K97" s="63">
        <f t="shared" si="37"/>
        <v>0</v>
      </c>
      <c r="L97" s="63"/>
      <c r="M97" s="64">
        <f t="shared" si="35"/>
        <v>0</v>
      </c>
    </row>
    <row r="98" spans="1:13" s="65" customFormat="1" ht="32.25" customHeight="1" x14ac:dyDescent="0.25">
      <c r="A98" s="95" t="s">
        <v>69</v>
      </c>
      <c r="B98" s="94" t="s">
        <v>56</v>
      </c>
      <c r="C98" s="152">
        <f>SUM(C99:C103)</f>
        <v>138462.96</v>
      </c>
      <c r="D98" s="152">
        <f>SUM(D99:D103)</f>
        <v>138462.96</v>
      </c>
      <c r="E98" s="152">
        <f>SUM(E99:E103)</f>
        <v>26926.080000000002</v>
      </c>
      <c r="F98" s="161">
        <f>E98/D98</f>
        <v>0.19450000000000001</v>
      </c>
      <c r="G98" s="152">
        <f>SUM(G99:G103)</f>
        <v>26926.080000000002</v>
      </c>
      <c r="H98" s="161">
        <f>G98/D98</f>
        <v>0.19450000000000001</v>
      </c>
      <c r="I98" s="152">
        <f>SUM(I99:I103)</f>
        <v>138462.96</v>
      </c>
      <c r="J98" s="208" t="s">
        <v>111</v>
      </c>
      <c r="K98" s="63">
        <f t="shared" si="37"/>
        <v>0</v>
      </c>
      <c r="L98" s="67"/>
      <c r="M98" s="64">
        <f t="shared" si="35"/>
        <v>0</v>
      </c>
    </row>
    <row r="99" spans="1:13" s="66" customFormat="1" ht="32.25" customHeight="1" x14ac:dyDescent="0.25">
      <c r="A99" s="95"/>
      <c r="B99" s="160" t="s">
        <v>4</v>
      </c>
      <c r="C99" s="37"/>
      <c r="D99" s="156"/>
      <c r="E99" s="37"/>
      <c r="F99" s="40"/>
      <c r="G99" s="37"/>
      <c r="H99" s="40"/>
      <c r="I99" s="37"/>
      <c r="J99" s="208"/>
      <c r="K99" s="63">
        <f t="shared" si="37"/>
        <v>0</v>
      </c>
      <c r="L99" s="63"/>
      <c r="M99" s="64">
        <f t="shared" si="35"/>
        <v>0</v>
      </c>
    </row>
    <row r="100" spans="1:13" s="66" customFormat="1" ht="32.25" customHeight="1" x14ac:dyDescent="0.25">
      <c r="A100" s="95"/>
      <c r="B100" s="160" t="s">
        <v>52</v>
      </c>
      <c r="C100" s="37">
        <v>103847.2</v>
      </c>
      <c r="D100" s="37">
        <v>103847.2</v>
      </c>
      <c r="E100" s="37">
        <v>16911.5</v>
      </c>
      <c r="F100" s="40">
        <f>E100/D100</f>
        <v>0.1628</v>
      </c>
      <c r="G100" s="37">
        <v>16911.5</v>
      </c>
      <c r="H100" s="40">
        <f>G100/D100</f>
        <v>0.1628</v>
      </c>
      <c r="I100" s="37">
        <v>103847.2</v>
      </c>
      <c r="J100" s="208"/>
      <c r="K100" s="63">
        <f t="shared" si="37"/>
        <v>0</v>
      </c>
      <c r="L100" s="63"/>
      <c r="M100" s="64">
        <f t="shared" si="35"/>
        <v>0</v>
      </c>
    </row>
    <row r="101" spans="1:13" s="66" customFormat="1" ht="32.25" customHeight="1" x14ac:dyDescent="0.25">
      <c r="A101" s="95"/>
      <c r="B101" s="160" t="s">
        <v>38</v>
      </c>
      <c r="C101" s="37">
        <v>34615.760000000002</v>
      </c>
      <c r="D101" s="37">
        <v>34615.760000000002</v>
      </c>
      <c r="E101" s="37">
        <v>10014.58</v>
      </c>
      <c r="F101" s="40">
        <f>E101/D101</f>
        <v>0.2893</v>
      </c>
      <c r="G101" s="37">
        <v>10014.58</v>
      </c>
      <c r="H101" s="40">
        <f>G101/D101</f>
        <v>0.2893</v>
      </c>
      <c r="I101" s="37">
        <v>34615.760000000002</v>
      </c>
      <c r="J101" s="208"/>
      <c r="K101" s="63">
        <f t="shared" si="37"/>
        <v>0</v>
      </c>
      <c r="L101" s="63"/>
      <c r="M101" s="64">
        <f t="shared" si="35"/>
        <v>0</v>
      </c>
    </row>
    <row r="102" spans="1:13" s="66" customFormat="1" ht="32.25" customHeight="1" x14ac:dyDescent="0.25">
      <c r="A102" s="95"/>
      <c r="B102" s="160" t="s">
        <v>13</v>
      </c>
      <c r="C102" s="37">
        <v>0</v>
      </c>
      <c r="D102" s="37">
        <v>0</v>
      </c>
      <c r="E102" s="37"/>
      <c r="F102" s="40"/>
      <c r="G102" s="37"/>
      <c r="H102" s="40">
        <v>0</v>
      </c>
      <c r="I102" s="37"/>
      <c r="J102" s="208"/>
      <c r="K102" s="63">
        <f t="shared" si="37"/>
        <v>0</v>
      </c>
      <c r="L102" s="63"/>
      <c r="M102" s="64">
        <f t="shared" si="35"/>
        <v>0</v>
      </c>
    </row>
    <row r="103" spans="1:13" s="66" customFormat="1" ht="32.25" customHeight="1" x14ac:dyDescent="0.25">
      <c r="A103" s="93"/>
      <c r="B103" s="160" t="s">
        <v>5</v>
      </c>
      <c r="C103" s="37"/>
      <c r="D103" s="156"/>
      <c r="E103" s="37"/>
      <c r="F103" s="40"/>
      <c r="G103" s="37"/>
      <c r="H103" s="40"/>
      <c r="I103" s="167"/>
      <c r="J103" s="208"/>
      <c r="K103" s="63">
        <f t="shared" si="37"/>
        <v>0</v>
      </c>
      <c r="L103" s="63"/>
      <c r="M103" s="64">
        <f t="shared" ref="M103:M134" si="40">D103-I103</f>
        <v>0</v>
      </c>
    </row>
    <row r="104" spans="1:13" s="74" customFormat="1" ht="47.25" customHeight="1" x14ac:dyDescent="0.25">
      <c r="A104" s="118" t="s">
        <v>44</v>
      </c>
      <c r="B104" s="119" t="s">
        <v>88</v>
      </c>
      <c r="C104" s="168">
        <f>SUM(C105:C109)</f>
        <v>23179.05</v>
      </c>
      <c r="D104" s="168">
        <f t="shared" ref="D104" si="41">SUM(D105:D109)</f>
        <v>17551.650000000001</v>
      </c>
      <c r="E104" s="168">
        <f>SUM(E105:E109)</f>
        <v>0</v>
      </c>
      <c r="F104" s="169">
        <f t="shared" ref="F104:F113" si="42">E104/D104</f>
        <v>0</v>
      </c>
      <c r="G104" s="162">
        <f>SUM(G105:G109)</f>
        <v>0</v>
      </c>
      <c r="H104" s="169">
        <f t="shared" ref="H104:H113" si="43">G104/D104</f>
        <v>0</v>
      </c>
      <c r="I104" s="168">
        <f>SUM(I105:I109)</f>
        <v>17551.650000000001</v>
      </c>
      <c r="J104" s="206"/>
      <c r="K104" s="69">
        <f t="shared" si="37"/>
        <v>0</v>
      </c>
      <c r="L104" s="69"/>
      <c r="M104" s="70">
        <f t="shared" si="40"/>
        <v>0</v>
      </c>
    </row>
    <row r="105" spans="1:13" s="72" customFormat="1" x14ac:dyDescent="0.25">
      <c r="A105" s="120"/>
      <c r="B105" s="159" t="s">
        <v>4</v>
      </c>
      <c r="C105" s="141">
        <f>C129+C111+C117+C123+C135</f>
        <v>17922.2</v>
      </c>
      <c r="D105" s="141">
        <f t="shared" ref="D105" si="44">D129+D111+D117+D123+D135</f>
        <v>11804.2</v>
      </c>
      <c r="E105" s="141">
        <f>E111+E117+E123+E129+E135</f>
        <v>0</v>
      </c>
      <c r="F105" s="148">
        <f t="shared" si="42"/>
        <v>0</v>
      </c>
      <c r="G105" s="37">
        <f>G129+G111+G117+G123+G135</f>
        <v>0</v>
      </c>
      <c r="H105" s="148">
        <f t="shared" si="43"/>
        <v>0</v>
      </c>
      <c r="I105" s="141">
        <f>I111+I117+I123+I129+I135</f>
        <v>11804.2</v>
      </c>
      <c r="J105" s="206"/>
      <c r="K105" s="69">
        <f t="shared" si="37"/>
        <v>0</v>
      </c>
      <c r="L105" s="69"/>
      <c r="M105" s="70">
        <f t="shared" si="40"/>
        <v>0</v>
      </c>
    </row>
    <row r="106" spans="1:13" s="72" customFormat="1" x14ac:dyDescent="0.25">
      <c r="A106" s="120"/>
      <c r="B106" s="159" t="s">
        <v>37</v>
      </c>
      <c r="C106" s="141">
        <f>C130+C112+C118+C124+C136</f>
        <v>4983.6000000000004</v>
      </c>
      <c r="D106" s="141">
        <f t="shared" ref="C106:E109" si="45">D130+D112+D118+D124+D136</f>
        <v>5474.2</v>
      </c>
      <c r="E106" s="141">
        <f>E112++E118+E124+E130+E136</f>
        <v>0</v>
      </c>
      <c r="F106" s="148">
        <f t="shared" si="42"/>
        <v>0</v>
      </c>
      <c r="G106" s="37">
        <f>G130+G112+G118+G124+G136</f>
        <v>0</v>
      </c>
      <c r="H106" s="148">
        <f t="shared" si="43"/>
        <v>0</v>
      </c>
      <c r="I106" s="141">
        <f>I112+I118+I124+I130+I136</f>
        <v>5474.2</v>
      </c>
      <c r="J106" s="206"/>
      <c r="K106" s="69">
        <f t="shared" si="37"/>
        <v>0</v>
      </c>
      <c r="L106" s="69"/>
      <c r="M106" s="70">
        <f t="shared" si="40"/>
        <v>0</v>
      </c>
    </row>
    <row r="107" spans="1:13" s="72" customFormat="1" x14ac:dyDescent="0.25">
      <c r="A107" s="120"/>
      <c r="B107" s="159" t="s">
        <v>38</v>
      </c>
      <c r="C107" s="141">
        <f t="shared" si="45"/>
        <v>273.25</v>
      </c>
      <c r="D107" s="141">
        <f t="shared" si="45"/>
        <v>273.25</v>
      </c>
      <c r="E107" s="141">
        <f>E131+E113+E119+E125+E137</f>
        <v>0</v>
      </c>
      <c r="F107" s="148">
        <f t="shared" si="42"/>
        <v>0</v>
      </c>
      <c r="G107" s="37">
        <f>G131+G113+G119+G125+G137</f>
        <v>0</v>
      </c>
      <c r="H107" s="148">
        <f t="shared" si="43"/>
        <v>0</v>
      </c>
      <c r="I107" s="141">
        <f>I113+I119+I125+I131+I137</f>
        <v>273.25</v>
      </c>
      <c r="J107" s="206"/>
      <c r="K107" s="69">
        <f t="shared" si="37"/>
        <v>0</v>
      </c>
      <c r="L107" s="69"/>
      <c r="M107" s="70">
        <f t="shared" si="40"/>
        <v>0</v>
      </c>
    </row>
    <row r="108" spans="1:13" s="72" customFormat="1" x14ac:dyDescent="0.25">
      <c r="A108" s="120"/>
      <c r="B108" s="159" t="s">
        <v>13</v>
      </c>
      <c r="C108" s="141">
        <f t="shared" si="45"/>
        <v>0</v>
      </c>
      <c r="D108" s="141">
        <f t="shared" si="45"/>
        <v>0</v>
      </c>
      <c r="E108" s="141">
        <f t="shared" si="45"/>
        <v>0</v>
      </c>
      <c r="F108" s="148"/>
      <c r="G108" s="37"/>
      <c r="H108" s="148"/>
      <c r="I108" s="141"/>
      <c r="J108" s="206"/>
      <c r="K108" s="69">
        <f t="shared" si="37"/>
        <v>0</v>
      </c>
      <c r="L108" s="69"/>
      <c r="M108" s="70">
        <f t="shared" si="40"/>
        <v>0</v>
      </c>
    </row>
    <row r="109" spans="1:13" s="72" customFormat="1" collapsed="1" x14ac:dyDescent="0.25">
      <c r="A109" s="120"/>
      <c r="B109" s="159" t="s">
        <v>5</v>
      </c>
      <c r="C109" s="141">
        <f t="shared" si="45"/>
        <v>0</v>
      </c>
      <c r="D109" s="141">
        <f t="shared" si="45"/>
        <v>0</v>
      </c>
      <c r="E109" s="141">
        <f t="shared" si="45"/>
        <v>0</v>
      </c>
      <c r="F109" s="148"/>
      <c r="G109" s="37"/>
      <c r="H109" s="148"/>
      <c r="I109" s="141"/>
      <c r="J109" s="206"/>
      <c r="K109" s="69">
        <f t="shared" si="37"/>
        <v>0</v>
      </c>
      <c r="L109" s="69"/>
      <c r="M109" s="70">
        <f t="shared" si="40"/>
        <v>0</v>
      </c>
    </row>
    <row r="110" spans="1:13" s="73" customFormat="1" ht="45" customHeight="1" x14ac:dyDescent="0.25">
      <c r="A110" s="116" t="s">
        <v>45</v>
      </c>
      <c r="B110" s="117" t="s">
        <v>39</v>
      </c>
      <c r="C110" s="150">
        <f t="shared" ref="C110:E110" si="46">SUM(C111:C115)</f>
        <v>5471.55</v>
      </c>
      <c r="D110" s="150">
        <f t="shared" si="46"/>
        <v>5471.55</v>
      </c>
      <c r="E110" s="150">
        <f t="shared" si="46"/>
        <v>0</v>
      </c>
      <c r="F110" s="151">
        <f>E110/D110</f>
        <v>0</v>
      </c>
      <c r="G110" s="152">
        <f>SUM(G111:G115)</f>
        <v>0</v>
      </c>
      <c r="H110" s="151">
        <f t="shared" si="43"/>
        <v>0</v>
      </c>
      <c r="I110" s="150">
        <f>I111+I112+I113</f>
        <v>5471.55</v>
      </c>
      <c r="J110" s="184" t="s">
        <v>105</v>
      </c>
      <c r="K110" s="69">
        <f t="shared" si="37"/>
        <v>0</v>
      </c>
      <c r="L110" s="69"/>
      <c r="M110" s="70">
        <f t="shared" si="40"/>
        <v>0</v>
      </c>
    </row>
    <row r="111" spans="1:13" s="72" customFormat="1" ht="22.5" customHeight="1" x14ac:dyDescent="0.25">
      <c r="A111" s="116"/>
      <c r="B111" s="89" t="s">
        <v>54</v>
      </c>
      <c r="C111" s="141">
        <v>706.1</v>
      </c>
      <c r="D111" s="141">
        <v>706.1</v>
      </c>
      <c r="E111" s="141"/>
      <c r="F111" s="151">
        <f>E111/D111</f>
        <v>0</v>
      </c>
      <c r="G111" s="37"/>
      <c r="H111" s="151">
        <f>G111/D111</f>
        <v>0</v>
      </c>
      <c r="I111" s="153">
        <v>706.1</v>
      </c>
      <c r="J111" s="184"/>
      <c r="K111" s="69">
        <f t="shared" si="37"/>
        <v>0</v>
      </c>
      <c r="L111" s="69"/>
      <c r="M111" s="70">
        <f t="shared" si="40"/>
        <v>0</v>
      </c>
    </row>
    <row r="112" spans="1:13" s="72" customFormat="1" ht="22.5" customHeight="1" x14ac:dyDescent="0.25">
      <c r="A112" s="92"/>
      <c r="B112" s="89" t="s">
        <v>52</v>
      </c>
      <c r="C112" s="141">
        <v>4492.2</v>
      </c>
      <c r="D112" s="141">
        <v>4492.2</v>
      </c>
      <c r="E112" s="141"/>
      <c r="F112" s="151">
        <f>E112/D112</f>
        <v>0</v>
      </c>
      <c r="G112" s="37"/>
      <c r="H112" s="151">
        <f>G112/D112</f>
        <v>0</v>
      </c>
      <c r="I112" s="153">
        <v>4492.2</v>
      </c>
      <c r="J112" s="184"/>
      <c r="K112" s="69">
        <f t="shared" si="37"/>
        <v>0</v>
      </c>
      <c r="L112" s="69"/>
      <c r="M112" s="70">
        <f t="shared" si="40"/>
        <v>0</v>
      </c>
    </row>
    <row r="113" spans="1:13" s="72" customFormat="1" ht="22.5" customHeight="1" x14ac:dyDescent="0.25">
      <c r="A113" s="92"/>
      <c r="B113" s="89" t="s">
        <v>38</v>
      </c>
      <c r="C113" s="141">
        <v>273.25</v>
      </c>
      <c r="D113" s="141">
        <v>273.25</v>
      </c>
      <c r="E113" s="141"/>
      <c r="F113" s="148">
        <f t="shared" si="42"/>
        <v>0</v>
      </c>
      <c r="G113" s="141"/>
      <c r="H113" s="151">
        <f t="shared" si="43"/>
        <v>0</v>
      </c>
      <c r="I113" s="153">
        <v>273.25</v>
      </c>
      <c r="J113" s="184"/>
      <c r="K113" s="69">
        <f t="shared" si="37"/>
        <v>0</v>
      </c>
      <c r="L113" s="69"/>
      <c r="M113" s="70">
        <f t="shared" si="40"/>
        <v>0</v>
      </c>
    </row>
    <row r="114" spans="1:13" s="72" customFormat="1" ht="22.5" customHeight="1" x14ac:dyDescent="0.25">
      <c r="A114" s="92"/>
      <c r="B114" s="89" t="s">
        <v>13</v>
      </c>
      <c r="C114" s="21"/>
      <c r="D114" s="133"/>
      <c r="E114" s="21"/>
      <c r="F114" s="84"/>
      <c r="G114" s="22"/>
      <c r="H114" s="84"/>
      <c r="I114" s="20"/>
      <c r="J114" s="184"/>
      <c r="K114" s="69">
        <f t="shared" si="37"/>
        <v>0</v>
      </c>
      <c r="L114" s="69"/>
      <c r="M114" s="70">
        <f t="shared" si="40"/>
        <v>0</v>
      </c>
    </row>
    <row r="115" spans="1:13" s="72" customFormat="1" ht="22.5" customHeight="1" collapsed="1" x14ac:dyDescent="0.25">
      <c r="A115" s="92"/>
      <c r="B115" s="89" t="s">
        <v>5</v>
      </c>
      <c r="C115" s="21"/>
      <c r="D115" s="133"/>
      <c r="E115" s="21"/>
      <c r="F115" s="84"/>
      <c r="G115" s="22"/>
      <c r="H115" s="84"/>
      <c r="I115" s="20"/>
      <c r="J115" s="184"/>
      <c r="K115" s="69">
        <f t="shared" si="37"/>
        <v>0</v>
      </c>
      <c r="L115" s="69"/>
      <c r="M115" s="70">
        <f t="shared" si="40"/>
        <v>0</v>
      </c>
    </row>
    <row r="116" spans="1:13" s="73" customFormat="1" ht="146.25" customHeight="1" x14ac:dyDescent="0.25">
      <c r="A116" s="116" t="s">
        <v>46</v>
      </c>
      <c r="B116" s="117" t="s">
        <v>40</v>
      </c>
      <c r="C116" s="150">
        <f t="shared" ref="C116:E116" si="47">SUM(C117:C121)</f>
        <v>13.1</v>
      </c>
      <c r="D116" s="150">
        <f t="shared" si="47"/>
        <v>13.1</v>
      </c>
      <c r="E116" s="150">
        <f t="shared" si="47"/>
        <v>0</v>
      </c>
      <c r="F116" s="151">
        <f t="shared" ref="F116:F140" si="48">E116/D116</f>
        <v>0</v>
      </c>
      <c r="G116" s="152">
        <f>G118</f>
        <v>0</v>
      </c>
      <c r="H116" s="151">
        <f t="shared" ref="H116:H140" si="49">G116/D116</f>
        <v>0</v>
      </c>
      <c r="I116" s="153">
        <f>I118</f>
        <v>13.1</v>
      </c>
      <c r="J116" s="124" t="s">
        <v>71</v>
      </c>
      <c r="K116" s="69">
        <f t="shared" si="37"/>
        <v>0</v>
      </c>
      <c r="L116" s="69"/>
      <c r="M116" s="70">
        <f t="shared" si="40"/>
        <v>0</v>
      </c>
    </row>
    <row r="117" spans="1:13" s="72" customFormat="1" x14ac:dyDescent="0.25">
      <c r="A117" s="116"/>
      <c r="B117" s="89" t="s">
        <v>4</v>
      </c>
      <c r="C117" s="141"/>
      <c r="D117" s="141"/>
      <c r="E117" s="141"/>
      <c r="F117" s="148"/>
      <c r="G117" s="37"/>
      <c r="H117" s="148"/>
      <c r="I117" s="154"/>
      <c r="J117" s="130"/>
      <c r="K117" s="69">
        <f t="shared" si="37"/>
        <v>0</v>
      </c>
      <c r="L117" s="69"/>
      <c r="M117" s="70">
        <f t="shared" si="40"/>
        <v>0</v>
      </c>
    </row>
    <row r="118" spans="1:13" s="72" customFormat="1" x14ac:dyDescent="0.25">
      <c r="A118" s="116"/>
      <c r="B118" s="89" t="s">
        <v>37</v>
      </c>
      <c r="C118" s="141">
        <v>13.1</v>
      </c>
      <c r="D118" s="141">
        <v>13.1</v>
      </c>
      <c r="E118" s="141"/>
      <c r="F118" s="148">
        <f t="shared" si="48"/>
        <v>0</v>
      </c>
      <c r="G118" s="37"/>
      <c r="H118" s="148">
        <f t="shared" si="49"/>
        <v>0</v>
      </c>
      <c r="I118" s="153">
        <v>13.1</v>
      </c>
      <c r="J118" s="130"/>
      <c r="K118" s="69">
        <f t="shared" ref="K118:K149" si="50">D118-I118</f>
        <v>0</v>
      </c>
      <c r="L118" s="69"/>
      <c r="M118" s="70">
        <f t="shared" si="40"/>
        <v>0</v>
      </c>
    </row>
    <row r="119" spans="1:13" s="72" customFormat="1" x14ac:dyDescent="0.25">
      <c r="A119" s="116"/>
      <c r="B119" s="89" t="s">
        <v>38</v>
      </c>
      <c r="C119" s="21"/>
      <c r="D119" s="21"/>
      <c r="E119" s="21"/>
      <c r="F119" s="84"/>
      <c r="G119" s="22"/>
      <c r="H119" s="84"/>
      <c r="I119" s="20"/>
      <c r="J119" s="130"/>
      <c r="K119" s="69">
        <f t="shared" si="50"/>
        <v>0</v>
      </c>
      <c r="L119" s="69"/>
      <c r="M119" s="70">
        <f t="shared" si="40"/>
        <v>0</v>
      </c>
    </row>
    <row r="120" spans="1:13" s="72" customFormat="1" x14ac:dyDescent="0.25">
      <c r="A120" s="116"/>
      <c r="B120" s="89" t="s">
        <v>13</v>
      </c>
      <c r="C120" s="21"/>
      <c r="D120" s="21"/>
      <c r="E120" s="21"/>
      <c r="F120" s="84"/>
      <c r="G120" s="22"/>
      <c r="H120" s="84"/>
      <c r="I120" s="20"/>
      <c r="J120" s="130"/>
      <c r="K120" s="69">
        <f t="shared" si="50"/>
        <v>0</v>
      </c>
      <c r="L120" s="69"/>
      <c r="M120" s="70">
        <f t="shared" si="40"/>
        <v>0</v>
      </c>
    </row>
    <row r="121" spans="1:13" s="72" customFormat="1" collapsed="1" x14ac:dyDescent="0.25">
      <c r="A121" s="116"/>
      <c r="B121" s="89" t="s">
        <v>5</v>
      </c>
      <c r="C121" s="21"/>
      <c r="D121" s="21"/>
      <c r="E121" s="21"/>
      <c r="F121" s="84"/>
      <c r="G121" s="22"/>
      <c r="H121" s="84"/>
      <c r="I121" s="20"/>
      <c r="J121" s="130"/>
      <c r="K121" s="69">
        <f t="shared" si="50"/>
        <v>0</v>
      </c>
      <c r="L121" s="69"/>
      <c r="M121" s="70">
        <f t="shared" si="40"/>
        <v>0</v>
      </c>
    </row>
    <row r="122" spans="1:13" s="58" customFormat="1" ht="60.75" outlineLevel="1" x14ac:dyDescent="0.25">
      <c r="A122" s="116" t="s">
        <v>47</v>
      </c>
      <c r="B122" s="117" t="s">
        <v>89</v>
      </c>
      <c r="C122" s="150">
        <f>SUM(C123:C127)</f>
        <v>15651</v>
      </c>
      <c r="D122" s="150">
        <f t="shared" ref="D122:E122" si="51">SUM(D123:D127)</f>
        <v>7927.2</v>
      </c>
      <c r="E122" s="150">
        <f t="shared" si="51"/>
        <v>0</v>
      </c>
      <c r="F122" s="151">
        <f t="shared" si="48"/>
        <v>0</v>
      </c>
      <c r="G122" s="152">
        <f>SUM(G123:G127)</f>
        <v>0</v>
      </c>
      <c r="H122" s="151">
        <f t="shared" si="49"/>
        <v>0</v>
      </c>
      <c r="I122" s="141">
        <f>I123</f>
        <v>7927.2</v>
      </c>
      <c r="J122" s="184" t="s">
        <v>101</v>
      </c>
      <c r="K122" s="42">
        <f t="shared" si="50"/>
        <v>0</v>
      </c>
      <c r="L122" s="42"/>
      <c r="M122" s="43">
        <f t="shared" si="40"/>
        <v>0</v>
      </c>
    </row>
    <row r="123" spans="1:13" s="56" customFormat="1" outlineLevel="1" x14ac:dyDescent="0.25">
      <c r="A123" s="116"/>
      <c r="B123" s="89" t="s">
        <v>4</v>
      </c>
      <c r="C123" s="141">
        <v>15651</v>
      </c>
      <c r="D123" s="141">
        <f>7134.5+792.7</f>
        <v>7927.2</v>
      </c>
      <c r="E123" s="141"/>
      <c r="F123" s="148">
        <f t="shared" si="48"/>
        <v>0</v>
      </c>
      <c r="G123" s="37"/>
      <c r="H123" s="148">
        <f t="shared" si="49"/>
        <v>0</v>
      </c>
      <c r="I123" s="141">
        <f>7134.5+792.7</f>
        <v>7927.2</v>
      </c>
      <c r="J123" s="184"/>
      <c r="K123" s="42">
        <f t="shared" si="50"/>
        <v>0</v>
      </c>
      <c r="L123" s="42"/>
      <c r="M123" s="43">
        <f t="shared" si="40"/>
        <v>0</v>
      </c>
    </row>
    <row r="124" spans="1:13" s="56" customFormat="1" outlineLevel="1" x14ac:dyDescent="0.25">
      <c r="A124" s="116"/>
      <c r="B124" s="89" t="s">
        <v>37</v>
      </c>
      <c r="C124" s="21"/>
      <c r="D124" s="21"/>
      <c r="E124" s="21"/>
      <c r="F124" s="84"/>
      <c r="G124" s="22"/>
      <c r="H124" s="84"/>
      <c r="I124" s="20"/>
      <c r="J124" s="184"/>
      <c r="K124" s="42">
        <f t="shared" si="50"/>
        <v>0</v>
      </c>
      <c r="L124" s="42"/>
      <c r="M124" s="43">
        <f t="shared" si="40"/>
        <v>0</v>
      </c>
    </row>
    <row r="125" spans="1:13" s="56" customFormat="1" outlineLevel="1" x14ac:dyDescent="0.25">
      <c r="A125" s="116"/>
      <c r="B125" s="89" t="s">
        <v>38</v>
      </c>
      <c r="C125" s="21"/>
      <c r="D125" s="21"/>
      <c r="E125" s="21"/>
      <c r="F125" s="84"/>
      <c r="G125" s="22"/>
      <c r="H125" s="84"/>
      <c r="I125" s="20"/>
      <c r="J125" s="184"/>
      <c r="K125" s="42">
        <f t="shared" si="50"/>
        <v>0</v>
      </c>
      <c r="L125" s="42"/>
      <c r="M125" s="43">
        <f t="shared" si="40"/>
        <v>0</v>
      </c>
    </row>
    <row r="126" spans="1:13" s="56" customFormat="1" outlineLevel="1" x14ac:dyDescent="0.25">
      <c r="A126" s="116"/>
      <c r="B126" s="89" t="s">
        <v>13</v>
      </c>
      <c r="C126" s="21"/>
      <c r="D126" s="133"/>
      <c r="E126" s="21"/>
      <c r="F126" s="84"/>
      <c r="G126" s="22"/>
      <c r="H126" s="84"/>
      <c r="I126" s="20"/>
      <c r="J126" s="184"/>
      <c r="K126" s="42">
        <f t="shared" si="50"/>
        <v>0</v>
      </c>
      <c r="L126" s="42"/>
      <c r="M126" s="43">
        <f t="shared" si="40"/>
        <v>0</v>
      </c>
    </row>
    <row r="127" spans="1:13" s="56" customFormat="1" outlineLevel="1" collapsed="1" x14ac:dyDescent="0.25">
      <c r="A127" s="116"/>
      <c r="B127" s="89" t="s">
        <v>5</v>
      </c>
      <c r="C127" s="21"/>
      <c r="D127" s="133"/>
      <c r="E127" s="21"/>
      <c r="F127" s="84"/>
      <c r="G127" s="22"/>
      <c r="H127" s="84"/>
      <c r="I127" s="20"/>
      <c r="J127" s="184"/>
      <c r="K127" s="42">
        <f t="shared" si="50"/>
        <v>0</v>
      </c>
      <c r="L127" s="42"/>
      <c r="M127" s="43">
        <f t="shared" si="40"/>
        <v>0</v>
      </c>
    </row>
    <row r="128" spans="1:13" s="65" customFormat="1" ht="40.5" x14ac:dyDescent="0.25">
      <c r="A128" s="93" t="s">
        <v>48</v>
      </c>
      <c r="B128" s="94" t="s">
        <v>41</v>
      </c>
      <c r="C128" s="152">
        <f t="shared" ref="C128:D128" si="52">SUM(C129:C133)</f>
        <v>2043.4</v>
      </c>
      <c r="D128" s="152">
        <f t="shared" si="52"/>
        <v>4139.8</v>
      </c>
      <c r="E128" s="152"/>
      <c r="F128" s="161">
        <f t="shared" si="48"/>
        <v>0</v>
      </c>
      <c r="G128" s="152"/>
      <c r="H128" s="161">
        <f t="shared" si="49"/>
        <v>0</v>
      </c>
      <c r="I128" s="152">
        <f>SUM(I129:I133)</f>
        <v>4139.8</v>
      </c>
      <c r="J128" s="207" t="s">
        <v>112</v>
      </c>
      <c r="K128" s="63">
        <f t="shared" si="50"/>
        <v>0</v>
      </c>
      <c r="L128" s="63"/>
      <c r="M128" s="64">
        <f t="shared" si="40"/>
        <v>0</v>
      </c>
    </row>
    <row r="129" spans="1:13" s="66" customFormat="1" ht="25.5" customHeight="1" x14ac:dyDescent="0.25">
      <c r="A129" s="93"/>
      <c r="B129" s="160" t="s">
        <v>4</v>
      </c>
      <c r="C129" s="37">
        <v>1565.1</v>
      </c>
      <c r="D129" s="37">
        <v>3170.9</v>
      </c>
      <c r="E129" s="37"/>
      <c r="F129" s="40"/>
      <c r="G129" s="37"/>
      <c r="H129" s="40">
        <f t="shared" si="49"/>
        <v>0</v>
      </c>
      <c r="I129" s="37">
        <v>3170.9</v>
      </c>
      <c r="J129" s="207"/>
      <c r="K129" s="63">
        <f t="shared" si="50"/>
        <v>0</v>
      </c>
      <c r="L129" s="63"/>
      <c r="M129" s="64">
        <f t="shared" si="40"/>
        <v>0</v>
      </c>
    </row>
    <row r="130" spans="1:13" s="66" customFormat="1" ht="25.5" customHeight="1" x14ac:dyDescent="0.25">
      <c r="A130" s="93"/>
      <c r="B130" s="160" t="s">
        <v>37</v>
      </c>
      <c r="C130" s="37">
        <v>478.3</v>
      </c>
      <c r="D130" s="37">
        <v>968.9</v>
      </c>
      <c r="E130" s="37"/>
      <c r="F130" s="40"/>
      <c r="G130" s="37"/>
      <c r="H130" s="40">
        <f t="shared" si="49"/>
        <v>0</v>
      </c>
      <c r="I130" s="37">
        <v>968.9</v>
      </c>
      <c r="J130" s="207"/>
      <c r="K130" s="63">
        <f t="shared" si="50"/>
        <v>0</v>
      </c>
      <c r="L130" s="63"/>
      <c r="M130" s="64">
        <f t="shared" si="40"/>
        <v>0</v>
      </c>
    </row>
    <row r="131" spans="1:13" s="66" customFormat="1" ht="48" customHeight="1" x14ac:dyDescent="0.25">
      <c r="A131" s="93"/>
      <c r="B131" s="160" t="s">
        <v>38</v>
      </c>
      <c r="C131" s="37"/>
      <c r="D131" s="37"/>
      <c r="E131" s="37"/>
      <c r="F131" s="40"/>
      <c r="G131" s="37"/>
      <c r="H131" s="40"/>
      <c r="I131" s="167"/>
      <c r="J131" s="207"/>
      <c r="K131" s="63">
        <f t="shared" si="50"/>
        <v>0</v>
      </c>
      <c r="L131" s="63"/>
      <c r="M131" s="64">
        <f t="shared" si="40"/>
        <v>0</v>
      </c>
    </row>
    <row r="132" spans="1:13" s="66" customFormat="1" ht="57" customHeight="1" x14ac:dyDescent="0.25">
      <c r="A132" s="93"/>
      <c r="B132" s="160" t="s">
        <v>13</v>
      </c>
      <c r="C132" s="37"/>
      <c r="D132" s="156"/>
      <c r="E132" s="37"/>
      <c r="F132" s="40"/>
      <c r="G132" s="37"/>
      <c r="H132" s="40"/>
      <c r="I132" s="167"/>
      <c r="J132" s="207"/>
      <c r="K132" s="63">
        <f t="shared" si="50"/>
        <v>0</v>
      </c>
      <c r="L132" s="63"/>
      <c r="M132" s="64">
        <f t="shared" si="40"/>
        <v>0</v>
      </c>
    </row>
    <row r="133" spans="1:13" s="66" customFormat="1" ht="45.75" customHeight="1" x14ac:dyDescent="0.25">
      <c r="A133" s="93"/>
      <c r="B133" s="160" t="s">
        <v>5</v>
      </c>
      <c r="C133" s="37"/>
      <c r="D133" s="156"/>
      <c r="E133" s="37"/>
      <c r="F133" s="40"/>
      <c r="G133" s="37"/>
      <c r="H133" s="40"/>
      <c r="I133" s="167"/>
      <c r="J133" s="207"/>
      <c r="K133" s="63">
        <f t="shared" si="50"/>
        <v>0</v>
      </c>
      <c r="L133" s="63"/>
      <c r="M133" s="64">
        <f t="shared" si="40"/>
        <v>0</v>
      </c>
    </row>
    <row r="134" spans="1:13" s="71" customFormat="1" ht="42" customHeight="1" x14ac:dyDescent="0.25">
      <c r="A134" s="116" t="s">
        <v>49</v>
      </c>
      <c r="B134" s="117" t="s">
        <v>55</v>
      </c>
      <c r="C134" s="57">
        <f t="shared" ref="C134:E134" si="53">SUM(C135:C139)</f>
        <v>0</v>
      </c>
      <c r="D134" s="57">
        <f t="shared" si="53"/>
        <v>0</v>
      </c>
      <c r="E134" s="57">
        <f t="shared" si="53"/>
        <v>0</v>
      </c>
      <c r="F134" s="85"/>
      <c r="G134" s="53">
        <f>SUM(G135:G139)</f>
        <v>0</v>
      </c>
      <c r="H134" s="86"/>
      <c r="I134" s="21">
        <f>I135</f>
        <v>0</v>
      </c>
      <c r="J134" s="205" t="s">
        <v>70</v>
      </c>
      <c r="K134" s="69">
        <f t="shared" si="50"/>
        <v>0</v>
      </c>
      <c r="L134" s="69"/>
      <c r="M134" s="70">
        <f t="shared" si="40"/>
        <v>0</v>
      </c>
    </row>
    <row r="135" spans="1:13" s="72" customFormat="1" x14ac:dyDescent="0.25">
      <c r="A135" s="116"/>
      <c r="B135" s="89" t="s">
        <v>4</v>
      </c>
      <c r="C135" s="21"/>
      <c r="D135" s="21"/>
      <c r="E135" s="21"/>
      <c r="F135" s="85"/>
      <c r="G135" s="22"/>
      <c r="H135" s="84"/>
      <c r="I135" s="21"/>
      <c r="J135" s="205"/>
      <c r="K135" s="69">
        <f t="shared" si="50"/>
        <v>0</v>
      </c>
      <c r="L135" s="69"/>
      <c r="M135" s="70">
        <f t="shared" ref="M135:M166" si="54">D135-I135</f>
        <v>0</v>
      </c>
    </row>
    <row r="136" spans="1:13" s="72" customFormat="1" x14ac:dyDescent="0.25">
      <c r="A136" s="116"/>
      <c r="B136" s="89" t="s">
        <v>37</v>
      </c>
      <c r="C136" s="21"/>
      <c r="D136" s="21"/>
      <c r="E136" s="21"/>
      <c r="F136" s="85"/>
      <c r="G136" s="22"/>
      <c r="H136" s="84"/>
      <c r="I136" s="20"/>
      <c r="J136" s="205"/>
      <c r="K136" s="69">
        <f t="shared" si="50"/>
        <v>0</v>
      </c>
      <c r="L136" s="69"/>
      <c r="M136" s="70">
        <f t="shared" si="54"/>
        <v>0</v>
      </c>
    </row>
    <row r="137" spans="1:13" s="72" customFormat="1" x14ac:dyDescent="0.25">
      <c r="A137" s="116"/>
      <c r="B137" s="89" t="s">
        <v>38</v>
      </c>
      <c r="C137" s="21"/>
      <c r="D137" s="21"/>
      <c r="E137" s="21"/>
      <c r="F137" s="85"/>
      <c r="G137" s="22"/>
      <c r="H137" s="84"/>
      <c r="I137" s="20"/>
      <c r="J137" s="205"/>
      <c r="K137" s="69">
        <f t="shared" si="50"/>
        <v>0</v>
      </c>
      <c r="L137" s="69"/>
      <c r="M137" s="70">
        <f t="shared" si="54"/>
        <v>0</v>
      </c>
    </row>
    <row r="138" spans="1:13" s="72" customFormat="1" x14ac:dyDescent="0.25">
      <c r="A138" s="116"/>
      <c r="B138" s="89" t="s">
        <v>13</v>
      </c>
      <c r="C138" s="21"/>
      <c r="D138" s="133"/>
      <c r="E138" s="21"/>
      <c r="F138" s="84"/>
      <c r="G138" s="22"/>
      <c r="H138" s="84"/>
      <c r="I138" s="20"/>
      <c r="J138" s="205"/>
      <c r="K138" s="69">
        <f t="shared" si="50"/>
        <v>0</v>
      </c>
      <c r="L138" s="69"/>
      <c r="M138" s="70">
        <f t="shared" si="54"/>
        <v>0</v>
      </c>
    </row>
    <row r="139" spans="1:13" s="72" customFormat="1" x14ac:dyDescent="0.25">
      <c r="A139" s="116"/>
      <c r="B139" s="89" t="s">
        <v>5</v>
      </c>
      <c r="C139" s="21"/>
      <c r="D139" s="133"/>
      <c r="E139" s="21"/>
      <c r="F139" s="84"/>
      <c r="G139" s="22"/>
      <c r="H139" s="84"/>
      <c r="I139" s="20"/>
      <c r="J139" s="205"/>
      <c r="K139" s="69">
        <f t="shared" si="50"/>
        <v>0</v>
      </c>
      <c r="L139" s="69"/>
      <c r="M139" s="70">
        <f t="shared" si="54"/>
        <v>0</v>
      </c>
    </row>
    <row r="140" spans="1:13" s="54" customFormat="1" ht="409.5" customHeight="1" x14ac:dyDescent="0.25">
      <c r="A140" s="188" t="s">
        <v>20</v>
      </c>
      <c r="B140" s="180" t="s">
        <v>67</v>
      </c>
      <c r="C140" s="181">
        <f>SUM(C142:C146)</f>
        <v>237979.65</v>
      </c>
      <c r="D140" s="181">
        <f>SUM(D142:D146)</f>
        <v>238380.55</v>
      </c>
      <c r="E140" s="181">
        <f t="shared" ref="E140:G140" si="55">SUM(E142:E146)</f>
        <v>0</v>
      </c>
      <c r="F140" s="189">
        <f t="shared" si="48"/>
        <v>0</v>
      </c>
      <c r="G140" s="181">
        <f t="shared" si="55"/>
        <v>0</v>
      </c>
      <c r="H140" s="189">
        <f t="shared" si="49"/>
        <v>0</v>
      </c>
      <c r="I140" s="181">
        <f>I142+I143+I144+I145+I146</f>
        <v>238380.55</v>
      </c>
      <c r="J140" s="183" t="s">
        <v>119</v>
      </c>
      <c r="K140" s="42">
        <f t="shared" si="50"/>
        <v>0</v>
      </c>
      <c r="L140" s="42"/>
      <c r="M140" s="43">
        <f t="shared" si="54"/>
        <v>0</v>
      </c>
    </row>
    <row r="141" spans="1:13" s="54" customFormat="1" ht="291" customHeight="1" x14ac:dyDescent="0.25">
      <c r="A141" s="188"/>
      <c r="B141" s="180"/>
      <c r="C141" s="181"/>
      <c r="D141" s="181"/>
      <c r="E141" s="181"/>
      <c r="F141" s="189"/>
      <c r="G141" s="181"/>
      <c r="H141" s="189"/>
      <c r="I141" s="181"/>
      <c r="J141" s="182"/>
      <c r="K141" s="42">
        <f t="shared" si="50"/>
        <v>0</v>
      </c>
      <c r="L141" s="42"/>
      <c r="M141" s="43">
        <f t="shared" si="54"/>
        <v>0</v>
      </c>
    </row>
    <row r="142" spans="1:13" s="45" customFormat="1" ht="114.75" customHeight="1" x14ac:dyDescent="0.25">
      <c r="A142" s="188"/>
      <c r="B142" s="89" t="s">
        <v>4</v>
      </c>
      <c r="C142" s="37">
        <v>18110.400000000001</v>
      </c>
      <c r="D142" s="37">
        <v>18110.400000000001</v>
      </c>
      <c r="E142" s="22">
        <v>0</v>
      </c>
      <c r="F142" s="85">
        <f>E142/D142</f>
        <v>0</v>
      </c>
      <c r="G142" s="22">
        <v>0</v>
      </c>
      <c r="H142" s="85">
        <f>G142/D142</f>
        <v>0</v>
      </c>
      <c r="I142" s="37">
        <v>18110.400000000001</v>
      </c>
      <c r="J142" s="182"/>
      <c r="K142" s="42">
        <f t="shared" si="50"/>
        <v>0</v>
      </c>
      <c r="L142" s="42"/>
      <c r="M142" s="43">
        <f t="shared" si="54"/>
        <v>0</v>
      </c>
    </row>
    <row r="143" spans="1:13" s="59" customFormat="1" ht="87" customHeight="1" x14ac:dyDescent="0.25">
      <c r="A143" s="188"/>
      <c r="B143" s="39" t="s">
        <v>16</v>
      </c>
      <c r="C143" s="37">
        <v>71322.399999999994</v>
      </c>
      <c r="D143" s="37">
        <v>71322.399999999994</v>
      </c>
      <c r="E143" s="22">
        <v>0</v>
      </c>
      <c r="F143" s="85">
        <f>E143/D143</f>
        <v>0</v>
      </c>
      <c r="G143" s="22">
        <v>0</v>
      </c>
      <c r="H143" s="85">
        <f>G143/D143</f>
        <v>0</v>
      </c>
      <c r="I143" s="37">
        <v>71322.399999999994</v>
      </c>
      <c r="J143" s="182"/>
      <c r="K143" s="42">
        <f t="shared" si="50"/>
        <v>0</v>
      </c>
      <c r="L143" s="47"/>
      <c r="M143" s="43">
        <f t="shared" si="54"/>
        <v>0</v>
      </c>
    </row>
    <row r="144" spans="1:13" s="45" customFormat="1" ht="137.25" customHeight="1" x14ac:dyDescent="0.25">
      <c r="A144" s="188"/>
      <c r="B144" s="173" t="s">
        <v>11</v>
      </c>
      <c r="C144" s="141">
        <v>14624.89</v>
      </c>
      <c r="D144" s="141">
        <v>15025.79</v>
      </c>
      <c r="E144" s="21">
        <f>G144</f>
        <v>0</v>
      </c>
      <c r="F144" s="84">
        <f>E144/D144</f>
        <v>0</v>
      </c>
      <c r="G144" s="21">
        <v>0</v>
      </c>
      <c r="H144" s="84">
        <f>G144/D144</f>
        <v>0</v>
      </c>
      <c r="I144" s="141">
        <v>15025.79</v>
      </c>
      <c r="J144" s="182"/>
      <c r="K144" s="42">
        <f t="shared" si="50"/>
        <v>0</v>
      </c>
      <c r="L144" s="42"/>
      <c r="M144" s="43">
        <f t="shared" si="54"/>
        <v>0</v>
      </c>
    </row>
    <row r="145" spans="1:13" s="45" customFormat="1" ht="147" customHeight="1" x14ac:dyDescent="0.25">
      <c r="A145" s="188"/>
      <c r="B145" s="89" t="s">
        <v>13</v>
      </c>
      <c r="C145" s="22"/>
      <c r="D145" s="22"/>
      <c r="E145" s="139"/>
      <c r="F145" s="85"/>
      <c r="G145" s="139"/>
      <c r="H145" s="85"/>
      <c r="I145" s="22"/>
      <c r="J145" s="182"/>
      <c r="K145" s="42">
        <f t="shared" si="50"/>
        <v>0</v>
      </c>
      <c r="L145" s="42"/>
      <c r="M145" s="43">
        <f t="shared" si="54"/>
        <v>0</v>
      </c>
    </row>
    <row r="146" spans="1:13" s="45" customFormat="1" ht="103.5" customHeight="1" x14ac:dyDescent="0.25">
      <c r="A146" s="188"/>
      <c r="B146" s="89" t="s">
        <v>5</v>
      </c>
      <c r="C146" s="37">
        <v>133921.96</v>
      </c>
      <c r="D146" s="37">
        <v>133921.96</v>
      </c>
      <c r="E146" s="37">
        <v>0</v>
      </c>
      <c r="F146" s="40">
        <f t="shared" ref="F146:F162" si="56">E146/D146</f>
        <v>0</v>
      </c>
      <c r="G146" s="37">
        <v>0</v>
      </c>
      <c r="H146" s="40">
        <f t="shared" ref="H146:H152" si="57">G146/D146</f>
        <v>0</v>
      </c>
      <c r="I146" s="37">
        <v>133921.96</v>
      </c>
      <c r="J146" s="182"/>
      <c r="K146" s="42">
        <f t="shared" si="50"/>
        <v>0</v>
      </c>
      <c r="L146" s="42"/>
      <c r="M146" s="43">
        <f t="shared" si="54"/>
        <v>0</v>
      </c>
    </row>
    <row r="147" spans="1:13" s="54" customFormat="1" ht="409.5" customHeight="1" x14ac:dyDescent="0.25">
      <c r="A147" s="185" t="s">
        <v>21</v>
      </c>
      <c r="B147" s="180" t="s">
        <v>97</v>
      </c>
      <c r="C147" s="179">
        <f>C149+C150+C151+C152+C153</f>
        <v>44530.62</v>
      </c>
      <c r="D147" s="179">
        <f>D149+D150+D151+D152+D153</f>
        <v>38947.22</v>
      </c>
      <c r="E147" s="179">
        <f>E149+E150+E151+E152+E153</f>
        <v>7993.15</v>
      </c>
      <c r="F147" s="187">
        <f t="shared" si="56"/>
        <v>0.20519999999999999</v>
      </c>
      <c r="G147" s="181">
        <f>G149+G150+G151+G152+G153</f>
        <v>7754.31</v>
      </c>
      <c r="H147" s="187">
        <f t="shared" si="57"/>
        <v>0.1991</v>
      </c>
      <c r="I147" s="179">
        <f>I149+I150+I151+I152+I153</f>
        <v>38947.22</v>
      </c>
      <c r="J147" s="183" t="s">
        <v>120</v>
      </c>
      <c r="K147" s="42">
        <f t="shared" si="50"/>
        <v>0</v>
      </c>
      <c r="L147" s="42"/>
      <c r="M147" s="43">
        <f t="shared" si="54"/>
        <v>0</v>
      </c>
    </row>
    <row r="148" spans="1:13" s="54" customFormat="1" ht="163.5" customHeight="1" x14ac:dyDescent="0.25">
      <c r="A148" s="186"/>
      <c r="B148" s="180"/>
      <c r="C148" s="179"/>
      <c r="D148" s="179"/>
      <c r="E148" s="179"/>
      <c r="F148" s="187"/>
      <c r="G148" s="181"/>
      <c r="H148" s="187"/>
      <c r="I148" s="179"/>
      <c r="J148" s="182"/>
      <c r="K148" s="42">
        <f t="shared" si="50"/>
        <v>0</v>
      </c>
      <c r="L148" s="42"/>
      <c r="M148" s="43">
        <f t="shared" si="54"/>
        <v>0</v>
      </c>
    </row>
    <row r="149" spans="1:13" s="45" customFormat="1" x14ac:dyDescent="0.25">
      <c r="A149" s="111"/>
      <c r="B149" s="89" t="s">
        <v>4</v>
      </c>
      <c r="C149" s="141">
        <v>446.3</v>
      </c>
      <c r="D149" s="141">
        <v>446.3</v>
      </c>
      <c r="E149" s="141"/>
      <c r="F149" s="148">
        <f t="shared" si="56"/>
        <v>0</v>
      </c>
      <c r="G149" s="37"/>
      <c r="H149" s="148">
        <f t="shared" si="57"/>
        <v>0</v>
      </c>
      <c r="I149" s="141">
        <v>446.3</v>
      </c>
      <c r="J149" s="182"/>
      <c r="K149" s="42">
        <f t="shared" si="50"/>
        <v>0</v>
      </c>
      <c r="L149" s="42"/>
      <c r="M149" s="43">
        <f t="shared" si="54"/>
        <v>0</v>
      </c>
    </row>
    <row r="150" spans="1:13" s="45" customFormat="1" x14ac:dyDescent="0.25">
      <c r="A150" s="111"/>
      <c r="B150" s="89" t="s">
        <v>16</v>
      </c>
      <c r="C150" s="141">
        <v>26688.3</v>
      </c>
      <c r="D150" s="141">
        <v>21104.9</v>
      </c>
      <c r="E150" s="141">
        <v>2099.6999999999998</v>
      </c>
      <c r="F150" s="148">
        <f t="shared" si="56"/>
        <v>9.9500000000000005E-2</v>
      </c>
      <c r="G150" s="37">
        <v>1860.86</v>
      </c>
      <c r="H150" s="148">
        <f t="shared" si="57"/>
        <v>8.8200000000000001E-2</v>
      </c>
      <c r="I150" s="141">
        <f>9518+11480.2+106.7</f>
        <v>21104.9</v>
      </c>
      <c r="J150" s="182"/>
      <c r="K150" s="42">
        <f t="shared" ref="K150:K181" si="58">D150-I150</f>
        <v>0</v>
      </c>
      <c r="L150" s="42"/>
      <c r="M150" s="43">
        <f t="shared" si="54"/>
        <v>0</v>
      </c>
    </row>
    <row r="151" spans="1:13" s="45" customFormat="1" x14ac:dyDescent="0.25">
      <c r="A151" s="111"/>
      <c r="B151" s="89" t="s">
        <v>11</v>
      </c>
      <c r="C151" s="141">
        <v>4501.0200000000004</v>
      </c>
      <c r="D151" s="141">
        <v>4501.0200000000004</v>
      </c>
      <c r="E151" s="141">
        <f>G151</f>
        <v>809.45</v>
      </c>
      <c r="F151" s="148">
        <f t="shared" si="56"/>
        <v>0.17979999999999999</v>
      </c>
      <c r="G151" s="141">
        <v>809.45</v>
      </c>
      <c r="H151" s="148">
        <f t="shared" si="57"/>
        <v>0.17979999999999999</v>
      </c>
      <c r="I151" s="141">
        <f>4394.32+106.7</f>
        <v>4501.0200000000004</v>
      </c>
      <c r="J151" s="182"/>
      <c r="K151" s="42">
        <f t="shared" si="58"/>
        <v>0</v>
      </c>
      <c r="L151" s="42"/>
      <c r="M151" s="43">
        <f t="shared" si="54"/>
        <v>0</v>
      </c>
    </row>
    <row r="152" spans="1:13" s="45" customFormat="1" x14ac:dyDescent="0.25">
      <c r="A152" s="111"/>
      <c r="B152" s="89" t="s">
        <v>13</v>
      </c>
      <c r="C152" s="141">
        <v>12895</v>
      </c>
      <c r="D152" s="141">
        <v>12895</v>
      </c>
      <c r="E152" s="141">
        <f>G152</f>
        <v>5084</v>
      </c>
      <c r="F152" s="148">
        <f t="shared" si="56"/>
        <v>0.39429999999999998</v>
      </c>
      <c r="G152" s="141">
        <v>5084</v>
      </c>
      <c r="H152" s="148">
        <f t="shared" si="57"/>
        <v>0.39429999999999998</v>
      </c>
      <c r="I152" s="141">
        <v>12895</v>
      </c>
      <c r="J152" s="182"/>
      <c r="K152" s="42">
        <f t="shared" si="58"/>
        <v>0</v>
      </c>
      <c r="L152" s="42"/>
      <c r="M152" s="43">
        <f t="shared" si="54"/>
        <v>0</v>
      </c>
    </row>
    <row r="153" spans="1:13" s="45" customFormat="1" x14ac:dyDescent="0.25">
      <c r="A153" s="111"/>
      <c r="B153" s="89" t="s">
        <v>5</v>
      </c>
      <c r="C153" s="21"/>
      <c r="D153" s="21"/>
      <c r="E153" s="21"/>
      <c r="F153" s="84"/>
      <c r="G153" s="22"/>
      <c r="H153" s="84"/>
      <c r="I153" s="21"/>
      <c r="J153" s="182"/>
      <c r="K153" s="42">
        <f t="shared" si="58"/>
        <v>0</v>
      </c>
      <c r="L153" s="42"/>
      <c r="M153" s="43">
        <f t="shared" si="54"/>
        <v>0</v>
      </c>
    </row>
    <row r="154" spans="1:13" s="34" customFormat="1" ht="81" x14ac:dyDescent="0.25">
      <c r="A154" s="111" t="s">
        <v>22</v>
      </c>
      <c r="B154" s="109" t="s">
        <v>74</v>
      </c>
      <c r="C154" s="133"/>
      <c r="D154" s="133"/>
      <c r="E154" s="133"/>
      <c r="F154" s="84"/>
      <c r="G154" s="131"/>
      <c r="H154" s="83"/>
      <c r="I154" s="136"/>
      <c r="J154" s="178" t="s">
        <v>36</v>
      </c>
      <c r="K154" s="69">
        <f t="shared" si="58"/>
        <v>0</v>
      </c>
      <c r="L154" s="69"/>
      <c r="M154" s="70">
        <f t="shared" si="54"/>
        <v>0</v>
      </c>
    </row>
    <row r="155" spans="1:13" s="34" customFormat="1" x14ac:dyDescent="0.25">
      <c r="A155" s="111"/>
      <c r="B155" s="89" t="s">
        <v>4</v>
      </c>
      <c r="C155" s="133"/>
      <c r="D155" s="133"/>
      <c r="E155" s="133"/>
      <c r="F155" s="84"/>
      <c r="G155" s="131"/>
      <c r="H155" s="83"/>
      <c r="I155" s="136"/>
      <c r="J155" s="178"/>
      <c r="K155" s="69">
        <f t="shared" si="58"/>
        <v>0</v>
      </c>
      <c r="L155" s="69"/>
      <c r="M155" s="70">
        <f t="shared" si="54"/>
        <v>0</v>
      </c>
    </row>
    <row r="156" spans="1:13" s="34" customFormat="1" x14ac:dyDescent="0.25">
      <c r="A156" s="111"/>
      <c r="B156" s="89" t="s">
        <v>16</v>
      </c>
      <c r="C156" s="133"/>
      <c r="D156" s="133"/>
      <c r="E156" s="133"/>
      <c r="F156" s="84"/>
      <c r="G156" s="131"/>
      <c r="H156" s="83"/>
      <c r="I156" s="136"/>
      <c r="J156" s="178"/>
      <c r="K156" s="69">
        <f t="shared" si="58"/>
        <v>0</v>
      </c>
      <c r="L156" s="69"/>
      <c r="M156" s="70">
        <f t="shared" si="54"/>
        <v>0</v>
      </c>
    </row>
    <row r="157" spans="1:13" s="34" customFormat="1" x14ac:dyDescent="0.25">
      <c r="A157" s="111"/>
      <c r="B157" s="89" t="s">
        <v>11</v>
      </c>
      <c r="C157" s="133"/>
      <c r="D157" s="133"/>
      <c r="E157" s="133"/>
      <c r="F157" s="84"/>
      <c r="G157" s="131"/>
      <c r="H157" s="83"/>
      <c r="I157" s="136"/>
      <c r="J157" s="178"/>
      <c r="K157" s="69">
        <f t="shared" si="58"/>
        <v>0</v>
      </c>
      <c r="L157" s="69"/>
      <c r="M157" s="70">
        <f t="shared" si="54"/>
        <v>0</v>
      </c>
    </row>
    <row r="158" spans="1:13" s="34" customFormat="1" x14ac:dyDescent="0.25">
      <c r="A158" s="111"/>
      <c r="B158" s="89" t="s">
        <v>13</v>
      </c>
      <c r="C158" s="133"/>
      <c r="D158" s="133"/>
      <c r="E158" s="133"/>
      <c r="F158" s="84"/>
      <c r="G158" s="131"/>
      <c r="H158" s="83"/>
      <c r="I158" s="136"/>
      <c r="J158" s="178"/>
      <c r="K158" s="69">
        <f t="shared" si="58"/>
        <v>0</v>
      </c>
      <c r="L158" s="69"/>
      <c r="M158" s="70">
        <f t="shared" si="54"/>
        <v>0</v>
      </c>
    </row>
    <row r="159" spans="1:13" s="34" customFormat="1" x14ac:dyDescent="0.25">
      <c r="A159" s="111"/>
      <c r="B159" s="89" t="s">
        <v>5</v>
      </c>
      <c r="C159" s="133"/>
      <c r="D159" s="133"/>
      <c r="E159" s="133"/>
      <c r="F159" s="84"/>
      <c r="G159" s="131"/>
      <c r="H159" s="83"/>
      <c r="I159" s="136"/>
      <c r="J159" s="178"/>
      <c r="K159" s="69">
        <f t="shared" si="58"/>
        <v>0</v>
      </c>
      <c r="L159" s="69"/>
      <c r="M159" s="70">
        <f t="shared" si="54"/>
        <v>0</v>
      </c>
    </row>
    <row r="160" spans="1:13" s="55" customFormat="1" ht="132.75" customHeight="1" x14ac:dyDescent="0.25">
      <c r="A160" s="91" t="s">
        <v>23</v>
      </c>
      <c r="B160" s="38" t="s">
        <v>84</v>
      </c>
      <c r="C160" s="129">
        <f>SUM(C161:C165)</f>
        <v>252.2</v>
      </c>
      <c r="D160" s="129">
        <f t="shared" ref="D160:I160" si="59">SUM(D161:D165)</f>
        <v>252.2</v>
      </c>
      <c r="E160" s="131">
        <f t="shared" si="59"/>
        <v>0</v>
      </c>
      <c r="F160" s="84">
        <f t="shared" si="56"/>
        <v>0</v>
      </c>
      <c r="G160" s="131">
        <f t="shared" si="59"/>
        <v>0</v>
      </c>
      <c r="H160" s="132">
        <f>G160/D160*100</f>
        <v>0</v>
      </c>
      <c r="I160" s="144">
        <f t="shared" si="59"/>
        <v>252.2</v>
      </c>
      <c r="J160" s="178" t="s">
        <v>115</v>
      </c>
      <c r="K160" s="42">
        <f t="shared" si="58"/>
        <v>0</v>
      </c>
      <c r="L160" s="42"/>
      <c r="M160" s="43">
        <f t="shared" si="54"/>
        <v>0</v>
      </c>
    </row>
    <row r="161" spans="1:13" s="55" customFormat="1" x14ac:dyDescent="0.25">
      <c r="A161" s="91"/>
      <c r="B161" s="39" t="s">
        <v>4</v>
      </c>
      <c r="C161" s="37"/>
      <c r="D161" s="37"/>
      <c r="E161" s="22"/>
      <c r="F161" s="84"/>
      <c r="G161" s="22"/>
      <c r="H161" s="85"/>
      <c r="I161" s="37"/>
      <c r="J161" s="178"/>
      <c r="K161" s="42">
        <f t="shared" si="58"/>
        <v>0</v>
      </c>
      <c r="L161" s="42"/>
      <c r="M161" s="43">
        <f t="shared" si="54"/>
        <v>0</v>
      </c>
    </row>
    <row r="162" spans="1:13" s="55" customFormat="1" x14ac:dyDescent="0.25">
      <c r="A162" s="91"/>
      <c r="B162" s="39" t="s">
        <v>16</v>
      </c>
      <c r="C162" s="37">
        <v>252.2</v>
      </c>
      <c r="D162" s="37">
        <v>252.2</v>
      </c>
      <c r="E162" s="22">
        <v>0</v>
      </c>
      <c r="F162" s="84">
        <f t="shared" si="56"/>
        <v>0</v>
      </c>
      <c r="G162" s="22">
        <v>0</v>
      </c>
      <c r="H162" s="85">
        <f>G162/D162*100</f>
        <v>0</v>
      </c>
      <c r="I162" s="37">
        <v>252.2</v>
      </c>
      <c r="J162" s="178"/>
      <c r="K162" s="42">
        <f t="shared" si="58"/>
        <v>0</v>
      </c>
      <c r="L162" s="42"/>
      <c r="M162" s="43">
        <f t="shared" si="54"/>
        <v>0</v>
      </c>
    </row>
    <row r="163" spans="1:13" s="55" customFormat="1" x14ac:dyDescent="0.25">
      <c r="A163" s="91"/>
      <c r="B163" s="39" t="s">
        <v>11</v>
      </c>
      <c r="C163" s="22"/>
      <c r="D163" s="22"/>
      <c r="E163" s="22"/>
      <c r="F163" s="85"/>
      <c r="G163" s="22"/>
      <c r="H163" s="85"/>
      <c r="I163" s="22"/>
      <c r="J163" s="178"/>
      <c r="K163" s="42">
        <f t="shared" si="58"/>
        <v>0</v>
      </c>
      <c r="L163" s="42"/>
      <c r="M163" s="43">
        <f t="shared" si="54"/>
        <v>0</v>
      </c>
    </row>
    <row r="164" spans="1:13" s="55" customFormat="1" x14ac:dyDescent="0.25">
      <c r="A164" s="91"/>
      <c r="B164" s="39" t="s">
        <v>13</v>
      </c>
      <c r="C164" s="22"/>
      <c r="D164" s="22"/>
      <c r="E164" s="22"/>
      <c r="F164" s="85"/>
      <c r="G164" s="22"/>
      <c r="H164" s="85"/>
      <c r="I164" s="22"/>
      <c r="J164" s="178"/>
      <c r="K164" s="42">
        <f t="shared" si="58"/>
        <v>0</v>
      </c>
      <c r="L164" s="42"/>
      <c r="M164" s="43">
        <f t="shared" si="54"/>
        <v>0</v>
      </c>
    </row>
    <row r="165" spans="1:13" s="55" customFormat="1" x14ac:dyDescent="0.25">
      <c r="A165" s="91"/>
      <c r="B165" s="39" t="s">
        <v>5</v>
      </c>
      <c r="C165" s="22"/>
      <c r="D165" s="22"/>
      <c r="E165" s="22"/>
      <c r="F165" s="85"/>
      <c r="G165" s="22"/>
      <c r="H165" s="85"/>
      <c r="I165" s="22"/>
      <c r="J165" s="178"/>
      <c r="K165" s="42">
        <f t="shared" si="58"/>
        <v>0</v>
      </c>
      <c r="L165" s="42"/>
      <c r="M165" s="43">
        <f t="shared" si="54"/>
        <v>0</v>
      </c>
    </row>
    <row r="166" spans="1:13" s="60" customFormat="1" ht="150.75" customHeight="1" x14ac:dyDescent="0.25">
      <c r="A166" s="111" t="s">
        <v>24</v>
      </c>
      <c r="B166" s="38" t="s">
        <v>98</v>
      </c>
      <c r="C166" s="140">
        <f>C168+C167+C169+C170+C171</f>
        <v>223541.9</v>
      </c>
      <c r="D166" s="140">
        <f>D168+D167+D169+D170+D171</f>
        <v>237355.4</v>
      </c>
      <c r="E166" s="140">
        <f t="shared" ref="E166" si="60">E168+E167+E169+E170+E171</f>
        <v>29944.06</v>
      </c>
      <c r="F166" s="147">
        <f>E166/D166</f>
        <v>0.12620000000000001</v>
      </c>
      <c r="G166" s="145">
        <f>G168+G167+G169+G170+G171</f>
        <v>29944.06</v>
      </c>
      <c r="H166" s="147">
        <f t="shared" ref="H166" si="61">G166/D166</f>
        <v>0.12620000000000001</v>
      </c>
      <c r="I166" s="140">
        <f>I168+I167+I169+I170+I171</f>
        <v>237355.4</v>
      </c>
      <c r="J166" s="184" t="s">
        <v>121</v>
      </c>
      <c r="K166" s="42">
        <f t="shared" si="58"/>
        <v>0</v>
      </c>
      <c r="L166" s="42"/>
      <c r="M166" s="43">
        <f t="shared" si="54"/>
        <v>0</v>
      </c>
    </row>
    <row r="167" spans="1:13" s="45" customFormat="1" ht="38.25" customHeight="1" x14ac:dyDescent="0.25">
      <c r="A167" s="111"/>
      <c r="B167" s="89" t="s">
        <v>4</v>
      </c>
      <c r="C167" s="141"/>
      <c r="D167" s="141"/>
      <c r="E167" s="141"/>
      <c r="F167" s="148"/>
      <c r="G167" s="37"/>
      <c r="H167" s="148"/>
      <c r="I167" s="141"/>
      <c r="J167" s="184"/>
      <c r="K167" s="42">
        <f t="shared" si="58"/>
        <v>0</v>
      </c>
      <c r="L167" s="42"/>
      <c r="M167" s="43">
        <f t="shared" ref="M167:M189" si="62">D167-I167</f>
        <v>0</v>
      </c>
    </row>
    <row r="168" spans="1:13" s="45" customFormat="1" ht="38.25" customHeight="1" x14ac:dyDescent="0.25">
      <c r="A168" s="111"/>
      <c r="B168" s="89" t="s">
        <v>16</v>
      </c>
      <c r="C168" s="141">
        <v>212328.6</v>
      </c>
      <c r="D168" s="141">
        <v>226142.1</v>
      </c>
      <c r="E168" s="141">
        <v>26257.13</v>
      </c>
      <c r="F168" s="148">
        <f>E168/D168</f>
        <v>0.11609999999999999</v>
      </c>
      <c r="G168" s="37">
        <v>26257.13</v>
      </c>
      <c r="H168" s="148">
        <f>G168/D168</f>
        <v>0.11609999999999999</v>
      </c>
      <c r="I168" s="141">
        <v>226142.1</v>
      </c>
      <c r="J168" s="184"/>
      <c r="K168" s="42">
        <f t="shared" si="58"/>
        <v>0</v>
      </c>
      <c r="L168" s="42"/>
      <c r="M168" s="43">
        <f t="shared" si="62"/>
        <v>0</v>
      </c>
    </row>
    <row r="169" spans="1:13" s="45" customFormat="1" ht="38.25" customHeight="1" x14ac:dyDescent="0.25">
      <c r="A169" s="111"/>
      <c r="B169" s="89" t="s">
        <v>11</v>
      </c>
      <c r="C169" s="141">
        <f>11213.3-C170</f>
        <v>11175.2</v>
      </c>
      <c r="D169" s="141">
        <f>11213.3-D170</f>
        <v>11175.2</v>
      </c>
      <c r="E169" s="37">
        <f>G169</f>
        <v>3686.93</v>
      </c>
      <c r="F169" s="40">
        <f>E169/D169</f>
        <v>0.32990000000000003</v>
      </c>
      <c r="G169" s="37">
        <v>3686.93</v>
      </c>
      <c r="H169" s="148">
        <f>G169/D169</f>
        <v>0.32990000000000003</v>
      </c>
      <c r="I169" s="141">
        <v>11175.2</v>
      </c>
      <c r="J169" s="184"/>
      <c r="K169" s="42">
        <f t="shared" si="58"/>
        <v>0</v>
      </c>
      <c r="L169" s="42"/>
      <c r="M169" s="43">
        <f t="shared" si="62"/>
        <v>0</v>
      </c>
    </row>
    <row r="170" spans="1:13" s="45" customFormat="1" ht="38.25" customHeight="1" x14ac:dyDescent="0.25">
      <c r="A170" s="111"/>
      <c r="B170" s="89" t="s">
        <v>13</v>
      </c>
      <c r="C170" s="141">
        <v>38.1</v>
      </c>
      <c r="D170" s="141">
        <v>38.1</v>
      </c>
      <c r="E170" s="141">
        <f>G170</f>
        <v>0</v>
      </c>
      <c r="F170" s="148"/>
      <c r="G170" s="37"/>
      <c r="H170" s="148"/>
      <c r="I170" s="141">
        <f>D170</f>
        <v>38.1</v>
      </c>
      <c r="J170" s="184"/>
      <c r="K170" s="42">
        <f t="shared" si="58"/>
        <v>0</v>
      </c>
      <c r="L170" s="42"/>
      <c r="M170" s="43">
        <f t="shared" si="62"/>
        <v>0</v>
      </c>
    </row>
    <row r="171" spans="1:13" s="45" customFormat="1" ht="38.25" customHeight="1" x14ac:dyDescent="0.25">
      <c r="A171" s="111"/>
      <c r="B171" s="89" t="s">
        <v>5</v>
      </c>
      <c r="C171" s="141"/>
      <c r="D171" s="141"/>
      <c r="E171" s="141"/>
      <c r="F171" s="148"/>
      <c r="G171" s="37"/>
      <c r="H171" s="148"/>
      <c r="I171" s="21"/>
      <c r="J171" s="184"/>
      <c r="K171" s="42">
        <f t="shared" si="58"/>
        <v>0</v>
      </c>
      <c r="L171" s="42"/>
      <c r="M171" s="43">
        <f t="shared" si="62"/>
        <v>0</v>
      </c>
    </row>
    <row r="172" spans="1:13" s="35" customFormat="1" ht="63.75" customHeight="1" x14ac:dyDescent="0.25">
      <c r="A172" s="111" t="s">
        <v>25</v>
      </c>
      <c r="B172" s="109" t="s">
        <v>75</v>
      </c>
      <c r="C172" s="140"/>
      <c r="D172" s="140"/>
      <c r="E172" s="155"/>
      <c r="F172" s="147"/>
      <c r="G172" s="145"/>
      <c r="H172" s="147"/>
      <c r="I172" s="136"/>
      <c r="J172" s="123" t="s">
        <v>36</v>
      </c>
      <c r="K172" s="69">
        <f t="shared" si="58"/>
        <v>0</v>
      </c>
      <c r="L172" s="69"/>
      <c r="M172" s="70">
        <f t="shared" si="62"/>
        <v>0</v>
      </c>
    </row>
    <row r="173" spans="1:13" s="46" customFormat="1" ht="101.25" x14ac:dyDescent="0.4">
      <c r="A173" s="91" t="s">
        <v>26</v>
      </c>
      <c r="B173" s="90" t="s">
        <v>68</v>
      </c>
      <c r="C173" s="142">
        <f>SUM(C174:C178)</f>
        <v>421455</v>
      </c>
      <c r="D173" s="142">
        <f t="shared" ref="D173:G173" si="63">SUM(D174:D178)</f>
        <v>421455</v>
      </c>
      <c r="E173" s="142">
        <f t="shared" si="63"/>
        <v>0</v>
      </c>
      <c r="F173" s="143">
        <f>E173/D173</f>
        <v>0</v>
      </c>
      <c r="G173" s="142">
        <f t="shared" si="63"/>
        <v>0</v>
      </c>
      <c r="H173" s="143">
        <f>G173/D173</f>
        <v>0</v>
      </c>
      <c r="I173" s="142">
        <f>SUM(I174:I178)</f>
        <v>421455</v>
      </c>
      <c r="J173" s="183" t="s">
        <v>122</v>
      </c>
      <c r="K173" s="42">
        <f t="shared" si="58"/>
        <v>0</v>
      </c>
      <c r="L173" s="42"/>
      <c r="M173" s="43">
        <f t="shared" si="62"/>
        <v>0</v>
      </c>
    </row>
    <row r="174" spans="1:13" s="46" customFormat="1" x14ac:dyDescent="0.4">
      <c r="A174" s="91"/>
      <c r="B174" s="89" t="s">
        <v>4</v>
      </c>
      <c r="C174" s="37"/>
      <c r="D174" s="37"/>
      <c r="E174" s="37"/>
      <c r="F174" s="40"/>
      <c r="G174" s="37"/>
      <c r="H174" s="40"/>
      <c r="I174" s="37"/>
      <c r="J174" s="182"/>
      <c r="K174" s="42">
        <f t="shared" si="58"/>
        <v>0</v>
      </c>
      <c r="L174" s="42"/>
      <c r="M174" s="43">
        <f t="shared" si="62"/>
        <v>0</v>
      </c>
    </row>
    <row r="175" spans="1:13" s="49" customFormat="1" x14ac:dyDescent="0.4">
      <c r="A175" s="41"/>
      <c r="B175" s="39" t="s">
        <v>16</v>
      </c>
      <c r="C175" s="37">
        <v>400380.6</v>
      </c>
      <c r="D175" s="37">
        <v>400380.6</v>
      </c>
      <c r="E175" s="37">
        <v>0</v>
      </c>
      <c r="F175" s="40">
        <f>E175/D175</f>
        <v>0</v>
      </c>
      <c r="G175" s="37">
        <v>0</v>
      </c>
      <c r="H175" s="40">
        <f>G175/D175</f>
        <v>0</v>
      </c>
      <c r="I175" s="37">
        <f>D175</f>
        <v>400380.6</v>
      </c>
      <c r="J175" s="182"/>
      <c r="K175" s="42">
        <f t="shared" si="58"/>
        <v>0</v>
      </c>
      <c r="L175" s="47"/>
      <c r="M175" s="43">
        <f t="shared" si="62"/>
        <v>0</v>
      </c>
    </row>
    <row r="176" spans="1:13" s="49" customFormat="1" x14ac:dyDescent="0.4">
      <c r="A176" s="41"/>
      <c r="B176" s="39" t="s">
        <v>11</v>
      </c>
      <c r="C176" s="37">
        <v>21074.400000000001</v>
      </c>
      <c r="D176" s="37">
        <v>21074.400000000001</v>
      </c>
      <c r="E176" s="37">
        <f>G176</f>
        <v>0</v>
      </c>
      <c r="F176" s="40">
        <f>E176/D176</f>
        <v>0</v>
      </c>
      <c r="G176" s="37">
        <v>0</v>
      </c>
      <c r="H176" s="40">
        <f>G176/D176</f>
        <v>0</v>
      </c>
      <c r="I176" s="37">
        <f>D176</f>
        <v>21074.400000000001</v>
      </c>
      <c r="J176" s="182"/>
      <c r="K176" s="42">
        <f t="shared" si="58"/>
        <v>0</v>
      </c>
      <c r="L176" s="47"/>
      <c r="M176" s="43">
        <f t="shared" si="62"/>
        <v>0</v>
      </c>
    </row>
    <row r="177" spans="1:13" s="46" customFormat="1" x14ac:dyDescent="0.4">
      <c r="A177" s="91"/>
      <c r="B177" s="89" t="s">
        <v>13</v>
      </c>
      <c r="C177" s="37">
        <v>0</v>
      </c>
      <c r="D177" s="37">
        <v>0</v>
      </c>
      <c r="E177" s="37">
        <v>0</v>
      </c>
      <c r="F177" s="40"/>
      <c r="G177" s="37"/>
      <c r="H177" s="40"/>
      <c r="I177" s="37">
        <v>0</v>
      </c>
      <c r="J177" s="182"/>
      <c r="K177" s="42">
        <f t="shared" si="58"/>
        <v>0</v>
      </c>
      <c r="L177" s="42"/>
      <c r="M177" s="43">
        <f t="shared" si="62"/>
        <v>0</v>
      </c>
    </row>
    <row r="178" spans="1:13" s="46" customFormat="1" x14ac:dyDescent="0.4">
      <c r="A178" s="91"/>
      <c r="B178" s="89" t="s">
        <v>5</v>
      </c>
      <c r="C178" s="21"/>
      <c r="D178" s="21"/>
      <c r="E178" s="21"/>
      <c r="F178" s="84"/>
      <c r="G178" s="22"/>
      <c r="H178" s="84"/>
      <c r="I178" s="21"/>
      <c r="J178" s="182"/>
      <c r="K178" s="42">
        <f t="shared" si="58"/>
        <v>0</v>
      </c>
      <c r="L178" s="42"/>
      <c r="M178" s="43">
        <f t="shared" si="62"/>
        <v>0</v>
      </c>
    </row>
    <row r="179" spans="1:13" s="81" customFormat="1" ht="75.75" customHeight="1" x14ac:dyDescent="0.25">
      <c r="A179" s="111" t="s">
        <v>27</v>
      </c>
      <c r="B179" s="109" t="s">
        <v>76</v>
      </c>
      <c r="C179" s="133"/>
      <c r="D179" s="133"/>
      <c r="E179" s="135"/>
      <c r="F179" s="83"/>
      <c r="G179" s="131"/>
      <c r="H179" s="83"/>
      <c r="I179" s="136"/>
      <c r="J179" s="123" t="s">
        <v>36</v>
      </c>
      <c r="K179" s="18">
        <f t="shared" si="58"/>
        <v>0</v>
      </c>
      <c r="L179" s="18"/>
      <c r="M179" s="19">
        <f t="shared" si="62"/>
        <v>0</v>
      </c>
    </row>
    <row r="180" spans="1:13" s="125" customFormat="1" ht="101.25" x14ac:dyDescent="0.25">
      <c r="A180" s="41" t="s">
        <v>30</v>
      </c>
      <c r="B180" s="38" t="s">
        <v>100</v>
      </c>
      <c r="C180" s="131">
        <f>C181+C182+C183</f>
        <v>0</v>
      </c>
      <c r="D180" s="131">
        <f t="shared" ref="D180:E180" si="64">D181+D182+D183</f>
        <v>0</v>
      </c>
      <c r="E180" s="131">
        <f t="shared" si="64"/>
        <v>0</v>
      </c>
      <c r="F180" s="132"/>
      <c r="G180" s="131">
        <f>G181+G182+G183</f>
        <v>0</v>
      </c>
      <c r="H180" s="132"/>
      <c r="I180" s="131">
        <f>I181+I182+I183</f>
        <v>0</v>
      </c>
      <c r="J180" s="182"/>
      <c r="K180" s="69">
        <f t="shared" si="58"/>
        <v>0</v>
      </c>
      <c r="L180" s="63"/>
      <c r="M180" s="64">
        <f t="shared" si="62"/>
        <v>0</v>
      </c>
    </row>
    <row r="181" spans="1:13" s="127" customFormat="1" x14ac:dyDescent="0.25">
      <c r="A181" s="126"/>
      <c r="B181" s="114" t="s">
        <v>4</v>
      </c>
      <c r="C181" s="22"/>
      <c r="D181" s="22"/>
      <c r="E181" s="22"/>
      <c r="F181" s="85"/>
      <c r="G181" s="22"/>
      <c r="H181" s="85"/>
      <c r="I181" s="22"/>
      <c r="J181" s="182"/>
      <c r="K181" s="69">
        <f t="shared" si="58"/>
        <v>0</v>
      </c>
      <c r="L181" s="63"/>
      <c r="M181" s="64">
        <f t="shared" si="62"/>
        <v>0</v>
      </c>
    </row>
    <row r="182" spans="1:13" s="127" customFormat="1" x14ac:dyDescent="0.25">
      <c r="A182" s="126"/>
      <c r="B182" s="114" t="s">
        <v>16</v>
      </c>
      <c r="C182" s="22"/>
      <c r="D182" s="22"/>
      <c r="E182" s="22"/>
      <c r="F182" s="85"/>
      <c r="G182" s="22"/>
      <c r="H182" s="85"/>
      <c r="I182" s="22"/>
      <c r="J182" s="182"/>
      <c r="K182" s="69">
        <f t="shared" ref="K182:K193" si="65">D182-I182</f>
        <v>0</v>
      </c>
      <c r="L182" s="63"/>
      <c r="M182" s="64">
        <f t="shared" si="62"/>
        <v>0</v>
      </c>
    </row>
    <row r="183" spans="1:13" s="127" customFormat="1" x14ac:dyDescent="0.25">
      <c r="A183" s="126"/>
      <c r="B183" s="114" t="s">
        <v>11</v>
      </c>
      <c r="C183" s="22"/>
      <c r="D183" s="22"/>
      <c r="E183" s="22"/>
      <c r="F183" s="85"/>
      <c r="G183" s="22"/>
      <c r="H183" s="85"/>
      <c r="I183" s="22"/>
      <c r="J183" s="182"/>
      <c r="K183" s="69">
        <f t="shared" si="65"/>
        <v>0</v>
      </c>
      <c r="L183" s="63"/>
      <c r="M183" s="64">
        <f t="shared" si="62"/>
        <v>0</v>
      </c>
    </row>
    <row r="184" spans="1:13" s="127" customFormat="1" x14ac:dyDescent="0.25">
      <c r="A184" s="126"/>
      <c r="B184" s="114" t="s">
        <v>13</v>
      </c>
      <c r="C184" s="22"/>
      <c r="D184" s="22"/>
      <c r="E184" s="22"/>
      <c r="F184" s="85"/>
      <c r="G184" s="22"/>
      <c r="H184" s="85"/>
      <c r="I184" s="22"/>
      <c r="J184" s="182"/>
      <c r="K184" s="69">
        <f t="shared" si="65"/>
        <v>0</v>
      </c>
      <c r="L184" s="63"/>
      <c r="M184" s="64">
        <f t="shared" si="62"/>
        <v>0</v>
      </c>
    </row>
    <row r="185" spans="1:13" s="127" customFormat="1" x14ac:dyDescent="0.25">
      <c r="A185" s="126"/>
      <c r="B185" s="114" t="s">
        <v>5</v>
      </c>
      <c r="C185" s="22"/>
      <c r="D185" s="22"/>
      <c r="E185" s="22"/>
      <c r="F185" s="85"/>
      <c r="G185" s="22"/>
      <c r="H185" s="85"/>
      <c r="I185" s="22"/>
      <c r="J185" s="182"/>
      <c r="K185" s="69">
        <f t="shared" si="65"/>
        <v>0</v>
      </c>
      <c r="L185" s="63"/>
      <c r="M185" s="64">
        <f t="shared" si="62"/>
        <v>0</v>
      </c>
    </row>
    <row r="186" spans="1:13" s="82" customFormat="1" ht="74.25" customHeight="1" x14ac:dyDescent="0.25">
      <c r="A186" s="111" t="s">
        <v>29</v>
      </c>
      <c r="B186" s="109" t="s">
        <v>77</v>
      </c>
      <c r="C186" s="131"/>
      <c r="D186" s="131"/>
      <c r="E186" s="131"/>
      <c r="F186" s="132"/>
      <c r="G186" s="131"/>
      <c r="H186" s="132"/>
      <c r="I186" s="138"/>
      <c r="J186" s="123" t="s">
        <v>36</v>
      </c>
      <c r="K186" s="18">
        <f t="shared" si="65"/>
        <v>0</v>
      </c>
      <c r="L186" s="18"/>
      <c r="M186" s="19">
        <f t="shared" si="62"/>
        <v>0</v>
      </c>
    </row>
    <row r="187" spans="1:13" s="82" customFormat="1" ht="72.75" customHeight="1" x14ac:dyDescent="0.25">
      <c r="A187" s="111" t="s">
        <v>28</v>
      </c>
      <c r="B187" s="109" t="s">
        <v>78</v>
      </c>
      <c r="C187" s="131"/>
      <c r="D187" s="131"/>
      <c r="E187" s="131"/>
      <c r="F187" s="132"/>
      <c r="G187" s="131"/>
      <c r="H187" s="132"/>
      <c r="I187" s="138"/>
      <c r="J187" s="123" t="s">
        <v>36</v>
      </c>
      <c r="K187" s="18">
        <f t="shared" si="65"/>
        <v>0</v>
      </c>
      <c r="L187" s="18"/>
      <c r="M187" s="19">
        <f t="shared" si="62"/>
        <v>0</v>
      </c>
    </row>
    <row r="188" spans="1:13" ht="94.5" customHeight="1" x14ac:dyDescent="0.4">
      <c r="A188" s="111" t="s">
        <v>79</v>
      </c>
      <c r="B188" s="109" t="s">
        <v>59</v>
      </c>
      <c r="C188" s="131"/>
      <c r="D188" s="131"/>
      <c r="E188" s="137"/>
      <c r="F188" s="132"/>
      <c r="G188" s="131"/>
      <c r="H188" s="132"/>
      <c r="I188" s="138"/>
      <c r="J188" s="123" t="s">
        <v>36</v>
      </c>
      <c r="K188" s="18">
        <f t="shared" si="65"/>
        <v>0</v>
      </c>
      <c r="L188" s="18"/>
      <c r="M188" s="19">
        <f t="shared" si="62"/>
        <v>0</v>
      </c>
    </row>
    <row r="189" spans="1:13" s="46" customFormat="1" ht="211.5" customHeight="1" x14ac:dyDescent="0.4">
      <c r="A189" s="111" t="s">
        <v>57</v>
      </c>
      <c r="B189" s="109" t="s">
        <v>99</v>
      </c>
      <c r="C189" s="140">
        <f>SUM(C190:C193)</f>
        <v>33230.199999999997</v>
      </c>
      <c r="D189" s="140">
        <f>SUM(D190:D193)</f>
        <v>34450.199999999997</v>
      </c>
      <c r="E189" s="140">
        <f>SUM(E190:E193)</f>
        <v>9363.2199999999993</v>
      </c>
      <c r="F189" s="147">
        <f>E189/D189</f>
        <v>0.27179999999999999</v>
      </c>
      <c r="G189" s="145">
        <f>SUM(G190:G193)</f>
        <v>9142.7800000000007</v>
      </c>
      <c r="H189" s="147">
        <f>G189/D189</f>
        <v>0.26540000000000002</v>
      </c>
      <c r="I189" s="140">
        <f>SUM(I190:I193)</f>
        <v>34450.199999999997</v>
      </c>
      <c r="J189" s="178" t="s">
        <v>104</v>
      </c>
      <c r="K189" s="42">
        <f t="shared" si="65"/>
        <v>0</v>
      </c>
      <c r="L189" s="42"/>
      <c r="M189" s="43">
        <f t="shared" si="62"/>
        <v>0</v>
      </c>
    </row>
    <row r="190" spans="1:13" s="62" customFormat="1" ht="33.75" customHeight="1" x14ac:dyDescent="0.4">
      <c r="A190" s="111"/>
      <c r="B190" s="89" t="s">
        <v>4</v>
      </c>
      <c r="C190" s="141">
        <v>29487.7</v>
      </c>
      <c r="D190" s="141">
        <v>30698.7</v>
      </c>
      <c r="E190" s="141">
        <v>8563.2199999999993</v>
      </c>
      <c r="F190" s="148">
        <f>E190/D190</f>
        <v>0.27889999999999998</v>
      </c>
      <c r="G190" s="37">
        <v>8563.2199999999993</v>
      </c>
      <c r="H190" s="148">
        <f t="shared" ref="H190:H191" si="66">G190/D190</f>
        <v>0.27889999999999998</v>
      </c>
      <c r="I190" s="141">
        <v>30698.7</v>
      </c>
      <c r="J190" s="178"/>
      <c r="K190" s="42">
        <f t="shared" si="65"/>
        <v>0</v>
      </c>
      <c r="L190" s="42"/>
      <c r="M190" s="61">
        <f>E190-G190</f>
        <v>0</v>
      </c>
    </row>
    <row r="191" spans="1:13" s="62" customFormat="1" ht="33.75" customHeight="1" x14ac:dyDescent="0.4">
      <c r="A191" s="111"/>
      <c r="B191" s="89" t="s">
        <v>16</v>
      </c>
      <c r="C191" s="141">
        <v>3742.5</v>
      </c>
      <c r="D191" s="141">
        <v>3742.5</v>
      </c>
      <c r="E191" s="141">
        <v>800</v>
      </c>
      <c r="F191" s="148">
        <f>E191/D191</f>
        <v>0.21379999999999999</v>
      </c>
      <c r="G191" s="37">
        <v>579.55999999999995</v>
      </c>
      <c r="H191" s="148">
        <f t="shared" si="66"/>
        <v>0.15490000000000001</v>
      </c>
      <c r="I191" s="141">
        <v>3742.5</v>
      </c>
      <c r="J191" s="178"/>
      <c r="K191" s="42">
        <f t="shared" si="65"/>
        <v>0</v>
      </c>
      <c r="L191" s="42"/>
      <c r="M191" s="61">
        <f>E191-G191</f>
        <v>220.44</v>
      </c>
    </row>
    <row r="192" spans="1:13" s="62" customFormat="1" ht="33.75" customHeight="1" x14ac:dyDescent="0.4">
      <c r="A192" s="111"/>
      <c r="B192" s="89" t="s">
        <v>11</v>
      </c>
      <c r="C192" s="141"/>
      <c r="D192" s="141">
        <v>9</v>
      </c>
      <c r="E192" s="141"/>
      <c r="F192" s="148"/>
      <c r="G192" s="37"/>
      <c r="H192" s="148"/>
      <c r="I192" s="141">
        <v>9</v>
      </c>
      <c r="J192" s="178"/>
      <c r="K192" s="42">
        <f t="shared" si="65"/>
        <v>0</v>
      </c>
      <c r="L192" s="42"/>
      <c r="M192" s="61">
        <f>E192-G192</f>
        <v>0</v>
      </c>
    </row>
    <row r="193" spans="1:13" s="62" customFormat="1" ht="33.75" customHeight="1" x14ac:dyDescent="0.4">
      <c r="A193" s="111"/>
      <c r="B193" s="89" t="s">
        <v>13</v>
      </c>
      <c r="C193" s="21"/>
      <c r="D193" s="21"/>
      <c r="E193" s="21"/>
      <c r="F193" s="84"/>
      <c r="G193" s="22"/>
      <c r="H193" s="84"/>
      <c r="I193" s="21"/>
      <c r="J193" s="178"/>
      <c r="K193" s="42">
        <f t="shared" si="65"/>
        <v>0</v>
      </c>
      <c r="L193" s="42"/>
      <c r="M193" s="61">
        <f>E193-G193</f>
        <v>0</v>
      </c>
    </row>
    <row r="194" spans="1:13" ht="73.5" customHeight="1" x14ac:dyDescent="0.4">
      <c r="A194" s="111" t="s">
        <v>81</v>
      </c>
      <c r="B194" s="109" t="s">
        <v>80</v>
      </c>
      <c r="C194" s="110"/>
      <c r="D194" s="110"/>
      <c r="E194" s="121"/>
      <c r="F194" s="113"/>
      <c r="G194" s="110"/>
      <c r="H194" s="113"/>
      <c r="I194" s="122"/>
      <c r="J194" s="123" t="s">
        <v>36</v>
      </c>
      <c r="K194" s="18"/>
      <c r="L194" s="18"/>
      <c r="M194" s="19"/>
    </row>
    <row r="195" spans="1:13" ht="73.5" customHeight="1" x14ac:dyDescent="0.4">
      <c r="A195" s="111" t="s">
        <v>83</v>
      </c>
      <c r="B195" s="109" t="s">
        <v>82</v>
      </c>
      <c r="C195" s="110"/>
      <c r="D195" s="110"/>
      <c r="E195" s="121"/>
      <c r="F195" s="113"/>
      <c r="G195" s="110"/>
      <c r="H195" s="113"/>
      <c r="I195" s="122"/>
      <c r="J195" s="123" t="s">
        <v>36</v>
      </c>
      <c r="K195" s="18"/>
      <c r="L195" s="18"/>
      <c r="M195" s="19"/>
    </row>
    <row r="410" spans="9:9" x14ac:dyDescent="0.4">
      <c r="I410" s="6"/>
    </row>
    <row r="411" spans="9:9" x14ac:dyDescent="0.4">
      <c r="I411" s="6"/>
    </row>
    <row r="412" spans="9:9" x14ac:dyDescent="0.4">
      <c r="I412" s="6"/>
    </row>
  </sheetData>
  <autoFilter ref="A7:J397"/>
  <customSheetViews>
    <customSheetView guid="{CA384592-0CFD-4322-A4EB-34EC04693944}" scale="37" showPageBreaks="1" outlineSymbols="0" zeroValues="0" fitToPage="1" printArea="1" showAutoFilter="1" view="pageBreakPreview" topLeftCell="A87">
      <selection activeCell="A98" sqref="A98:XFD103"/>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r:id="rId1"/>
      <autoFilter ref="A7:J397"/>
    </customSheetView>
    <customSheetView guid="{D95852A1-B0FC-4AC5-B62B-5CCBE05B0D15}" scale="50" showPageBreaks="1" outlineSymbols="0" zeroValues="0" fitToPage="1" showAutoFilter="1" view="pageBreakPreview" topLeftCell="A5">
      <pane xSplit="4" ySplit="4" topLeftCell="J156" activePane="bottomRight" state="frozen"/>
      <selection pane="bottomRight" activeCell="J160" sqref="J160:J165"/>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39" fitToHeight="0" orientation="landscape" r:id="rId2"/>
      <autoFilter ref="A7:J397"/>
    </customSheetView>
    <customSheetView guid="{67ADFAE6-A9AF-44D7-8539-93CD0F6B7849}" scale="50" showPageBreaks="1" outlineSymbols="0" zeroValues="0" fitToPage="1" printArea="1" showAutoFilter="1" hiddenColumns="1" view="pageBreakPreview" topLeftCell="A4">
      <pane xSplit="4" ySplit="7" topLeftCell="L26" activePane="bottomRight" state="frozen"/>
      <selection pane="bottomRight" activeCell="D29" sqref="D29:D30"/>
      <rowBreaks count="29" manualBreakCount="29">
        <brk id="54" max="11"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43" fitToHeight="0" orientation="landscape" horizontalDpi="4294967293" r:id="rId3"/>
      <autoFilter ref="A7:L397"/>
    </customSheetView>
    <customSheetView guid="{A0A3CD9B-2436-40D7-91DB-589A95FBBF00}" scale="50" showPageBreaks="1" outlineSymbols="0" zeroValues="0" fitToPage="1" printArea="1" showAutoFilter="1" hiddenColumns="1" view="pageBreakPreview">
      <pane xSplit="2" ySplit="8" topLeftCell="K150" activePane="bottomRight" state="frozen"/>
      <selection pane="bottomRight" activeCell="L160" sqref="L160:L165"/>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3" fitToHeight="0" orientation="landscape" r:id="rId4"/>
      <autoFilter ref="A7:L397"/>
    </customSheetView>
    <customSheetView guid="{45DE1976-7F07-4EB4-8A9C-FB72D060BEFA}" scale="50" showPageBreaks="1" outlineSymbols="0" zeroValues="0" fitToPage="1" printArea="1" showAutoFilter="1" hiddenColumns="1" view="pageBreakPreview" topLeftCell="E1">
      <selection activeCell="L15" sqref="L15:L20"/>
      <rowBreaks count="32" manualBreakCount="32">
        <brk id="30" max="11" man="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3" fitToHeight="0" orientation="landscape" r:id="rId5"/>
      <autoFilter ref="A7:L397"/>
    </customSheetView>
    <customSheetView guid="{3EEA7E1A-5F2B-4408-A34C-1F0223B5B245}" scale="50" showPageBreaks="1" outlineSymbols="0" zeroValues="0" fitToPage="1" printArea="1" showAutoFilter="1" view="pageBreakPreview" topLeftCell="A5">
      <pane xSplit="4" ySplit="10" topLeftCell="L21" activePane="bottomRight" state="frozen"/>
      <selection pane="bottomRight" activeCell="L21" sqref="L21:L28"/>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0" fitToHeight="0" orientation="landscape" horizontalDpi="4294967293" r:id="rId6"/>
      <autoFilter ref="A7:L397"/>
    </customSheetView>
    <customSheetView guid="{CCF533A2-322B-40E2-88B2-065E6D1D35B4}" scale="40" showPageBreaks="1" outlineSymbols="0" zeroValues="0" fitToPage="1" printArea="1" showAutoFilter="1" hiddenColumns="1" view="pageBreakPreview" topLeftCell="A4">
      <pane xSplit="2" ySplit="5" topLeftCell="J137" activePane="bottomRight" state="frozen"/>
      <selection pane="bottomRight" activeCell="B140" sqref="B140"/>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3" fitToHeight="0" orientation="landscape" horizontalDpi="4294967293" r:id="rId7"/>
      <autoFilter ref="A7:L391"/>
    </customSheetView>
    <customSheetView guid="{BEA0FDBA-BB07-4C19-8BBD-5E57EE395C09}" scale="50" showPageBreaks="1" outlineSymbols="0" zeroValues="0" fitToPage="1" printArea="1" showAutoFilter="1" hiddenColumns="1" view="pageBreakPreview" topLeftCell="A5">
      <pane xSplit="2" ySplit="4" topLeftCell="C9" activePane="bottomRight" state="frozen"/>
      <selection pane="bottomRight" activeCell="H9" sqref="H9"/>
      <rowBreaks count="33" manualBreakCount="33">
        <brk id="28" max="11" man="1"/>
        <brk id="82" max="11" man="1"/>
        <brk id="116" max="11" man="1"/>
        <brk id="134" max="11" man="1"/>
        <brk id="159" max="11"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2" max="183" man="1"/>
      </colBreaks>
      <pageMargins left="0" right="0" top="0.9055118110236221" bottom="0" header="0" footer="0"/>
      <printOptions horizontalCentered="1"/>
      <pageSetup paperSize="8" scale="43" fitToHeight="0" orientation="landscape" r:id="rId8"/>
      <autoFilter ref="A7:L391"/>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9"/>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10"/>
      <autoFilter ref="A7:L386"/>
    </customSheetView>
    <customSheetView guid="{0CCCFAED-79CE-4449-BC23-D60C794B65C2}" scale="50" showPageBreaks="1" outlineSymbols="0" zeroValues="0" fitToPage="1" printArea="1" showAutoFilter="1" view="pageBreakPreview" topLeftCell="A5">
      <pane xSplit="2" ySplit="4" topLeftCell="K33" activePane="bottomRight" state="frozen"/>
      <selection pane="bottomRight" activeCell="L37" sqref="L37:L42"/>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horizontalDpi="4294967293" r:id="rId11"/>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2"/>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3"/>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4"/>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5"/>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6"/>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7"/>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8"/>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9"/>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20"/>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21"/>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2"/>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3"/>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4"/>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5"/>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6"/>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7"/>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8"/>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9"/>
      <autoFilter ref="A7:P404"/>
    </customSheetView>
    <customSheetView guid="{99950613-28E7-4EC2-B918-559A2757B0A9}" scale="50" showPageBreaks="1" outlineSymbols="0" zeroValues="0" fitToPage="1" printArea="1" showAutoFilter="1" view="pageBreakPreview" topLeftCell="B148">
      <selection activeCell="L78" sqref="L78"/>
      <rowBreaks count="32" manualBreakCount="32">
        <brk id="28" max="11" man="1"/>
        <brk id="109" max="11" man="1"/>
        <brk id="146" max="11" man="1"/>
        <brk id="178" max="11" man="1"/>
        <brk id="211" max="18"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pageMargins left="0" right="0" top="0.9055118110236221" bottom="0" header="0" footer="0"/>
      <printOptions horizontalCentered="1"/>
      <pageSetup paperSize="8" scale="40" fitToHeight="0" orientation="landscape" r:id="rId30"/>
      <autoFilter ref="A7:L397"/>
    </customSheetView>
    <customSheetView guid="{13BE7114-35DF-4699-8779-61985C68F6C3}" scale="50" showPageBreaks="1" outlineSymbols="0" zeroValues="0" printArea="1" showAutoFilter="1" view="pageBreakPreview" topLeftCell="A5">
      <pane xSplit="4" ySplit="10" topLeftCell="L33" activePane="bottomRight" state="frozen"/>
      <selection pane="bottomRight" activeCell="A37" sqref="A37"/>
      <rowBreaks count="33" manualBreakCount="33">
        <brk id="28" max="15" man="1"/>
        <brk id="35" max="11" man="1"/>
        <brk id="44" max="11" man="1"/>
        <brk id="109" max="11" man="1"/>
        <brk id="148"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9" scale="25" fitToHeight="0" orientation="landscape" horizontalDpi="4294967293" r:id="rId31"/>
      <autoFilter ref="A7:J397"/>
    </customSheetView>
  </customSheetViews>
  <mergeCells count="74">
    <mergeCell ref="J49:J54"/>
    <mergeCell ref="J43:J48"/>
    <mergeCell ref="J55:J60"/>
    <mergeCell ref="J62:J67"/>
    <mergeCell ref="J122:J127"/>
    <mergeCell ref="J92:J97"/>
    <mergeCell ref="J68:J73"/>
    <mergeCell ref="J134:J139"/>
    <mergeCell ref="J104:J109"/>
    <mergeCell ref="J128:J133"/>
    <mergeCell ref="J110:J115"/>
    <mergeCell ref="J98:J103"/>
    <mergeCell ref="E5:H5"/>
    <mergeCell ref="J9:J14"/>
    <mergeCell ref="J15:J20"/>
    <mergeCell ref="J37:J42"/>
    <mergeCell ref="J21:J28"/>
    <mergeCell ref="J29:J35"/>
    <mergeCell ref="F21:F23"/>
    <mergeCell ref="G21:G23"/>
    <mergeCell ref="I21:I23"/>
    <mergeCell ref="G29:G30"/>
    <mergeCell ref="H29:H30"/>
    <mergeCell ref="I29:I30"/>
    <mergeCell ref="F29:F30"/>
    <mergeCell ref="E29:E30"/>
    <mergeCell ref="H21:H23"/>
    <mergeCell ref="B29:B30"/>
    <mergeCell ref="A29:A30"/>
    <mergeCell ref="C29:C30"/>
    <mergeCell ref="D29:D30"/>
    <mergeCell ref="A3:J3"/>
    <mergeCell ref="G6:H6"/>
    <mergeCell ref="A9:A14"/>
    <mergeCell ref="A5:A7"/>
    <mergeCell ref="E6:F6"/>
    <mergeCell ref="D6:D7"/>
    <mergeCell ref="C5:D5"/>
    <mergeCell ref="C6:C7"/>
    <mergeCell ref="B5:B7"/>
    <mergeCell ref="I5:I7"/>
    <mergeCell ref="J5:J7"/>
    <mergeCell ref="A15:A20"/>
    <mergeCell ref="B21:B23"/>
    <mergeCell ref="C21:C23"/>
    <mergeCell ref="D21:D23"/>
    <mergeCell ref="E21:E23"/>
    <mergeCell ref="A21:A22"/>
    <mergeCell ref="A147:A148"/>
    <mergeCell ref="B147:B148"/>
    <mergeCell ref="D140:D141"/>
    <mergeCell ref="D147:D148"/>
    <mergeCell ref="H147:H148"/>
    <mergeCell ref="F147:F148"/>
    <mergeCell ref="E147:E148"/>
    <mergeCell ref="A140:A146"/>
    <mergeCell ref="E140:E141"/>
    <mergeCell ref="F140:F141"/>
    <mergeCell ref="G147:G148"/>
    <mergeCell ref="G140:G141"/>
    <mergeCell ref="H140:H141"/>
    <mergeCell ref="J189:J193"/>
    <mergeCell ref="C147:C148"/>
    <mergeCell ref="B140:B141"/>
    <mergeCell ref="C140:C141"/>
    <mergeCell ref="J180:J185"/>
    <mergeCell ref="J147:J153"/>
    <mergeCell ref="J173:J178"/>
    <mergeCell ref="J140:J146"/>
    <mergeCell ref="I140:I141"/>
    <mergeCell ref="I147:I148"/>
    <mergeCell ref="J166:J171"/>
    <mergeCell ref="J160:J165"/>
    <mergeCell ref="J154:J159"/>
  </mergeCells>
  <phoneticPr fontId="4" type="noConversion"/>
  <printOptions horizontalCentered="1"/>
  <pageMargins left="0" right="0" top="0.9055118110236221" bottom="0" header="0" footer="0"/>
  <pageSetup paperSize="8" scale="32" fitToHeight="0" orientation="landscape" r:id="rId32"/>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01.04.2018</vt:lpstr>
      <vt:lpstr>'на 01.04.2018'!Заголовки_для_печати</vt:lpstr>
      <vt:lpstr>'на 01.04.2018'!Область_печати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2018-04-09T06:02:04Z</cp:lastPrinted>
  <dcterms:created xsi:type="dcterms:W3CDTF">2011-12-13T05:34:09Z</dcterms:created>
  <dcterms:modified xsi:type="dcterms:W3CDTF">2018-04-16T05:15:18Z</dcterms:modified>
</cp:coreProperties>
</file>