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2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6.xml" ContentType="application/vnd.openxmlformats-officedocument.spreadsheetml.revisionLog+xml"/>
  <Override PartName="/xl/revisions/revisionLog107.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30.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81.xml" ContentType="application/vnd.openxmlformats-officedocument.spreadsheetml.revisionLog+xml"/>
  <Override PartName="/xl/revisions/revisionLog102.xml" ContentType="application/vnd.openxmlformats-officedocument.spreadsheetml.revisionLog+xml"/>
  <Override PartName="/xl/revisions/revisionLog76.xml" ContentType="application/vnd.openxmlformats-officedocument.spreadsheetml.revisionLog+xml"/>
  <Override PartName="/xl/revisions/revisionLog97.xml" ContentType="application/vnd.openxmlformats-officedocument.spreadsheetml.revisionLog+xml"/>
  <Override PartName="/xl/revisions/revisionLog118.xml" ContentType="application/vnd.openxmlformats-officedocument.spreadsheetml.revisionLog+xml"/>
  <Override PartName="/xl/revisions/revisionLog144.xml" ContentType="application/vnd.openxmlformats-officedocument.spreadsheetml.revisionLog+xml"/>
  <Override PartName="/xl/revisions/revisionLog4.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71.xml" ContentType="application/vnd.openxmlformats-officedocument.spreadsheetml.revisionLog+xml"/>
  <Override PartName="/xl/revisions/revisionLog92.xml" ContentType="application/vnd.openxmlformats-officedocument.spreadsheetml.revisionLog+xml"/>
  <Override PartName="/xl/revisions/revisionLog7.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54.xml" ContentType="application/vnd.openxmlformats-officedocument.spreadsheetml.revisionLog+xml"/>
  <Override PartName="/xl/revisions/revisionLog58.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66.xml" ContentType="application/vnd.openxmlformats-officedocument.spreadsheetml.revisionLog+xml"/>
  <Override PartName="/xl/revisions/revisionLog87.xml" ContentType="application/vnd.openxmlformats-officedocument.spreadsheetml.revisionLog+xml"/>
  <Override PartName="/xl/revisions/revisionLog108.xml" ContentType="application/vnd.openxmlformats-officedocument.spreadsheetml.revisionLog+xml"/>
  <Override PartName="/xl/revisions/revisionLog113.xml" ContentType="application/vnd.openxmlformats-officedocument.spreadsheetml.revisionLog+xml"/>
  <Override PartName="/xl/revisions/revisionLog79.xml" ContentType="application/vnd.openxmlformats-officedocument.spreadsheetml.revisionLog+xml"/>
  <Override PartName="/xl/revisions/revisionLog95.xml" ContentType="application/vnd.openxmlformats-officedocument.spreadsheetml.revisionLog+xml"/>
  <Override PartName="/xl/revisions/revisionLog100.xml" ContentType="application/vnd.openxmlformats-officedocument.spreadsheetml.revisionLog+xml"/>
  <Override PartName="/xl/revisions/revisionLog116.xml" ContentType="application/vnd.openxmlformats-officedocument.spreadsheetml.revisionLog+xml"/>
  <Override PartName="/xl/revisions/revisionLog2.xml" ContentType="application/vnd.openxmlformats-officedocument.spreadsheetml.revisionLog+xml"/>
  <Override PartName="/xl/revisions/revisionLog23.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47.xml" ContentType="application/vnd.openxmlformats-officedocument.spreadsheetml.revisionLog+xml"/>
  <Override PartName="/xl/revisions/revisionLog52.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Override PartName="/xl/revisions/revisionLog142.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44.xml" ContentType="application/vnd.openxmlformats-officedocument.spreadsheetml.revisionLog+xml"/>
  <Override PartName="/xl/revisions/revisionLog74.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98.xml" ContentType="application/vnd.openxmlformats-officedocument.spreadsheetml.revisionLog+xml"/>
  <Override PartName="/xl/revisions/revisionLog103.xml" ContentType="application/vnd.openxmlformats-officedocument.spreadsheetml.revisionLog+xml"/>
  <Override PartName="/xl/revisions/revisionLog119.xml" ContentType="application/vnd.openxmlformats-officedocument.spreadsheetml.revisionLog+xml"/>
  <Override PartName="/xl/revisions/revisionLog69.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106.xml" ContentType="application/vnd.openxmlformats-officedocument.spreadsheetml.revisionLog+xml"/>
  <Override PartName="/xl/revisions/revisionLog111.xml" ContentType="application/vnd.openxmlformats-officedocument.spreadsheetml.revisionLog+xml"/>
  <Override PartName="/xl/revisions/revisionLog13.xml" ContentType="application/vnd.openxmlformats-officedocument.spreadsheetml.revisionLog+xml"/>
  <Override PartName="/xl/revisions/revisionLog140.xml" ContentType="application/vnd.openxmlformats-officedocument.spreadsheetml.revisionLog+xml"/>
  <Override PartName="/xl/revisions/revisionLog145.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72.xml" ContentType="application/vnd.openxmlformats-officedocument.spreadsheetml.revisionLog+xml"/>
  <Override PartName="/xl/revisions/revisionLog8.xml" ContentType="application/vnd.openxmlformats-officedocument.spreadsheetml.revisionLog+xml"/>
  <Override PartName="/xl/revisions/revisionLog2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64.xml" ContentType="application/vnd.openxmlformats-officedocument.spreadsheetml.revisionLog+xml"/>
  <Override PartName="/xl/revisions/revisionLog67.xml" ContentType="application/vnd.openxmlformats-officedocument.spreadsheetml.revisionLog+xml"/>
  <Override PartName="/xl/revisions/revisionLog88.xml" ContentType="application/vnd.openxmlformats-officedocument.spreadsheetml.revisionLog+xml"/>
  <Override PartName="/xl/revisions/revisionLog93.xml" ContentType="application/vnd.openxmlformats-officedocument.spreadsheetml.revisionLog+xml"/>
  <Override PartName="/xl/revisions/revisionLog109.xml" ContentType="application/vnd.openxmlformats-officedocument.spreadsheetml.revisionLog+xml"/>
  <Override PartName="/xl/revisions/revisionLog114.xml" ContentType="application/vnd.openxmlformats-officedocument.spreadsheetml.revisionLog+xml"/>
  <Override PartName="/xl/revisions/revisionLog45.xml" ContentType="application/vnd.openxmlformats-officedocument.spreadsheetml.revisionLog+xml"/>
  <Override PartName="/xl/revisions/revisionLog59.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96.xml" ContentType="application/vnd.openxmlformats-officedocument.spreadsheetml.revisionLog+xml"/>
  <Override PartName="/xl/revisions/revisionLog101.xml" ContentType="application/vnd.openxmlformats-officedocument.spreadsheetml.revisionLog+xml"/>
  <Override PartName="/xl/revisions/revisionLog117.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53.xml" ContentType="application/vnd.openxmlformats-officedocument.spreadsheetml.revisionLog+xml"/>
  <Override PartName="/xl/revisions/revisionLog143.xml" ContentType="application/vnd.openxmlformats-officedocument.spreadsheetml.revisionLog+xml"/>
  <Override PartName="/xl/revisions/revisionLog24.xml" ContentType="application/vnd.openxmlformats-officedocument.spreadsheetml.revisionLog+xml"/>
  <Override PartName="/xl/revisions/revisionLog3.xml" ContentType="application/vnd.openxmlformats-officedocument.spreadsheetml.revisionLog+xml"/>
  <Override PartName="/xl/revisions/revisionLog19.xml" ContentType="application/vnd.openxmlformats-officedocument.spreadsheetml.revisionLog+xml"/>
  <Override PartName="/xl/revisions/revisionLog40.xml" ContentType="application/vnd.openxmlformats-officedocument.spreadsheetml.revisionLog+xml"/>
  <Override PartName="/xl/revisions/revisionLog27.xml" ContentType="application/vnd.openxmlformats-officedocument.spreadsheetml.revisionLog+xml"/>
  <Override PartName="/xl/revisions/revisionLog48.xml" ContentType="application/vnd.openxmlformats-officedocument.spreadsheetml.revisionLog+xml"/>
  <Override PartName="/xl/revisions/revisionLog57.xml" ContentType="application/vnd.openxmlformats-officedocument.spreadsheetml.revisionLog+xml"/>
  <Override PartName="/xl/revisions/revisionLog62.xml" ContentType="application/vnd.openxmlformats-officedocument.spreadsheetml.revisionLog+xml"/>
  <Override PartName="/xl/revisions/revisionLog78.xml" ContentType="application/vnd.openxmlformats-officedocument.spreadsheetml.revisionLog+xml"/>
  <Override PartName="/xl/revisions/revisionLog83.xml" ContentType="application/vnd.openxmlformats-officedocument.spreadsheetml.revisionLog+xml"/>
  <Override PartName="/xl/revisions/revisionLog99.xml" ContentType="application/vnd.openxmlformats-officedocument.spreadsheetml.revisionLog+xml"/>
  <Override PartName="/xl/revisions/revisionLog104.xml" ContentType="application/vnd.openxmlformats-officedocument.spreadsheetml.revisionLog+xml"/>
  <Override PartName="/xl/revisions/revisionLog35.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91.xml" ContentType="application/vnd.openxmlformats-officedocument.spreadsheetml.revisionLog+xml"/>
  <Override PartName="/xl/revisions/revisionLog112.xml" ContentType="application/vnd.openxmlformats-officedocument.spreadsheetml.revisionLog+xml"/>
  <Override PartName="/xl/revisions/revisionLog115.xml" ContentType="application/vnd.openxmlformats-officedocument.spreadsheetml.revisionLog+xml"/>
  <Override PartName="/xl/revisions/revisionLog120.xml" ContentType="application/vnd.openxmlformats-officedocument.spreadsheetml.revisionLog+xml"/>
  <Override PartName="/xl/revisions/revisionLog22.xml" ContentType="application/vnd.openxmlformats-officedocument.spreadsheetml.revisionLog+xml"/>
  <Override PartName="/xl/revisions/revisionLog141.xml" ContentType="application/vnd.openxmlformats-officedocument.spreadsheetml.revisionLog+xml"/>
  <Override PartName="/xl/revisions/revisionLog1.xml" ContentType="application/vnd.openxmlformats-officedocument.spreadsheetml.revisionLog+xml"/>
  <Override PartName="/xl/revisions/revisionLog43.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68.xml" ContentType="application/vnd.openxmlformats-officedocument.spreadsheetml.revisionLog+xml"/>
  <Override PartName="/xl/revisions/revisionLog73.xml" ContentType="application/vnd.openxmlformats-officedocument.spreadsheetml.revisionLog+xml"/>
  <Override PartName="/xl/revisions/revisionLog89.xml" ContentType="application/vnd.openxmlformats-officedocument.spreadsheetml.revisionLog+xml"/>
  <Override PartName="/xl/revisions/revisionLog94.xml" ContentType="application/vnd.openxmlformats-officedocument.spreadsheetml.revisionLog+xml"/>
  <Override PartName="/xl/revisions/revisionLog105.xml" ContentType="application/vnd.openxmlformats-officedocument.spreadsheetml.revisionLog+xml"/>
  <Override PartName="/xl/revisions/revisionLog110.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Revision="1"/>
  <bookViews>
    <workbookView xWindow="0" yWindow="0" windowWidth="19200" windowHeight="10560" tabRatio="518"/>
  </bookViews>
  <sheets>
    <sheet name="на 01.04.2018" sheetId="1" r:id="rId1"/>
  </sheets>
  <definedNames>
    <definedName name="_xlnm._FilterDatabase" localSheetId="0" hidden="1">'на 01.04.2018'!$A$7:$J$397</definedName>
    <definedName name="Z_0005951B_56A8_4F75_9731_3C8A24CD1AB5_.wvu.FilterData" localSheetId="0" hidden="1">'на 01.04.2018'!$A$7:$J$397</definedName>
    <definedName name="Z_0217F586_7BE2_4803_B88F_1646729DF76E_.wvu.FilterData" localSheetId="0" hidden="1">'на 01.04.2018'!$A$7:$J$397</definedName>
    <definedName name="Z_02D2F435_66DA_468E_987B_F2AECDDD4E3B_.wvu.FilterData" localSheetId="0" hidden="1">'на 01.04.2018'!$A$7:$J$397</definedName>
    <definedName name="Z_040F7A53_882C_426B_A971_3BA4E7F819F6_.wvu.FilterData" localSheetId="0" hidden="1">'на 01.04.2018'!$A$7:$H$139</definedName>
    <definedName name="Z_056CFCF2_1D67_47C0_BE8C_D1F7ABB1120B_.wvu.FilterData" localSheetId="0" hidden="1">'на 01.04.2018'!$A$7:$J$397</definedName>
    <definedName name="Z_05716ABD_418C_4DA4_AC8A_C2D9BFCD057A_.wvu.FilterData" localSheetId="0" hidden="1">'на 01.04.2018'!$A$7:$J$397</definedName>
    <definedName name="Z_05C1E2BB_B583_44DD_A8AC_FBF87A053735_.wvu.FilterData" localSheetId="0" hidden="1">'на 01.04.2018'!$A$7:$H$139</definedName>
    <definedName name="Z_05C9DD0B_EBEE_40E7_A642_8B2CDCC810BA_.wvu.FilterData" localSheetId="0" hidden="1">'на 01.04.2018'!$A$7:$H$139</definedName>
    <definedName name="Z_0623BA59_06E0_47C4_A9E0_EFF8949456C2_.wvu.FilterData" localSheetId="0" hidden="1">'на 01.04.2018'!$A$7:$H$139</definedName>
    <definedName name="Z_0644E522_2545_474C_824A_2ED6C2798897_.wvu.FilterData" localSheetId="0" hidden="1">'на 01.04.2018'!$A$7:$J$397</definedName>
    <definedName name="Z_06ECB70F_782C_4925_AAED_43BDE49D6216_.wvu.FilterData" localSheetId="0" hidden="1">'на 01.04.2018'!$A$7:$J$397</definedName>
    <definedName name="Z_071188D9_4773_41E2_8227_482316F94E22_.wvu.FilterData" localSheetId="0" hidden="1">'на 01.04.2018'!$A$7:$J$397</definedName>
    <definedName name="Z_076157D9_97A7_4D47_8780_D3B408E54324_.wvu.FilterData" localSheetId="0" hidden="1">'на 01.04.2018'!$A$7:$J$397</definedName>
    <definedName name="Z_079216EF_F396_45DE_93AA_DF26C49F532F_.wvu.FilterData" localSheetId="0" hidden="1">'на 01.04.2018'!$A$7:$H$139</definedName>
    <definedName name="Z_0796BB39_B763_4CFE_9C89_197614BDD8D2_.wvu.FilterData" localSheetId="0" hidden="1">'на 01.04.2018'!$A$7:$J$397</definedName>
    <definedName name="Z_081D092E_BCFD_434D_99DD_F262EBF81A7D_.wvu.FilterData" localSheetId="0" hidden="1">'на 01.04.2018'!$A$7:$H$139</definedName>
    <definedName name="Z_081D1E71_FAB1_490F_8347_4363E467A6B8_.wvu.FilterData" localSheetId="0" hidden="1">'на 01.04.2018'!$A$7:$J$397</definedName>
    <definedName name="Z_09665491_2447_4ACE_847B_4452B60F2DF2_.wvu.FilterData" localSheetId="0" hidden="1">'на 01.04.2018'!$A$7:$J$397</definedName>
    <definedName name="Z_09EDEF91_2CA5_4F56_B67B_9D290C461670_.wvu.FilterData" localSheetId="0" hidden="1">'на 01.04.2018'!$A$7:$H$139</definedName>
    <definedName name="Z_09F9F792_37D5_476B_BEEE_67E9106F48F0_.wvu.FilterData" localSheetId="0" hidden="1">'на 01.04.2018'!$A$7:$J$397</definedName>
    <definedName name="Z_0A10B2C2_8811_4514_A02D_EDC7436B6D07_.wvu.FilterData" localSheetId="0" hidden="1">'на 01.04.2018'!$A$7:$J$397</definedName>
    <definedName name="Z_0AC3FA68_E0C8_4657_AD81_AF6345EA501C_.wvu.FilterData" localSheetId="0" hidden="1">'на 01.04.2018'!$A$7:$H$139</definedName>
    <definedName name="Z_0B579593_C56D_4394_91C1_F024BBE56EB1_.wvu.FilterData" localSheetId="0" hidden="1">'на 01.04.2018'!$A$7:$H$139</definedName>
    <definedName name="Z_0BC55D76_817D_4871_ADFD_780685E85798_.wvu.FilterData" localSheetId="0" hidden="1">'на 01.04.2018'!$A$7:$J$397</definedName>
    <definedName name="Z_0C6B39CB_8BE2_4437_B7EF_2B863FB64A7A_.wvu.FilterData" localSheetId="0" hidden="1">'на 01.04.2018'!$A$7:$H$139</definedName>
    <definedName name="Z_0C80C604_218C_428E_8C68_64D1AFDB22E0_.wvu.FilterData" localSheetId="0" hidden="1">'на 01.04.2018'!$A$7:$J$397</definedName>
    <definedName name="Z_0C81132D_0EFB_424B_A2C0_D694846C9416_.wvu.FilterData" localSheetId="0" hidden="1">'на 01.04.2018'!$A$7:$J$397</definedName>
    <definedName name="Z_0C8C20D3_1DCE_4FE1_95B1_F35D8D398254_.wvu.FilterData" localSheetId="0" hidden="1">'на 01.04.2018'!$A$7:$H$139</definedName>
    <definedName name="Z_0CC9441C_88E9_46D0_951D_A49C84EDA8CE_.wvu.FilterData" localSheetId="0" hidden="1">'на 01.04.2018'!$A$7:$J$397</definedName>
    <definedName name="Z_0CCCFAED_79CE_4449_BC23_D60C794B65C2_.wvu.FilterData" localSheetId="0" hidden="1">'на 01.04.2018'!$A$7:$J$397</definedName>
    <definedName name="Z_0CCCFAED_79CE_4449_BC23_D60C794B65C2_.wvu.PrintArea" localSheetId="0" hidden="1">'на 01.04.2018'!$A$1:$J$194</definedName>
    <definedName name="Z_0CCCFAED_79CE_4449_BC23_D60C794B65C2_.wvu.PrintTitles" localSheetId="0" hidden="1">'на 01.04.2018'!$5:$8</definedName>
    <definedName name="Z_0CF3E93E_60F6_45C8_AD33_C2CE08831546_.wvu.FilterData" localSheetId="0" hidden="1">'на 01.04.2018'!$A$7:$H$139</definedName>
    <definedName name="Z_0D69C398_7947_4D78_B1FE_A2A25AB79E10_.wvu.FilterData" localSheetId="0" hidden="1">'на 01.04.2018'!$A$7:$J$397</definedName>
    <definedName name="Z_0D7F5190_D20E_42FD_AD77_53CB309C7272_.wvu.FilterData" localSheetId="0" hidden="1">'на 01.04.2018'!$A$7:$H$139</definedName>
    <definedName name="Z_0E67843B_6B59_48DA_8F29_8BAD133298E1_.wvu.FilterData" localSheetId="0" hidden="1">'на 01.04.2018'!$A$7:$J$397</definedName>
    <definedName name="Z_0E6786D8_AC3A_48D5_9AD7_4E7485DB6D9C_.wvu.FilterData" localSheetId="0" hidden="1">'на 01.04.2018'!$A$7:$H$139</definedName>
    <definedName name="Z_105D23B5_3830_4B2C_A4D4_FBFBD3BEFB9C_.wvu.FilterData" localSheetId="0" hidden="1">'на 01.04.2018'!$A$7:$H$139</definedName>
    <definedName name="Z_113A0779_204C_451B_8401_73E507046130_.wvu.FilterData" localSheetId="0" hidden="1">'на 01.04.2018'!$A$7:$J$397</definedName>
    <definedName name="Z_119EECA6_2DA1_40F6_BD98_65D18CFC0359_.wvu.FilterData" localSheetId="0" hidden="1">'на 01.04.2018'!$A$7:$J$397</definedName>
    <definedName name="Z_11B0FA8E_E0BF_44A4_A141_D0892BF4BA78_.wvu.FilterData" localSheetId="0" hidden="1">'на 01.04.2018'!$A$7:$J$397</definedName>
    <definedName name="Z_11EBBD1F_0821_4763_A781_80F95B559C64_.wvu.FilterData" localSheetId="0" hidden="1">'на 01.04.2018'!$A$7:$J$397</definedName>
    <definedName name="Z_12397037_6208_4B36_BC95_11438284A9DE_.wvu.FilterData" localSheetId="0" hidden="1">'на 01.04.2018'!$A$7:$H$139</definedName>
    <definedName name="Z_12C2408D_275D_4295_8823_146036CCAF72_.wvu.FilterData" localSheetId="0" hidden="1">'на 01.04.2018'!$A$7:$J$397</definedName>
    <definedName name="Z_130C16AD_E930_4810_BDF0_A6DD3A87B8D5_.wvu.FilterData" localSheetId="0" hidden="1">'на 01.04.2018'!$A$7:$J$397</definedName>
    <definedName name="Z_1315266B_953C_4E7F_B538_74B6DF400647_.wvu.FilterData" localSheetId="0" hidden="1">'на 01.04.2018'!$A$7:$H$139</definedName>
    <definedName name="Z_132984D2_035C_4C6F_8087_28C1188A76E6_.wvu.FilterData" localSheetId="0" hidden="1">'на 01.04.2018'!$A$7:$J$397</definedName>
    <definedName name="Z_13A75724_7658_4A80_9239_F37E0BC75B64_.wvu.FilterData" localSheetId="0" hidden="1">'на 01.04.2018'!$A$7:$J$397</definedName>
    <definedName name="Z_13BE7114_35DF_4699_8779_61985C68F6C3_.wvu.FilterData" localSheetId="0" hidden="1">'на 01.04.2018'!$A$7:$J$397</definedName>
    <definedName name="Z_13BE7114_35DF_4699_8779_61985C68F6C3_.wvu.PrintArea" localSheetId="0" hidden="1">'на 01.04.2018'!$A$1:$J$196</definedName>
    <definedName name="Z_13BE7114_35DF_4699_8779_61985C68F6C3_.wvu.PrintTitles" localSheetId="0" hidden="1">'на 01.04.2018'!$5:$8</definedName>
    <definedName name="Z_13E7ADA2_058C_4412_9AEA_31547694DD5C_.wvu.FilterData" localSheetId="0" hidden="1">'на 01.04.2018'!$A$7:$H$139</definedName>
    <definedName name="Z_1474826F_81A7_45CE_9E32_539008BC6006_.wvu.FilterData" localSheetId="0" hidden="1">'на 01.04.2018'!$A$7:$J$397</definedName>
    <definedName name="Z_148D8FAA_3DC1_4430_9D42_1AFD9B8B331B_.wvu.FilterData" localSheetId="0" hidden="1">'на 01.04.2018'!$A$7:$J$397</definedName>
    <definedName name="Z_1539101F_31E9_4994_A34D_436B2BB1B73C_.wvu.FilterData" localSheetId="0" hidden="1">'на 01.04.2018'!$A$7:$J$397</definedName>
    <definedName name="Z_158130B9_9537_4E7D_AC4C_ED389C9B13A6_.wvu.FilterData" localSheetId="0" hidden="1">'на 01.04.2018'!$A$7:$J$397</definedName>
    <definedName name="Z_15AF9AFF_36E4_41C3_A9EA_A83C0A87FA00_.wvu.FilterData" localSheetId="0" hidden="1">'на 01.04.2018'!$A$7:$J$397</definedName>
    <definedName name="Z_1611C1BA_C4E2_40AE_8F45_3BEDE164E518_.wvu.FilterData" localSheetId="0" hidden="1">'на 01.04.2018'!$A$7:$J$397</definedName>
    <definedName name="Z_16533C21_4A9A_450C_8A94_553B88C3A9CF_.wvu.FilterData" localSheetId="0" hidden="1">'на 01.04.2018'!$A$7:$H$139</definedName>
    <definedName name="Z_1682CF4C_6BE2_4E45_A613_382D117E51BF_.wvu.FilterData" localSheetId="0" hidden="1">'на 01.04.2018'!$A$7:$J$397</definedName>
    <definedName name="Z_168FD5D4_D13B_47B9_8E56_61C627E3620F_.wvu.FilterData" localSheetId="0" hidden="1">'на 01.04.2018'!$A$7:$H$139</definedName>
    <definedName name="Z_169B516E_654F_469D_A8A0_69AB59FA498D_.wvu.FilterData" localSheetId="0" hidden="1">'на 01.04.2018'!$A$7:$J$397</definedName>
    <definedName name="Z_176FBEC7_B2AF_4702_A894_382F81F9ECF6_.wvu.FilterData" localSheetId="0" hidden="1">'на 01.04.2018'!$A$7:$H$139</definedName>
    <definedName name="Z_17AC66D0_E8BD_44BA_92AB_131AEC3E5A62_.wvu.FilterData" localSheetId="0" hidden="1">'на 01.04.2018'!$A$7:$J$397</definedName>
    <definedName name="Z_17AEC02B_67B1_483A_97D2_C1C6DFD21518_.wvu.FilterData" localSheetId="0" hidden="1">'на 01.04.2018'!$A$7:$J$397</definedName>
    <definedName name="Z_1902C2E4_C521_44EB_B934_0EBD6E871DD8_.wvu.FilterData" localSheetId="0" hidden="1">'на 01.04.2018'!$A$7:$J$397</definedName>
    <definedName name="Z_191D2631_8F19_4FC0_96A1_F397D331A068_.wvu.FilterData" localSheetId="0" hidden="1">'на 01.04.2018'!$A$7:$J$397</definedName>
    <definedName name="Z_19510E6E_7565_4AC2_BCB4_A345501456B6_.wvu.FilterData" localSheetId="0" hidden="1">'на 01.04.2018'!$A$7:$H$139</definedName>
    <definedName name="Z_19A4AADC_FDEE_45BB_8FEE_0F5508EFB8E2_.wvu.FilterData" localSheetId="0" hidden="1">'на 01.04.2018'!$A$7:$J$397</definedName>
    <definedName name="Z_19B34FC3_E683_4280_90EE_7791220AE682_.wvu.FilterData" localSheetId="0" hidden="1">'на 01.04.2018'!$A$7:$J$397</definedName>
    <definedName name="Z_19E5B318_3123_4687_A10B_72F3BDA9A599_.wvu.FilterData" localSheetId="0" hidden="1">'на 01.04.2018'!$A$7:$J$397</definedName>
    <definedName name="Z_1ADD4354_436F_41C7_AFD6_B73FA2D9BC20_.wvu.FilterData" localSheetId="0" hidden="1">'на 01.04.2018'!$A$7:$J$397</definedName>
    <definedName name="Z_1B413C41_F5DB_4793_803B_D278F6A0BE2C_.wvu.FilterData" localSheetId="0" hidden="1">'на 01.04.2018'!$A$7:$J$397</definedName>
    <definedName name="Z_1B943BCB_9609_428B_963E_E25F01748D7C_.wvu.FilterData" localSheetId="0" hidden="1">'на 01.04.2018'!$A$7:$J$397</definedName>
    <definedName name="Z_1BA0A829_1467_4894_A294_9BFD1EA8F94D_.wvu.FilterData" localSheetId="0" hidden="1">'на 01.04.2018'!$A$7:$J$397</definedName>
    <definedName name="Z_1C384A54_E3F0_4C1E_862E_6CD9154B364F_.wvu.FilterData" localSheetId="0" hidden="1">'на 01.04.2018'!$A$7:$J$397</definedName>
    <definedName name="Z_1C3DF549_BEC3_47F7_8F0B_A96D42597ECF_.wvu.FilterData" localSheetId="0" hidden="1">'на 01.04.2018'!$A$7:$H$139</definedName>
    <definedName name="Z_1C681B2A_8932_44D9_BF50_EA5DBCC10436_.wvu.FilterData" localSheetId="0" hidden="1">'на 01.04.2018'!$A$7:$H$139</definedName>
    <definedName name="Z_1CB0764B_554D_4C09_98DC_8DED9FC27F03_.wvu.FilterData" localSheetId="0" hidden="1">'на 01.04.2018'!$A$7:$J$397</definedName>
    <definedName name="Z_1CB5C523_AFA5_43A8_9C28_9F12CFE5BE65_.wvu.FilterData" localSheetId="0" hidden="1">'на 01.04.2018'!$A$7:$J$397</definedName>
    <definedName name="Z_1CEF9102_6C60_416B_8820_19DA6CA2FF8F_.wvu.FilterData" localSheetId="0" hidden="1">'на 01.04.2018'!$A$7:$J$397</definedName>
    <definedName name="Z_1D2C2901_70D8_494F_B885_AA5F7F9A1D2E_.wvu.FilterData" localSheetId="0" hidden="1">'на 01.04.2018'!$A$7:$J$397</definedName>
    <definedName name="Z_1D546444_6D70_47F2_86F2_EDA85896BE29_.wvu.FilterData" localSheetId="0" hidden="1">'на 01.04.2018'!$A$7:$J$397</definedName>
    <definedName name="Z_1F274A4D_4DCC_44CA_A1BD_90B7EE180486_.wvu.FilterData" localSheetId="0" hidden="1">'на 01.04.2018'!$A$7:$H$139</definedName>
    <definedName name="Z_1F6B5B08_FAE9_43CF_A27B_EE7ACD6D4DF6_.wvu.FilterData" localSheetId="0" hidden="1">'на 01.04.2018'!$A$7:$J$397</definedName>
    <definedName name="Z_1F885BC0_FA2D_45E9_BC66_C7BA68F6529B_.wvu.FilterData" localSheetId="0" hidden="1">'на 01.04.2018'!$A$7:$J$397</definedName>
    <definedName name="Z_1FF678B1_7F2B_4362_81E7_D3C79ED64B95_.wvu.FilterData" localSheetId="0" hidden="1">'на 01.04.2018'!$A$7:$H$139</definedName>
    <definedName name="Z_20461DED_BCEE_4284_A6DA_6F07C40C8239_.wvu.FilterData" localSheetId="0" hidden="1">'на 01.04.2018'!$A$7:$J$397</definedName>
    <definedName name="Z_20A3EB12_07C5_4317_9D11_7C0131FF1F02_.wvu.FilterData" localSheetId="0" hidden="1">'на 01.04.2018'!$A$7:$J$397</definedName>
    <definedName name="Z_216AEA56_C079_4104_83C7_B22F3C2C4895_.wvu.FilterData" localSheetId="0" hidden="1">'на 01.04.2018'!$A$7:$H$139</definedName>
    <definedName name="Z_2181C7D4_AA52_40AC_A808_5D532F9A4DB9_.wvu.FilterData" localSheetId="0" hidden="1">'на 01.04.2018'!$A$7:$H$139</definedName>
    <definedName name="Z_222CB208_6EE7_4ACF_9056_A80606B8DEAE_.wvu.FilterData" localSheetId="0" hidden="1">'на 01.04.2018'!$A$7:$J$397</definedName>
    <definedName name="Z_22A3361C_6866_4206_B8FA_E848438D95B8_.wvu.FilterData" localSheetId="0" hidden="1">'на 01.04.2018'!$A$7:$H$139</definedName>
    <definedName name="Z_23D71F5A_A534_4F07_942A_44ED3D76C570_.wvu.FilterData" localSheetId="0" hidden="1">'на 01.04.2018'!$A$7:$J$397</definedName>
    <definedName name="Z_246D425F_E7DE_4F74_93E1_1CA6487BB7AF_.wvu.FilterData" localSheetId="0" hidden="1">'на 01.04.2018'!$A$7:$J$397</definedName>
    <definedName name="Z_24860D1B_9CB0_4DBB_9F9A_A7B23A9FBD9E_.wvu.FilterData" localSheetId="0" hidden="1">'на 01.04.2018'!$A$7:$J$397</definedName>
    <definedName name="Z_24D1D1DF_90B3_41D1_82E1_05DE887CC58D_.wvu.FilterData" localSheetId="0" hidden="1">'на 01.04.2018'!$A$7:$H$139</definedName>
    <definedName name="Z_24E5C1BC_322C_4FEF_B964_F0DCC04482C1_.wvu.Cols" localSheetId="0" hidden="1">'на 01.04.2018'!#REF!,'на 01.04.2018'!#REF!</definedName>
    <definedName name="Z_24E5C1BC_322C_4FEF_B964_F0DCC04482C1_.wvu.FilterData" localSheetId="0" hidden="1">'на 01.04.2018'!$A$7:$H$139</definedName>
    <definedName name="Z_24E5C1BC_322C_4FEF_B964_F0DCC04482C1_.wvu.Rows" localSheetId="0" hidden="1">'на 01.04.2018'!#REF!</definedName>
    <definedName name="Z_25DD804F_4FCB_49C0_B290_F226E6C8FC4D_.wvu.FilterData" localSheetId="0" hidden="1">'на 01.04.2018'!$A$7:$J$397</definedName>
    <definedName name="Z_25F305AA_6420_44FE_A658_6597DFDEDA7F_.wvu.FilterData" localSheetId="0" hidden="1">'на 01.04.2018'!$A$7:$J$397</definedName>
    <definedName name="Z_26390C63_E690_4CD6_B911_4F7F9CCE06AD_.wvu.FilterData" localSheetId="0" hidden="1">'на 01.04.2018'!$A$7:$J$397</definedName>
    <definedName name="Z_2647282E_5B25_4148_AAD9_72AB0A3F24C4_.wvu.FilterData" localSheetId="0" hidden="1">'на 01.04.2018'!$A$3:$K$194</definedName>
    <definedName name="Z_26E7CD7D_71FD_4075_B268_E6444384CE7D_.wvu.FilterData" localSheetId="0" hidden="1">'на 01.04.2018'!$A$7:$H$139</definedName>
    <definedName name="Z_2751B79E_F60F_449F_9B1A_ED01F0EE4A3F_.wvu.FilterData" localSheetId="0" hidden="1">'на 01.04.2018'!$A$7:$J$397</definedName>
    <definedName name="Z_28008BE5_0693_468D_890E_2AE562EDDFCA_.wvu.FilterData" localSheetId="0" hidden="1">'на 01.04.2018'!$A$7:$H$139</definedName>
    <definedName name="Z_282F013D_E5B1_4C17_8727_7949891CEFC8_.wvu.FilterData" localSheetId="0" hidden="1">'на 01.04.2018'!$A$7:$J$397</definedName>
    <definedName name="Z_2932A736_9A81_4C2B_931E_457899534006_.wvu.FilterData" localSheetId="0" hidden="1">'на 01.04.2018'!$A$7:$J$397</definedName>
    <definedName name="Z_29A3F31E_AA0E_4520_83F3_6EDE69E47FB4_.wvu.FilterData" localSheetId="0" hidden="1">'на 01.04.2018'!$A$7:$J$397</definedName>
    <definedName name="Z_29D1C55E_0AE0_4CA9_A4C9_F358DEE7E9AD_.wvu.FilterData" localSheetId="0" hidden="1">'на 01.04.2018'!$A$7:$J$397</definedName>
    <definedName name="Z_2A075779_EE89_4995_9517_DAD5135FF513_.wvu.FilterData" localSheetId="0" hidden="1">'на 01.04.2018'!$A$7:$J$397</definedName>
    <definedName name="Z_2A9D3288_FE38_46DD_A0BD_6FD4437B54BF_.wvu.FilterData" localSheetId="0" hidden="1">'на 01.04.2018'!$A$7:$J$397</definedName>
    <definedName name="Z_2B4EF399_1F78_4650_9196_70339D27DB54_.wvu.FilterData" localSheetId="0" hidden="1">'на 01.04.2018'!$A$7:$J$397</definedName>
    <definedName name="Z_2B67E997_66AF_4883_9EE5_9876648FDDE9_.wvu.FilterData" localSheetId="0" hidden="1">'на 01.04.2018'!$A$7:$J$397</definedName>
    <definedName name="Z_2B6BAC9D_8ECF_4B5C_AEA7_CCE1C0524E55_.wvu.FilterData" localSheetId="0" hidden="1">'на 01.04.2018'!$A$7:$J$397</definedName>
    <definedName name="Z_2C029299_5EEC_4151_A9E2_241D31E08692_.wvu.FilterData" localSheetId="0" hidden="1">'на 01.04.2018'!$A$7:$J$397</definedName>
    <definedName name="Z_2C43A648_766E_499E_95B2_EA6F7EA791D4_.wvu.FilterData" localSheetId="0" hidden="1">'на 01.04.2018'!$A$7:$J$397</definedName>
    <definedName name="Z_2C47EAD7_6B0B_40AB_9599_0BF3302E35F1_.wvu.FilterData" localSheetId="0" hidden="1">'на 01.04.2018'!$A$7:$H$139</definedName>
    <definedName name="Z_2CD18B03_71F5_4B8A_8C6C_592F5A66335B_.wvu.FilterData" localSheetId="0" hidden="1">'на 01.04.2018'!$A$7:$J$397</definedName>
    <definedName name="Z_2D011736_53B8_48A8_8C2E_71DD995F6546_.wvu.FilterData" localSheetId="0" hidden="1">'на 01.04.2018'!$A$7:$J$397</definedName>
    <definedName name="Z_2D540280_F40F_4530_A32A_1FF2E78E7147_.wvu.FilterData" localSheetId="0" hidden="1">'на 01.04.2018'!$A$7:$J$397</definedName>
    <definedName name="Z_2D918A37_6905_4BEF_BC3A_DA45E968DAC3_.wvu.FilterData" localSheetId="0" hidden="1">'на 01.04.2018'!$A$7:$H$139</definedName>
    <definedName name="Z_2DF88C31_E5A0_4DFE_877D_5A31D3992603_.wvu.Rows" localSheetId="0" hidden="1">'на 01.04.2018'!#REF!,'на 01.04.2018'!#REF!,'на 01.04.2018'!#REF!,'на 01.04.2018'!#REF!,'на 01.04.2018'!#REF!,'на 01.04.2018'!#REF!,'на 01.04.2018'!#REF!,'на 01.04.2018'!#REF!,'на 01.04.2018'!#REF!,'на 01.04.2018'!#REF!,'на 01.04.2018'!#REF!</definedName>
    <definedName name="Z_2F3BAFC5_8792_4BC0_833F_5CB9ACB14A14_.wvu.FilterData" localSheetId="0" hidden="1">'на 01.04.2018'!$A$7:$H$139</definedName>
    <definedName name="Z_2F3DE7DB_1DEA_4A0C_88EC_B05C9EEC768F_.wvu.FilterData" localSheetId="0" hidden="1">'на 01.04.2018'!$A$7:$J$397</definedName>
    <definedName name="Z_2F72C4E3_E946_4870_A59B_C47D17A3E8B0_.wvu.FilterData" localSheetId="0" hidden="1">'на 01.04.2018'!$A$7:$J$397</definedName>
    <definedName name="Z_2F7AC811_CA37_46E3_866E_6E10DF43054A_.wvu.FilterData" localSheetId="0" hidden="1">'на 01.04.2018'!$A$7:$J$397</definedName>
    <definedName name="Z_300D3722_BC5B_4EFC_A306_CB3461E96075_.wvu.FilterData" localSheetId="0" hidden="1">'на 01.04.2018'!$A$7:$J$397</definedName>
    <definedName name="Z_308AF0B3_EE19_4841_BBC0_915C9A7203E9_.wvu.FilterData" localSheetId="0" hidden="1">'на 01.04.2018'!$A$7:$J$397</definedName>
    <definedName name="Z_30F94082_E7C8_4DE7_AE26_19B3A4317363_.wvu.FilterData" localSheetId="0" hidden="1">'на 01.04.2018'!$A$7:$J$397</definedName>
    <definedName name="Z_315B3829_E75D_48BB_A407_88A96C0D6A4B_.wvu.FilterData" localSheetId="0" hidden="1">'на 01.04.2018'!$A$7:$J$397</definedName>
    <definedName name="Z_316B9C14_7546_49E5_A384_4190EC7682DE_.wvu.FilterData" localSheetId="0" hidden="1">'на 01.04.2018'!$A$7:$J$397</definedName>
    <definedName name="Z_31985263_3556_4B71_A26F_62706F49B320_.wvu.FilterData" localSheetId="0" hidden="1">'на 01.04.2018'!$A$7:$H$139</definedName>
    <definedName name="Z_31C5283F_7633_4B8A_ADD5_7EB245AE899F_.wvu.FilterData" localSheetId="0" hidden="1">'на 01.04.2018'!$A$7:$J$397</definedName>
    <definedName name="Z_31EABA3C_DD8D_46BF_85B1_09527EF8E816_.wvu.FilterData" localSheetId="0" hidden="1">'на 01.04.2018'!$A$7:$H$139</definedName>
    <definedName name="Z_328B1FBD_B9E0_4F8C_AA1F_438ED0F19823_.wvu.FilterData" localSheetId="0" hidden="1">'на 01.04.2018'!$A$7:$J$397</definedName>
    <definedName name="Z_32F81156_0F3B_49A8_B56D_9A01AA7C97FE_.wvu.FilterData" localSheetId="0" hidden="1">'на 01.04.2018'!$A$7:$J$397</definedName>
    <definedName name="Z_33081AFE_875F_4448_8DBB_C2288E582829_.wvu.FilterData" localSheetId="0" hidden="1">'на 01.04.2018'!$A$7:$J$397</definedName>
    <definedName name="Z_34587A22_A707_48EC_A6D8_8CA0D443CB5A_.wvu.FilterData" localSheetId="0" hidden="1">'на 01.04.2018'!$A$7:$J$397</definedName>
    <definedName name="Z_34E97F8E_B808_4C29_AFA8_24160BA8B576_.wvu.FilterData" localSheetId="0" hidden="1">'на 01.04.2018'!$A$7:$H$139</definedName>
    <definedName name="Z_354643EC_374D_4252_A3BA_624B9338CCF6_.wvu.FilterData" localSheetId="0" hidden="1">'на 01.04.2018'!$A$7:$J$397</definedName>
    <definedName name="Z_356902C5_CBA1_407E_849C_39B6CAAFCD34_.wvu.FilterData" localSheetId="0" hidden="1">'на 01.04.2018'!$A$7:$J$397</definedName>
    <definedName name="Z_356FBDD5_3775_4781_9E0A_901095CE6157_.wvu.FilterData" localSheetId="0" hidden="1">'на 01.04.2018'!$A$7:$J$397</definedName>
    <definedName name="Z_3597F15D_13FB_47E4_B2D7_0713796F1B32_.wvu.FilterData" localSheetId="0" hidden="1">'на 01.04.2018'!$A$7:$H$139</definedName>
    <definedName name="Z_36279478_DEDD_46A7_8B6D_9500CB65A35C_.wvu.FilterData" localSheetId="0" hidden="1">'на 01.04.2018'!$A$7:$H$139</definedName>
    <definedName name="Z_36282042_958F_4D98_9515_9E9271F26AA2_.wvu.FilterData" localSheetId="0" hidden="1">'на 01.04.2018'!$A$7:$H$139</definedName>
    <definedName name="Z_36483E9A_03E9_431F_B24B_73C77EA6547E_.wvu.FilterData" localSheetId="0" hidden="1">'на 01.04.2018'!$A$7:$J$397</definedName>
    <definedName name="Z_368728BB_F981_4DE3_8F4E_C77C2580C6B3_.wvu.FilterData" localSheetId="0" hidden="1">'на 01.04.2018'!$A$7:$J$397</definedName>
    <definedName name="Z_36AEB3FF_FCBC_4E21_8EFE_F20781816ED3_.wvu.FilterData" localSheetId="0" hidden="1">'на 01.04.2018'!$A$7:$H$139</definedName>
    <definedName name="Z_371CA4AD_891B_4B1D_9403_45AB26546607_.wvu.FilterData" localSheetId="0" hidden="1">'на 01.04.2018'!$A$7:$J$397</definedName>
    <definedName name="Z_375FD1ED_0F0C_4C78_AE3D_1D583BC74E47_.wvu.FilterData" localSheetId="0" hidden="1">'на 01.04.2018'!$A$7:$J$397</definedName>
    <definedName name="Z_3789C719_2C4D_4FFB_B9EF_5AA095975824_.wvu.FilterData" localSheetId="0" hidden="1">'на 01.04.2018'!$A$7:$J$397</definedName>
    <definedName name="Z_37F8CE32_8CE8_4D95_9C0E_63112E6EFFE9_.wvu.Cols" localSheetId="0" hidden="1">'на 01.04.2018'!#REF!</definedName>
    <definedName name="Z_37F8CE32_8CE8_4D95_9C0E_63112E6EFFE9_.wvu.FilterData" localSheetId="0" hidden="1">'на 01.04.2018'!$A$7:$H$139</definedName>
    <definedName name="Z_37F8CE32_8CE8_4D95_9C0E_63112E6EFFE9_.wvu.PrintArea" localSheetId="0" hidden="1">'на 01.04.2018'!$A$1:$J$139</definedName>
    <definedName name="Z_37F8CE32_8CE8_4D95_9C0E_63112E6EFFE9_.wvu.PrintTitles" localSheetId="0" hidden="1">'на 01.04.2018'!$5:$8</definedName>
    <definedName name="Z_37F8CE32_8CE8_4D95_9C0E_63112E6EFFE9_.wvu.Rows" localSheetId="0" hidden="1">'на 01.04.2018'!#REF!,'на 01.04.2018'!#REF!,'на 01.04.2018'!#REF!,'на 01.04.2018'!#REF!,'на 01.04.2018'!#REF!,'на 01.04.2018'!#REF!,'на 01.04.2018'!#REF!,'на 01.04.2018'!#REF!,'на 01.04.2018'!#REF!,'на 01.04.2018'!#REF!,'на 01.04.2018'!#REF!,'на 01.04.2018'!#REF!,'на 01.04.2018'!#REF!,'на 01.04.2018'!#REF!,'на 01.04.2018'!#REF!,'на 01.04.2018'!#REF!,'на 01.04.2018'!#REF!</definedName>
    <definedName name="Z_386EE007_6994_4AA6_8824_D461BF01F1EA_.wvu.FilterData" localSheetId="0" hidden="1">'на 01.04.2018'!$A$7:$J$397</definedName>
    <definedName name="Z_39897EE2_53F6_432A_9A7F_7DBB2FBB08E4_.wvu.FilterData" localSheetId="0" hidden="1">'на 01.04.2018'!$A$7:$J$397</definedName>
    <definedName name="Z_3A08D49D_7322_4FD5_90D4_F8436B9BCFE3_.wvu.FilterData" localSheetId="0" hidden="1">'на 01.04.2018'!$A$7:$J$397</definedName>
    <definedName name="Z_3A152827_EFCD_4FCD_A4F0_81C604FF3F88_.wvu.FilterData" localSheetId="0" hidden="1">'на 01.04.2018'!$A$7:$J$397</definedName>
    <definedName name="Z_3A3DB971_386F_40FA_8DD4_4A74AFE3B4C9_.wvu.FilterData" localSheetId="0" hidden="1">'на 01.04.2018'!$A$7:$J$397</definedName>
    <definedName name="Z_3AAEA08B_779A_471D_BFA0_0D98BF9A4FAD_.wvu.FilterData" localSheetId="0" hidden="1">'на 01.04.2018'!$A$7:$H$139</definedName>
    <definedName name="Z_3C664174_3E98_4762_A560_3810A313981F_.wvu.FilterData" localSheetId="0" hidden="1">'на 01.04.2018'!$A$7:$J$397</definedName>
    <definedName name="Z_3C9F72CF_10C2_48CF_BBB6_A2B9A1393F37_.wvu.FilterData" localSheetId="0" hidden="1">'на 01.04.2018'!$A$7:$H$139</definedName>
    <definedName name="Z_3CBCA6B7_5D7C_44A4_844A_26E2A61FDE86_.wvu.FilterData" localSheetId="0" hidden="1">'на 01.04.2018'!$A$7:$J$397</definedName>
    <definedName name="Z_3D1280C8_646B_4BB2_862F_8A8207220C6A_.wvu.FilterData" localSheetId="0" hidden="1">'на 01.04.2018'!$A$7:$H$139</definedName>
    <definedName name="Z_3D4245D9_9AB3_43FE_97D0_205A6EA7E6E4_.wvu.FilterData" localSheetId="0" hidden="1">'на 01.04.2018'!$A$7:$J$397</definedName>
    <definedName name="Z_3D5A28D4_CB7B_405C_9FFF_EB22C14AB77F_.wvu.FilterData" localSheetId="0" hidden="1">'на 01.04.2018'!$A$7:$J$397</definedName>
    <definedName name="Z_3D6E136A_63AE_4912_A965_BD438229D989_.wvu.FilterData" localSheetId="0" hidden="1">'на 01.04.2018'!$A$7:$J$397</definedName>
    <definedName name="Z_3DB4F6FC_CE58_4083_A6ED_88DCB901BB99_.wvu.FilterData" localSheetId="0" hidden="1">'на 01.04.2018'!$A$7:$H$139</definedName>
    <definedName name="Z_3E14FD86_95B1_4D0E_A8F6_A4FFDE0E3FF0_.wvu.FilterData" localSheetId="0" hidden="1">'на 01.04.2018'!$A$7:$J$397</definedName>
    <definedName name="Z_3E7BBA27_FCB5_4D66_864C_8656009B9E88_.wvu.FilterData" localSheetId="0" hidden="1">'на 01.04.2018'!$A$3:$K$194</definedName>
    <definedName name="Z_3EEA7E1A_5F2B_4408_A34C_1F0223B5B245_.wvu.FilterData" localSheetId="0" hidden="1">'на 01.04.2018'!$A$7:$J$397</definedName>
    <definedName name="Z_3EEA7E1A_5F2B_4408_A34C_1F0223B5B245_.wvu.PrintArea" localSheetId="0" hidden="1">'на 01.04.2018'!$A$1:$J$196</definedName>
    <definedName name="Z_3EEA7E1A_5F2B_4408_A34C_1F0223B5B245_.wvu.PrintTitles" localSheetId="0" hidden="1">'на 01.04.2018'!$5:$8</definedName>
    <definedName name="Z_3F0F098D_D998_48FD_BB26_7A5537CB4DC9_.wvu.FilterData" localSheetId="0" hidden="1">'на 01.04.2018'!$A$7:$J$397</definedName>
    <definedName name="Z_3F4E18FA_E0CE_43C2_A7F4_5CAE036892ED_.wvu.FilterData" localSheetId="0" hidden="1">'на 01.04.2018'!$A$7:$J$397</definedName>
    <definedName name="Z_3F7954D6_04C1_4B23_AE36_0FF9609A2280_.wvu.FilterData" localSheetId="0" hidden="1">'на 01.04.2018'!$A$7:$J$397</definedName>
    <definedName name="Z_3F839701_87D5_496C_AD9C_2B5AE5742513_.wvu.FilterData" localSheetId="0" hidden="1">'на 01.04.2018'!$A$7:$J$397</definedName>
    <definedName name="Z_3FE8ACF3_2097_4BA9_8230_2DBD30F09632_.wvu.FilterData" localSheetId="0" hidden="1">'на 01.04.2018'!$A$7:$J$397</definedName>
    <definedName name="Z_3FEA0B99_83A0_4934_91F1_66BC8E596ABB_.wvu.FilterData" localSheetId="0" hidden="1">'на 01.04.2018'!$A$7:$J$397</definedName>
    <definedName name="Z_3FEDCFF8_5450_469D_9A9E_38AB8819A083_.wvu.FilterData" localSheetId="0" hidden="1">'на 01.04.2018'!$A$7:$J$397</definedName>
    <definedName name="Z_402DFE3F_A5E1_41E8_BB4F_E3062FAE22D8_.wvu.FilterData" localSheetId="0" hidden="1">'на 01.04.2018'!$A$7:$J$397</definedName>
    <definedName name="Z_403313B7_B74E_4D03_8AB9_B2A52A5BA330_.wvu.FilterData" localSheetId="0" hidden="1">'на 01.04.2018'!$A$7:$H$139</definedName>
    <definedName name="Z_4055661A_C391_44E3_B71B_DF824D593415_.wvu.FilterData" localSheetId="0" hidden="1">'на 01.04.2018'!$A$7:$H$139</definedName>
    <definedName name="Z_413E8ADC_60FE_4AEB_A365_51405ED7DAEF_.wvu.FilterData" localSheetId="0" hidden="1">'на 01.04.2018'!$A$7:$J$397</definedName>
    <definedName name="Z_415B8653_FE9C_472E_85AE_9CFA9B00FD5E_.wvu.FilterData" localSheetId="0" hidden="1">'на 01.04.2018'!$A$7:$H$139</definedName>
    <definedName name="Z_418F9F46_9018_4AFC_A504_8CA60A905B83_.wvu.FilterData" localSheetId="0" hidden="1">'на 01.04.2018'!$A$7:$J$397</definedName>
    <definedName name="Z_41C6EAF5_F389_4A73_A5DF_3E2ABACB9DC1_.wvu.FilterData" localSheetId="0" hidden="1">'на 01.04.2018'!$A$7:$J$397</definedName>
    <definedName name="Z_422AF1DB_ADD9_4056_90D1_EF57FA0619FA_.wvu.FilterData" localSheetId="0" hidden="1">'на 01.04.2018'!$A$7:$J$397</definedName>
    <definedName name="Z_42BF13A9_20A4_4030_912B_F63923E11DBF_.wvu.FilterData" localSheetId="0" hidden="1">'на 01.04.2018'!$A$7:$J$397</definedName>
    <definedName name="Z_4388DD05_A74C_4C1C_A344_6EEDB2F4B1B0_.wvu.FilterData" localSheetId="0" hidden="1">'на 01.04.2018'!$A$7:$H$139</definedName>
    <definedName name="Z_43F7D742_5383_4CCE_A058_3A12F3676DF6_.wvu.FilterData" localSheetId="0" hidden="1">'на 01.04.2018'!$A$7:$J$397</definedName>
    <definedName name="Z_445590C0_7350_4A17_AB85_F8DCF9494ECC_.wvu.FilterData" localSheetId="0" hidden="1">'на 01.04.2018'!$A$7:$H$139</definedName>
    <definedName name="Z_448249C8_AE56_4244_9A71_332B9BB563B1_.wvu.FilterData" localSheetId="0" hidden="1">'на 01.04.2018'!$A$7:$J$397</definedName>
    <definedName name="Z_45D27932_FD3D_46DE_B431_4E5606457D7F_.wvu.FilterData" localSheetId="0" hidden="1">'на 01.04.2018'!$A$7:$H$139</definedName>
    <definedName name="Z_45DE1976_7F07_4EB4_8A9C_FB72D060BEFA_.wvu.Cols" localSheetId="0" hidden="1">'на 01.04.2018'!#REF!</definedName>
    <definedName name="Z_45DE1976_7F07_4EB4_8A9C_FB72D060BEFA_.wvu.FilterData" localSheetId="0" hidden="1">'на 01.04.2018'!$A$7:$J$397</definedName>
    <definedName name="Z_45DE1976_7F07_4EB4_8A9C_FB72D060BEFA_.wvu.PrintArea" localSheetId="0" hidden="1">'на 01.04.2018'!$A$1:$J$193</definedName>
    <definedName name="Z_45DE1976_7F07_4EB4_8A9C_FB72D060BEFA_.wvu.PrintTitles" localSheetId="0" hidden="1">'на 01.04.2018'!$5:$8</definedName>
    <definedName name="Z_463F3E4B_81D6_4261_A251_5FB4227E67B1_.wvu.FilterData" localSheetId="0" hidden="1">'на 01.04.2018'!$A$7:$J$397</definedName>
    <definedName name="Z_4765959C_9F0B_44DF_B00A_10C6BB8CF204_.wvu.FilterData" localSheetId="0" hidden="1">'на 01.04.2018'!$A$7:$J$397</definedName>
    <definedName name="Z_47BCB1EA_366A_4F56_B866_A7D2D6FB6413_.wvu.FilterData" localSheetId="0" hidden="1">'на 01.04.2018'!$A$7:$J$397</definedName>
    <definedName name="Z_47CE02E9_7BC4_47FC_9B44_1B5CC8466C98_.wvu.FilterData" localSheetId="0" hidden="1">'на 01.04.2018'!$A$7:$J$397</definedName>
    <definedName name="Z_47DE35B6_B347_4C65_8E49_C2008CA773EB_.wvu.FilterData" localSheetId="0" hidden="1">'на 01.04.2018'!$A$7:$H$139</definedName>
    <definedName name="Z_47E54F1A_929E_4350_846F_D427E0D466DD_.wvu.FilterData" localSheetId="0" hidden="1">'на 01.04.2018'!$A$7:$J$397</definedName>
    <definedName name="Z_486156AC_4370_4C02_BA8A_CB9B49D1A8EC_.wvu.FilterData" localSheetId="0" hidden="1">'на 01.04.2018'!$A$7:$J$397</definedName>
    <definedName name="Z_490A2F1C_31D3_46A4_90C2_4FE00A2A3110_.wvu.FilterData" localSheetId="0" hidden="1">'на 01.04.2018'!$A$7:$J$397</definedName>
    <definedName name="Z_495CB41C_9D74_45FB_9A3C_30411D304A3A_.wvu.FilterData" localSheetId="0" hidden="1">'на 01.04.2018'!$A$7:$J$397</definedName>
    <definedName name="Z_49C7329D_3247_4713_BC9A_64F0EE2B0B3C_.wvu.FilterData" localSheetId="0" hidden="1">'на 01.04.2018'!$A$7:$J$397</definedName>
    <definedName name="Z_49E10B09_97E3_41C9_892E_7D9C5DFF5740_.wvu.FilterData" localSheetId="0" hidden="1">'на 01.04.2018'!$A$7:$J$397</definedName>
    <definedName name="Z_4AF0FF7E_D940_4246_AB71_AC8FEDA2EF24_.wvu.FilterData" localSheetId="0" hidden="1">'на 01.04.2018'!$A$7:$J$397</definedName>
    <definedName name="Z_4BB7905C_0E11_42F1_848D_90186131796A_.wvu.FilterData" localSheetId="0" hidden="1">'на 01.04.2018'!$A$7:$H$139</definedName>
    <definedName name="Z_4C1FE39D_945F_4F14_94DF_F69B283DCD9F_.wvu.FilterData" localSheetId="0" hidden="1">'на 01.04.2018'!$A$7:$H$139</definedName>
    <definedName name="Z_4CA010EE_9FB5_4C7E_A14E_34EFE4C7E4F1_.wvu.FilterData" localSheetId="0" hidden="1">'на 01.04.2018'!$A$7:$J$397</definedName>
    <definedName name="Z_4CEB490B_58FB_4CA0_AAF2_63178FECD849_.wvu.FilterData" localSheetId="0" hidden="1">'на 01.04.2018'!$A$7:$J$397</definedName>
    <definedName name="Z_4DBA5214_E42E_4E7C_B43C_190A2BF79ACC_.wvu.FilterData" localSheetId="0" hidden="1">'на 01.04.2018'!$A$7:$J$397</definedName>
    <definedName name="Z_4DC9D79A_8761_4284_BFE5_DFE7738AB4F8_.wvu.FilterData" localSheetId="0" hidden="1">'на 01.04.2018'!$A$7:$J$397</definedName>
    <definedName name="Z_4DF21929_63B0_45D6_9063_EE3D75E46DF0_.wvu.FilterData" localSheetId="0" hidden="1">'на 01.04.2018'!$A$7:$J$397</definedName>
    <definedName name="Z_4E70B456_53A6_4A9B_B0D8_E54D21A50BAA_.wvu.FilterData" localSheetId="0" hidden="1">'на 01.04.2018'!$A$7:$J$397</definedName>
    <definedName name="Z_4EB9A2EB_6EC6_4AFE_AFFA_537868B4F130_.wvu.FilterData" localSheetId="0" hidden="1">'на 01.04.2018'!$A$7:$J$397</definedName>
    <definedName name="Z_4EF3C623_C372_46C1_AA60_4AC85C37C9F2_.wvu.FilterData" localSheetId="0" hidden="1">'на 01.04.2018'!$A$7:$J$397</definedName>
    <definedName name="Z_4FA4A69A_6589_44A8_8710_9041295BCBA3_.wvu.FilterData" localSheetId="0" hidden="1">'на 01.04.2018'!$A$7:$J$397</definedName>
    <definedName name="Z_4FE18469_4F1B_4C4F_94F8_2337C288BBDA_.wvu.FilterData" localSheetId="0" hidden="1">'на 01.04.2018'!$A$7:$J$397</definedName>
    <definedName name="Z_5039ACE2_215B_49F3_AC23_F5E171EB2E04_.wvu.FilterData" localSheetId="0" hidden="1">'на 01.04.2018'!$A$7:$J$397</definedName>
    <definedName name="Z_512708F0_FC6D_4404_BE68_DA23201791B7_.wvu.FilterData" localSheetId="0" hidden="1">'на 01.04.2018'!$A$7:$J$397</definedName>
    <definedName name="Z_51BD5A76_12FD_4D74_BB88_134070337907_.wvu.FilterData" localSheetId="0" hidden="1">'на 01.04.2018'!$A$7:$J$397</definedName>
    <definedName name="Z_52C40832_4D48_45A4_B802_95C62DCB5A61_.wvu.FilterData" localSheetId="0" hidden="1">'на 01.04.2018'!$A$7:$H$139</definedName>
    <definedName name="Z_539CB3DF_9B66_4BE7_9074_8CE0405EB8A6_.wvu.Cols" localSheetId="0" hidden="1">'на 01.04.2018'!#REF!,'на 01.04.2018'!#REF!</definedName>
    <definedName name="Z_539CB3DF_9B66_4BE7_9074_8CE0405EB8A6_.wvu.FilterData" localSheetId="0" hidden="1">'на 01.04.2018'!$A$7:$J$397</definedName>
    <definedName name="Z_539CB3DF_9B66_4BE7_9074_8CE0405EB8A6_.wvu.PrintArea" localSheetId="0" hidden="1">'на 01.04.2018'!$A$1:$J$189</definedName>
    <definedName name="Z_539CB3DF_9B66_4BE7_9074_8CE0405EB8A6_.wvu.PrintTitles" localSheetId="0" hidden="1">'на 01.04.2018'!$5:$8</definedName>
    <definedName name="Z_543FDC9E_DC95_4C7A_84E4_76AA766A82EF_.wvu.FilterData" localSheetId="0" hidden="1">'на 01.04.2018'!$A$7:$J$397</definedName>
    <definedName name="Z_55266A36_B6A9_42E1_8467_17D14F12BABD_.wvu.FilterData" localSheetId="0" hidden="1">'на 01.04.2018'!$A$7:$H$139</definedName>
    <definedName name="Z_55F24CBB_212F_42F4_BB98_92561BDA95C3_.wvu.FilterData" localSheetId="0" hidden="1">'на 01.04.2018'!$A$7:$J$397</definedName>
    <definedName name="Z_564F82E8_8306_4799_B1F9_06B1FD1FB16E_.wvu.FilterData" localSheetId="0" hidden="1">'на 01.04.2018'!$A$3:$K$194</definedName>
    <definedName name="Z_565A1A16_6A4F_4794_B3C1_1808DC7E86C0_.wvu.FilterData" localSheetId="0" hidden="1">'на 01.04.2018'!$A$7:$H$139</definedName>
    <definedName name="Z_568C3823_FEE7_49C8_B4CF_3D48541DA65C_.wvu.FilterData" localSheetId="0" hidden="1">'на 01.04.2018'!$A$7:$H$139</definedName>
    <definedName name="Z_5696C387_34DF_4BED_BB60_2D85436D9DA8_.wvu.FilterData" localSheetId="0" hidden="1">'на 01.04.2018'!$A$7:$J$397</definedName>
    <definedName name="Z_56C18D87_C587_43F7_9147_D7827AADF66D_.wvu.FilterData" localSheetId="0" hidden="1">'на 01.04.2018'!$A$7:$H$139</definedName>
    <definedName name="Z_5729DC83_8713_4B21_9D2C_8A74D021747E_.wvu.FilterData" localSheetId="0" hidden="1">'на 01.04.2018'!$A$7:$H$139</definedName>
    <definedName name="Z_5730431A_42FA_4886_8F76_DA9C1179F65B_.wvu.FilterData" localSheetId="0" hidden="1">'на 01.04.2018'!$A$7:$J$397</definedName>
    <definedName name="Z_58270B81_2C5A_44D4_84D8_B29B6BA03243_.wvu.FilterData" localSheetId="0" hidden="1">'на 01.04.2018'!$A$7:$H$139</definedName>
    <definedName name="Z_5834E280_FA37_4F43_B5D8_B8D5A97A4524_.wvu.FilterData" localSheetId="0" hidden="1">'на 01.04.2018'!$A$7:$J$397</definedName>
    <definedName name="Z_58BFA8D4_CF88_4C84_B35F_981C21093C49_.wvu.FilterData" localSheetId="0" hidden="1">'на 01.04.2018'!$A$7:$J$397</definedName>
    <definedName name="Z_58EAD7A7_C312_4E53_9D90_6DB268F00AAE_.wvu.FilterData" localSheetId="0" hidden="1">'на 01.04.2018'!$A$7:$J$397</definedName>
    <definedName name="Z_59074C03_1A19_4344_8FE1_916D5A98CD29_.wvu.FilterData" localSheetId="0" hidden="1">'на 01.04.2018'!$A$7:$J$397</definedName>
    <definedName name="Z_593FC661_D3C9_4D5B_9F7F_4FD8BB281A5E_.wvu.FilterData" localSheetId="0" hidden="1">'на 01.04.2018'!$A$7:$J$397</definedName>
    <definedName name="Z_59F91900_CAE9_4608_97BE_FBC0993C389F_.wvu.FilterData" localSheetId="0" hidden="1">'на 01.04.2018'!$A$7:$H$139</definedName>
    <definedName name="Z_5A0826D2_48E8_4049_87EB_8011A792B32A_.wvu.FilterData" localSheetId="0" hidden="1">'на 01.04.2018'!$A$7:$J$397</definedName>
    <definedName name="Z_5AC843E8_BE7D_4B69_82E5_622B40389D76_.wvu.FilterData" localSheetId="0" hidden="1">'на 01.04.2018'!$A$7:$J$397</definedName>
    <definedName name="Z_5AED1EEB_F2BD_4EA8_B85A_ECC7CA9EB0BB_.wvu.FilterData" localSheetId="0" hidden="1">'на 01.04.2018'!$A$7:$J$397</definedName>
    <definedName name="Z_5B201F9D_0EC3_499C_A33C_1C4C3BFDAC63_.wvu.FilterData" localSheetId="0" hidden="1">'на 01.04.2018'!$A$7:$J$397</definedName>
    <definedName name="Z_5B530939_3820_4F41_B6AF_D342046937E2_.wvu.FilterData" localSheetId="0" hidden="1">'на 01.04.2018'!$A$7:$J$397</definedName>
    <definedName name="Z_5B6D98E6_8929_4747_9889_173EDC254AC0_.wvu.FilterData" localSheetId="0" hidden="1">'на 01.04.2018'!$A$7:$J$397</definedName>
    <definedName name="Z_5B8F35C7_BACE_46B7_A289_D37993E37EE6_.wvu.FilterData" localSheetId="0" hidden="1">'на 01.04.2018'!$A$7:$J$397</definedName>
    <definedName name="Z_5C13A1A0_C535_4639_90BE_9B5D72B8AEDB_.wvu.FilterData" localSheetId="0" hidden="1">'на 01.04.2018'!$A$7:$H$139</definedName>
    <definedName name="Z_5C253E80_F3BD_4FE4_AB93_2FEE92134E33_.wvu.FilterData" localSheetId="0" hidden="1">'на 01.04.2018'!$A$7:$J$397</definedName>
    <definedName name="Z_5C519772_2A20_4B5B_841B_37C4DE3DF25F_.wvu.FilterData" localSheetId="0" hidden="1">'на 01.04.2018'!$A$7:$J$397</definedName>
    <definedName name="Z_5CDE7466_9008_4EE8_8F19_E26D937B15F6_.wvu.FilterData" localSheetId="0" hidden="1">'на 01.04.2018'!$A$7:$H$139</definedName>
    <definedName name="Z_5E8319AA_70BE_4A15_908D_5BB7BC61D3F7_.wvu.FilterData" localSheetId="0" hidden="1">'на 01.04.2018'!$A$7:$J$397</definedName>
    <definedName name="Z_5EB104F4_627D_44E7_960F_6C67063C7D09_.wvu.FilterData" localSheetId="0" hidden="1">'на 01.04.2018'!$A$7:$J$397</definedName>
    <definedName name="Z_5EB1B5BB_79BE_4318_9140_3FA31802D519_.wvu.FilterData" localSheetId="0" hidden="1">'на 01.04.2018'!$A$7:$J$397</definedName>
    <definedName name="Z_5EB1B5BB_79BE_4318_9140_3FA31802D519_.wvu.PrintArea" localSheetId="0" hidden="1">'на 01.04.2018'!$A$1:$J$189</definedName>
    <definedName name="Z_5EB1B5BB_79BE_4318_9140_3FA31802D519_.wvu.PrintTitles" localSheetId="0" hidden="1">'на 01.04.2018'!$5:$8</definedName>
    <definedName name="Z_5FB953A5_71FF_4056_AF98_C9D06FF0EDF3_.wvu.Cols" localSheetId="0" hidden="1">'на 01.04.2018'!#REF!,'на 01.04.2018'!#REF!</definedName>
    <definedName name="Z_5FB953A5_71FF_4056_AF98_C9D06FF0EDF3_.wvu.FilterData" localSheetId="0" hidden="1">'на 01.04.2018'!$A$7:$J$397</definedName>
    <definedName name="Z_5FB953A5_71FF_4056_AF98_C9D06FF0EDF3_.wvu.PrintArea" localSheetId="0" hidden="1">'на 01.04.2018'!$A$1:$J$189</definedName>
    <definedName name="Z_5FB953A5_71FF_4056_AF98_C9D06FF0EDF3_.wvu.PrintTitles" localSheetId="0" hidden="1">'на 01.04.2018'!$5:$8</definedName>
    <definedName name="Z_60155C64_695E_458C_BBFE_B89C53118803_.wvu.FilterData" localSheetId="0" hidden="1">'на 01.04.2018'!$A$7:$J$397</definedName>
    <definedName name="Z_60657231_C99E_4191_A90E_C546FB588843_.wvu.FilterData" localSheetId="0" hidden="1">'на 01.04.2018'!$A$7:$H$139</definedName>
    <definedName name="Z_60B33E92_3815_4061_91AA_8E38B8895054_.wvu.FilterData" localSheetId="0" hidden="1">'на 01.04.2018'!$A$7:$H$139</definedName>
    <definedName name="Z_61D3C2BE_E5C3_4670_8A8C_5EA015D7BE13_.wvu.FilterData" localSheetId="0" hidden="1">'на 01.04.2018'!$A$7:$J$397</definedName>
    <definedName name="Z_6246324E_D224_4FAC_8C67_F9370E7D77EB_.wvu.FilterData" localSheetId="0" hidden="1">'на 01.04.2018'!$A$7:$J$397</definedName>
    <definedName name="Z_62534477_13C5_437C_87A9_3525FC60CE4D_.wvu.FilterData" localSheetId="0" hidden="1">'на 01.04.2018'!$A$7:$J$397</definedName>
    <definedName name="Z_62691467_BD46_47AE_A6DF_52CBD0D9817B_.wvu.FilterData" localSheetId="0" hidden="1">'на 01.04.2018'!$A$7:$H$139</definedName>
    <definedName name="Z_62C4D5B7_88F6_4885_99F7_CBFA0AACC2D9_.wvu.FilterData" localSheetId="0" hidden="1">'на 01.04.2018'!$A$7:$J$397</definedName>
    <definedName name="Z_62E7809F_D5DF_4BC1_AEFF_718779E2F7F6_.wvu.FilterData" localSheetId="0" hidden="1">'на 01.04.2018'!$A$7:$J$397</definedName>
    <definedName name="Z_62F28655_B8A8_45AE_A142_E93FF8C032BD_.wvu.FilterData" localSheetId="0" hidden="1">'на 01.04.2018'!$A$7:$J$397</definedName>
    <definedName name="Z_62F2B5AA_C3D1_4669_A4A0_184285923B8F_.wvu.FilterData" localSheetId="0" hidden="1">'на 01.04.2018'!$A$7:$J$397</definedName>
    <definedName name="Z_63720CAA_47FE_4977_B082_29E1534276C7_.wvu.FilterData" localSheetId="0" hidden="1">'на 01.04.2018'!$A$7:$J$397</definedName>
    <definedName name="Z_638AAAE8_8FF2_44D0_A160_BB2A9AEB5B72_.wvu.FilterData" localSheetId="0" hidden="1">'на 01.04.2018'!$A$7:$H$139</definedName>
    <definedName name="Z_63D45DC6_0D62_438A_9069_0A4378090381_.wvu.FilterData" localSheetId="0" hidden="1">'на 01.04.2018'!$A$7:$H$139</definedName>
    <definedName name="Z_648AB040_BD0E_49A1_BA40_87D3D9C0BA55_.wvu.FilterData" localSheetId="0" hidden="1">'на 01.04.2018'!$A$7:$J$397</definedName>
    <definedName name="Z_649E5CE3_4976_49D9_83DA_4E57FFC714BF_.wvu.Cols" localSheetId="0" hidden="1">'на 01.04.2018'!#REF!</definedName>
    <definedName name="Z_649E5CE3_4976_49D9_83DA_4E57FFC714BF_.wvu.FilterData" localSheetId="0" hidden="1">'на 01.04.2018'!$A$7:$J$397</definedName>
    <definedName name="Z_649E5CE3_4976_49D9_83DA_4E57FFC714BF_.wvu.PrintArea" localSheetId="0" hidden="1">'на 01.04.2018'!$A$1:$J$193</definedName>
    <definedName name="Z_649E5CE3_4976_49D9_83DA_4E57FFC714BF_.wvu.PrintTitles" localSheetId="0" hidden="1">'на 01.04.2018'!$5:$8</definedName>
    <definedName name="Z_64C01F03_E840_4B6E_960F_5E13E0981676_.wvu.FilterData" localSheetId="0" hidden="1">'на 01.04.2018'!$A$7:$J$397</definedName>
    <definedName name="Z_65F8B16B_220F_4FC8_86A4_6BDB56CB5C59_.wvu.FilterData" localSheetId="0" hidden="1">'на 01.04.2018'!$A$3:$K$194</definedName>
    <definedName name="Z_6654CD2E_14AE_4299_8801_306919BA9D32_.wvu.FilterData" localSheetId="0" hidden="1">'на 01.04.2018'!$A$7:$J$397</definedName>
    <definedName name="Z_66550ABE_0FE4_4071_B1FA_6163FA599414_.wvu.FilterData" localSheetId="0" hidden="1">'на 01.04.2018'!$A$7:$J$397</definedName>
    <definedName name="Z_6656F77C_55F8_4E1C_A222_2E884838D2F2_.wvu.FilterData" localSheetId="0" hidden="1">'на 01.04.2018'!$A$7:$J$397</definedName>
    <definedName name="Z_66EE8E68_84F1_44B5_B60B_7ED67214A421_.wvu.FilterData" localSheetId="0" hidden="1">'на 01.04.2018'!$A$7:$J$397</definedName>
    <definedName name="Z_67A1158E_8E10_4053_B044_B8AB7C784C01_.wvu.FilterData" localSheetId="0" hidden="1">'на 01.04.2018'!$A$7:$J$397</definedName>
    <definedName name="Z_67ADFAE6_A9AF_44D7_8539_93CD0F6B7849_.wvu.Cols" localSheetId="0" hidden="1">'на 01.04.2018'!#REF!</definedName>
    <definedName name="Z_67ADFAE6_A9AF_44D7_8539_93CD0F6B7849_.wvu.FilterData" localSheetId="0" hidden="1">'на 01.04.2018'!$A$7:$J$397</definedName>
    <definedName name="Z_67ADFAE6_A9AF_44D7_8539_93CD0F6B7849_.wvu.PrintArea" localSheetId="0" hidden="1">'на 01.04.2018'!$A$1:$J$195</definedName>
    <definedName name="Z_67ADFAE6_A9AF_44D7_8539_93CD0F6B7849_.wvu.PrintTitles" localSheetId="0" hidden="1">'на 01.04.2018'!$5:$8</definedName>
    <definedName name="Z_68543727_5837_47F3_A17E_A06AE03143F0_.wvu.FilterData" localSheetId="0" hidden="1">'на 01.04.2018'!$A$7:$J$397</definedName>
    <definedName name="Z_6901CD30_42B7_4EC1_AF54_8AB710BFE495_.wvu.FilterData" localSheetId="0" hidden="1">'на 01.04.2018'!$A$7:$J$397</definedName>
    <definedName name="Z_69321B6F_CF2A_4DAB_82CF_8CAAD629F257_.wvu.FilterData" localSheetId="0" hidden="1">'на 01.04.2018'!$A$7:$J$397</definedName>
    <definedName name="Z_6A19F32A_B160_4483_91DD_03217B777DF3_.wvu.FilterData" localSheetId="0" hidden="1">'на 01.04.2018'!$A$7:$J$397</definedName>
    <definedName name="Z_6A3BD144_0140_4ADD_AD88_B274AA069B37_.wvu.FilterData" localSheetId="0" hidden="1">'на 01.04.2018'!$A$7:$J$397</definedName>
    <definedName name="Z_6B30174D_06F6_400C_8FE4_A489A229C982_.wvu.FilterData" localSheetId="0" hidden="1">'на 01.04.2018'!$A$7:$J$397</definedName>
    <definedName name="Z_6B9F1A4E_485B_421D_A44C_0AAE5901E28D_.wvu.FilterData" localSheetId="0" hidden="1">'на 01.04.2018'!$A$7:$J$397</definedName>
    <definedName name="Z_6BE4E62B_4F97_4F96_9638_8ADCE8F932B1_.wvu.FilterData" localSheetId="0" hidden="1">'на 01.04.2018'!$A$7:$H$139</definedName>
    <definedName name="Z_6BE735CC_AF2E_4F67_B22D_A8AB001D3353_.wvu.FilterData" localSheetId="0" hidden="1">'на 01.04.2018'!$A$7:$H$139</definedName>
    <definedName name="Z_6C574B3A_CBDC_4063_B039_06E2BE768645_.wvu.FilterData" localSheetId="0" hidden="1">'на 01.04.2018'!$A$7:$J$397</definedName>
    <definedName name="Z_6CF84B0C_144A_4CF4_A34E_B9147B738037_.wvu.FilterData" localSheetId="0" hidden="1">'на 01.04.2018'!$A$7:$H$139</definedName>
    <definedName name="Z_6D091BF8_3118_4C66_BFCF_A396B92963B0_.wvu.FilterData" localSheetId="0" hidden="1">'на 01.04.2018'!$A$7:$J$397</definedName>
    <definedName name="Z_6D692D1F_2186_4B62_878B_AABF13F25116_.wvu.FilterData" localSheetId="0" hidden="1">'на 01.04.2018'!$A$7:$J$397</definedName>
    <definedName name="Z_6D7CFBF1_75D3_41F3_8694_AE4E45FE6F72_.wvu.FilterData" localSheetId="0" hidden="1">'на 01.04.2018'!$A$7:$J$397</definedName>
    <definedName name="Z_6E1926CF_4906_4A55_811C_617ED8BB98BA_.wvu.FilterData" localSheetId="0" hidden="1">'на 01.04.2018'!$A$7:$J$397</definedName>
    <definedName name="Z_6E2D6686_B9FD_4BBA_8CD4_95C6386F5509_.wvu.FilterData" localSheetId="0" hidden="1">'на 01.04.2018'!$A$7:$H$139</definedName>
    <definedName name="Z_6ECBF068_1C02_4E6C_B4E6_EB2B6EC464BD_.wvu.FilterData" localSheetId="0" hidden="1">'на 01.04.2018'!$A$7:$J$397</definedName>
    <definedName name="Z_6F1223ED_6D7E_4BDC_97BD_57C6B16DF50B_.wvu.FilterData" localSheetId="0" hidden="1">'на 01.04.2018'!$A$7:$J$397</definedName>
    <definedName name="Z_6F188E27_E72B_48C9_888E_3A4AAF082D5A_.wvu.FilterData" localSheetId="0" hidden="1">'на 01.04.2018'!$A$7:$J$397</definedName>
    <definedName name="Z_6F60BF81_D1A9_4E04_93E7_3EE7124B8D23_.wvu.FilterData" localSheetId="0" hidden="1">'на 01.04.2018'!$A$7:$H$139</definedName>
    <definedName name="Z_6FA95ECB_A72C_44B0_B29D_BED71D2AC5FA_.wvu.FilterData" localSheetId="0" hidden="1">'на 01.04.2018'!$A$7:$J$397</definedName>
    <definedName name="Z_701E5EC3_E633_4389_A70E_4DD82E713CE4_.wvu.FilterData" localSheetId="0" hidden="1">'на 01.04.2018'!$A$7:$J$397</definedName>
    <definedName name="Z_70567FCD_AD22_4F19_9380_E5332B152F74_.wvu.FilterData" localSheetId="0" hidden="1">'на 01.04.2018'!$A$7:$J$397</definedName>
    <definedName name="Z_706D67E7_3361_40B2_829D_8844AB8060E2_.wvu.FilterData" localSheetId="0" hidden="1">'на 01.04.2018'!$A$7:$H$139</definedName>
    <definedName name="Z_70E4543C_ADDB_4019_BDB2_F36D27861FA5_.wvu.FilterData" localSheetId="0" hidden="1">'на 01.04.2018'!$A$7:$J$397</definedName>
    <definedName name="Z_70F1B7E8_7988_4C81_9922_ABE1AE06A197_.wvu.FilterData" localSheetId="0" hidden="1">'на 01.04.2018'!$A$7:$J$397</definedName>
    <definedName name="Z_7246383F_5A7C_4469_ABE5_F3DE99D7B98C_.wvu.FilterData" localSheetId="0" hidden="1">'на 01.04.2018'!$A$7:$H$139</definedName>
    <definedName name="Z_728B417D_5E48_46CF_86FE_9C0FFD136F19_.wvu.FilterData" localSheetId="0" hidden="1">'на 01.04.2018'!$A$7:$J$397</definedName>
    <definedName name="Z_72971C39_5C91_4008_BD77_2DC24FDFDCB6_.wvu.FilterData" localSheetId="0" hidden="1">'на 01.04.2018'!$A$7:$J$397</definedName>
    <definedName name="Z_72BCCF18_7B1D_4731_977C_FF5C187A4C82_.wvu.FilterData" localSheetId="0" hidden="1">'на 01.04.2018'!$A$7:$J$397</definedName>
    <definedName name="Z_72C0943B_A5D5_4B80_AD54_166C5CDC74DE_.wvu.FilterData" localSheetId="0" hidden="1">'на 01.04.2018'!$A$3:$K$194</definedName>
    <definedName name="Z_72C0943B_A5D5_4B80_AD54_166C5CDC74DE_.wvu.PrintArea" localSheetId="0" hidden="1">'на 01.04.2018'!$A$1:$J$196</definedName>
    <definedName name="Z_72C0943B_A5D5_4B80_AD54_166C5CDC74DE_.wvu.PrintTitles" localSheetId="0" hidden="1">'на 01.04.2018'!$5:$8</definedName>
    <definedName name="Z_7351B774_7780_442A_903E_647131A150ED_.wvu.FilterData" localSheetId="0" hidden="1">'на 01.04.2018'!$A$7:$J$397</definedName>
    <definedName name="Z_73DD0BF4_420B_48CB_9B9B_8A8636EFB6F5_.wvu.FilterData" localSheetId="0" hidden="1">'на 01.04.2018'!$A$7:$J$397</definedName>
    <definedName name="Z_741C3AAD_37E5_4231_B8F1_6F6ABAB5BA70_.wvu.FilterData" localSheetId="0" hidden="1">'на 01.04.2018'!$A$3:$K$194</definedName>
    <definedName name="Z_742C8CE1_B323_4B6C_901C_E2B713ADDB04_.wvu.FilterData" localSheetId="0" hidden="1">'на 01.04.2018'!$A$7:$H$139</definedName>
    <definedName name="Z_74F25527_9FBE_45D8_B38D_2B215FE8DD1E_.wvu.FilterData" localSheetId="0" hidden="1">'на 01.04.2018'!$A$7:$J$397</definedName>
    <definedName name="Z_762066AC_D656_4392_845D_8C6157B76764_.wvu.FilterData" localSheetId="0" hidden="1">'на 01.04.2018'!$A$7:$H$139</definedName>
    <definedName name="Z_7654DBDC_86A8_4903_B5DC_30516E94F2C0_.wvu.FilterData" localSheetId="0" hidden="1">'на 01.04.2018'!$A$7:$J$397</definedName>
    <definedName name="Z_77081AB2_288F_4D22_9FAD_2429DAF1E510_.wvu.FilterData" localSheetId="0" hidden="1">'на 01.04.2018'!$A$7:$J$397</definedName>
    <definedName name="Z_777611BF_FE54_48A9_A8A8_0C82A3AE3A94_.wvu.FilterData" localSheetId="0" hidden="1">'на 01.04.2018'!$A$7:$J$397</definedName>
    <definedName name="Z_793C7B2D_7F2B_48EC_8A47_D2709381137D_.wvu.FilterData" localSheetId="0" hidden="1">'на 01.04.2018'!$A$7:$J$397</definedName>
    <definedName name="Z_799DB00F_141C_483B_A462_359C05A36D93_.wvu.FilterData" localSheetId="0" hidden="1">'на 01.04.2018'!$A$7:$H$139</definedName>
    <definedName name="Z_79E4D554_5B2C_41A7_B934_B430838AA03E_.wvu.FilterData" localSheetId="0" hidden="1">'на 01.04.2018'!$A$7:$J$397</definedName>
    <definedName name="Z_7A01CF94_90AE_4821_93EE_D3FE8D12D8D5_.wvu.FilterData" localSheetId="0" hidden="1">'на 01.04.2018'!$A$7:$J$397</definedName>
    <definedName name="Z_7A09065A_45D5_4C53_B9DD_121DF6719D64_.wvu.FilterData" localSheetId="0" hidden="1">'на 01.04.2018'!$A$7:$H$139</definedName>
    <definedName name="Z_7A71A7FF_8800_4D00_AEC1_1B599D526CDE_.wvu.FilterData" localSheetId="0" hidden="1">'на 01.04.2018'!$A$7:$J$397</definedName>
    <definedName name="Z_7AE14342_BF53_4FA2_8C85_1038D8BA9596_.wvu.FilterData" localSheetId="0" hidden="1">'на 01.04.2018'!$A$7:$H$139</definedName>
    <definedName name="Z_7B245AB0_C2AF_4822_BFC4_2399F85856C1_.wvu.Cols" localSheetId="0" hidden="1">'на 01.04.2018'!#REF!,'на 01.04.2018'!#REF!</definedName>
    <definedName name="Z_7B245AB0_C2AF_4822_BFC4_2399F85856C1_.wvu.FilterData" localSheetId="0" hidden="1">'на 01.04.2018'!$A$7:$J$397</definedName>
    <definedName name="Z_7B245AB0_C2AF_4822_BFC4_2399F85856C1_.wvu.PrintArea" localSheetId="0" hidden="1">'на 01.04.2018'!$A$1:$J$189</definedName>
    <definedName name="Z_7B245AB0_C2AF_4822_BFC4_2399F85856C1_.wvu.PrintTitles" localSheetId="0" hidden="1">'на 01.04.2018'!$5:$8</definedName>
    <definedName name="Z_7BA445E6_50A0_4F67_81F2_B2945A5BFD3F_.wvu.FilterData" localSheetId="0" hidden="1">'на 01.04.2018'!$A$7:$J$397</definedName>
    <definedName name="Z_7BC27702_AD83_4B6E_860E_D694439F877D_.wvu.FilterData" localSheetId="0" hidden="1">'на 01.04.2018'!$A$7:$H$139</definedName>
    <definedName name="Z_7CB2D520_A8A5_4D6C_BE39_64C505DBAE2C_.wvu.FilterData" localSheetId="0" hidden="1">'на 01.04.2018'!$A$7:$J$397</definedName>
    <definedName name="Z_7CB9D1CB_80BA_40B4_9A94_7ED38A1B10BF_.wvu.FilterData" localSheetId="0" hidden="1">'на 01.04.2018'!$A$7:$J$397</definedName>
    <definedName name="Z_7DB24378_D193_4D04_9739_831C8625EEAE_.wvu.FilterData" localSheetId="0" hidden="1">'на 01.04.2018'!$A$7:$J$60</definedName>
    <definedName name="Z_7E10B4A2_86C5_49FE_B735_A2A4A6EBA352_.wvu.FilterData" localSheetId="0" hidden="1">'на 01.04.2018'!$A$7:$J$397</definedName>
    <definedName name="Z_7E77AE50_A8E9_48E1_BD6F_0651484E1DB4_.wvu.FilterData" localSheetId="0" hidden="1">'на 01.04.2018'!$A$7:$J$397</definedName>
    <definedName name="Z_7EA33A1B_0947_4DD9_ACB5_FE84B029B96C_.wvu.FilterData" localSheetId="0" hidden="1">'на 01.04.2018'!$A$7:$J$397</definedName>
    <definedName name="Z_80D84490_9B2F_4196_9FDE_6B9221814592_.wvu.FilterData" localSheetId="0" hidden="1">'на 01.04.2018'!$A$7:$J$397</definedName>
    <definedName name="Z_81403331_C5EB_4760_B273_D3D9C8D43951_.wvu.FilterData" localSheetId="0" hidden="1">'на 01.04.2018'!$A$7:$H$139</definedName>
    <definedName name="Z_81BE03B7_DE2F_4E82_8496_CAF917D1CC3F_.wvu.FilterData" localSheetId="0" hidden="1">'на 01.04.2018'!$A$7:$J$397</definedName>
    <definedName name="Z_8220CA38_66F1_4F9F_A7AE_CF3DF89B0B66_.wvu.FilterData" localSheetId="0" hidden="1">'на 01.04.2018'!$A$7:$J$397</definedName>
    <definedName name="Z_8280D1E0_5055_49CD_A383_D6B2F2EBD512_.wvu.FilterData" localSheetId="0" hidden="1">'на 01.04.2018'!$A$7:$H$139</definedName>
    <definedName name="Z_829F5F3F_AACC_4AF4_A7EF_0FD75747C358_.wvu.FilterData" localSheetId="0" hidden="1">'на 01.04.2018'!$A$7:$J$397</definedName>
    <definedName name="Z_840133FA_9546_4ED0_AA3E_E87F8F80931F_.wvu.FilterData" localSheetId="0" hidden="1">'на 01.04.2018'!$A$7:$J$397</definedName>
    <definedName name="Z_8462E4B7_FF49_4401_9CB1_027D70C3D86B_.wvu.FilterData" localSheetId="0" hidden="1">'на 01.04.2018'!$A$7:$H$139</definedName>
    <definedName name="Z_8518EF96_21CF_4CEA_B17C_8AA8E48B82CF_.wvu.FilterData" localSheetId="0" hidden="1">'на 01.04.2018'!$A$7:$J$397</definedName>
    <definedName name="Z_85336449_1C25_4AF7_89BA_281D7385CDF9_.wvu.FilterData" localSheetId="0" hidden="1">'на 01.04.2018'!$A$7:$J$397</definedName>
    <definedName name="Z_85610BEE_6BD4_4AC9_9284_0AD9E6A15466_.wvu.FilterData" localSheetId="0" hidden="1">'на 01.04.2018'!$A$7:$J$397</definedName>
    <definedName name="Z_85621B9F_ABEF_4928_B406_5F6003CD3FC1_.wvu.FilterData" localSheetId="0" hidden="1">'на 01.04.2018'!$A$7:$J$397</definedName>
    <definedName name="Z_8649CC96_F63A_4F83_8C89_AA8F47AC05F3_.wvu.FilterData" localSheetId="0" hidden="1">'на 01.04.2018'!$A$7:$H$139</definedName>
    <definedName name="Z_866666B3_A778_4059_8EF6_136684A0F698_.wvu.FilterData" localSheetId="0" hidden="1">'на 01.04.2018'!$A$7:$J$397</definedName>
    <definedName name="Z_868403B4_F60C_4700_B312_EDA79B4B2FC0_.wvu.FilterData" localSheetId="0" hidden="1">'на 01.04.2018'!$A$7:$J$397</definedName>
    <definedName name="Z_8789C1A0_51C5_46EF_B1F1_B319BE008AC1_.wvu.FilterData" localSheetId="0" hidden="1">'на 01.04.2018'!$A$7:$J$397</definedName>
    <definedName name="Z_87AE545F_036F_4E8B_9D04_AE59AB8BAC14_.wvu.FilterData" localSheetId="0" hidden="1">'на 01.04.2018'!$A$7:$H$139</definedName>
    <definedName name="Z_87D86486_B5EF_4463_9350_9D1E042A42DF_.wvu.FilterData" localSheetId="0" hidden="1">'на 01.04.2018'!$A$7:$J$397</definedName>
    <definedName name="Z_883D51B0_0A2B_40BD_A4BD_D3780EBDA8D9_.wvu.FilterData" localSheetId="0" hidden="1">'на 01.04.2018'!$A$7:$J$397</definedName>
    <definedName name="Z_8878B53B_0E8A_4A11_8A26_C2AC9BB8A4A9_.wvu.FilterData" localSheetId="0" hidden="1">'на 01.04.2018'!$A$7:$H$139</definedName>
    <definedName name="Z_888B8943_9277_42CB_A862_699801009D7B_.wvu.FilterData" localSheetId="0" hidden="1">'на 01.04.2018'!$A$7:$J$397</definedName>
    <definedName name="Z_895608B2_F053_445E_BD6A_E885E9D4FE51_.wvu.FilterData" localSheetId="0" hidden="1">'на 01.04.2018'!$A$7:$J$397</definedName>
    <definedName name="Z_89F2DB1B_0F19_4230_A501_8A6666788E86_.wvu.FilterData" localSheetId="0" hidden="1">'на 01.04.2018'!$A$7:$J$397</definedName>
    <definedName name="Z_8A4ABF0A_262D_4454_86FE_CA0ADCDF3E94_.wvu.FilterData" localSheetId="0" hidden="1">'на 01.04.2018'!$A$7:$J$397</definedName>
    <definedName name="Z_8BA7C340_DD6D_4BDE_939B_41C98A02B423_.wvu.FilterData" localSheetId="0" hidden="1">'на 01.04.2018'!$A$7:$J$397</definedName>
    <definedName name="Z_8BB118EA_41BC_4E46_8EA1_4268AA5B6DB1_.wvu.FilterData" localSheetId="0" hidden="1">'на 01.04.2018'!$A$7:$J$397</definedName>
    <definedName name="Z_8C04CD6E_A1CC_4EF8_8DD5_B859F52073A0_.wvu.FilterData" localSheetId="0" hidden="1">'на 01.04.2018'!$A$7:$J$397</definedName>
    <definedName name="Z_8C654415_86D2_479D_A511_8A4B3774E375_.wvu.FilterData" localSheetId="0" hidden="1">'на 01.04.2018'!$A$7:$H$139</definedName>
    <definedName name="Z_8CAD663B_CD5E_4846_B4FD_69BCB6D1EB12_.wvu.FilterData" localSheetId="0" hidden="1">'на 01.04.2018'!$A$7:$H$139</definedName>
    <definedName name="Z_8CB267BE_E783_4914_8FFF_50D79F1D75CF_.wvu.FilterData" localSheetId="0" hidden="1">'на 01.04.2018'!$A$7:$H$139</definedName>
    <definedName name="Z_8D0153EB_A3EC_4213_A12B_74D6D827770F_.wvu.FilterData" localSheetId="0" hidden="1">'на 01.04.2018'!$A$7:$J$397</definedName>
    <definedName name="Z_8D7BE686_9FAF_4C26_8FD5_5395E55E0797_.wvu.FilterData" localSheetId="0" hidden="1">'на 01.04.2018'!$A$7:$H$139</definedName>
    <definedName name="Z_8D8D2F4C_3B7E_4C1F_A367_4BA418733E1A_.wvu.FilterData" localSheetId="0" hidden="1">'на 01.04.2018'!$A$7:$H$139</definedName>
    <definedName name="Z_8DFDD887_4859_4275_91A7_634544543F21_.wvu.FilterData" localSheetId="0" hidden="1">'на 01.04.2018'!$A$7:$J$397</definedName>
    <definedName name="Z_8E62A2BE_7CE7_496E_AC79_F133ABDC98BF_.wvu.FilterData" localSheetId="0" hidden="1">'на 01.04.2018'!$A$7:$H$139</definedName>
    <definedName name="Z_8EEB3EFB_2D0D_474D_A904_853356F13984_.wvu.FilterData" localSheetId="0" hidden="1">'на 01.04.2018'!$A$7:$J$397</definedName>
    <definedName name="Z_8F2A8A22_72A2_4B00_8248_255CA52D5828_.wvu.FilterData" localSheetId="0" hidden="1">'на 01.04.2018'!$A$7:$J$397</definedName>
    <definedName name="Z_9089CAE7_C9D5_4B44_BF40_622C1D4BEC1A_.wvu.FilterData" localSheetId="0" hidden="1">'на 01.04.2018'!$A$7:$J$397</definedName>
    <definedName name="Z_90B62036_E8E2_47F2_BA67_9490969E5E89_.wvu.FilterData" localSheetId="0" hidden="1">'на 01.04.2018'!$A$7:$J$397</definedName>
    <definedName name="Z_91482E4A_EB85_41D6_AA9F_21521D0F577E_.wvu.FilterData" localSheetId="0" hidden="1">'на 01.04.2018'!$A$7:$J$397</definedName>
    <definedName name="Z_91A44DD7_EFA1_45BC_BF8A_C6EBAED142C3_.wvu.FilterData" localSheetId="0" hidden="1">'на 01.04.2018'!$A$7:$J$397</definedName>
    <definedName name="Z_92A69ACC_08E1_4049_9A4E_909BE09E8D3F_.wvu.FilterData" localSheetId="0" hidden="1">'на 01.04.2018'!$A$7:$J$397</definedName>
    <definedName name="Z_92A7494D_B642_4D2E_8A98_FA3ADD190BCE_.wvu.FilterData" localSheetId="0" hidden="1">'на 01.04.2018'!$A$7:$J$397</definedName>
    <definedName name="Z_92A89EF4_8A4E_4790_B0CC_01892B6039EB_.wvu.FilterData" localSheetId="0" hidden="1">'на 01.04.2018'!$A$7:$J$397</definedName>
    <definedName name="Z_92E38377_38CC_496E_BBD8_5394F7550FE3_.wvu.FilterData" localSheetId="0" hidden="1">'на 01.04.2018'!$A$7:$J$397</definedName>
    <definedName name="Z_93030161_EBD2_4C55_BB01_67290B2149A7_.wvu.FilterData" localSheetId="0" hidden="1">'на 01.04.2018'!$A$7:$J$397</definedName>
    <definedName name="Z_935DFEC4_8817_4BB5_A846_9674D5A05EE9_.wvu.FilterData" localSheetId="0" hidden="1">'на 01.04.2018'!$A$7:$H$139</definedName>
    <definedName name="Z_938F43B0_CEED_4632_948B_C835F76DFE4A_.wvu.FilterData" localSheetId="0" hidden="1">'на 01.04.2018'!$A$7:$J$397</definedName>
    <definedName name="Z_944D1186_FA84_48E6_9A44_19022D55084A_.wvu.FilterData" localSheetId="0" hidden="1">'на 01.04.2018'!$A$7:$J$397</definedName>
    <definedName name="Z_94E3B816_367C_44F4_94FC_13D42F694C13_.wvu.FilterData" localSheetId="0" hidden="1">'на 01.04.2018'!$A$7:$J$397</definedName>
    <definedName name="Z_95B5A563_A81C_425C_AC80_18232E0FA0F2_.wvu.FilterData" localSheetId="0" hidden="1">'на 01.04.2018'!$A$7:$H$139</definedName>
    <definedName name="Z_95DCDA71_E71C_4701_B168_34A55CC7547D_.wvu.FilterData" localSheetId="0" hidden="1">'на 01.04.2018'!$A$7:$J$397</definedName>
    <definedName name="Z_95E04D27_058D_4765_8CB6_B789CC5A15B9_.wvu.FilterData" localSheetId="0" hidden="1">'на 01.04.2018'!$A$7:$J$397</definedName>
    <definedName name="Z_96167660_EA8B_4F7D_87A1_785E97B459B3_.wvu.FilterData" localSheetId="0" hidden="1">'на 01.04.2018'!$A$7:$H$139</definedName>
    <definedName name="Z_96879477_4713_4ABC_982A_7EB1C07B4DED_.wvu.FilterData" localSheetId="0" hidden="1">'на 01.04.2018'!$A$7:$H$139</definedName>
    <definedName name="Z_969E164A_AA47_4A3D_AECC_F3C5A8BBA40A_.wvu.FilterData" localSheetId="0" hidden="1">'на 01.04.2018'!$A$7:$J$397</definedName>
    <definedName name="Z_9780079B_2369_4362_9878_DE63286783A8_.wvu.FilterData" localSheetId="0" hidden="1">'на 01.04.2018'!$A$7:$J$397</definedName>
    <definedName name="Z_97B55429_A18E_43B5_9AF8_FE73FCDE4BBB_.wvu.FilterData" localSheetId="0" hidden="1">'на 01.04.2018'!$A$7:$J$397</definedName>
    <definedName name="Z_97E2C09C_6040_4BDA_B6A0_AF60F993AC48_.wvu.FilterData" localSheetId="0" hidden="1">'на 01.04.2018'!$A$7:$J$397</definedName>
    <definedName name="Z_97F74FDF_2C27_4D85_A3A7_1EF51A8A2DFF_.wvu.FilterData" localSheetId="0" hidden="1">'на 01.04.2018'!$A$7:$H$139</definedName>
    <definedName name="Z_987C1B6D_28A7_49CB_BBF0_6C3FFB9FC1C5_.wvu.FilterData" localSheetId="0" hidden="1">'на 01.04.2018'!$A$7:$J$397</definedName>
    <definedName name="Z_98BF881C_EB9C_4397_B787_F3FB50ED2890_.wvu.FilterData" localSheetId="0" hidden="1">'на 01.04.2018'!$A$7:$J$397</definedName>
    <definedName name="Z_98E168F2_55D9_4CA5_BFC7_4762AF11FD48_.wvu.FilterData" localSheetId="0" hidden="1">'на 01.04.2018'!$A$7:$J$397</definedName>
    <definedName name="Z_998B8119_4FF3_4A16_838D_539C6AE34D55_.wvu.Cols" localSheetId="0" hidden="1">'на 01.04.2018'!#REF!,'на 01.04.2018'!#REF!</definedName>
    <definedName name="Z_998B8119_4FF3_4A16_838D_539C6AE34D55_.wvu.FilterData" localSheetId="0" hidden="1">'на 01.04.2018'!$A$7:$J$397</definedName>
    <definedName name="Z_998B8119_4FF3_4A16_838D_539C6AE34D55_.wvu.PrintArea" localSheetId="0" hidden="1">'на 01.04.2018'!$A$1:$J$189</definedName>
    <definedName name="Z_998B8119_4FF3_4A16_838D_539C6AE34D55_.wvu.PrintTitles" localSheetId="0" hidden="1">'на 01.04.2018'!$5:$8</definedName>
    <definedName name="Z_998B8119_4FF3_4A16_838D_539C6AE34D55_.wvu.Rows" localSheetId="0" hidden="1">'на 01.04.2018'!#REF!</definedName>
    <definedName name="Z_99950613_28E7_4EC2_B918_559A2757B0A9_.wvu.FilterData" localSheetId="0" hidden="1">'на 01.04.2018'!$A$7:$J$397</definedName>
    <definedName name="Z_99950613_28E7_4EC2_B918_559A2757B0A9_.wvu.PrintArea" localSheetId="0" hidden="1">'на 01.04.2018'!$A$1:$J$195</definedName>
    <definedName name="Z_99950613_28E7_4EC2_B918_559A2757B0A9_.wvu.PrintTitles" localSheetId="0" hidden="1">'на 01.04.2018'!$5:$8</definedName>
    <definedName name="Z_9A28E7E9_55CD_40D9_9E29_E07B8DD3C238_.wvu.FilterData" localSheetId="0" hidden="1">'на 01.04.2018'!$A$7:$J$397</definedName>
    <definedName name="Z_9A769443_7DFA_43D5_AB26_6F2EEF53DAF1_.wvu.FilterData" localSheetId="0" hidden="1">'на 01.04.2018'!$A$7:$H$139</definedName>
    <definedName name="Z_9C310551_EC8B_4B87_B5AF_39FC532C6FE3_.wvu.FilterData" localSheetId="0" hidden="1">'на 01.04.2018'!$A$7:$H$139</definedName>
    <definedName name="Z_9C38FBC7_6E93_40A5_BD30_7720FC92D0D4_.wvu.FilterData" localSheetId="0" hidden="1">'на 01.04.2018'!$A$7:$J$397</definedName>
    <definedName name="Z_9CB26755_9CF3_42C9_A567_6FF9CCE0F397_.wvu.FilterData" localSheetId="0" hidden="1">'на 01.04.2018'!$A$7:$J$397</definedName>
    <definedName name="Z_9D24C81C_5B18_4B40_BF88_7236C9CAE366_.wvu.FilterData" localSheetId="0" hidden="1">'на 01.04.2018'!$A$7:$H$139</definedName>
    <definedName name="Z_9E1D944D_E62F_4660_B928_F956F86CCB3D_.wvu.FilterData" localSheetId="0" hidden="1">'на 01.04.2018'!$A$7:$J$397</definedName>
    <definedName name="Z_9E720D93_31F0_4636_BA00_6CE6F83F3651_.wvu.FilterData" localSheetId="0" hidden="1">'на 01.04.2018'!$A$7:$J$397</definedName>
    <definedName name="Z_9E943B7D_D4C7_443F_BC4C_8AB90546D8A5_.wvu.Cols" localSheetId="0" hidden="1">'на 01.04.2018'!#REF!,'на 01.04.2018'!#REF!</definedName>
    <definedName name="Z_9E943B7D_D4C7_443F_BC4C_8AB90546D8A5_.wvu.FilterData" localSheetId="0" hidden="1">'на 01.04.2018'!$A$3:$J$60</definedName>
    <definedName name="Z_9E943B7D_D4C7_443F_BC4C_8AB90546D8A5_.wvu.PrintTitles" localSheetId="0" hidden="1">'на 01.04.2018'!$5:$8</definedName>
    <definedName name="Z_9E943B7D_D4C7_443F_BC4C_8AB90546D8A5_.wvu.Rows" localSheetId="0" hidden="1">'на 01.04.2018'!#REF!,'на 01.04.2018'!#REF!,'на 01.04.2018'!#REF!,'на 01.04.2018'!#REF!,'на 01.04.2018'!#REF!,'на 01.04.2018'!#REF!,'на 01.04.2018'!#REF!,'на 01.04.2018'!#REF!,'на 01.04.2018'!#REF!,'на 01.04.2018'!#REF!,'на 01.04.2018'!#REF!,'на 01.04.2018'!#REF!,'на 01.04.2018'!#REF!,'на 01.04.2018'!#REF!,'на 01.04.2018'!#REF!,'на 01.04.2018'!#REF!,'на 01.04.2018'!#REF!,'на 01.04.2018'!#REF!,'на 01.04.2018'!#REF!,'на 01.04.2018'!#REF!</definedName>
    <definedName name="Z_9EC99D85_9CBB_4D41_A0AC_5A782960B43C_.wvu.FilterData" localSheetId="0" hidden="1">'на 01.04.2018'!$A$7:$H$139</definedName>
    <definedName name="Z_9F469FEB_94D1_4BA9_BDF6_0A94C53541EA_.wvu.FilterData" localSheetId="0" hidden="1">'на 01.04.2018'!$A$7:$J$397</definedName>
    <definedName name="Z_9FA29541_62F4_4CED_BF33_19F6BA57578F_.wvu.Cols" localSheetId="0" hidden="1">'на 01.04.2018'!#REF!,'на 01.04.2018'!#REF!</definedName>
    <definedName name="Z_9FA29541_62F4_4CED_BF33_19F6BA57578F_.wvu.FilterData" localSheetId="0" hidden="1">'на 01.04.2018'!$A$7:$J$397</definedName>
    <definedName name="Z_9FA29541_62F4_4CED_BF33_19F6BA57578F_.wvu.PrintArea" localSheetId="0" hidden="1">'на 01.04.2018'!$A$1:$J$189</definedName>
    <definedName name="Z_9FA29541_62F4_4CED_BF33_19F6BA57578F_.wvu.PrintTitles" localSheetId="0" hidden="1">'на 01.04.2018'!$5:$8</definedName>
    <definedName name="Z_A08B7B60_BE09_484D_B75E_15D9DE206B17_.wvu.FilterData" localSheetId="0" hidden="1">'на 01.04.2018'!$A$7:$J$397</definedName>
    <definedName name="Z_A0963EEC_5578_46DF_B7B0_2B9F8CADC5B9_.wvu.FilterData" localSheetId="0" hidden="1">'на 01.04.2018'!$A$7:$J$397</definedName>
    <definedName name="Z_A0A3CD9B_2436_40D7_91DB_589A95FBBF00_.wvu.Cols" localSheetId="0" hidden="1">'на 01.04.2018'!#REF!</definedName>
    <definedName name="Z_A0A3CD9B_2436_40D7_91DB_589A95FBBF00_.wvu.FilterData" localSheetId="0" hidden="1">'на 01.04.2018'!$A$7:$J$397</definedName>
    <definedName name="Z_A0A3CD9B_2436_40D7_91DB_589A95FBBF00_.wvu.PrintArea" localSheetId="0" hidden="1">'на 01.04.2018'!$A$1:$J$199</definedName>
    <definedName name="Z_A0A3CD9B_2436_40D7_91DB_589A95FBBF00_.wvu.PrintTitles" localSheetId="0" hidden="1">'на 01.04.2018'!$5:$8</definedName>
    <definedName name="Z_A0EB0A04_1124_498B_8C4B_C1E25B53C1A8_.wvu.FilterData" localSheetId="0" hidden="1">'на 01.04.2018'!$A$7:$H$139</definedName>
    <definedName name="Z_A113B19A_DB2C_4585_AED7_B7EF9F05E57E_.wvu.FilterData" localSheetId="0" hidden="1">'на 01.04.2018'!$A$7:$J$397</definedName>
    <definedName name="Z_A1252AD3_62A9_4B5D_B0FA_98A0DCCDEFC0_.wvu.FilterData" localSheetId="0" hidden="1">'на 01.04.2018'!$A$7:$J$397</definedName>
    <definedName name="Z_A2611F3A_C06C_4662_B39E_6F08BA7C9B14_.wvu.FilterData" localSheetId="0" hidden="1">'на 01.04.2018'!$A$7:$H$139</definedName>
    <definedName name="Z_A28DA500_33FC_4913_B21A_3E2D7ED7A130_.wvu.FilterData" localSheetId="0" hidden="1">'на 01.04.2018'!$A$7:$H$139</definedName>
    <definedName name="Z_A38250FB_559C_49CE_918A_6673F9586B86_.wvu.FilterData" localSheetId="0" hidden="1">'на 01.04.2018'!$A$7:$J$397</definedName>
    <definedName name="Z_A5169FE8_9D26_44E6_A6EA_F78B40E1DE01_.wvu.FilterData" localSheetId="0" hidden="1">'на 01.04.2018'!$A$7:$J$397</definedName>
    <definedName name="Z_A62258B9_7768_4C4F_AFFC_537782E81CFF_.wvu.FilterData" localSheetId="0" hidden="1">'на 01.04.2018'!$A$7:$H$139</definedName>
    <definedName name="Z_A65D4FF6_26A1_47FE_AF98_41E05002FB1E_.wvu.FilterData" localSheetId="0" hidden="1">'на 01.04.2018'!$A$7:$H$139</definedName>
    <definedName name="Z_A6816A2A_A381_4629_A196_A2D2CBED046E_.wvu.FilterData" localSheetId="0" hidden="1">'на 01.04.2018'!$A$7:$J$397</definedName>
    <definedName name="Z_A6B98527_7CBF_4E4D_BDEA_9334A3EB779F_.wvu.Cols" localSheetId="0" hidden="1">'на 01.04.2018'!#REF!,'на 01.04.2018'!#REF!,'на 01.04.2018'!$K:$BN</definedName>
    <definedName name="Z_A6B98527_7CBF_4E4D_BDEA_9334A3EB779F_.wvu.FilterData" localSheetId="0" hidden="1">'на 01.04.2018'!$A$7:$J$397</definedName>
    <definedName name="Z_A6B98527_7CBF_4E4D_BDEA_9334A3EB779F_.wvu.PrintArea" localSheetId="0" hidden="1">'на 01.04.2018'!$A$1:$BN$189</definedName>
    <definedName name="Z_A6B98527_7CBF_4E4D_BDEA_9334A3EB779F_.wvu.PrintTitles" localSheetId="0" hidden="1">'на 01.04.2018'!$5:$7</definedName>
    <definedName name="Z_A8EFE8CB_4B40_4A53_8B7A_29439E2B50D7_.wvu.FilterData" localSheetId="0" hidden="1">'на 01.04.2018'!$A$7:$J$397</definedName>
    <definedName name="Z_A98C96B5_CE3A_4FF9_B3E5_0DBB66ADC5BB_.wvu.FilterData" localSheetId="0" hidden="1">'на 01.04.2018'!$A$7:$H$139</definedName>
    <definedName name="Z_A9BB2943_E4B1_4809_A926_69F8C50E1CF2_.wvu.FilterData" localSheetId="0" hidden="1">'на 01.04.2018'!$A$7:$J$397</definedName>
    <definedName name="Z_AA4C7BF5_07E0_4095_B165_D2AF600190FA_.wvu.FilterData" localSheetId="0" hidden="1">'на 01.04.2018'!$A$7:$H$139</definedName>
    <definedName name="Z_AAC4B5AB_1913_4D9C_A1FF_BD9345E009EB_.wvu.FilterData" localSheetId="0" hidden="1">'на 01.04.2018'!$A$7:$H$139</definedName>
    <definedName name="Z_AB20AEF7_931C_411F_91E6_F461408B5AE6_.wvu.FilterData" localSheetId="0" hidden="1">'на 01.04.2018'!$A$7:$J$397</definedName>
    <definedName name="Z_ABA75302_0F6D_4886_9D81_1818E8870CAA_.wvu.FilterData" localSheetId="0" hidden="1">'на 01.04.2018'!$A$3:$K$194</definedName>
    <definedName name="Z_ABAF42E6_6CD6_46B1_A0C6_0099C207BC1C_.wvu.FilterData" localSheetId="0" hidden="1">'на 01.04.2018'!$A$7:$J$397</definedName>
    <definedName name="Z_ABF07E15_3FB5_46FA_8B18_72FA32E3F1DA_.wvu.FilterData" localSheetId="0" hidden="1">'на 01.04.2018'!$A$7:$J$397</definedName>
    <definedName name="Z_ACFE2E5A_B4BC_4793_B103_05F97C227772_.wvu.FilterData" localSheetId="0" hidden="1">'на 01.04.2018'!$A$7:$J$397</definedName>
    <definedName name="Z_AD079EA2_4E18_46EE_8E20_0C7923C917D2_.wvu.FilterData" localSheetId="0" hidden="1">'на 01.04.2018'!$A$7:$J$397</definedName>
    <definedName name="Z_ADE318A0_9CB5_431A_AF2B_D561B19631D9_.wvu.FilterData" localSheetId="0" hidden="1">'на 01.04.2018'!$A$7:$J$397</definedName>
    <definedName name="Z_AF01D870_77CB_46A2_A95B_3A27FF42EAA8_.wvu.FilterData" localSheetId="0" hidden="1">'на 01.04.2018'!$A$7:$H$139</definedName>
    <definedName name="Z_AF1AEFF5_9892_4FCB_BD3E_6CF1CEE1B71B_.wvu.FilterData" localSheetId="0" hidden="1">'на 01.04.2018'!$A$7:$J$397</definedName>
    <definedName name="Z_AFABF6AA_2F6E_48B0_98F8_213EA30990B1_.wvu.FilterData" localSheetId="0" hidden="1">'на 01.04.2018'!$A$7:$J$397</definedName>
    <definedName name="Z_AFC26506_1EE1_430F_B247_3257CE41958A_.wvu.FilterData" localSheetId="0" hidden="1">'на 01.04.2018'!$A$7:$J$397</definedName>
    <definedName name="Z_B00B4D71_156E_4DD9_93CC_1F392CBA035F_.wvu.FilterData" localSheetId="0" hidden="1">'на 01.04.2018'!$A$7:$J$397</definedName>
    <definedName name="Z_B0B61858_D248_4F0B_95EB_A53482FBF19B_.wvu.FilterData" localSheetId="0" hidden="1">'на 01.04.2018'!$A$7:$J$397</definedName>
    <definedName name="Z_B0BB7BD4_E507_4D19_A9BF_6595068A89B5_.wvu.FilterData" localSheetId="0" hidden="1">'на 01.04.2018'!$A$7:$J$397</definedName>
    <definedName name="Z_B180D137_9F25_4AD4_9057_37928F1867A8_.wvu.FilterData" localSheetId="0" hidden="1">'на 01.04.2018'!$A$7:$H$139</definedName>
    <definedName name="Z_B1FA2CF0_321B_4787_93E8_EB6D5C78D6B5_.wvu.FilterData" localSheetId="0" hidden="1">'на 01.04.2018'!$A$7:$J$397</definedName>
    <definedName name="Z_B246A3A0_6AE0_4610_AE7A_F7490C26DBCA_.wvu.FilterData" localSheetId="0" hidden="1">'на 01.04.2018'!$A$7:$J$397</definedName>
    <definedName name="Z_B2D38EAC_E767_43A7_B7A2_621639FE347D_.wvu.FilterData" localSheetId="0" hidden="1">'на 01.04.2018'!$A$7:$H$139</definedName>
    <definedName name="Z_B3114865_FFF9_40B7_B9E6_C3642102DCF9_.wvu.FilterData" localSheetId="0" hidden="1">'на 01.04.2018'!$A$7:$J$397</definedName>
    <definedName name="Z_B3339176_D3D0_4D7A_8AAB_C0B71F942A93_.wvu.FilterData" localSheetId="0" hidden="1">'на 01.04.2018'!$A$7:$H$139</definedName>
    <definedName name="Z_B45FAC42_679D_43AB_B511_9E5492CAC2DB_.wvu.FilterData" localSheetId="0" hidden="1">'на 01.04.2018'!$A$7:$H$139</definedName>
    <definedName name="Z_B499C08D_A2E7_417F_A9B7_BFCE2B66534F_.wvu.FilterData" localSheetId="0" hidden="1">'на 01.04.2018'!$A$7:$J$397</definedName>
    <definedName name="Z_B543C7D0_E350_4DA4_A835_ADCB64A4D66D_.wvu.FilterData" localSheetId="0" hidden="1">'на 01.04.2018'!$A$7:$J$397</definedName>
    <definedName name="Z_B5533D56_E1AE_4DE7_8436_EF9CA55A4943_.wvu.FilterData" localSheetId="0" hidden="1">'на 01.04.2018'!$A$7:$J$397</definedName>
    <definedName name="Z_B56BEF44_39DC_4F5B_A5E5_157C237832AF_.wvu.FilterData" localSheetId="0" hidden="1">'на 01.04.2018'!$A$7:$H$139</definedName>
    <definedName name="Z_B5A6FE62_B66C_45B1_AF17_B7686B0B3A3F_.wvu.FilterData" localSheetId="0" hidden="1">'на 01.04.2018'!$A$7:$J$397</definedName>
    <definedName name="Z_B603D180_E09A_4B9C_810F_9423EBA4A0EA_.wvu.FilterData" localSheetId="0" hidden="1">'на 01.04.2018'!$A$7:$J$397</definedName>
    <definedName name="Z_B698776A_6A96_445D_9813_F5440DD90495_.wvu.FilterData" localSheetId="0" hidden="1">'на 01.04.2018'!$A$7:$J$397</definedName>
    <definedName name="Z_B6D72401_10F2_4D08_9A2D_EC1E2043D946_.wvu.FilterData" localSheetId="0" hidden="1">'на 01.04.2018'!$A$7:$J$397</definedName>
    <definedName name="Z_B6F11AB1_40C8_4880_BE42_1C35664CF325_.wvu.FilterData" localSheetId="0" hidden="1">'на 01.04.2018'!$A$7:$J$397</definedName>
    <definedName name="Z_B7A22467_168B_475A_AC6B_F744F4990F6A_.wvu.FilterData" localSheetId="0" hidden="1">'на 01.04.2018'!$A$7:$J$397</definedName>
    <definedName name="Z_B7A4DC29_6CA3_48BD_BD2B_5EA61D250392_.wvu.FilterData" localSheetId="0" hidden="1">'на 01.04.2018'!$A$7:$H$139</definedName>
    <definedName name="Z_B7F67755_3086_43A6_86E7_370F80E61BD0_.wvu.FilterData" localSheetId="0" hidden="1">'на 01.04.2018'!$A$7:$H$139</definedName>
    <definedName name="Z_B8283716_285A_45D5_8283_DCA7A3C9CFC7_.wvu.FilterData" localSheetId="0" hidden="1">'на 01.04.2018'!$A$7:$J$397</definedName>
    <definedName name="Z_B858041A_E0C9_4C5A_A736_A0DA4684B712_.wvu.FilterData" localSheetId="0" hidden="1">'на 01.04.2018'!$A$7:$J$397</definedName>
    <definedName name="Z_B8EDA240_D337_4165_927F_4408D011F4B1_.wvu.FilterData" localSheetId="0" hidden="1">'на 01.04.2018'!$A$7:$J$397</definedName>
    <definedName name="Z_B9FDB936_DEDC_405B_AC55_3262523808BE_.wvu.FilterData" localSheetId="0" hidden="1">'на 01.04.2018'!$A$7:$J$397</definedName>
    <definedName name="Z_BAB4825B_2E54_4A6C_A72D_1F8E7B4FEFFB_.wvu.FilterData" localSheetId="0" hidden="1">'на 01.04.2018'!$A$7:$J$397</definedName>
    <definedName name="Z_BAFB3A8F_5ACD_4C4A_A33C_831C754D88C0_.wvu.FilterData" localSheetId="0" hidden="1">'на 01.04.2018'!$A$7:$J$397</definedName>
    <definedName name="Z_BC09D690_D177_4FC8_AE1F_8F0F0D5C6ECD_.wvu.FilterData" localSheetId="0" hidden="1">'на 01.04.2018'!$A$7:$J$397</definedName>
    <definedName name="Z_BC6910FC_42F8_457B_8F8D_9BC0111CE283_.wvu.FilterData" localSheetId="0" hidden="1">'на 01.04.2018'!$A$7:$J$397</definedName>
    <definedName name="Z_BD707806_8F10_492F_81AE_A7900A187828_.wvu.FilterData" localSheetId="0" hidden="1">'на 01.04.2018'!$A$3:$K$194</definedName>
    <definedName name="Z_BDD573CF_BFE0_4002_B5F7_E438A5DAD635_.wvu.FilterData" localSheetId="0" hidden="1">'на 01.04.2018'!$A$7:$J$397</definedName>
    <definedName name="Z_BE3F7214_4B0C_40FA_B4F7_B0F38416BCEF_.wvu.FilterData" localSheetId="0" hidden="1">'на 01.04.2018'!$A$7:$J$397</definedName>
    <definedName name="Z_BE442298_736F_47F5_9592_76FFCCDA59DB_.wvu.FilterData" localSheetId="0" hidden="1">'на 01.04.2018'!$A$7:$H$139</definedName>
    <definedName name="Z_BE842559_6B14_41AC_A92A_4E50A6CE8B79_.wvu.FilterData" localSheetId="0" hidden="1">'на 01.04.2018'!$A$7:$J$397</definedName>
    <definedName name="Z_BE97AC31_BFEB_4520_BC44_68B0C987C70A_.wvu.FilterData" localSheetId="0" hidden="1">'на 01.04.2018'!$A$7:$J$397</definedName>
    <definedName name="Z_BEA0FDBA_BB07_4C19_8BBD_5E57EE395C09_.wvu.Cols" localSheetId="0" hidden="1">'на 01.04.2018'!#REF!</definedName>
    <definedName name="Z_BEA0FDBA_BB07_4C19_8BBD_5E57EE395C09_.wvu.FilterData" localSheetId="0" hidden="1">'на 01.04.2018'!$A$7:$J$397</definedName>
    <definedName name="Z_BEA0FDBA_BB07_4C19_8BBD_5E57EE395C09_.wvu.PrintArea" localSheetId="0" hidden="1">'на 01.04.2018'!$A$1:$J$195</definedName>
    <definedName name="Z_BEA0FDBA_BB07_4C19_8BBD_5E57EE395C09_.wvu.PrintTitles" localSheetId="0" hidden="1">'на 01.04.2018'!$5:$8</definedName>
    <definedName name="Z_BF22223F_B516_45E8_9C4B_DD4CB4CE2C48_.wvu.FilterData" localSheetId="0" hidden="1">'на 01.04.2018'!$A$7:$J$397</definedName>
    <definedName name="Z_BF65F093_304D_44F0_BF26_E5F8F9093CF5_.wvu.FilterData" localSheetId="0" hidden="1">'на 01.04.2018'!$A$7:$J$60</definedName>
    <definedName name="Z_C02D2AC3_00AB_4B4C_8299_349FC338B994_.wvu.FilterData" localSheetId="0" hidden="1">'на 01.04.2018'!$A$7:$J$397</definedName>
    <definedName name="Z_C0ED18A2_48B4_4C82_979B_4B80DB79BC08_.wvu.FilterData" localSheetId="0" hidden="1">'на 01.04.2018'!$A$7:$J$397</definedName>
    <definedName name="Z_C140C6EF_B272_4886_8555_3A3DB8A6C4A0_.wvu.FilterData" localSheetId="0" hidden="1">'на 01.04.2018'!$A$7:$J$397</definedName>
    <definedName name="Z_C14C28B9_3A8B_4F55_AC1E_B6D3DA6398D5_.wvu.FilterData" localSheetId="0" hidden="1">'на 01.04.2018'!$A$7:$J$397</definedName>
    <definedName name="Z_C276A679_E43E_444B_B0E9_B307A301A03A_.wvu.FilterData" localSheetId="0" hidden="1">'на 01.04.2018'!$A$7:$J$397</definedName>
    <definedName name="Z_C2E7FF11_4F7B_4EA9_AD45_A8385AC4BC24_.wvu.FilterData" localSheetId="0" hidden="1">'на 01.04.2018'!$A$7:$H$139</definedName>
    <definedName name="Z_C3E7B974_7E68_49C9_8A66_DEBBC3D71CB8_.wvu.FilterData" localSheetId="0" hidden="1">'на 01.04.2018'!$A$7:$H$139</definedName>
    <definedName name="Z_C3E97E4D_03A9_422E_8E65_116E90E7DE0A_.wvu.FilterData" localSheetId="0" hidden="1">'на 01.04.2018'!$A$7:$J$397</definedName>
    <definedName name="Z_C47D5376_4107_461D_B353_0F0CCA5A27B8_.wvu.FilterData" localSheetId="0" hidden="1">'на 01.04.2018'!$A$7:$H$139</definedName>
    <definedName name="Z_C4A81194_E272_4927_9E06_D47C43E50753_.wvu.FilterData" localSheetId="0" hidden="1">'на 01.04.2018'!$A$7:$J$397</definedName>
    <definedName name="Z_C4E388F3_F33E_45AF_8E75_3BD450853C20_.wvu.FilterData" localSheetId="0" hidden="1">'на 01.04.2018'!$A$7:$J$397</definedName>
    <definedName name="Z_C55D9313_9108_41CA_AD0E_FE2F7292C638_.wvu.FilterData" localSheetId="0" hidden="1">'на 01.04.2018'!$A$7:$H$139</definedName>
    <definedName name="Z_C5D84F85_3611_4C2A_903D_ECFF3A3DA3D9_.wvu.FilterData" localSheetId="0" hidden="1">'на 01.04.2018'!$A$7:$H$139</definedName>
    <definedName name="Z_C636DE0B_BC5D_45AA_89BD_B628CA1FE119_.wvu.FilterData" localSheetId="0" hidden="1">'на 01.04.2018'!$A$7:$J$397</definedName>
    <definedName name="Z_C70C85CF_5ADB_4631_87C7_BA23E9BE3196_.wvu.FilterData" localSheetId="0" hidden="1">'на 01.04.2018'!$A$7:$J$397</definedName>
    <definedName name="Z_C74598AC_1D4B_466D_8455_294C1A2E69BB_.wvu.FilterData" localSheetId="0" hidden="1">'на 01.04.2018'!$A$7:$H$139</definedName>
    <definedName name="Z_C7DB809B_EB90_4CA8_929B_8A5AA3E83B84_.wvu.FilterData" localSheetId="0" hidden="1">'на 01.04.2018'!$A$7:$J$397</definedName>
    <definedName name="Z_C8579552_11B1_4140_9659_E1DA02EF9DD1_.wvu.FilterData" localSheetId="0" hidden="1">'на 01.04.2018'!$A$7:$J$397</definedName>
    <definedName name="Z_C8C7D91A_0101_429D_A7C4_25C2A366909A_.wvu.Cols" localSheetId="0" hidden="1">'на 01.04.2018'!#REF!,'на 01.04.2018'!#REF!</definedName>
    <definedName name="Z_C8C7D91A_0101_429D_A7C4_25C2A366909A_.wvu.FilterData" localSheetId="0" hidden="1">'на 01.04.2018'!$A$7:$J$60</definedName>
    <definedName name="Z_C8C7D91A_0101_429D_A7C4_25C2A366909A_.wvu.Rows" localSheetId="0" hidden="1">'на 01.04.2018'!#REF!,'на 01.04.2018'!#REF!,'на 01.04.2018'!#REF!,'на 01.04.2018'!#REF!,'на 01.04.2018'!#REF!,'на 01.04.2018'!#REF!,'на 01.04.2018'!#REF!,'на 01.04.2018'!#REF!,'на 01.04.2018'!#REF!,'на 01.04.2018'!#REF!</definedName>
    <definedName name="Z_C9081176_529C_43E8_8E20_8AC24E7C2D35_.wvu.FilterData" localSheetId="0" hidden="1">'на 01.04.2018'!$A$7:$J$397</definedName>
    <definedName name="Z_C94FB5D5_E515_4327_B4DC_AC3D7C1A6363_.wvu.FilterData" localSheetId="0" hidden="1">'на 01.04.2018'!$A$7:$J$397</definedName>
    <definedName name="Z_C97ACF3E_ACD3_4C9D_94FA_EA6F3D46505E_.wvu.FilterData" localSheetId="0" hidden="1">'на 01.04.2018'!$A$7:$J$397</definedName>
    <definedName name="Z_C98B4A4E_FC1F_45B3_ABB0_7DC9BD4B8057_.wvu.FilterData" localSheetId="0" hidden="1">'на 01.04.2018'!$A$7:$H$139</definedName>
    <definedName name="Z_C9A5AE8B_0A38_4D54_B36F_AFD2A577F3EF_.wvu.FilterData" localSheetId="0" hidden="1">'на 01.04.2018'!$A$7:$J$397</definedName>
    <definedName name="Z_CA384592_0CFD_4322_A4EB_34EC04693944_.wvu.FilterData" localSheetId="0" hidden="1">'на 01.04.2018'!$A$7:$J$397</definedName>
    <definedName name="Z_CA384592_0CFD_4322_A4EB_34EC04693944_.wvu.PrintArea" localSheetId="0" hidden="1">'на 01.04.2018'!$A$1:$J$195</definedName>
    <definedName name="Z_CA384592_0CFD_4322_A4EB_34EC04693944_.wvu.PrintTitles" localSheetId="0" hidden="1">'на 01.04.2018'!$5:$8</definedName>
    <definedName name="Z_CAAD7F8A_A328_4C0A_9ECF_2AD83A08D699_.wvu.FilterData" localSheetId="0" hidden="1">'на 01.04.2018'!$A$7:$H$139</definedName>
    <definedName name="Z_CB1A56DC_A135_41E6_8A02_AE4E518C879F_.wvu.FilterData" localSheetId="0" hidden="1">'на 01.04.2018'!$A$7:$J$397</definedName>
    <definedName name="Z_CB4880DD_CE83_4DFC_BBA7_70687256D5A4_.wvu.FilterData" localSheetId="0" hidden="1">'на 01.04.2018'!$A$7:$H$139</definedName>
    <definedName name="Z_CBDBA949_FA00_4560_8001_BD00E63FCCA4_.wvu.FilterData" localSheetId="0" hidden="1">'на 01.04.2018'!$A$7:$J$397</definedName>
    <definedName name="Z_CBF12BD1_A071_4448_8003_32E74F40E3E3_.wvu.FilterData" localSheetId="0" hidden="1">'на 01.04.2018'!$A$7:$H$139</definedName>
    <definedName name="Z_CBF9D894_3FD2_4B68_BAC8_643DB23851C0_.wvu.FilterData" localSheetId="0" hidden="1">'на 01.04.2018'!$A$7:$H$139</definedName>
    <definedName name="Z_CBF9D894_3FD2_4B68_BAC8_643DB23851C0_.wvu.Rows" localSheetId="0" hidden="1">'на 01.04.2018'!#REF!,'на 01.04.2018'!#REF!,'на 01.04.2018'!#REF!,'на 01.04.2018'!#REF!</definedName>
    <definedName name="Z_CCC17219_B1A3_4C6B_B903_0E4550432FD0_.wvu.FilterData" localSheetId="0" hidden="1">'на 01.04.2018'!$A$7:$H$139</definedName>
    <definedName name="Z_CCF533A2_322B_40E2_88B2_065E6D1D35B4_.wvu.Cols" localSheetId="0" hidden="1">'на 01.04.2018'!#REF!</definedName>
    <definedName name="Z_CCF533A2_322B_40E2_88B2_065E6D1D35B4_.wvu.FilterData" localSheetId="0" hidden="1">'на 01.04.2018'!$A$7:$J$397</definedName>
    <definedName name="Z_CCF533A2_322B_40E2_88B2_065E6D1D35B4_.wvu.PrintArea" localSheetId="0" hidden="1">'на 01.04.2018'!$A$1:$J$193</definedName>
    <definedName name="Z_CCF533A2_322B_40E2_88B2_065E6D1D35B4_.wvu.PrintTitles" localSheetId="0" hidden="1">'на 01.04.2018'!$5:$8</definedName>
    <definedName name="Z_CD10AFE5_EACD_43E3_B0AD_1FCFF7EEADC3_.wvu.FilterData" localSheetId="0" hidden="1">'на 01.04.2018'!$A$7:$J$397</definedName>
    <definedName name="Z_CDABDA6A_CEAA_4779_9390_A07E787E5F1B_.wvu.FilterData" localSheetId="0" hidden="1">'на 01.04.2018'!$A$7:$J$397</definedName>
    <definedName name="Z_CDBBEB40_4DC8_4F8A_B0B0_EE0E987A2098_.wvu.FilterData" localSheetId="0" hidden="1">'на 01.04.2018'!$A$7:$J$397</definedName>
    <definedName name="Z_CEF22FD3_C3E9_4C31_B864_568CAC74A486_.wvu.FilterData" localSheetId="0" hidden="1">'на 01.04.2018'!$A$7:$J$397</definedName>
    <definedName name="Z_CFEB7053_3C1D_451D_9A86_5940DFCF964A_.wvu.FilterData" localSheetId="0" hidden="1">'на 01.04.2018'!$A$7:$J$397</definedName>
    <definedName name="Z_D165341F_496A_48CE_829A_555B16787041_.wvu.FilterData" localSheetId="0" hidden="1">'на 01.04.2018'!$A$7:$J$397</definedName>
    <definedName name="Z_D20DFCFE_63F9_4265_B37B_4F36C46DF159_.wvu.Cols" localSheetId="0" hidden="1">'на 01.04.2018'!#REF!,'на 01.04.2018'!#REF!</definedName>
    <definedName name="Z_D20DFCFE_63F9_4265_B37B_4F36C46DF159_.wvu.FilterData" localSheetId="0" hidden="1">'на 01.04.2018'!$A$7:$J$397</definedName>
    <definedName name="Z_D20DFCFE_63F9_4265_B37B_4F36C46DF159_.wvu.PrintArea" localSheetId="0" hidden="1">'на 01.04.2018'!$A$1:$J$189</definedName>
    <definedName name="Z_D20DFCFE_63F9_4265_B37B_4F36C46DF159_.wvu.PrintTitles" localSheetId="0" hidden="1">'на 01.04.2018'!$5:$8</definedName>
    <definedName name="Z_D20DFCFE_63F9_4265_B37B_4F36C46DF159_.wvu.Rows" localSheetId="0" hidden="1">'на 01.04.2018'!#REF!,'на 01.04.2018'!#REF!,'на 01.04.2018'!#REF!,'на 01.04.2018'!#REF!,'на 01.04.2018'!#REF!</definedName>
    <definedName name="Z_D2422493_0DF6_4923_AFF9_1CE532FC9E0E_.wvu.FilterData" localSheetId="0" hidden="1">'на 01.04.2018'!$A$7:$J$397</definedName>
    <definedName name="Z_D26EAC32_42CC_46AF_8D27_8094727B2B8E_.wvu.FilterData" localSheetId="0" hidden="1">'на 01.04.2018'!$A$7:$J$397</definedName>
    <definedName name="Z_D298563F_7459_410D_A6E1_6B1CDFA6DAA7_.wvu.FilterData" localSheetId="0" hidden="1">'на 01.04.2018'!$A$7:$J$397</definedName>
    <definedName name="Z_D2D627FD_8F1D_4B0C_A4A1_1A515A2831A8_.wvu.FilterData" localSheetId="0" hidden="1">'на 01.04.2018'!$A$7:$J$397</definedName>
    <definedName name="Z_D343F548_3DE6_4716_9B8B_0FF1DF1B1DE3_.wvu.FilterData" localSheetId="0" hidden="1">'на 01.04.2018'!$A$7:$H$139</definedName>
    <definedName name="Z_D3607008_88A4_4735_BF9B_0D60A732D98C_.wvu.FilterData" localSheetId="0" hidden="1">'на 01.04.2018'!$A$7:$J$397</definedName>
    <definedName name="Z_D3C3EFC2_493C_4B9B_BC16_8147B08F8F65_.wvu.FilterData" localSheetId="0" hidden="1">'на 01.04.2018'!$A$7:$H$139</definedName>
    <definedName name="Z_D3D848E7_EB88_4E73_985E_C45B9AE68145_.wvu.FilterData" localSheetId="0" hidden="1">'на 01.04.2018'!$A$7:$J$397</definedName>
    <definedName name="Z_D3E86F4B_12A8_47CC_AEBE_74534991E315_.wvu.FilterData" localSheetId="0" hidden="1">'на 01.04.2018'!$A$7:$J$397</definedName>
    <definedName name="Z_D3F31BC4_4CDA_431B_BA5F_ADE76A923760_.wvu.FilterData" localSheetId="0" hidden="1">'на 01.04.2018'!$A$7:$H$139</definedName>
    <definedName name="Z_D41FF341_5913_4A9E_9CE5_B058CA00C0C7_.wvu.FilterData" localSheetId="0" hidden="1">'на 01.04.2018'!$A$7:$J$397</definedName>
    <definedName name="Z_D45ABB34_16CC_462D_8459_2034D47F465D_.wvu.FilterData" localSheetId="0" hidden="1">'на 01.04.2018'!$A$7:$H$139</definedName>
    <definedName name="Z_D479007E_A9E8_4307_A3E8_18A2BB5C55F2_.wvu.FilterData" localSheetId="0" hidden="1">'на 01.04.2018'!$A$7:$J$397</definedName>
    <definedName name="Z_D48CEF89_B01B_4E1D_92B4_235EA4A40F11_.wvu.FilterData" localSheetId="0" hidden="1">'на 01.04.2018'!$A$7:$J$397</definedName>
    <definedName name="Z_D4B24D18_8D1D_47A1_AE9B_21E3F9EF98EE_.wvu.FilterData" localSheetId="0" hidden="1">'на 01.04.2018'!$A$7:$J$397</definedName>
    <definedName name="Z_D4D3E883_F6A4_4364_94CA_00BA6BEEBB0B_.wvu.FilterData" localSheetId="0" hidden="1">'на 01.04.2018'!$A$7:$J$397</definedName>
    <definedName name="Z_D4E20E73_FD07_4BE4_B8FA_FE6B214643C4_.wvu.FilterData" localSheetId="0" hidden="1">'на 01.04.2018'!$A$7:$J$397</definedName>
    <definedName name="Z_D5317C3A_3EDA_404B_818D_EAF558810951_.wvu.FilterData" localSheetId="0" hidden="1">'на 01.04.2018'!$A$7:$H$139</definedName>
    <definedName name="Z_D537FB3B_712D_486A_BA32_4F73BEB2AA19_.wvu.FilterData" localSheetId="0" hidden="1">'на 01.04.2018'!$A$7:$H$139</definedName>
    <definedName name="Z_D6730C21_0555_4F4D_B589_9DE5CFF9C442_.wvu.FilterData" localSheetId="0" hidden="1">'на 01.04.2018'!$A$7:$H$139</definedName>
    <definedName name="Z_D6D7FE80_F340_4943_9CA8_381604446690_.wvu.FilterData" localSheetId="0" hidden="1">'на 01.04.2018'!$A$7:$J$397</definedName>
    <definedName name="Z_D7104B72_13BA_47A2_BD7D_6C7C814EB74F_.wvu.FilterData" localSheetId="0" hidden="1">'на 01.04.2018'!$A$7:$J$397</definedName>
    <definedName name="Z_D7BC8E82_4392_4806_9DAE_D94253790B9C_.wvu.Cols" localSheetId="0" hidden="1">'на 01.04.2018'!#REF!,'на 01.04.2018'!#REF!,'на 01.04.2018'!$K:$BN</definedName>
    <definedName name="Z_D7BC8E82_4392_4806_9DAE_D94253790B9C_.wvu.FilterData" localSheetId="0" hidden="1">'на 01.04.2018'!$A$7:$J$397</definedName>
    <definedName name="Z_D7BC8E82_4392_4806_9DAE_D94253790B9C_.wvu.PrintArea" localSheetId="0" hidden="1">'на 01.04.2018'!$A$1:$BN$189</definedName>
    <definedName name="Z_D7BC8E82_4392_4806_9DAE_D94253790B9C_.wvu.PrintTitles" localSheetId="0" hidden="1">'на 01.04.2018'!$5:$7</definedName>
    <definedName name="Z_D7DA24ED_ABB7_4D6E_ACD6_4B88F5184AF8_.wvu.FilterData" localSheetId="0" hidden="1">'на 01.04.2018'!$A$7:$J$397</definedName>
    <definedName name="Z_D8418465_ECB6_40A4_8538_9D6D02B4E5CE_.wvu.FilterData" localSheetId="0" hidden="1">'на 01.04.2018'!$A$7:$H$139</definedName>
    <definedName name="Z_D8836A46_4276_4875_86A1_BB0E2B53006C_.wvu.FilterData" localSheetId="0" hidden="1">'на 01.04.2018'!$A$7:$H$139</definedName>
    <definedName name="Z_D8EBE17E_7A1A_4392_901C_A4C8DD4BAF28_.wvu.FilterData" localSheetId="0" hidden="1">'на 01.04.2018'!$A$7:$H$139</definedName>
    <definedName name="Z_D917D9C8_DA24_43F6_B702_2D065DC4F3EA_.wvu.FilterData" localSheetId="0" hidden="1">'на 01.04.2018'!$A$7:$J$397</definedName>
    <definedName name="Z_D921BCFE_106A_48C3_8051_F877509D5A90_.wvu.FilterData" localSheetId="0" hidden="1">'на 01.04.2018'!$A$7:$J$397</definedName>
    <definedName name="Z_D930048B_C8C6_498D_B7FD_C4CFAF447C25_.wvu.FilterData" localSheetId="0" hidden="1">'на 01.04.2018'!$A$7:$J$397</definedName>
    <definedName name="Z_D93C7415_B321_4E66_84AD_0490D011FDE7_.wvu.FilterData" localSheetId="0" hidden="1">'на 01.04.2018'!$A$7:$J$397</definedName>
    <definedName name="Z_D952F92C_16FA_49C0_ACE1_EEFE2012130A_.wvu.FilterData" localSheetId="0" hidden="1">'на 01.04.2018'!$A$7:$J$397</definedName>
    <definedName name="Z_D954D534_B88D_4A21_85D6_C0757B597D1E_.wvu.FilterData" localSheetId="0" hidden="1">'на 01.04.2018'!$A$7:$J$397</definedName>
    <definedName name="Z_D95852A1_B0FC_4AC5_B62B_5CCBE05B0D15_.wvu.FilterData" localSheetId="0" hidden="1">'на 01.04.2018'!$A$7:$J$397</definedName>
    <definedName name="Z_D97BC9A1_860C_45CB_8FAD_B69CEE39193C_.wvu.FilterData" localSheetId="0" hidden="1">'на 01.04.2018'!$A$7:$H$139</definedName>
    <definedName name="Z_D981844C_3450_4227_997A_DB8016618FC0_.wvu.FilterData" localSheetId="0" hidden="1">'на 01.04.2018'!$A$7:$J$397</definedName>
    <definedName name="Z_D9E7CF58_1888_4559_99D1_C71D21E76828_.wvu.FilterData" localSheetId="0" hidden="1">'на 01.04.2018'!$A$7:$J$397</definedName>
    <definedName name="Z_DA3033F1_502F_4BCA_B468_CBA3E20E7254_.wvu.FilterData" localSheetId="0" hidden="1">'на 01.04.2018'!$A$7:$J$397</definedName>
    <definedName name="Z_DA5DFA2D_C1AA_42F5_8828_D1905F1C9BD0_.wvu.FilterData" localSheetId="0" hidden="1">'на 01.04.2018'!$A$7:$J$397</definedName>
    <definedName name="Z_DAB9487C_F291_4A20_8CE8_A04CF6419B39_.wvu.FilterData" localSheetId="0" hidden="1">'на 01.04.2018'!$A$7:$J$397</definedName>
    <definedName name="Z_DB55315D_56C8_4F2C_9317_AA25AA5EAC9E_.wvu.FilterData" localSheetId="0" hidden="1">'на 01.04.2018'!$A$7:$J$397</definedName>
    <definedName name="Z_DBB88EE7_5C30_443C_A427_07BA2C7C58DA_.wvu.FilterData" localSheetId="0" hidden="1">'на 01.04.2018'!$A$7:$J$397</definedName>
    <definedName name="Z_DBF40914_927D_466F_8B6B_F333D1AFC9B0_.wvu.FilterData" localSheetId="0" hidden="1">'на 01.04.2018'!$A$7:$J$397</definedName>
    <definedName name="Z_DC263B7F_7E05_4E66_AE9F_05D6DDE635B1_.wvu.FilterData" localSheetId="0" hidden="1">'на 01.04.2018'!$A$7:$H$139</definedName>
    <definedName name="Z_DC796824_ECED_4590_A3E8_8D5A3534C637_.wvu.FilterData" localSheetId="0" hidden="1">'на 01.04.2018'!$A$7:$H$139</definedName>
    <definedName name="Z_DCC1B134_1BA2_418E_B1D0_0938D8743370_.wvu.FilterData" localSheetId="0" hidden="1">'на 01.04.2018'!$A$7:$H$139</definedName>
    <definedName name="Z_DD479BCC_48E3_497E_81BC_9A58CD7AC8EF_.wvu.FilterData" localSheetId="0" hidden="1">'на 01.04.2018'!$A$7:$J$397</definedName>
    <definedName name="Z_DDA68DE5_EF86_4A52_97CD_589088C5FE7A_.wvu.FilterData" localSheetId="0" hidden="1">'на 01.04.2018'!$A$7:$H$139</definedName>
    <definedName name="Z_DE210091_3D77_4964_B6B2_443A728CBE9E_.wvu.FilterData" localSheetId="0" hidden="1">'на 01.04.2018'!$A$7:$J$397</definedName>
    <definedName name="Z_DE2C3999_6F3E_4D24_86CF_8803BF5FAA48_.wvu.FilterData" localSheetId="0" hidden="1">'на 01.04.2018'!$A$7:$J$60</definedName>
    <definedName name="Z_DEA6EDB2_F27D_4C8F_B061_FD80BEC5543F_.wvu.FilterData" localSheetId="0" hidden="1">'на 01.04.2018'!$A$7:$H$139</definedName>
    <definedName name="Z_DECE3245_1BE4_4A3F_B644_E8DE80612C1E_.wvu.FilterData" localSheetId="0" hidden="1">'на 01.04.2018'!$A$7:$J$397</definedName>
    <definedName name="Z_DF6B7D46_D8DB_447A_83A4_53EE18358CF2_.wvu.FilterData" localSheetId="0" hidden="1">'на 01.04.2018'!$A$7:$J$397</definedName>
    <definedName name="Z_DFB08918_D5A4_4224_AEA5_63620C0D53DD_.wvu.FilterData" localSheetId="0" hidden="1">'на 01.04.2018'!$A$7:$J$397</definedName>
    <definedName name="Z_E0178566_B0D6_4A04_941F_723DE4642B4A_.wvu.FilterData" localSheetId="0" hidden="1">'на 01.04.2018'!$A$7:$J$397</definedName>
    <definedName name="Z_E0415026_A3A4_4408_93D6_8180A1256A98_.wvu.FilterData" localSheetId="0" hidden="1">'на 01.04.2018'!$A$7:$J$397</definedName>
    <definedName name="Z_E0B34E03_0754_4713_9A98_5ACEE69C9E71_.wvu.FilterData" localSheetId="0" hidden="1">'на 01.04.2018'!$A$7:$H$139</definedName>
    <definedName name="Z_E1E7843B_3EC3_4FFF_9B1C_53E7DE6A4004_.wvu.FilterData" localSheetId="0" hidden="1">'на 01.04.2018'!$A$7:$H$139</definedName>
    <definedName name="Z_E25FE844_1AD8_4E16_B2DB_9033A702F13A_.wvu.FilterData" localSheetId="0" hidden="1">'на 01.04.2018'!$A$7:$H$139</definedName>
    <definedName name="Z_E2861A4E_263A_4BE6_9223_2DA352B0AD2D_.wvu.FilterData" localSheetId="0" hidden="1">'на 01.04.2018'!$A$7:$H$139</definedName>
    <definedName name="Z_E2FB76DF_1C94_4620_8087_FEE12FDAA3D2_.wvu.FilterData" localSheetId="0" hidden="1">'на 01.04.2018'!$A$7:$H$139</definedName>
    <definedName name="Z_E3C6ECC1_0F12_435D_9B36_B23F6133337F_.wvu.FilterData" localSheetId="0" hidden="1">'на 01.04.2018'!$A$7:$H$139</definedName>
    <definedName name="Z_E437F2F2_3B79_49F0_9901_D31498A163D7_.wvu.FilterData" localSheetId="0" hidden="1">'на 01.04.2018'!$A$7:$J$397</definedName>
    <definedName name="Z_E531BAEE_E556_4AEF_B35B_C675BD99939C_.wvu.FilterData" localSheetId="0" hidden="1">'на 01.04.2018'!$A$7:$J$397</definedName>
    <definedName name="Z_E5EC7523_F88D_4AD4_9A8D_84C16AB7BFC1_.wvu.FilterData" localSheetId="0" hidden="1">'на 01.04.2018'!$A$7:$J$397</definedName>
    <definedName name="Z_E6B0F607_AC37_4539_B427_EA5DBDA71490_.wvu.FilterData" localSheetId="0" hidden="1">'на 01.04.2018'!$A$7:$J$397</definedName>
    <definedName name="Z_E6F2229B_648C_45EB_AFDD_48E1933E9057_.wvu.FilterData" localSheetId="0" hidden="1">'на 01.04.2018'!$A$7:$J$397</definedName>
    <definedName name="Z_E79ABD49_719F_4887_A43D_3DE66BF8AD95_.wvu.FilterData" localSheetId="0" hidden="1">'на 01.04.2018'!$A$7:$J$397</definedName>
    <definedName name="Z_E818C85D_F563_4BCC_9747_0856B0207D9A_.wvu.FilterData" localSheetId="0" hidden="1">'на 01.04.2018'!$A$7:$J$397</definedName>
    <definedName name="Z_E85A9955_A3DD_46D7_A4A3_9B67A0E2B00C_.wvu.FilterData" localSheetId="0" hidden="1">'на 01.04.2018'!$A$7:$J$397</definedName>
    <definedName name="Z_E85CF805_B7EC_4B8E_BF6B_2D35F453C813_.wvu.FilterData" localSheetId="0" hidden="1">'на 01.04.2018'!$A$7:$J$397</definedName>
    <definedName name="Z_E8619C4F_9D0C_40CF_8636_CF30BDB53D78_.wvu.FilterData" localSheetId="0" hidden="1">'на 01.04.2018'!$A$7:$J$397</definedName>
    <definedName name="Z_E86B59AB_8419_4B63_BADC_4C4DB9795CAA_.wvu.FilterData" localSheetId="0" hidden="1">'на 01.04.2018'!$A$7:$J$397</definedName>
    <definedName name="Z_E88E1D11_18C0_4724_9D4F_2C85DDF57564_.wvu.FilterData" localSheetId="0" hidden="1">'на 01.04.2018'!$A$7:$H$139</definedName>
    <definedName name="Z_E8E447B7_386A_4449_A267_EA8A8ED2E9DF_.wvu.FilterData" localSheetId="0" hidden="1">'на 01.04.2018'!$A$7:$J$397</definedName>
    <definedName name="Z_E952215A_EF2B_4724_A091_1F77A330F7A6_.wvu.FilterData" localSheetId="0" hidden="1">'на 01.04.2018'!$A$7:$J$397</definedName>
    <definedName name="Z_E9A4F66F_BB40_4C19_8750_6E61AF1D74A1_.wvu.FilterData" localSheetId="0" hidden="1">'на 01.04.2018'!$A$7:$J$397</definedName>
    <definedName name="Z_EA234825_5817_4C50_AC45_83D70F061045_.wvu.FilterData" localSheetId="0" hidden="1">'на 01.04.2018'!$A$7:$J$397</definedName>
    <definedName name="Z_EA26BD39_D295_43F0_9554_645E38E73803_.wvu.FilterData" localSheetId="0" hidden="1">'на 01.04.2018'!$A$7:$J$397</definedName>
    <definedName name="Z_EA769D6D_3269_481D_9974_BC10C6C55FF6_.wvu.FilterData" localSheetId="0" hidden="1">'на 01.04.2018'!$A$7:$H$139</definedName>
    <definedName name="Z_EB2D8BE6_72BC_4D23_BEC7_DBF109493B0C_.wvu.FilterData" localSheetId="0" hidden="1">'на 01.04.2018'!$A$7:$J$397</definedName>
    <definedName name="Z_EBCDBD63_50FE_4D52_B280_2A723FA77236_.wvu.FilterData" localSheetId="0" hidden="1">'на 01.04.2018'!$A$7:$H$139</definedName>
    <definedName name="Z_EC6B58CC_C695_4EAF_B026_DA7CE6279D7A_.wvu.FilterData" localSheetId="0" hidden="1">'на 01.04.2018'!$A$7:$J$397</definedName>
    <definedName name="Z_EC741CE0_C720_481D_9CFE_596247B0CF36_.wvu.FilterData" localSheetId="0" hidden="1">'на 01.04.2018'!$A$7:$J$397</definedName>
    <definedName name="Z_EC7DFC56_670B_4634_9C36_1A0E9779A8AB_.wvu.FilterData" localSheetId="0" hidden="1">'на 01.04.2018'!$A$7:$J$397</definedName>
    <definedName name="Z_ED74FBD3_DF35_4798_8C2A_7ADA46D140AA_.wvu.FilterData" localSheetId="0" hidden="1">'на 01.04.2018'!$A$7:$H$139</definedName>
    <definedName name="Z_EF1610FE_843B_4864_9DAD_05F697DD47DC_.wvu.FilterData" localSheetId="0" hidden="1">'на 01.04.2018'!$A$7:$J$397</definedName>
    <definedName name="Z_EFFADE78_6F23_4B5D_AE74_3E82BA29B398_.wvu.FilterData" localSheetId="0" hidden="1">'на 01.04.2018'!$A$7:$H$139</definedName>
    <definedName name="Z_F0EB967D_F079_4FD4_AD5F_5BA84E405B49_.wvu.FilterData" localSheetId="0" hidden="1">'на 01.04.2018'!$A$7:$J$397</definedName>
    <definedName name="Z_F140A98E_30AA_4FD0_8B93_08F8951EDE5E_.wvu.FilterData" localSheetId="0" hidden="1">'на 01.04.2018'!$A$7:$H$139</definedName>
    <definedName name="Z_F2110B0B_AAE7_42F0_B553_C360E9249AD4_.wvu.Cols" localSheetId="0" hidden="1">'на 01.04.2018'!#REF!,'на 01.04.2018'!#REF!,'на 01.04.2018'!$K:$BN</definedName>
    <definedName name="Z_F2110B0B_AAE7_42F0_B553_C360E9249AD4_.wvu.FilterData" localSheetId="0" hidden="1">'на 01.04.2018'!$A$7:$J$397</definedName>
    <definedName name="Z_F2110B0B_AAE7_42F0_B553_C360E9249AD4_.wvu.PrintArea" localSheetId="0" hidden="1">'на 01.04.2018'!$A$1:$BN$189</definedName>
    <definedName name="Z_F2110B0B_AAE7_42F0_B553_C360E9249AD4_.wvu.PrintTitles" localSheetId="0" hidden="1">'на 01.04.2018'!$5:$7</definedName>
    <definedName name="Z_F2B210B3_A608_46A5_94E1_E525F8F6A2C4_.wvu.FilterData" localSheetId="0" hidden="1">'на 01.04.2018'!$A$7:$J$397</definedName>
    <definedName name="Z_F30FADD4_07E9_4B4F_B53A_86E542EF0570_.wvu.FilterData" localSheetId="0" hidden="1">'на 01.04.2018'!$A$7:$J$397</definedName>
    <definedName name="Z_F34EC6B1_390D_4B75_852C_F8775ACC3B29_.wvu.FilterData" localSheetId="0" hidden="1">'на 01.04.2018'!$A$7:$J$397</definedName>
    <definedName name="Z_F3E148B1_ED1B_4330_84E7_EFC4722C807A_.wvu.FilterData" localSheetId="0" hidden="1">'на 01.04.2018'!$A$7:$J$397</definedName>
    <definedName name="Z_F3F1BB49_52AF_48BB_95BC_060170851629_.wvu.FilterData" localSheetId="0" hidden="1">'на 01.04.2018'!$A$7:$J$397</definedName>
    <definedName name="Z_F413BB5D_EA53_42FB_84EF_A630DFA6E3CE_.wvu.FilterData" localSheetId="0" hidden="1">'на 01.04.2018'!$A$7:$J$397</definedName>
    <definedName name="Z_F4D51502_0CCD_4E1C_8387_D94D30666E39_.wvu.FilterData" localSheetId="0" hidden="1">'на 01.04.2018'!$A$7:$J$397</definedName>
    <definedName name="Z_F5904F57_BE1E_4C1A_B9F2_3334C6090028_.wvu.FilterData" localSheetId="0" hidden="1">'на 01.04.2018'!$A$7:$J$397</definedName>
    <definedName name="Z_F5F50589_1DF0_4A91_A5AE_A081904AF6B0_.wvu.FilterData" localSheetId="0" hidden="1">'на 01.04.2018'!$A$7:$J$397</definedName>
    <definedName name="Z_F675BEC0_5D51_42CD_8359_31DF2F226166_.wvu.FilterData" localSheetId="0" hidden="1">'на 01.04.2018'!$A$7:$J$397</definedName>
    <definedName name="Z_F7FC106B_79FE_40D3_AA43_206A7284AC4B_.wvu.FilterData" localSheetId="0" hidden="1">'на 01.04.2018'!$A$7:$J$397</definedName>
    <definedName name="Z_F8CD48ED_A67F_492E_A417_09D352E93E12_.wvu.FilterData" localSheetId="0" hidden="1">'на 01.04.2018'!$A$7:$H$139</definedName>
    <definedName name="Z_F8E4304E_2CC4_4F73_A08A_BA6FE8EB77EF_.wvu.FilterData" localSheetId="0" hidden="1">'на 01.04.2018'!$A$7:$J$397</definedName>
    <definedName name="Z_F9AF50D2_05C8_4D13_9F15_43FAA7F1CB7A_.wvu.FilterData" localSheetId="0" hidden="1">'на 01.04.2018'!$A$7:$J$397</definedName>
    <definedName name="Z_F9F96D65_7E5D_4EDB_B47B_CD800EE8793F_.wvu.FilterData" localSheetId="0" hidden="1">'на 01.04.2018'!$A$7:$H$139</definedName>
    <definedName name="Z_FA263ADC_F7F9_4F21_8D0A_B162CFE58321_.wvu.FilterData" localSheetId="0" hidden="1">'на 01.04.2018'!$A$7:$J$397</definedName>
    <definedName name="Z_FA47CA05_CCF1_4EDC_AAF6_26967695B1D8_.wvu.FilterData" localSheetId="0" hidden="1">'на 01.04.2018'!$A$7:$J$397</definedName>
    <definedName name="Z_FAEA1540_FB92_4A7F_8E18_381E2C6FAF74_.wvu.FilterData" localSheetId="0" hidden="1">'на 01.04.2018'!$A$7:$H$139</definedName>
    <definedName name="Z_FB2B2898_07E8_4F64_9660_A5CFE0C3B2A1_.wvu.FilterData" localSheetId="0" hidden="1">'на 01.04.2018'!$A$7:$J$397</definedName>
    <definedName name="Z_FBEEEF36_B47B_4551_8D8A_904E9E1222D4_.wvu.FilterData" localSheetId="0" hidden="1">'на 01.04.2018'!$A$7:$H$139</definedName>
    <definedName name="Z_FC5D3D29_E6B6_4724_B01C_EFC5C58D36F7_.wvu.FilterData" localSheetId="0" hidden="1">'на 01.04.2018'!$A$7:$J$397</definedName>
    <definedName name="Z_FC921717_EFFF_4C5F_AE15_5DB48A6B2DDC_.wvu.FilterData" localSheetId="0" hidden="1">'на 01.04.2018'!$A$7:$J$397</definedName>
    <definedName name="Z_FCFEE462_86B3_4D22_A291_C53135F468F2_.wvu.FilterData" localSheetId="0" hidden="1">'на 01.04.2018'!$A$7:$J$397</definedName>
    <definedName name="Z_FD01F790_1BBF_4238_916B_FA56833C331E_.wvu.FilterData" localSheetId="0" hidden="1">'на 01.04.2018'!$A$7:$J$397</definedName>
    <definedName name="Z_FD0E1B66_1ED2_4768_AEAA_4813773FCD1B_.wvu.FilterData" localSheetId="0" hidden="1">'на 01.04.2018'!$A$7:$H$139</definedName>
    <definedName name="Z_FD5CEF9A_4499_4018_A32D_B5C5AF11D935_.wvu.FilterData" localSheetId="0" hidden="1">'на 01.04.2018'!$A$7:$J$397</definedName>
    <definedName name="Z_FD66CF31_1A62_4649_ABF8_67009C9EEFA8_.wvu.FilterData" localSheetId="0" hidden="1">'на 01.04.2018'!$A$7:$J$397</definedName>
    <definedName name="Z_FDE37E7A_0D62_48F6_B80B_D6356ECC791B_.wvu.FilterData" localSheetId="0" hidden="1">'на 01.04.2018'!$A$7:$J$397</definedName>
    <definedName name="Z_FE9D531A_F987_4486_AC6F_37568587E0CC_.wvu.FilterData" localSheetId="0" hidden="1">'на 01.04.2018'!$A$7:$J$397</definedName>
    <definedName name="Z_FEE18FC2_E5D2_4C59_B7D0_FDF82F2008D4_.wvu.FilterData" localSheetId="0" hidden="1">'на 01.04.2018'!$A$7:$J$397</definedName>
    <definedName name="Z_FEF0FD9C_0AF1_4157_A391_071CD507BEBA_.wvu.FilterData" localSheetId="0" hidden="1">'на 01.04.2018'!$A$7:$J$397</definedName>
    <definedName name="Z_FEFFCD5F_F237_4316_B50A_6C71D0FF3363_.wvu.FilterData" localSheetId="0" hidden="1">'на 01.04.2018'!$A$7:$J$397</definedName>
    <definedName name="Z_FF7CC20D_CA9E_46D2_A113_9EB09E8A7DF6_.wvu.FilterData" localSheetId="0" hidden="1">'на 01.04.2018'!$A$7:$H$139</definedName>
    <definedName name="Z_FF7F531F_28CE_4C28_BA81_DE242DB82E03_.wvu.FilterData" localSheetId="0" hidden="1">'на 01.04.2018'!$A$7:$J$397</definedName>
    <definedName name="Z_FF9EFDBE_F5FD_432E_96BA_C22D4E9B91D4_.wvu.FilterData" localSheetId="0" hidden="1">'на 01.04.2018'!$A$7:$J$397</definedName>
    <definedName name="Z_FFBF84C0_8EC1_41E5_A130_1EB26E22D86E_.wvu.FilterData" localSheetId="0" hidden="1">'на 01.04.2018'!$A$7:$J$397</definedName>
    <definedName name="_xlnm.Print_Titles" localSheetId="0">'на 01.04.2018'!$5:$8</definedName>
    <definedName name="_xlnm.Print_Area" localSheetId="0">'на 01.04.2018'!$A$1:$J$199</definedName>
  </definedNames>
  <calcPr calcId="162913" fullPrecision="0"/>
  <customWorkbookViews>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Залецкая Ольга Геннадьевна - Личное представление" guid="{D95852A1-B0FC-4AC5-B62B-5CCBE05B0D15}" mergeInterval="0" personalView="1" maximized="1" windowWidth="1276" windowHeight="799" tabRatio="518" activeSheetId="1"/>
    <customWorkbookView name="Шулепова Ольга Анатольевна - Личное представление" guid="{67ADFAE6-A9AF-44D7-8539-93CD0F6B7849}" mergeInterval="0" personalView="1" maximized="1" windowWidth="1240" windowHeight="725" tabRatio="518" activeSheetId="1"/>
    <customWorkbookView name="Вершинина Мария Игоревна - Личное представление" guid="{A0A3CD9B-2436-40D7-91DB-589A95FBBF00}" mergeInterval="0" personalView="1" maximized="1" windowWidth="1276" windowHeight="759"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296" windowHeight="1000" tabRatio="440"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s>
  <fileRecoveryPr autoRecover="0"/>
</workbook>
</file>

<file path=xl/calcChain.xml><?xml version="1.0" encoding="utf-8"?>
<calcChain xmlns="http://schemas.openxmlformats.org/spreadsheetml/2006/main">
  <c r="C189" i="1" l="1"/>
  <c r="D189" i="1" l="1"/>
  <c r="I76" i="1" l="1"/>
  <c r="I77" i="1"/>
  <c r="D76" i="1"/>
  <c r="D77" i="1"/>
  <c r="C76" i="1"/>
  <c r="C77" i="1"/>
  <c r="M91" i="1"/>
  <c r="K91" i="1"/>
  <c r="M90" i="1"/>
  <c r="K90" i="1"/>
  <c r="M89" i="1"/>
  <c r="K89" i="1"/>
  <c r="M88" i="1"/>
  <c r="K88" i="1"/>
  <c r="H88" i="1"/>
  <c r="F88" i="1"/>
  <c r="M87" i="1"/>
  <c r="K87" i="1"/>
  <c r="I86" i="1"/>
  <c r="G86" i="1"/>
  <c r="E86" i="1"/>
  <c r="D86" i="1"/>
  <c r="C86" i="1"/>
  <c r="M86" i="1" l="1"/>
  <c r="F86" i="1"/>
  <c r="H86" i="1"/>
  <c r="K86" i="1"/>
  <c r="D32" i="1"/>
  <c r="I32" i="1"/>
  <c r="D25" i="1" l="1"/>
  <c r="I25" i="1" l="1"/>
  <c r="I26" i="1"/>
  <c r="I150" i="1" l="1"/>
  <c r="I51" i="1"/>
  <c r="D169" i="1"/>
  <c r="C169" i="1"/>
  <c r="I123" i="1"/>
  <c r="D123" i="1"/>
  <c r="E152" i="1" l="1"/>
  <c r="E151" i="1"/>
  <c r="E169" i="1"/>
  <c r="M85" i="1" l="1"/>
  <c r="K85" i="1"/>
  <c r="M84" i="1"/>
  <c r="K84" i="1"/>
  <c r="M83" i="1"/>
  <c r="K83" i="1"/>
  <c r="H83" i="1"/>
  <c r="F83" i="1"/>
  <c r="M82" i="1"/>
  <c r="K82" i="1"/>
  <c r="H82" i="1"/>
  <c r="F82" i="1"/>
  <c r="M81" i="1"/>
  <c r="K81" i="1"/>
  <c r="I80" i="1"/>
  <c r="G80" i="1"/>
  <c r="E80" i="1"/>
  <c r="D80" i="1"/>
  <c r="C80" i="1"/>
  <c r="M80" i="1" l="1"/>
  <c r="F80" i="1"/>
  <c r="H80" i="1"/>
  <c r="K80" i="1"/>
  <c r="F40" i="1"/>
  <c r="C140" i="1" l="1"/>
  <c r="I151" i="1" l="1"/>
  <c r="C21" i="1" l="1"/>
  <c r="I69" i="1" l="1"/>
  <c r="H69" i="1"/>
  <c r="G69" i="1"/>
  <c r="F69" i="1"/>
  <c r="I73" i="1"/>
  <c r="H73" i="1"/>
  <c r="G73" i="1"/>
  <c r="F73" i="1"/>
  <c r="H40" i="1"/>
  <c r="G37" i="1" l="1"/>
  <c r="H38" i="1" l="1"/>
  <c r="F38" i="1"/>
  <c r="E37" i="1"/>
  <c r="M79" i="1" l="1"/>
  <c r="K79" i="1"/>
  <c r="M78" i="1"/>
  <c r="K78" i="1"/>
  <c r="M77" i="1"/>
  <c r="K77" i="1"/>
  <c r="H77" i="1"/>
  <c r="F77" i="1"/>
  <c r="M76" i="1"/>
  <c r="K76" i="1"/>
  <c r="H76" i="1"/>
  <c r="F76" i="1"/>
  <c r="M75" i="1"/>
  <c r="K75" i="1"/>
  <c r="I74" i="1"/>
  <c r="G74" i="1"/>
  <c r="E74" i="1"/>
  <c r="D74" i="1"/>
  <c r="C74" i="1"/>
  <c r="F74" i="1" l="1"/>
  <c r="M74" i="1"/>
  <c r="H74" i="1"/>
  <c r="K74" i="1"/>
  <c r="F142" i="1" l="1"/>
  <c r="M144" i="1" l="1"/>
  <c r="K144" i="1"/>
  <c r="E33" i="1"/>
  <c r="E26" i="1"/>
  <c r="F26" i="1" l="1"/>
  <c r="H162" i="1"/>
  <c r="G106" i="1" l="1"/>
  <c r="G107" i="1"/>
  <c r="E107" i="1"/>
  <c r="G116" i="1"/>
  <c r="F112" i="1"/>
  <c r="F111" i="1"/>
  <c r="H112" i="1"/>
  <c r="H111" i="1"/>
  <c r="F162" i="1" l="1"/>
  <c r="I176" i="1" l="1"/>
  <c r="I175" i="1"/>
  <c r="K16" i="1" l="1"/>
  <c r="K17" i="1"/>
  <c r="K18" i="1"/>
  <c r="K19" i="1"/>
  <c r="K20" i="1"/>
  <c r="K22" i="1"/>
  <c r="K23" i="1"/>
  <c r="K24" i="1"/>
  <c r="K27" i="1"/>
  <c r="K28" i="1"/>
  <c r="K30" i="1"/>
  <c r="K31" i="1"/>
  <c r="K34" i="1"/>
  <c r="K35" i="1"/>
  <c r="K36" i="1"/>
  <c r="K39" i="1"/>
  <c r="K40" i="1"/>
  <c r="K41" i="1"/>
  <c r="K42" i="1"/>
  <c r="K44" i="1"/>
  <c r="K47" i="1"/>
  <c r="K48" i="1"/>
  <c r="K50" i="1"/>
  <c r="K52" i="1"/>
  <c r="K53" i="1"/>
  <c r="K54" i="1"/>
  <c r="K56" i="1"/>
  <c r="K58" i="1"/>
  <c r="K59" i="1"/>
  <c r="K60" i="1"/>
  <c r="K61" i="1"/>
  <c r="K99" i="1"/>
  <c r="K100" i="1"/>
  <c r="K101" i="1"/>
  <c r="K102" i="1"/>
  <c r="K103" i="1"/>
  <c r="K111" i="1"/>
  <c r="K112" i="1"/>
  <c r="K113" i="1"/>
  <c r="K114" i="1"/>
  <c r="K115" i="1"/>
  <c r="K117" i="1"/>
  <c r="K118" i="1"/>
  <c r="K119" i="1"/>
  <c r="K120" i="1"/>
  <c r="K121" i="1"/>
  <c r="K123" i="1"/>
  <c r="K124" i="1"/>
  <c r="K125" i="1"/>
  <c r="K126" i="1"/>
  <c r="K127" i="1"/>
  <c r="K129" i="1"/>
  <c r="K130" i="1"/>
  <c r="K131" i="1"/>
  <c r="K132" i="1"/>
  <c r="K133" i="1"/>
  <c r="K135" i="1"/>
  <c r="K136" i="1"/>
  <c r="K137" i="1"/>
  <c r="K138" i="1"/>
  <c r="K139" i="1"/>
  <c r="K141" i="1"/>
  <c r="K142" i="1"/>
  <c r="K143" i="1"/>
  <c r="K145" i="1"/>
  <c r="K146" i="1"/>
  <c r="K148" i="1"/>
  <c r="K149" i="1"/>
  <c r="K153" i="1"/>
  <c r="K154" i="1"/>
  <c r="K155" i="1"/>
  <c r="K156" i="1"/>
  <c r="K157" i="1"/>
  <c r="K158" i="1"/>
  <c r="K159" i="1"/>
  <c r="K161" i="1"/>
  <c r="K163" i="1"/>
  <c r="K164" i="1"/>
  <c r="K165" i="1"/>
  <c r="K167" i="1"/>
  <c r="K171" i="1"/>
  <c r="K172" i="1"/>
  <c r="K174" i="1"/>
  <c r="K175" i="1"/>
  <c r="K176" i="1"/>
  <c r="K177" i="1"/>
  <c r="K178" i="1"/>
  <c r="K179" i="1"/>
  <c r="K181" i="1"/>
  <c r="K184" i="1"/>
  <c r="K185" i="1"/>
  <c r="K186" i="1"/>
  <c r="K187" i="1"/>
  <c r="K188" i="1"/>
  <c r="K190" i="1"/>
  <c r="K191" i="1"/>
  <c r="K192" i="1"/>
  <c r="K193" i="1"/>
  <c r="K26" i="1" l="1"/>
  <c r="K25" i="1" l="1"/>
  <c r="H142" i="1"/>
  <c r="H143" i="1"/>
  <c r="D140" i="1"/>
  <c r="K150" i="1" l="1"/>
  <c r="C37" i="1"/>
  <c r="K46" i="1" l="1"/>
  <c r="K151" i="1"/>
  <c r="K152" i="1"/>
  <c r="K51" i="1"/>
  <c r="K45" i="1" l="1"/>
  <c r="C106" i="1" l="1"/>
  <c r="K168" i="1"/>
  <c r="F149" i="1"/>
  <c r="H149" i="1"/>
  <c r="K162" i="1" l="1"/>
  <c r="E144" i="1"/>
  <c r="F144" i="1" s="1"/>
  <c r="K32" i="1" l="1"/>
  <c r="K33" i="1" l="1"/>
  <c r="K57" i="1" l="1"/>
  <c r="I29" i="1"/>
  <c r="I38" i="1"/>
  <c r="K38" i="1" s="1"/>
  <c r="D37" i="1"/>
  <c r="C43" i="1" l="1"/>
  <c r="G29" i="1" l="1"/>
  <c r="H191" i="1" l="1"/>
  <c r="H190" i="1"/>
  <c r="F190" i="1"/>
  <c r="F45" i="1" l="1"/>
  <c r="K169" i="1" l="1"/>
  <c r="I106" i="1"/>
  <c r="C105" i="1"/>
  <c r="D166" i="1" l="1"/>
  <c r="C29" i="1"/>
  <c r="M16" i="1" l="1"/>
  <c r="M17" i="1"/>
  <c r="M18" i="1"/>
  <c r="M19" i="1"/>
  <c r="M20" i="1"/>
  <c r="M22" i="1"/>
  <c r="M23" i="1"/>
  <c r="M24" i="1"/>
  <c r="M25" i="1"/>
  <c r="M27" i="1"/>
  <c r="M28" i="1"/>
  <c r="M30" i="1"/>
  <c r="M31" i="1"/>
  <c r="M34" i="1"/>
  <c r="M35" i="1"/>
  <c r="M36" i="1"/>
  <c r="M41" i="1"/>
  <c r="M42" i="1"/>
  <c r="M44" i="1"/>
  <c r="M47" i="1"/>
  <c r="M48" i="1"/>
  <c r="M50" i="1"/>
  <c r="M52" i="1"/>
  <c r="M53" i="1"/>
  <c r="M54" i="1"/>
  <c r="M56" i="1"/>
  <c r="M58" i="1"/>
  <c r="M59" i="1"/>
  <c r="M60" i="1"/>
  <c r="M61" i="1"/>
  <c r="M99" i="1"/>
  <c r="M100" i="1"/>
  <c r="M101" i="1"/>
  <c r="M102" i="1"/>
  <c r="M103" i="1"/>
  <c r="M111" i="1"/>
  <c r="M112" i="1"/>
  <c r="M113" i="1"/>
  <c r="M114" i="1"/>
  <c r="M115" i="1"/>
  <c r="M117" i="1"/>
  <c r="M118" i="1"/>
  <c r="M119" i="1"/>
  <c r="M120" i="1"/>
  <c r="M121" i="1"/>
  <c r="M123" i="1"/>
  <c r="M124" i="1"/>
  <c r="M125" i="1"/>
  <c r="M126" i="1"/>
  <c r="M127" i="1"/>
  <c r="M129" i="1"/>
  <c r="M130" i="1"/>
  <c r="M131" i="1"/>
  <c r="M132" i="1"/>
  <c r="M133" i="1"/>
  <c r="M135" i="1"/>
  <c r="M136" i="1"/>
  <c r="M137" i="1"/>
  <c r="M138" i="1"/>
  <c r="M139" i="1"/>
  <c r="M141" i="1"/>
  <c r="M142" i="1"/>
  <c r="M143" i="1"/>
  <c r="M145" i="1"/>
  <c r="M146" i="1"/>
  <c r="M148" i="1"/>
  <c r="M149" i="1"/>
  <c r="M150" i="1"/>
  <c r="M152" i="1"/>
  <c r="M153" i="1"/>
  <c r="M154" i="1"/>
  <c r="M155" i="1"/>
  <c r="M156" i="1"/>
  <c r="M157" i="1"/>
  <c r="M158" i="1"/>
  <c r="M159" i="1"/>
  <c r="M161" i="1"/>
  <c r="M162" i="1"/>
  <c r="M163" i="1"/>
  <c r="M164" i="1"/>
  <c r="M165" i="1"/>
  <c r="M167" i="1"/>
  <c r="M168" i="1"/>
  <c r="M171" i="1"/>
  <c r="M172" i="1"/>
  <c r="M174" i="1"/>
  <c r="M175" i="1"/>
  <c r="M176" i="1"/>
  <c r="M177" i="1"/>
  <c r="M178" i="1"/>
  <c r="M179" i="1"/>
  <c r="M181" i="1"/>
  <c r="M184" i="1"/>
  <c r="M185" i="1"/>
  <c r="M186" i="1"/>
  <c r="M187" i="1"/>
  <c r="M188" i="1"/>
  <c r="I134" i="1"/>
  <c r="M32" i="1" l="1"/>
  <c r="M33" i="1"/>
  <c r="I189" i="1"/>
  <c r="G189" i="1"/>
  <c r="E189" i="1"/>
  <c r="M193" i="1"/>
  <c r="M192" i="1"/>
  <c r="M191" i="1"/>
  <c r="F191" i="1"/>
  <c r="M190" i="1"/>
  <c r="H189" i="1" l="1"/>
  <c r="K189" i="1"/>
  <c r="M189" i="1"/>
  <c r="M26" i="1"/>
  <c r="F189" i="1"/>
  <c r="H113" i="1" l="1"/>
  <c r="K183" i="1"/>
  <c r="I37" i="1" l="1"/>
  <c r="K37" i="1" s="1"/>
  <c r="H45" i="1"/>
  <c r="H46" i="1"/>
  <c r="M39" i="1"/>
  <c r="M45" i="1"/>
  <c r="M40" i="1"/>
  <c r="M46" i="1"/>
  <c r="M183" i="1"/>
  <c r="K182" i="1" l="1"/>
  <c r="M182" i="1"/>
  <c r="M151" i="1" l="1"/>
  <c r="E34" i="1"/>
  <c r="E29" i="1" s="1"/>
  <c r="D160" i="1"/>
  <c r="E160" i="1"/>
  <c r="G160" i="1"/>
  <c r="I160" i="1"/>
  <c r="C160" i="1"/>
  <c r="H160" i="1" l="1"/>
  <c r="F160" i="1"/>
  <c r="K160" i="1"/>
  <c r="M57" i="1"/>
  <c r="M160" i="1"/>
  <c r="D43" i="1" l="1"/>
  <c r="G122" i="1"/>
  <c r="C122" i="1"/>
  <c r="M51" i="1" l="1"/>
  <c r="H33" i="1"/>
  <c r="G13" i="1"/>
  <c r="H101" i="1"/>
  <c r="F101" i="1"/>
  <c r="H100" i="1"/>
  <c r="F100" i="1"/>
  <c r="I98" i="1"/>
  <c r="G98" i="1"/>
  <c r="E98" i="1"/>
  <c r="D98" i="1"/>
  <c r="C98" i="1"/>
  <c r="E97" i="1"/>
  <c r="E73" i="1" s="1"/>
  <c r="D97" i="1"/>
  <c r="C97" i="1"/>
  <c r="C73" i="1" s="1"/>
  <c r="I96" i="1"/>
  <c r="G96" i="1"/>
  <c r="E96" i="1"/>
  <c r="D96" i="1"/>
  <c r="C96" i="1"/>
  <c r="I95" i="1"/>
  <c r="I71" i="1" s="1"/>
  <c r="G95" i="1"/>
  <c r="G71" i="1" s="1"/>
  <c r="E95" i="1"/>
  <c r="E71" i="1" s="1"/>
  <c r="D95" i="1"/>
  <c r="D71" i="1" s="1"/>
  <c r="C95" i="1"/>
  <c r="C71" i="1" s="1"/>
  <c r="I94" i="1"/>
  <c r="I70" i="1" s="1"/>
  <c r="E94" i="1"/>
  <c r="E70" i="1" s="1"/>
  <c r="D94" i="1"/>
  <c r="D70" i="1" s="1"/>
  <c r="C94" i="1"/>
  <c r="C70" i="1" s="1"/>
  <c r="E93" i="1"/>
  <c r="E69" i="1" s="1"/>
  <c r="D93" i="1"/>
  <c r="C93" i="1"/>
  <c r="I67" i="1"/>
  <c r="C69" i="1" l="1"/>
  <c r="C63" i="1" s="1"/>
  <c r="C10" i="1" s="1"/>
  <c r="K93" i="1"/>
  <c r="D69" i="1"/>
  <c r="K69" i="1" s="1"/>
  <c r="K97" i="1"/>
  <c r="D73" i="1"/>
  <c r="K73" i="1" s="1"/>
  <c r="K96" i="1"/>
  <c r="K98" i="1"/>
  <c r="K70" i="1"/>
  <c r="K94" i="1"/>
  <c r="K71" i="1"/>
  <c r="K95" i="1"/>
  <c r="M93" i="1"/>
  <c r="M96" i="1"/>
  <c r="M98" i="1"/>
  <c r="M97" i="1"/>
  <c r="M94" i="1"/>
  <c r="M95" i="1"/>
  <c r="K72" i="1"/>
  <c r="H26" i="1"/>
  <c r="I92" i="1"/>
  <c r="D92" i="1"/>
  <c r="E92" i="1"/>
  <c r="C92" i="1"/>
  <c r="F94" i="1"/>
  <c r="F70" i="1" s="1"/>
  <c r="F95" i="1"/>
  <c r="F71" i="1" s="1"/>
  <c r="H95" i="1"/>
  <c r="H71" i="1" s="1"/>
  <c r="G94" i="1"/>
  <c r="G70" i="1" s="1"/>
  <c r="F98" i="1"/>
  <c r="H98" i="1"/>
  <c r="C68" i="1" l="1"/>
  <c r="E65" i="1"/>
  <c r="K92" i="1"/>
  <c r="C64" i="1"/>
  <c r="I66" i="1"/>
  <c r="M72" i="1"/>
  <c r="M70" i="1"/>
  <c r="M92" i="1"/>
  <c r="M73" i="1"/>
  <c r="M71" i="1"/>
  <c r="M69" i="1"/>
  <c r="I68" i="1"/>
  <c r="D68" i="1"/>
  <c r="F92" i="1"/>
  <c r="E68" i="1"/>
  <c r="H94" i="1"/>
  <c r="H70" i="1" s="1"/>
  <c r="G92" i="1"/>
  <c r="H92" i="1" s="1"/>
  <c r="K68" i="1" l="1"/>
  <c r="M68" i="1"/>
  <c r="F68" i="1"/>
  <c r="G68" i="1"/>
  <c r="H68" i="1" s="1"/>
  <c r="F32" i="1" l="1"/>
  <c r="G105" i="1"/>
  <c r="G63" i="1" s="1"/>
  <c r="G10" i="1" s="1"/>
  <c r="F33" i="1" l="1"/>
  <c r="G110" i="1"/>
  <c r="I43" i="1" l="1"/>
  <c r="K43" i="1" s="1"/>
  <c r="I21" i="1"/>
  <c r="G21" i="1"/>
  <c r="M43" i="1" l="1"/>
  <c r="D21" i="1"/>
  <c r="H21" i="1" s="1"/>
  <c r="E170" i="1"/>
  <c r="H168" i="1"/>
  <c r="F168" i="1"/>
  <c r="M21" i="1" l="1"/>
  <c r="H169" i="1"/>
  <c r="I170" i="1"/>
  <c r="K170" i="1" l="1"/>
  <c r="I13" i="1"/>
  <c r="F169" i="1"/>
  <c r="M170" i="1"/>
  <c r="M169" i="1"/>
  <c r="I166" i="1"/>
  <c r="K166" i="1" s="1"/>
  <c r="G14" i="1" l="1"/>
  <c r="C147" i="1" l="1"/>
  <c r="I173" i="1"/>
  <c r="E176" i="1"/>
  <c r="G43" i="1" l="1"/>
  <c r="F46" i="1"/>
  <c r="E43" i="1"/>
  <c r="E58" i="1" l="1"/>
  <c r="E12" i="1" s="1"/>
  <c r="E21" i="1" l="1"/>
  <c r="F21" i="1" s="1"/>
  <c r="I49" i="1" l="1"/>
  <c r="G166" i="1" l="1"/>
  <c r="I128" i="1" l="1"/>
  <c r="I107" i="1" l="1"/>
  <c r="I65" i="1" s="1"/>
  <c r="I12" i="1" s="1"/>
  <c r="I64" i="1"/>
  <c r="I11" i="1" s="1"/>
  <c r="I105" i="1"/>
  <c r="I63" i="1" s="1"/>
  <c r="I10" i="1" s="1"/>
  <c r="I122" i="1"/>
  <c r="I62" i="1" l="1"/>
  <c r="I104" i="1"/>
  <c r="H152" i="1" l="1"/>
  <c r="F152" i="1"/>
  <c r="H176" i="1" l="1"/>
  <c r="G180" i="1" l="1"/>
  <c r="I180" i="1" l="1"/>
  <c r="D55" i="1"/>
  <c r="I14" i="1" l="1"/>
  <c r="E180" i="1"/>
  <c r="D180" i="1"/>
  <c r="K180" i="1" s="1"/>
  <c r="C180" i="1"/>
  <c r="M180" i="1" l="1"/>
  <c r="I110" i="1"/>
  <c r="H39" i="1"/>
  <c r="F39" i="1"/>
  <c r="I116" i="1"/>
  <c r="H51" i="1"/>
  <c r="G49" i="1"/>
  <c r="D49" i="1"/>
  <c r="K49" i="1" s="1"/>
  <c r="C49" i="1"/>
  <c r="F176" i="1"/>
  <c r="F51" i="1"/>
  <c r="M49" i="1" l="1"/>
  <c r="M37" i="1"/>
  <c r="E49" i="1"/>
  <c r="F37" i="1"/>
  <c r="H37" i="1"/>
  <c r="H49" i="1"/>
  <c r="F49" i="1" l="1"/>
  <c r="F43" i="1"/>
  <c r="H43" i="1"/>
  <c r="H25" i="1"/>
  <c r="H146" i="1"/>
  <c r="F146" i="1"/>
  <c r="I140" i="1"/>
  <c r="K140" i="1" s="1"/>
  <c r="I55" i="1"/>
  <c r="K55" i="1" s="1"/>
  <c r="F151" i="1"/>
  <c r="F150" i="1"/>
  <c r="H151" i="1"/>
  <c r="H150" i="1"/>
  <c r="I147" i="1"/>
  <c r="G147" i="1"/>
  <c r="E147" i="1"/>
  <c r="D147" i="1"/>
  <c r="F25" i="1"/>
  <c r="K147" i="1" l="1"/>
  <c r="M147" i="1"/>
  <c r="M55" i="1"/>
  <c r="G140" i="1"/>
  <c r="H147" i="1"/>
  <c r="H144" i="1"/>
  <c r="F147" i="1"/>
  <c r="D29" i="1"/>
  <c r="K29" i="1" s="1"/>
  <c r="H32" i="1"/>
  <c r="H29" i="1" l="1"/>
  <c r="F29" i="1"/>
  <c r="M140" i="1"/>
  <c r="M29" i="1"/>
  <c r="H140" i="1"/>
  <c r="E166" i="1" l="1"/>
  <c r="C166" i="1"/>
  <c r="G55" i="1"/>
  <c r="M166" i="1" l="1"/>
  <c r="H166" i="1"/>
  <c r="F166" i="1"/>
  <c r="D173" i="1"/>
  <c r="K173" i="1" s="1"/>
  <c r="E173" i="1"/>
  <c r="G173" i="1"/>
  <c r="C173" i="1"/>
  <c r="H175" i="1"/>
  <c r="F175" i="1"/>
  <c r="M173" i="1" l="1"/>
  <c r="F143" i="1"/>
  <c r="E140" i="1"/>
  <c r="H173" i="1"/>
  <c r="F173" i="1"/>
  <c r="G134" i="1"/>
  <c r="E134" i="1"/>
  <c r="D134" i="1"/>
  <c r="K134" i="1" s="1"/>
  <c r="C134" i="1"/>
  <c r="H130" i="1"/>
  <c r="H129" i="1"/>
  <c r="D128" i="1"/>
  <c r="K128" i="1" s="1"/>
  <c r="C128" i="1"/>
  <c r="H123" i="1"/>
  <c r="F123" i="1"/>
  <c r="E122" i="1"/>
  <c r="D122" i="1"/>
  <c r="K122" i="1" s="1"/>
  <c r="H118" i="1"/>
  <c r="F118" i="1"/>
  <c r="E116" i="1"/>
  <c r="D116" i="1"/>
  <c r="K116" i="1" s="1"/>
  <c r="C116" i="1"/>
  <c r="F113" i="1"/>
  <c r="E110" i="1"/>
  <c r="D110" i="1"/>
  <c r="K110" i="1" s="1"/>
  <c r="C110" i="1"/>
  <c r="E109" i="1"/>
  <c r="D109" i="1"/>
  <c r="K109" i="1" s="1"/>
  <c r="C109" i="1"/>
  <c r="C67" i="1" s="1"/>
  <c r="E108" i="1"/>
  <c r="D108" i="1"/>
  <c r="K108" i="1" s="1"/>
  <c r="C108" i="1"/>
  <c r="C66" i="1" s="1"/>
  <c r="C13" i="1" s="1"/>
  <c r="G65" i="1"/>
  <c r="G12" i="1" s="1"/>
  <c r="D107" i="1"/>
  <c r="K107" i="1" s="1"/>
  <c r="C107" i="1"/>
  <c r="C65" i="1" s="1"/>
  <c r="C12" i="1" s="1"/>
  <c r="G64" i="1"/>
  <c r="G11" i="1" s="1"/>
  <c r="D106" i="1"/>
  <c r="K106" i="1" s="1"/>
  <c r="C11" i="1"/>
  <c r="D105" i="1"/>
  <c r="K105" i="1" s="1"/>
  <c r="D65" i="1" l="1"/>
  <c r="D12" i="1" s="1"/>
  <c r="M107" i="1"/>
  <c r="M108" i="1"/>
  <c r="M116" i="1"/>
  <c r="M128" i="1"/>
  <c r="M110" i="1"/>
  <c r="M122" i="1"/>
  <c r="M134" i="1"/>
  <c r="D64" i="1"/>
  <c r="K64" i="1" s="1"/>
  <c r="M106" i="1"/>
  <c r="D63" i="1"/>
  <c r="K63" i="1" s="1"/>
  <c r="M105" i="1"/>
  <c r="M109" i="1"/>
  <c r="E67" i="1"/>
  <c r="E106" i="1"/>
  <c r="F140" i="1"/>
  <c r="E66" i="1"/>
  <c r="E13" i="1" s="1"/>
  <c r="E105" i="1"/>
  <c r="F105" i="1" s="1"/>
  <c r="D67" i="1"/>
  <c r="K67" i="1" s="1"/>
  <c r="D66" i="1"/>
  <c r="D13" i="1" s="1"/>
  <c r="C62" i="1"/>
  <c r="C104" i="1"/>
  <c r="F110" i="1"/>
  <c r="F122" i="1"/>
  <c r="H107" i="1"/>
  <c r="G104" i="1"/>
  <c r="C14" i="1"/>
  <c r="D104" i="1"/>
  <c r="K104" i="1" s="1"/>
  <c r="H106" i="1"/>
  <c r="F107" i="1"/>
  <c r="H110" i="1"/>
  <c r="H105" i="1"/>
  <c r="F116" i="1"/>
  <c r="H116" i="1"/>
  <c r="H122" i="1"/>
  <c r="H128" i="1"/>
  <c r="K65" i="1" l="1"/>
  <c r="K66" i="1"/>
  <c r="H13" i="1"/>
  <c r="D10" i="1"/>
  <c r="H10" i="1" s="1"/>
  <c r="M104" i="1"/>
  <c r="D11" i="1"/>
  <c r="M64" i="1"/>
  <c r="D62" i="1"/>
  <c r="K62" i="1" s="1"/>
  <c r="M66" i="1"/>
  <c r="M67" i="1"/>
  <c r="M63" i="1"/>
  <c r="M65" i="1"/>
  <c r="C9" i="1"/>
  <c r="E104" i="1"/>
  <c r="F104" i="1" s="1"/>
  <c r="E14" i="1"/>
  <c r="E64" i="1"/>
  <c r="E11" i="1" s="1"/>
  <c r="F128" i="1"/>
  <c r="E63" i="1"/>
  <c r="E10" i="1" s="1"/>
  <c r="D14" i="1"/>
  <c r="H14" i="1" s="1"/>
  <c r="F106" i="1"/>
  <c r="I9" i="1"/>
  <c r="H104" i="1"/>
  <c r="F11" i="1" l="1"/>
  <c r="F10" i="1"/>
  <c r="K11" i="1"/>
  <c r="H11" i="1"/>
  <c r="F14" i="1"/>
  <c r="K12" i="1"/>
  <c r="H12" i="1"/>
  <c r="F12" i="1"/>
  <c r="F13" i="1"/>
  <c r="K10" i="1"/>
  <c r="D9" i="1"/>
  <c r="K14" i="1"/>
  <c r="M14" i="1"/>
  <c r="M62" i="1"/>
  <c r="E62" i="1"/>
  <c r="F62" i="1" s="1"/>
  <c r="K13" i="1"/>
  <c r="F64" i="1"/>
  <c r="F63" i="1"/>
  <c r="H63" i="1"/>
  <c r="G62" i="1"/>
  <c r="H62" i="1" s="1"/>
  <c r="H64" i="1"/>
  <c r="G9" i="1"/>
  <c r="H65" i="1"/>
  <c r="F65" i="1"/>
  <c r="H9" i="1" l="1"/>
  <c r="M13" i="1"/>
  <c r="E9" i="1"/>
  <c r="F9" i="1" s="1"/>
  <c r="K9" i="1"/>
  <c r="H57" i="1" l="1"/>
  <c r="F57" i="1"/>
  <c r="E55" i="1"/>
  <c r="C55" i="1"/>
  <c r="H17" i="1"/>
  <c r="I15" i="1"/>
  <c r="G15" i="1"/>
  <c r="D15" i="1"/>
  <c r="E15" i="1"/>
  <c r="C15" i="1"/>
  <c r="F17" i="1"/>
  <c r="H15" i="1" l="1"/>
  <c r="K15" i="1"/>
  <c r="M15" i="1"/>
  <c r="F15" i="1"/>
  <c r="H55" i="1"/>
  <c r="F55" i="1"/>
</calcChain>
</file>

<file path=xl/sharedStrings.xml><?xml version="1.0" encoding="utf-8"?>
<sst xmlns="http://schemas.openxmlformats.org/spreadsheetml/2006/main" count="267" uniqueCount="124">
  <si>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</si>
  <si>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</si>
  <si>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</si>
  <si>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</si>
  <si>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</si>
  <si>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</si>
  <si>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</si>
  <si>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</si>
  <si>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</si>
  <si>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</si>
  <si>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</si>
  <si>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</si>
  <si>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</si>
  <si>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</si>
  <si>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</si>
  <si>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</si>
  <si>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</si>
  <si>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</si>
  <si>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</si>
  <si>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</si>
  <si>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</si>
  <si>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</si>
  <si>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</si>
  <si>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</si>
  <si>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</si>
  <si>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</si>
  <si>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</si>
  <si>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</si>
  <si>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</si>
  <si>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</si>
  <si>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</si>
  <si>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</si>
  <si>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</si>
  <si>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</si>
  <si>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</si>
  <si>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</si>
  <si>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</si>
  <si>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</si>
  <si>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</si>
  <si>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</si>
  <si>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</si>
  <si>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</si>
  <si>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</si>
  <si>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</si>
  <si>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</si>
  <si>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</si>
  <si>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</si>
  <si>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</si>
  <si>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</si>
  <si>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</si>
  <si>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</si>
  <si>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</si>
  <si>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</si>
  <si>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</si>
  <si>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</si>
  <si>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</si>
  <si>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</si>
  <si>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</si>
  <si>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</si>
  <si>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</si>
  <si>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</si>
  <si>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</si>
  <si>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</si>
  <si>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</si>
  <si>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</si>
  <si>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Ожидаемое исполнение на 01.01.2019</t>
  </si>
  <si>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</si>
  <si>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4.Субсидии на поддержку государственных программ субъектов Российской Федерации и муниципальных программ формирования современной городской среды</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</si>
  <si>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</si>
  <si>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t>11.1.2.1.</t>
  </si>
  <si>
    <t xml:space="preserve">В связи с отсутствием на 01.01.2018 участников подпрограммы, средства федерального бюджета до муниципального образования не доводились. </t>
  </si>
  <si>
    <t>В 2018 году из средств окружного бюджета предусмотрены расходы на приобретение конвертов и бумаги.</t>
  </si>
  <si>
    <t>Размещение заявок на проведение аукционов по приобретению жилых помещений для участников программы, согласно плана-графика, состоится в апреле 2018 года (41 - 1 комн.кв., 20 - 2 комн.кв, 6-3 комн.кв, 2 - 4 комн.кв., на сумму 203 549,64 тыс.руб.)</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</si>
  <si>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</si>
  <si>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</si>
  <si>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</si>
  <si>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</si>
  <si>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</si>
  <si>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</si>
  <si>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</si>
  <si>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</si>
  <si>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</si>
  <si>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</si>
  <si>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</si>
  <si>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</si>
  <si>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</si>
  <si>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</si>
  <si>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</si>
  <si>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</si>
  <si>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</si>
  <si>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</si>
  <si>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</si>
  <si>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</si>
  <si>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</si>
  <si>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</si>
  <si>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</si>
  <si>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</si>
  <si>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</si>
  <si>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</si>
  <si>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</si>
  <si>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</si>
  <si>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9 ветеранам боевых действий и 1 инвалиду. </t>
  </si>
  <si>
    <t>Информация о реализации государственных программ Ханты-Мансийского автономного округа - Югры
на территории городского округа город Сургут на 01.04.2017 года</t>
  </si>
  <si>
    <t>на 01.04.2018</t>
  </si>
  <si>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t>
    </r>
  </si>
  <si>
    <t xml:space="preserve">На 01.04.2018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t>
  </si>
  <si>
    <r>
      <rPr>
        <u/>
        <sz val="16"/>
        <rFont val="Times New Roman"/>
        <family val="1"/>
        <charset val="204"/>
      </rPr>
      <t xml:space="preserve">АГ(ДК): </t>
    </r>
    <r>
      <rPr>
        <sz val="16"/>
        <rFont val="Times New Roman"/>
        <family val="1"/>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r>
      <rPr>
        <sz val="16"/>
        <color rgb="FFFF0000"/>
        <rFont val="Times New Roman"/>
        <family val="2"/>
        <charset val="204"/>
      </rPr>
      <t xml:space="preserve">                                                       </t>
    </r>
  </si>
  <si>
    <r>
      <rPr>
        <u/>
        <sz val="16"/>
        <rFont val="Times New Roman"/>
        <family val="1"/>
        <charset val="204"/>
      </rPr>
      <t>АГ:</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</si>
  <si>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</si>
  <si>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</si>
  <si>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 Доля софинансирования местного бюджета будет вынесена на рассмотрение  бюджетной  комиссии, которая состоится в июне 2018 года.</t>
  </si>
  <si>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марте принято работ на сумму 17 509,6 тыс. руб. Средства местного бюджета оплачены. Оплата за счет средств окружного бюджета в размере 13 132,2 тыс. руб. будет произведена в следующем отчетном периоде.</t>
  </si>
  <si>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размещениа заявка на проведение аукциона. Подведение итогов аукциона состоится - 23.04.2018.Уведомлением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t>
  </si>
  <si>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</si>
  <si>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t>
    </r>
    <r>
      <rPr>
        <sz val="16"/>
        <rFont val="Times New Roman"/>
        <family val="1"/>
        <charset val="204"/>
      </rPr>
      <t>составило 66 850,2 рублей.</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</si>
  <si>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t>
    </r>
  </si>
  <si>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работникам муниципальных учреждений культуры</t>
    </r>
    <r>
      <rPr>
        <sz val="16"/>
        <color rgb="FFFF0000"/>
        <rFont val="Times New Roman"/>
        <family val="2"/>
        <charset val="204"/>
      </rPr>
      <t xml:space="preserve"> </t>
    </r>
    <r>
      <rPr>
        <sz val="16"/>
        <rFont val="Times New Roman"/>
        <family val="1"/>
        <charset val="204"/>
      </rPr>
      <t xml:space="preserve">составило 73 772,2 рублей. </t>
    </r>
    <r>
      <rPr>
        <sz val="16"/>
        <color rgb="FFFF0000"/>
        <rFont val="Times New Roman"/>
        <family val="2"/>
        <charset val="204"/>
      </rPr>
      <t xml:space="preserve">                                            
</t>
    </r>
    <r>
      <rPr>
        <u/>
        <sz val="20"/>
        <rFont val="Times New Roman"/>
        <family val="1"/>
        <charset val="204"/>
      </rPr>
      <t/>
    </r>
  </si>
  <si>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</si>
  <si>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</si>
  <si>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связи с изменениями условий программы, на основании заключенного соглашения от 28.03.2018 № 3-Согл 2018 предложены к исключению на апрельской Думе города.</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</si>
  <si>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</si>
  <si>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Администрацией города подготовлена и направлена заявка на участие в отборе муниципальных образований для предоставления субсидий из бюджета автономного округа на реализацию мероприятий муниципальных программ (подпрограмм) развития малого и среднего предпринимательства. После заседания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</si>
  <si>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рублей, в том числе 368 367,5 рублей за счет средств окружного бюджета, 19 389,5 рублей за счет средств местного бюджета.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</si>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</sst>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7"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b/>
      <sz val="16"/>
      <name val="Times New Roman"/>
      <family val="2"/>
      <charset val="204"/>
    </font>
    <font>
      <sz val="16"/>
      <name val="Times New Roman"/>
      <family val="2"/>
      <charset val="204"/>
    </font>
    <font>
      <sz val="16"/>
      <color rgb="FFFF0000"/>
      <name val="Times New Roman"/>
      <family val="2"/>
      <charset val="204"/>
    </font>
    <font>
      <b/>
      <sz val="16"/>
      <color rgb="FFFF0000"/>
      <name val="Times New Roman"/>
      <family val="2"/>
      <charset val="204"/>
    </font>
    <font>
      <u/>
      <sz val="16"/>
      <color rgb="FFFF0000"/>
      <name val="Times New Roman"/>
      <family val="2"/>
      <charset val="204"/>
    </font>
    <font>
      <i/>
      <sz val="20"/>
      <color rgb="FFFF0000"/>
      <name val="Times New Roman"/>
      <family val="2"/>
      <charset val="204"/>
    </font>
    <font>
      <sz val="18"/>
      <color rgb="FFFF0000"/>
      <name val="Times New Roman"/>
      <family val="2"/>
      <charset val="204"/>
    </font>
    <font>
      <b/>
      <sz val="18"/>
      <color rgb="FFFF0000"/>
      <name val="Times New Roman"/>
      <family val="2"/>
      <charset val="204"/>
    </font>
    <font>
      <b/>
      <i/>
      <sz val="18"/>
      <name val="Times New Roman"/>
      <family val="2"/>
      <charset val="204"/>
    </font>
    <font>
      <i/>
      <sz val="18"/>
      <name val="Times New Roman"/>
      <family val="2"/>
      <charset val="204"/>
    </font>
    <font>
      <sz val="24"/>
      <name val="Times New Roman"/>
      <family val="2"/>
      <charset val="204"/>
    </font>
    <font>
      <b/>
      <i/>
      <sz val="20"/>
      <color theme="1"/>
      <name val="Times New Roman"/>
      <family val="2"/>
      <charset val="204"/>
    </font>
    <font>
      <b/>
      <i/>
      <sz val="16"/>
      <name val="Times New Roman"/>
      <family val="2"/>
      <charset val="204"/>
    </font>
    <font>
      <b/>
      <i/>
      <sz val="20"/>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u/>
      <sz val="16"/>
      <name val="Times New Roman"/>
      <family val="2"/>
      <charset val="204"/>
    </font>
    <font>
      <u/>
      <sz val="16"/>
      <color rgb="FFFF0000"/>
      <name val="Times New Roman"/>
      <family val="1"/>
      <charset val="204"/>
    </font>
    <font>
      <sz val="20"/>
      <color theme="0"/>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3">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9" fontId="22"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4" fontId="22"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5" fillId="0" borderId="0" xfId="0" applyFont="1" applyFill="1" applyAlignment="1">
      <alignment horizontal="justify" wrapText="1"/>
    </xf>
    <xf numFmtId="0" fontId="22"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0" fontId="20" fillId="0" borderId="1"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0" fontId="22" fillId="0" borderId="1" xfId="0" applyFont="1" applyFill="1" applyBorder="1" applyAlignment="1" applyProtection="1">
      <alignment horizontal="justify" vertical="top" wrapText="1"/>
      <protection locked="0"/>
    </xf>
    <xf numFmtId="4" fontId="16"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10" fontId="16"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top" wrapText="1"/>
      <protection locked="0"/>
    </xf>
    <xf numFmtId="4" fontId="21" fillId="0" borderId="0" xfId="0" applyNumberFormat="1" applyFont="1" applyFill="1" applyAlignment="1">
      <alignment horizontal="left" vertical="center" wrapText="1"/>
    </xf>
    <xf numFmtId="4" fontId="21" fillId="0" borderId="0" xfId="0" applyNumberFormat="1" applyFont="1" applyFill="1" applyAlignment="1">
      <alignment horizontal="left" vertical="top" wrapText="1"/>
    </xf>
    <xf numFmtId="0" fontId="21"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wrapText="1"/>
    </xf>
    <xf numFmtId="4" fontId="21" fillId="2" borderId="0" xfId="0" applyNumberFormat="1" applyFont="1" applyFill="1" applyAlignment="1">
      <alignment horizontal="left" vertical="center" wrapText="1"/>
    </xf>
    <xf numFmtId="4" fontId="21" fillId="2" borderId="0" xfId="0" applyNumberFormat="1" applyFont="1" applyFill="1" applyAlignment="1">
      <alignment horizontal="left" vertical="top" wrapText="1"/>
    </xf>
    <xf numFmtId="0" fontId="22" fillId="2" borderId="0" xfId="0" applyFont="1" applyFill="1" applyAlignment="1">
      <alignment wrapText="1"/>
    </xf>
    <xf numFmtId="0" fontId="21" fillId="0" borderId="0" xfId="0" applyFont="1" applyFill="1" applyAlignment="1">
      <alignment horizontal="left" vertical="center" wrapText="1"/>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4" fontId="32" fillId="2" borderId="1" xfId="0" applyNumberFormat="1" applyFont="1" applyFill="1" applyBorder="1" applyAlignment="1" applyProtection="1">
      <alignment horizontal="center" vertical="center" wrapText="1"/>
      <protection locked="0"/>
    </xf>
    <xf numFmtId="0" fontId="32" fillId="0" borderId="0" xfId="0" applyFont="1" applyFill="1" applyAlignment="1">
      <alignment horizontal="left" vertical="center" wrapText="1"/>
    </xf>
    <xf numFmtId="0" fontId="26" fillId="0" borderId="0" xfId="0" applyFont="1" applyFill="1" applyAlignment="1">
      <alignment horizontal="left" vertical="center" wrapText="1"/>
    </xf>
    <xf numFmtId="0" fontId="33" fillId="0" borderId="0" xfId="0" applyFont="1" applyFill="1" applyAlignment="1">
      <alignment horizontal="left" vertical="top" wrapText="1"/>
    </xf>
    <xf numFmtId="4" fontId="32" fillId="0" borderId="1" xfId="0" applyNumberFormat="1" applyFont="1" applyFill="1" applyBorder="1" applyAlignment="1" applyProtection="1">
      <alignment horizontal="center" vertical="center" wrapText="1"/>
      <protection locked="0"/>
    </xf>
    <xf numFmtId="0" fontId="34" fillId="3" borderId="0" xfId="0" applyFont="1" applyFill="1" applyAlignment="1">
      <alignment horizontal="left" vertical="center" wrapText="1"/>
    </xf>
    <xf numFmtId="0" fontId="22" fillId="2" borderId="0" xfId="0" applyFont="1" applyFill="1" applyAlignment="1">
      <alignment horizontal="left" vertical="top" wrapText="1"/>
    </xf>
    <xf numFmtId="0" fontId="32" fillId="3" borderId="0" xfId="0" applyFont="1" applyFill="1" applyAlignment="1">
      <alignment horizontal="left" vertical="center" wrapText="1"/>
    </xf>
    <xf numFmtId="4" fontId="21" fillId="0" borderId="0" xfId="0" applyNumberFormat="1" applyFont="1" applyFill="1" applyAlignment="1">
      <alignment horizontal="left" wrapText="1"/>
    </xf>
    <xf numFmtId="0" fontId="22" fillId="0" borderId="0" xfId="0" applyFont="1" applyFill="1" applyAlignment="1">
      <alignment horizontal="left" wrapText="1"/>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35" fillId="2" borderId="0" xfId="0" applyFont="1" applyFill="1" applyAlignment="1">
      <alignment horizontal="left" vertical="center" wrapText="1"/>
    </xf>
    <xf numFmtId="0" fontId="17" fillId="2" borderId="0" xfId="0" applyFont="1" applyFill="1" applyAlignment="1">
      <alignment horizontal="left" vertical="top" wrapText="1"/>
    </xf>
    <xf numFmtId="4" fontId="35" fillId="2" borderId="0" xfId="0" applyNumberFormat="1" applyFont="1" applyFill="1" applyAlignment="1">
      <alignment horizontal="left" vertical="center" wrapText="1"/>
    </xf>
    <xf numFmtId="0" fontId="36" fillId="2" borderId="0" xfId="0" applyFont="1" applyFill="1" applyAlignment="1">
      <alignment horizontal="left" vertical="center" wrapText="1"/>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35" fillId="0" borderId="0" xfId="0" applyFont="1" applyFill="1" applyAlignment="1">
      <alignment horizontal="left" vertical="center" wrapText="1"/>
    </xf>
    <xf numFmtId="0" fontId="17" fillId="0" borderId="0" xfId="0" applyFont="1" applyFill="1" applyAlignment="1">
      <alignment horizontal="left" vertical="top" wrapText="1"/>
    </xf>
    <xf numFmtId="0" fontId="36" fillId="3" borderId="0" xfId="0" applyFont="1" applyFill="1" applyAlignment="1">
      <alignment horizontal="left" vertical="center" wrapText="1"/>
    </xf>
    <xf numFmtId="0" fontId="36"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0" fontId="14" fillId="0" borderId="0" xfId="0" applyFont="1" applyFill="1" applyAlignment="1">
      <alignment horizontal="left" vertical="top" wrapText="1"/>
    </xf>
    <xf numFmtId="0" fontId="38" fillId="0" borderId="0" xfId="0" applyFont="1" applyFill="1" applyAlignment="1">
      <alignment horizontal="left" vertical="center" wrapText="1"/>
    </xf>
    <xf numFmtId="0" fontId="38" fillId="0" borderId="0" xfId="0" applyFont="1" applyFill="1" applyAlignment="1">
      <alignment horizontal="left" vertical="top" wrapText="1"/>
    </xf>
    <xf numFmtId="0" fontId="14" fillId="0" borderId="0" xfId="0" applyFont="1" applyFill="1" applyAlignment="1">
      <alignment horizontal="left" vertical="center" wrapText="1"/>
    </xf>
    <xf numFmtId="10" fontId="21" fillId="0" borderId="1" xfId="0" applyNumberFormat="1" applyFont="1" applyFill="1" applyBorder="1" applyAlignment="1" applyProtection="1">
      <alignment horizontal="center" vertical="center" wrapText="1"/>
      <protection locked="0"/>
    </xf>
    <xf numFmtId="10" fontId="22" fillId="0"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10" fontId="32" fillId="0"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49" fontId="32" fillId="0" borderId="1" xfId="0" applyNumberFormat="1" applyFont="1" applyFill="1" applyBorder="1" applyAlignment="1" applyProtection="1">
      <alignment horizontal="justify" vertical="top" wrapText="1"/>
      <protection locked="0"/>
    </xf>
    <xf numFmtId="49" fontId="20" fillId="2" borderId="1" xfId="0" applyNumberFormat="1" applyFont="1" applyFill="1" applyBorder="1" applyAlignment="1" applyProtection="1">
      <alignment horizontal="justify" vertical="top" wrapText="1"/>
      <protection locked="0"/>
    </xf>
    <xf numFmtId="0" fontId="24" fillId="2" borderId="1" xfId="0"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top" wrapText="1"/>
      <protection locked="0"/>
    </xf>
    <xf numFmtId="49" fontId="39" fillId="2" borderId="1" xfId="0" applyNumberFormat="1" applyFont="1" applyFill="1" applyBorder="1" applyAlignment="1" applyProtection="1">
      <alignment horizontal="justify" vertical="top" wrapText="1"/>
      <protection locked="0"/>
    </xf>
    <xf numFmtId="0" fontId="39" fillId="2" borderId="1" xfId="0" applyFont="1" applyFill="1" applyBorder="1" applyAlignment="1" applyProtection="1">
      <alignment horizontal="justify" vertical="top" wrapText="1"/>
      <protection locked="0"/>
    </xf>
    <xf numFmtId="49" fontId="24" fillId="2" borderId="1" xfId="0" applyNumberFormat="1"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center" wrapText="1"/>
      <protection locked="0"/>
    </xf>
    <xf numFmtId="49" fontId="39" fillId="2" borderId="1" xfId="0" applyNumberFormat="1" applyFont="1" applyFill="1" applyBorder="1" applyAlignment="1" applyProtection="1">
      <alignment horizontal="justify" vertical="center" wrapText="1"/>
      <protection locked="0"/>
    </xf>
    <xf numFmtId="0" fontId="39" fillId="2" borderId="1" xfId="0" applyFont="1" applyFill="1" applyBorder="1" applyAlignment="1" applyProtection="1">
      <alignment horizontal="justify" vertical="center" wrapText="1"/>
      <protection locked="0"/>
    </xf>
    <xf numFmtId="49" fontId="15" fillId="2" borderId="1" xfId="0" applyNumberFormat="1"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0" fontId="15" fillId="0" borderId="1" xfId="0" quotePrefix="1" applyFont="1" applyFill="1" applyBorder="1" applyAlignment="1" applyProtection="1">
      <alignment horizontal="justify" vertical="top" wrapText="1"/>
      <protection locked="0"/>
    </xf>
    <xf numFmtId="0" fontId="16" fillId="0" borderId="4"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0" fontId="27" fillId="0" borderId="1" xfId="0"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49" fontId="40" fillId="0" borderId="1" xfId="0" applyNumberFormat="1"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49" fontId="15" fillId="0" borderId="1" xfId="0" applyNumberFormat="1" applyFont="1" applyFill="1" applyBorder="1" applyAlignment="1" applyProtection="1">
      <alignment horizontal="justify" vertical="top" wrapText="1"/>
      <protection locked="0"/>
    </xf>
    <xf numFmtId="2" fontId="15" fillId="2" borderId="1" xfId="0" applyNumberFormat="1" applyFont="1" applyFill="1" applyBorder="1" applyAlignment="1" applyProtection="1">
      <alignment horizontal="center" vertical="center" wrapText="1"/>
      <protection locked="0"/>
    </xf>
    <xf numFmtId="9"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center" wrapText="1"/>
      <protection locked="0"/>
    </xf>
    <xf numFmtId="0" fontId="28" fillId="0" borderId="1" xfId="0" applyFont="1" applyFill="1" applyBorder="1" applyAlignment="1" applyProtection="1">
      <alignment horizontal="justify" vertical="top" wrapText="1"/>
      <protection locked="0"/>
    </xf>
    <xf numFmtId="0" fontId="20" fillId="2" borderId="0" xfId="0" applyFont="1" applyFill="1" applyAlignment="1">
      <alignment horizontal="left" vertical="top" wrapText="1"/>
    </xf>
    <xf numFmtId="0" fontId="15" fillId="2" borderId="1" xfId="0" quotePrefix="1" applyFont="1" applyFill="1" applyBorder="1" applyAlignment="1" applyProtection="1">
      <alignment horizontal="justify" vertical="top" wrapText="1"/>
      <protection locked="0"/>
    </xf>
    <xf numFmtId="0" fontId="16" fillId="2" borderId="0" xfId="0" applyFont="1" applyFill="1" applyAlignment="1">
      <alignment horizontal="left" vertical="top" wrapText="1"/>
    </xf>
    <xf numFmtId="0" fontId="15" fillId="0" borderId="0" xfId="0" applyFont="1" applyFill="1" applyAlignment="1">
      <alignment horizontal="left" vertical="center" wrapText="1"/>
    </xf>
    <xf numFmtId="4" fontId="15" fillId="2"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top" wrapText="1"/>
      <protection locked="0"/>
    </xf>
    <xf numFmtId="4" fontId="21" fillId="2" borderId="1" xfId="0" applyNumberFormat="1" applyFont="1" applyFill="1" applyBorder="1" applyAlignment="1" applyProtection="1">
      <alignment horizontal="center" vertical="center" wrapText="1"/>
      <protection locked="0"/>
    </xf>
    <xf numFmtId="10" fontId="21" fillId="2" borderId="1" xfId="0" applyNumberFormat="1" applyFont="1" applyFill="1" applyBorder="1" applyAlignment="1" applyProtection="1">
      <alignment horizontal="center" vertical="center" wrapText="1"/>
      <protection locked="0"/>
    </xf>
    <xf numFmtId="4" fontId="21" fillId="0"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2" fontId="21"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center" wrapText="1"/>
      <protection locked="0"/>
    </xf>
    <xf numFmtId="2" fontId="21" fillId="2" borderId="1" xfId="0" applyNumberFormat="1" applyFont="1" applyFill="1" applyBorder="1" applyAlignment="1" applyProtection="1">
      <alignment horizontal="center" vertical="center" wrapText="1"/>
      <protection locked="0"/>
    </xf>
    <xf numFmtId="9" fontId="21"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left" vertical="top" wrapText="1"/>
    </xf>
    <xf numFmtId="4" fontId="15" fillId="0"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10" fontId="46" fillId="0" borderId="1" xfId="0" applyNumberFormat="1" applyFont="1" applyFill="1" applyBorder="1" applyAlignment="1" applyProtection="1">
      <alignment horizontal="center" vertical="center" wrapText="1"/>
      <protection locked="0"/>
    </xf>
    <xf numFmtId="4" fontId="20"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2" fontId="15" fillId="0" borderId="1" xfId="0" applyNumberFormat="1" applyFont="1" applyFill="1" applyBorder="1" applyAlignment="1" applyProtection="1">
      <alignment horizontal="center" vertical="center" wrapText="1"/>
      <protection locked="0"/>
    </xf>
    <xf numFmtId="4" fontId="15"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0" fontId="28" fillId="2" borderId="1" xfId="0" applyFont="1" applyFill="1" applyBorder="1" applyAlignment="1" applyProtection="1">
      <alignment horizontal="justify" vertical="top" wrapText="1"/>
      <protection locked="0"/>
    </xf>
    <xf numFmtId="10" fontId="20" fillId="2" borderId="1" xfId="0" applyNumberFormat="1" applyFont="1" applyFill="1" applyBorder="1" applyAlignment="1" applyProtection="1">
      <alignment horizontal="center" vertical="center" wrapText="1"/>
      <protection locked="0"/>
    </xf>
    <xf numFmtId="4" fontId="40" fillId="2" borderId="1" xfId="0" applyNumberFormat="1" applyFont="1" applyFill="1" applyBorder="1" applyAlignment="1" applyProtection="1">
      <alignment horizontal="center" vertical="center" wrapText="1"/>
      <protection locked="0"/>
    </xf>
    <xf numFmtId="9" fontId="28" fillId="2" borderId="1" xfId="0" applyNumberFormat="1" applyFont="1" applyFill="1" applyBorder="1" applyAlignment="1" applyProtection="1">
      <alignment horizontal="justify" vertical="center" wrapText="1"/>
      <protection locked="0"/>
    </xf>
    <xf numFmtId="9" fontId="39" fillId="2" borderId="1" xfId="0" applyNumberFormat="1" applyFont="1" applyFill="1" applyBorder="1" applyAlignment="1" applyProtection="1">
      <alignment horizontal="center" vertical="center" wrapText="1"/>
      <protection locked="0"/>
    </xf>
    <xf numFmtId="10" fontId="40" fillId="2" borderId="1" xfId="0" applyNumberFormat="1" applyFont="1" applyFill="1" applyBorder="1" applyAlignment="1" applyProtection="1">
      <alignment horizontal="center" vertical="center" wrapText="1"/>
      <protection locked="0"/>
    </xf>
    <xf numFmtId="0" fontId="36" fillId="2" borderId="1" xfId="0" applyFont="1" applyFill="1" applyBorder="1" applyAlignment="1">
      <alignment horizontal="left" vertical="center" wrapText="1"/>
    </xf>
    <xf numFmtId="9" fontId="16" fillId="2" borderId="1" xfId="0" applyNumberFormat="1" applyFont="1" applyFill="1" applyBorder="1" applyAlignment="1" applyProtection="1">
      <alignment horizontal="center" vertical="center" wrapText="1"/>
      <protection locked="0"/>
    </xf>
    <xf numFmtId="4" fontId="40" fillId="0" borderId="1" xfId="0" applyNumberFormat="1" applyFont="1" applyFill="1" applyBorder="1" applyAlignment="1" applyProtection="1">
      <alignment horizontal="center" vertical="center" wrapText="1"/>
      <protection locked="0"/>
    </xf>
    <xf numFmtId="10" fontId="40"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4" fontId="15"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left" vertical="top" wrapText="1"/>
      <protection locked="0"/>
    </xf>
    <xf numFmtId="4" fontId="15"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10"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10" fontId="15" fillId="2" borderId="1"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37"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4" fontId="30" fillId="0" borderId="1" xfId="0" applyNumberFormat="1" applyFont="1" applyFill="1" applyBorder="1" applyAlignment="1" applyProtection="1">
      <alignment horizontal="center" vertical="top" wrapText="1"/>
      <protection locked="0"/>
    </xf>
    <xf numFmtId="0" fontId="42"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43" fillId="0" borderId="1" xfId="0" applyFont="1" applyFill="1" applyBorder="1" applyAlignment="1" applyProtection="1">
      <alignment horizontal="left" vertical="top" wrapText="1"/>
      <protection locked="0"/>
    </xf>
    <xf numFmtId="9" fontId="28" fillId="0" borderId="1" xfId="0" applyNumberFormat="1" applyFont="1" applyFill="1" applyBorder="1" applyAlignment="1" applyProtection="1">
      <alignment horizontal="left" vertical="top" wrapText="1"/>
      <protection locked="0"/>
    </xf>
    <xf numFmtId="9" fontId="39" fillId="0"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9" fontId="28" fillId="0" borderId="1" xfId="0" applyNumberFormat="1" applyFont="1" applyFill="1" applyBorder="1" applyAlignment="1" applyProtection="1">
      <alignment horizontal="justify" vertical="center" wrapText="1"/>
      <protection locked="0"/>
    </xf>
    <xf numFmtId="0" fontId="45" fillId="0" borderId="1" xfId="0" applyFont="1" applyFill="1" applyBorder="1" applyAlignment="1" applyProtection="1">
      <alignment horizontal="justify" vertical="top" wrapText="1"/>
      <protection locked="0"/>
    </xf>
    <xf numFmtId="4" fontId="30" fillId="0" borderId="1" xfId="0" applyNumberFormat="1" applyFont="1" applyFill="1" applyBorder="1" applyAlignment="1" applyProtection="1">
      <alignment horizontal="center" vertical="center" wrapText="1"/>
      <protection locked="0"/>
    </xf>
    <xf numFmtId="9" fontId="28" fillId="2" borderId="1" xfId="0" applyNumberFormat="1" applyFont="1" applyFill="1" applyBorder="1" applyAlignment="1" applyProtection="1">
      <alignment horizontal="center" vertical="center" wrapText="1"/>
      <protection locked="0"/>
    </xf>
    <xf numFmtId="9" fontId="39" fillId="2" borderId="1" xfId="0" applyNumberFormat="1" applyFont="1" applyFill="1" applyBorder="1" applyAlignment="1" applyProtection="1">
      <alignment horizontal="center"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231" Type="http://schemas.openxmlformats.org/officeDocument/2006/relationships/revisionLog" Target="revisionLog86.xml"/><Relationship Id="rId252" Type="http://schemas.openxmlformats.org/officeDocument/2006/relationships/revisionLog" Target="revisionLog107.xml"/><Relationship Id="rId154" Type="http://schemas.openxmlformats.org/officeDocument/2006/relationships/revisionLog" Target="revisionLog9.xml"/><Relationship Id="rId159" Type="http://schemas.openxmlformats.org/officeDocument/2006/relationships/revisionLog" Target="revisionLog14.xml"/><Relationship Id="rId175" Type="http://schemas.openxmlformats.org/officeDocument/2006/relationships/revisionLog" Target="revisionLog30.xml"/><Relationship Id="rId170" Type="http://schemas.openxmlformats.org/officeDocument/2006/relationships/revisionLog" Target="revisionLog25.xml"/><Relationship Id="rId191" Type="http://schemas.openxmlformats.org/officeDocument/2006/relationships/revisionLog" Target="revisionLog46.xml"/><Relationship Id="rId196" Type="http://schemas.openxmlformats.org/officeDocument/2006/relationships/revisionLog" Target="revisionLog51.xml"/><Relationship Id="rId200" Type="http://schemas.openxmlformats.org/officeDocument/2006/relationships/revisionLog" Target="revisionLog55.xml"/><Relationship Id="rId205" Type="http://schemas.openxmlformats.org/officeDocument/2006/relationships/revisionLog" Target="revisionLog60.xml"/><Relationship Id="rId226" Type="http://schemas.openxmlformats.org/officeDocument/2006/relationships/revisionLog" Target="revisionLog81.xml"/><Relationship Id="rId247" Type="http://schemas.openxmlformats.org/officeDocument/2006/relationships/revisionLog" Target="revisionLog102.xml"/><Relationship Id="rId221" Type="http://schemas.openxmlformats.org/officeDocument/2006/relationships/revisionLog" Target="revisionLog76.xml"/><Relationship Id="rId242" Type="http://schemas.openxmlformats.org/officeDocument/2006/relationships/revisionLog" Target="revisionLog97.xml"/><Relationship Id="rId263" Type="http://schemas.openxmlformats.org/officeDocument/2006/relationships/revisionLog" Target="revisionLog118.xml"/><Relationship Id="rId144" Type="http://schemas.openxmlformats.org/officeDocument/2006/relationships/revisionLog" Target="revisionLog144.xml"/><Relationship Id="rId149" Type="http://schemas.openxmlformats.org/officeDocument/2006/relationships/revisionLog" Target="revisionLog4.xml"/><Relationship Id="rId160" Type="http://schemas.openxmlformats.org/officeDocument/2006/relationships/revisionLog" Target="revisionLog15.xml"/><Relationship Id="rId165" Type="http://schemas.openxmlformats.org/officeDocument/2006/relationships/revisionLog" Target="revisionLog20.xml"/><Relationship Id="rId181" Type="http://schemas.openxmlformats.org/officeDocument/2006/relationships/revisionLog" Target="revisionLog36.xml"/><Relationship Id="rId186" Type="http://schemas.openxmlformats.org/officeDocument/2006/relationships/revisionLog" Target="revisionLog41.xml"/><Relationship Id="rId216" Type="http://schemas.openxmlformats.org/officeDocument/2006/relationships/revisionLog" Target="revisionLog71.xml"/><Relationship Id="rId237" Type="http://schemas.openxmlformats.org/officeDocument/2006/relationships/revisionLog" Target="revisionLog92.xml"/><Relationship Id="rId211" Type="http://schemas.openxmlformats.org/officeDocument/2006/relationships/revisionLog" Target="revisionLog66.xml"/><Relationship Id="rId232" Type="http://schemas.openxmlformats.org/officeDocument/2006/relationships/revisionLog" Target="revisionLog87.xml"/><Relationship Id="rId253" Type="http://schemas.openxmlformats.org/officeDocument/2006/relationships/revisionLog" Target="revisionLog108.xml"/><Relationship Id="rId258" Type="http://schemas.openxmlformats.org/officeDocument/2006/relationships/revisionLog" Target="revisionLog113.xml"/><Relationship Id="rId224" Type="http://schemas.openxmlformats.org/officeDocument/2006/relationships/revisionLog" Target="revisionLog79.xml"/><Relationship Id="rId240" Type="http://schemas.openxmlformats.org/officeDocument/2006/relationships/revisionLog" Target="revisionLog95.xml"/><Relationship Id="rId245" Type="http://schemas.openxmlformats.org/officeDocument/2006/relationships/revisionLog" Target="revisionLog100.xml"/><Relationship Id="rId261" Type="http://schemas.openxmlformats.org/officeDocument/2006/relationships/revisionLog" Target="revisionLog116.xml"/><Relationship Id="rId266" Type="http://schemas.openxmlformats.org/officeDocument/2006/relationships/revisionLog" Target="revisionLog121.xml"/><Relationship Id="rId147" Type="http://schemas.openxmlformats.org/officeDocument/2006/relationships/revisionLog" Target="revisionLog2.xml"/><Relationship Id="rId168" Type="http://schemas.openxmlformats.org/officeDocument/2006/relationships/revisionLog" Target="revisionLog23.xml"/><Relationship Id="rId150" Type="http://schemas.openxmlformats.org/officeDocument/2006/relationships/revisionLog" Target="revisionLog5.xml"/><Relationship Id="rId155" Type="http://schemas.openxmlformats.org/officeDocument/2006/relationships/revisionLog" Target="revisionLog10.xml"/><Relationship Id="rId171" Type="http://schemas.openxmlformats.org/officeDocument/2006/relationships/revisionLog" Target="revisionLog26.xml"/><Relationship Id="rId176" Type="http://schemas.openxmlformats.org/officeDocument/2006/relationships/revisionLog" Target="revisionLog31.xml"/><Relationship Id="rId192" Type="http://schemas.openxmlformats.org/officeDocument/2006/relationships/revisionLog" Target="revisionLog47.xml"/><Relationship Id="rId197" Type="http://schemas.openxmlformats.org/officeDocument/2006/relationships/revisionLog" Target="revisionLog52.xml"/><Relationship Id="rId206" Type="http://schemas.openxmlformats.org/officeDocument/2006/relationships/revisionLog" Target="revisionLog61.xml"/><Relationship Id="rId227" Type="http://schemas.openxmlformats.org/officeDocument/2006/relationships/revisionLog" Target="revisionLog82.xml"/><Relationship Id="rId142" Type="http://schemas.openxmlformats.org/officeDocument/2006/relationships/revisionLog" Target="revisionLog142.xml"/><Relationship Id="rId163" Type="http://schemas.openxmlformats.org/officeDocument/2006/relationships/revisionLog" Target="revisionLog18.xml"/><Relationship Id="rId184" Type="http://schemas.openxmlformats.org/officeDocument/2006/relationships/revisionLog" Target="revisionLog39.xml"/><Relationship Id="rId189" Type="http://schemas.openxmlformats.org/officeDocument/2006/relationships/revisionLog" Target="revisionLog44.xml"/><Relationship Id="rId219" Type="http://schemas.openxmlformats.org/officeDocument/2006/relationships/revisionLog" Target="revisionLog74.xml"/><Relationship Id="rId201" Type="http://schemas.openxmlformats.org/officeDocument/2006/relationships/revisionLog" Target="revisionLog56.xml"/><Relationship Id="rId222" Type="http://schemas.openxmlformats.org/officeDocument/2006/relationships/revisionLog" Target="revisionLog77.xml"/><Relationship Id="rId243" Type="http://schemas.openxmlformats.org/officeDocument/2006/relationships/revisionLog" Target="revisionLog98.xml"/><Relationship Id="rId248" Type="http://schemas.openxmlformats.org/officeDocument/2006/relationships/revisionLog" Target="revisionLog103.xml"/><Relationship Id="rId264" Type="http://schemas.openxmlformats.org/officeDocument/2006/relationships/revisionLog" Target="revisionLog119.xml"/><Relationship Id="rId214" Type="http://schemas.openxmlformats.org/officeDocument/2006/relationships/revisionLog" Target="revisionLog69.xml"/><Relationship Id="rId230" Type="http://schemas.openxmlformats.org/officeDocument/2006/relationships/revisionLog" Target="revisionLog85.xml"/><Relationship Id="rId235" Type="http://schemas.openxmlformats.org/officeDocument/2006/relationships/revisionLog" Target="revisionLog90.xml"/><Relationship Id="rId251" Type="http://schemas.openxmlformats.org/officeDocument/2006/relationships/revisionLog" Target="revisionLog106.xml"/><Relationship Id="rId256" Type="http://schemas.openxmlformats.org/officeDocument/2006/relationships/revisionLog" Target="revisionLog111.xml"/><Relationship Id="rId158" Type="http://schemas.openxmlformats.org/officeDocument/2006/relationships/revisionLog" Target="revisionLog13.xml"/><Relationship Id="rId140" Type="http://schemas.openxmlformats.org/officeDocument/2006/relationships/revisionLog" Target="revisionLog140.xml"/><Relationship Id="rId145" Type="http://schemas.openxmlformats.org/officeDocument/2006/relationships/revisionLog" Target="revisionLog145.xml"/><Relationship Id="rId161" Type="http://schemas.openxmlformats.org/officeDocument/2006/relationships/revisionLog" Target="revisionLog16.xml"/><Relationship Id="rId166" Type="http://schemas.openxmlformats.org/officeDocument/2006/relationships/revisionLog" Target="revisionLog21.xml"/><Relationship Id="rId182" Type="http://schemas.openxmlformats.org/officeDocument/2006/relationships/revisionLog" Target="revisionLog37.xml"/><Relationship Id="rId187" Type="http://schemas.openxmlformats.org/officeDocument/2006/relationships/revisionLog" Target="revisionLog42.xml"/><Relationship Id="rId217" Type="http://schemas.openxmlformats.org/officeDocument/2006/relationships/revisionLog" Target="revisionLog72.xml"/><Relationship Id="rId153" Type="http://schemas.openxmlformats.org/officeDocument/2006/relationships/revisionLog" Target="revisionLog8.xml"/><Relationship Id="rId174" Type="http://schemas.openxmlformats.org/officeDocument/2006/relationships/revisionLog" Target="revisionLog29.xml"/><Relationship Id="rId179" Type="http://schemas.openxmlformats.org/officeDocument/2006/relationships/revisionLog" Target="revisionLog34.xml"/><Relationship Id="rId195" Type="http://schemas.openxmlformats.org/officeDocument/2006/relationships/revisionLog" Target="revisionLog50.xml"/><Relationship Id="rId209" Type="http://schemas.openxmlformats.org/officeDocument/2006/relationships/revisionLog" Target="revisionLog64.xml"/><Relationship Id="rId212" Type="http://schemas.openxmlformats.org/officeDocument/2006/relationships/revisionLog" Target="revisionLog67.xml"/><Relationship Id="rId233" Type="http://schemas.openxmlformats.org/officeDocument/2006/relationships/revisionLog" Target="revisionLog88.xml"/><Relationship Id="rId238" Type="http://schemas.openxmlformats.org/officeDocument/2006/relationships/revisionLog" Target="revisionLog93.xml"/><Relationship Id="rId254" Type="http://schemas.openxmlformats.org/officeDocument/2006/relationships/revisionLog" Target="revisionLog109.xml"/><Relationship Id="rId259" Type="http://schemas.openxmlformats.org/officeDocument/2006/relationships/revisionLog" Target="revisionLog114.xml"/><Relationship Id="rId190" Type="http://schemas.openxmlformats.org/officeDocument/2006/relationships/revisionLog" Target="revisionLog45.xml"/><Relationship Id="rId204" Type="http://schemas.openxmlformats.org/officeDocument/2006/relationships/revisionLog" Target="revisionLog59.xml"/><Relationship Id="rId220" Type="http://schemas.openxmlformats.org/officeDocument/2006/relationships/revisionLog" Target="revisionLog75.xml"/><Relationship Id="rId225" Type="http://schemas.openxmlformats.org/officeDocument/2006/relationships/revisionLog" Target="revisionLog80.xml"/><Relationship Id="rId241" Type="http://schemas.openxmlformats.org/officeDocument/2006/relationships/revisionLog" Target="revisionLog96.xml"/><Relationship Id="rId246" Type="http://schemas.openxmlformats.org/officeDocument/2006/relationships/revisionLog" Target="revisionLog101.xml"/><Relationship Id="rId262" Type="http://schemas.openxmlformats.org/officeDocument/2006/relationships/revisionLog" Target="revisionLog117.xml"/><Relationship Id="rId151" Type="http://schemas.openxmlformats.org/officeDocument/2006/relationships/revisionLog" Target="revisionLog6.xml"/><Relationship Id="rId156" Type="http://schemas.openxmlformats.org/officeDocument/2006/relationships/revisionLog" Target="revisionLog11.xml"/><Relationship Id="rId177" Type="http://schemas.openxmlformats.org/officeDocument/2006/relationships/revisionLog" Target="revisionLog32.xml"/><Relationship Id="rId198" Type="http://schemas.openxmlformats.org/officeDocument/2006/relationships/revisionLog" Target="revisionLog53.xml"/><Relationship Id="rId143" Type="http://schemas.openxmlformats.org/officeDocument/2006/relationships/revisionLog" Target="revisionLog143.xml"/><Relationship Id="rId169" Type="http://schemas.openxmlformats.org/officeDocument/2006/relationships/revisionLog" Target="revisionLog24.xml"/><Relationship Id="rId148" Type="http://schemas.openxmlformats.org/officeDocument/2006/relationships/revisionLog" Target="revisionLog3.xml"/><Relationship Id="rId164" Type="http://schemas.openxmlformats.org/officeDocument/2006/relationships/revisionLog" Target="revisionLog19.xml"/><Relationship Id="rId185" Type="http://schemas.openxmlformats.org/officeDocument/2006/relationships/revisionLog" Target="revisionLog40.xml"/><Relationship Id="rId172" Type="http://schemas.openxmlformats.org/officeDocument/2006/relationships/revisionLog" Target="revisionLog27.xml"/><Relationship Id="rId193" Type="http://schemas.openxmlformats.org/officeDocument/2006/relationships/revisionLog" Target="revisionLog48.xml"/><Relationship Id="rId202" Type="http://schemas.openxmlformats.org/officeDocument/2006/relationships/revisionLog" Target="revisionLog57.xml"/><Relationship Id="rId207" Type="http://schemas.openxmlformats.org/officeDocument/2006/relationships/revisionLog" Target="revisionLog62.xml"/><Relationship Id="rId223" Type="http://schemas.openxmlformats.org/officeDocument/2006/relationships/revisionLog" Target="revisionLog78.xml"/><Relationship Id="rId228" Type="http://schemas.openxmlformats.org/officeDocument/2006/relationships/revisionLog" Target="revisionLog83.xml"/><Relationship Id="rId244" Type="http://schemas.openxmlformats.org/officeDocument/2006/relationships/revisionLog" Target="revisionLog99.xml"/><Relationship Id="rId249" Type="http://schemas.openxmlformats.org/officeDocument/2006/relationships/revisionLog" Target="revisionLog104.xml"/><Relationship Id="rId180" Type="http://schemas.openxmlformats.org/officeDocument/2006/relationships/revisionLog" Target="revisionLog35.xml"/><Relationship Id="rId210" Type="http://schemas.openxmlformats.org/officeDocument/2006/relationships/revisionLog" Target="revisionLog65.xml"/><Relationship Id="rId215" Type="http://schemas.openxmlformats.org/officeDocument/2006/relationships/revisionLog" Target="revisionLog70.xml"/><Relationship Id="rId236" Type="http://schemas.openxmlformats.org/officeDocument/2006/relationships/revisionLog" Target="revisionLog91.xml"/><Relationship Id="rId257" Type="http://schemas.openxmlformats.org/officeDocument/2006/relationships/revisionLog" Target="revisionLog112.xml"/><Relationship Id="rId260" Type="http://schemas.openxmlformats.org/officeDocument/2006/relationships/revisionLog" Target="revisionLog115.xml"/><Relationship Id="rId265" Type="http://schemas.openxmlformats.org/officeDocument/2006/relationships/revisionLog" Target="revisionLog120.xml"/><Relationship Id="rId167" Type="http://schemas.openxmlformats.org/officeDocument/2006/relationships/revisionLog" Target="revisionLog22.xml"/><Relationship Id="rId141" Type="http://schemas.openxmlformats.org/officeDocument/2006/relationships/revisionLog" Target="revisionLog141.xml"/><Relationship Id="rId146" Type="http://schemas.openxmlformats.org/officeDocument/2006/relationships/revisionLog" Target="revisionLog1.xml"/><Relationship Id="rId188" Type="http://schemas.openxmlformats.org/officeDocument/2006/relationships/revisionLog" Target="revisionLog43.xml"/><Relationship Id="rId162" Type="http://schemas.openxmlformats.org/officeDocument/2006/relationships/revisionLog" Target="revisionLog17.xml"/><Relationship Id="rId183" Type="http://schemas.openxmlformats.org/officeDocument/2006/relationships/revisionLog" Target="revisionLog38.xml"/><Relationship Id="rId213" Type="http://schemas.openxmlformats.org/officeDocument/2006/relationships/revisionLog" Target="revisionLog68.xml"/><Relationship Id="rId218" Type="http://schemas.openxmlformats.org/officeDocument/2006/relationships/revisionLog" Target="revisionLog73.xml"/><Relationship Id="rId234" Type="http://schemas.openxmlformats.org/officeDocument/2006/relationships/revisionLog" Target="revisionLog89.xml"/><Relationship Id="rId239" Type="http://schemas.openxmlformats.org/officeDocument/2006/relationships/revisionLog" Target="revisionLog94.xml"/><Relationship Id="rId250" Type="http://schemas.openxmlformats.org/officeDocument/2006/relationships/revisionLog" Target="revisionLog105.xml"/><Relationship Id="rId255" Type="http://schemas.openxmlformats.org/officeDocument/2006/relationships/revisionLog" Target="revisionLog110.xml"/><Relationship Id="rId157" Type="http://schemas.openxmlformats.org/officeDocument/2006/relationships/revisionLog" Target="revisionLog12.xml"/><Relationship Id="rId178" Type="http://schemas.openxmlformats.org/officeDocument/2006/relationships/revisionLog" Target="revisionLog33.xml"/><Relationship Id="rId152" Type="http://schemas.openxmlformats.org/officeDocument/2006/relationships/revisionLog" Target="revisionLog7.xml"/><Relationship Id="rId173" Type="http://schemas.openxmlformats.org/officeDocument/2006/relationships/revisionLog" Target="revisionLog28.xml"/><Relationship Id="rId194" Type="http://schemas.openxmlformats.org/officeDocument/2006/relationships/revisionLog" Target="revisionLog49.xml"/><Relationship Id="rId199" Type="http://schemas.openxmlformats.org/officeDocument/2006/relationships/revisionLog" Target="revisionLog54.xml"/><Relationship Id="rId203" Type="http://schemas.openxmlformats.org/officeDocument/2006/relationships/revisionLog" Target="revisionLog58.xml"/><Relationship Id="rId208" Type="http://schemas.openxmlformats.org/officeDocument/2006/relationships/revisionLog" Target="revisionLog63.xml"/><Relationship Id="rId229" Type="http://schemas.openxmlformats.org/officeDocument/2006/relationships/revisionLog" Target="revisionLog8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B7CBF6A-2B6E-468B-914F-B2ED6236BF05}" diskRevisions="1" revisionId="533" version="266" protected="1">
  <header guid="{0AC3D747-EF1D-42CC-B7F2-A611C0D8D7CC}" dateTime="2018-04-02T10:23:30" maxSheetId="2" userName="Маганёва Екатерина Николаевна" r:id="rId140">
    <sheetIdMap count="1">
      <sheetId val="1"/>
    </sheetIdMap>
  </header>
  <header guid="{CBF5BDC1-6A17-4A17-B69F-4BE57B5CC8AA}" dateTime="2018-04-02T10:23:38" maxSheetId="2" userName="Маганёва Екатерина Николаевна" r:id="rId141" minRId="240">
    <sheetIdMap count="1">
      <sheetId val="1"/>
    </sheetIdMap>
  </header>
  <header guid="{1046B0F4-89B6-4CDF-9B45-95331400F25C}" dateTime="2018-04-02T10:24:39" maxSheetId="2" userName="Маганёва Екатерина Николаевна" r:id="rId142" minRId="241">
    <sheetIdMap count="1">
      <sheetId val="1"/>
    </sheetIdMap>
  </header>
  <header guid="{83B7CAFB-FF0E-46ED-8AE9-93196B501AD2}" dateTime="2018-04-02T10:28:11" maxSheetId="2" userName="Маганёва Екатерина Николаевна" r:id="rId143" minRId="245">
    <sheetIdMap count="1">
      <sheetId val="1"/>
    </sheetIdMap>
  </header>
  <header guid="{5E6DB48D-9AB5-4B8B-B95D-0A3808F8330E}" dateTime="2018-04-02T10:34:45" maxSheetId="2" userName="Маганёва Екатерина Николаевна" r:id="rId144" minRId="246" maxRId="247">
    <sheetIdMap count="1">
      <sheetId val="1"/>
    </sheetIdMap>
  </header>
  <header guid="{3E2E2B03-ED03-4A95-AAD7-0139B0322F74}" dateTime="2018-04-02T10:34:54" maxSheetId="2" userName="Маганёва Екатерина Николаевна" r:id="rId145">
    <sheetIdMap count="1">
      <sheetId val="1"/>
    </sheetIdMap>
  </header>
  <header guid="{9B7AFDAD-A7F8-4ADE-A5B4-B1AF82C04DDF}" dateTime="2018-04-03T14:52:29" maxSheetId="2" userName="Перевощикова Анна Васильевна" r:id="rId146">
    <sheetIdMap count="1">
      <sheetId val="1"/>
    </sheetIdMap>
  </header>
  <header guid="{62F6D869-F60C-4304-AA49-05E71BA364B3}" dateTime="2018-04-03T14:59:11" maxSheetId="2" userName="Перевощикова Анна Васильевна" r:id="rId147" minRId="252">
    <sheetIdMap count="1">
      <sheetId val="1"/>
    </sheetIdMap>
  </header>
  <header guid="{001B2719-5DE8-4DC7-895F-2C8B3C292B92}" dateTime="2018-04-03T15:00:13" maxSheetId="2" userName="Перевощикова Анна Васильевна" r:id="rId148" minRId="257">
    <sheetIdMap count="1">
      <sheetId val="1"/>
    </sheetIdMap>
  </header>
  <header guid="{FDA80BCA-6A1D-4B84-BEC6-AC51C63FF8F5}" dateTime="2018-04-03T15:00:42" maxSheetId="2" userName="Перевощикова Анна Васильевна" r:id="rId149" minRId="258">
    <sheetIdMap count="1">
      <sheetId val="1"/>
    </sheetIdMap>
  </header>
  <header guid="{680A17F0-8D58-4E00-970B-3D189FDED7FC}" dateTime="2018-04-03T15:01:19" maxSheetId="2" userName="Перевощикова Анна Васильевна" r:id="rId150" minRId="259">
    <sheetIdMap count="1">
      <sheetId val="1"/>
    </sheetIdMap>
  </header>
  <header guid="{4E8E46D8-2027-45E6-BA40-BCAD4A86797C}" dateTime="2018-04-03T16:09:10" maxSheetId="2" userName="Залецкая Ольга Геннадьевна" r:id="rId151" minRId="260" maxRId="261">
    <sheetIdMap count="1">
      <sheetId val="1"/>
    </sheetIdMap>
  </header>
  <header guid="{600DDDC4-7EF2-4208-BB07-C5FF552F588F}" dateTime="2018-04-03T16:42:43" maxSheetId="2" userName="Залецкая Ольга Геннадьевна" r:id="rId152" minRId="263">
    <sheetIdMap count="1">
      <sheetId val="1"/>
    </sheetIdMap>
  </header>
  <header guid="{DF67F9C2-D0D1-4000-8895-1A4C5D612580}" dateTime="2018-04-03T16:44:32" maxSheetId="2" userName="Залецкая Ольга Геннадьевна" r:id="rId153" minRId="264">
    <sheetIdMap count="1">
      <sheetId val="1"/>
    </sheetIdMap>
  </header>
  <header guid="{D686316D-5337-4084-A104-10A402A48DAC}" dateTime="2018-04-03T16:48:37" maxSheetId="2" userName="Залецкая Ольга Геннадьевна" r:id="rId154">
    <sheetIdMap count="1">
      <sheetId val="1"/>
    </sheetIdMap>
  </header>
  <header guid="{05D6A274-E767-48C5-903C-D7642314AD8F}" dateTime="2018-04-03T16:50:12" maxSheetId="2" userName="Залецкая Ольга Геннадьевна" r:id="rId155">
    <sheetIdMap count="1">
      <sheetId val="1"/>
    </sheetIdMap>
  </header>
  <header guid="{66DBD736-9435-4CFD-BB19-BD983F5A7012}" dateTime="2018-04-03T16:53:13" maxSheetId="2" userName="Перевощикова Анна Васильевна" r:id="rId156" minRId="265">
    <sheetIdMap count="1">
      <sheetId val="1"/>
    </sheetIdMap>
  </header>
  <header guid="{0431FD1A-635D-4417-BCCD-31F1F7257177}" dateTime="2018-04-04T08:30:55" maxSheetId="2" userName="Залецкая Ольга Геннадьевна" r:id="rId157" minRId="266">
    <sheetIdMap count="1">
      <sheetId val="1"/>
    </sheetIdMap>
  </header>
  <header guid="{AC8A76D9-5506-47BF-9327-9FD72C01EAFD}" dateTime="2018-04-04T08:32:46" maxSheetId="2" userName="Залецкая Ольга Геннадьевна" r:id="rId158">
    <sheetIdMap count="1">
      <sheetId val="1"/>
    </sheetIdMap>
  </header>
  <header guid="{EBC4EB83-8E20-46BC-8A7A-12DB86039C47}" dateTime="2018-04-04T08:50:00" maxSheetId="2" userName="Залецкая Ольга Геннадьевна" r:id="rId159" minRId="268">
    <sheetIdMap count="1">
      <sheetId val="1"/>
    </sheetIdMap>
  </header>
  <header guid="{A3D5A7C4-E1B2-4CF8-8A0E-421E1813CF27}" dateTime="2018-04-04T09:11:55" maxSheetId="2" userName="Залецкая Ольга Геннадьевна" r:id="rId160" minRId="269">
    <sheetIdMap count="1">
      <sheetId val="1"/>
    </sheetIdMap>
  </header>
  <header guid="{958F7422-4AE9-44F3-9CE1-8DA3FD5F55BB}" dateTime="2018-04-04T09:36:26" maxSheetId="2" userName="Залецкая Ольга Геннадьевна" r:id="rId161" minRId="271">
    <sheetIdMap count="1">
      <sheetId val="1"/>
    </sheetIdMap>
  </header>
  <header guid="{261E1CAE-B9AE-4F02-AB6D-80ECF5B922DD}" dateTime="2018-04-04T10:02:51" maxSheetId="2" userName="Залецкая Ольга Геннадьевна" r:id="rId162" minRId="272">
    <sheetIdMap count="1">
      <sheetId val="1"/>
    </sheetIdMap>
  </header>
  <header guid="{058D89C7-118F-485F-AA55-34E25F8792D6}" dateTime="2018-04-04T10:22:33" maxSheetId="2" userName="Залецкая Ольга Геннадьевна" r:id="rId163" minRId="273">
    <sheetIdMap count="1">
      <sheetId val="1"/>
    </sheetIdMap>
  </header>
  <header guid="{8A5EDF1E-F143-4378-9176-F12A14B0F368}" dateTime="2018-04-04T10:52:57" maxSheetId="2" userName="Перевощикова Анна Васильевна" r:id="rId164" minRId="274">
    <sheetIdMap count="1">
      <sheetId val="1"/>
    </sheetIdMap>
  </header>
  <header guid="{387984C9-DB73-42DA-A551-6F592D4AB889}" dateTime="2018-04-04T10:53:28" maxSheetId="2" userName="Перевощикова Анна Васильевна" r:id="rId165">
    <sheetIdMap count="1">
      <sheetId val="1"/>
    </sheetIdMap>
  </header>
  <header guid="{A1D12ED5-E0E6-4066-B0FA-9A88492B4D6F}" dateTime="2018-04-04T10:54:39" maxSheetId="2" userName="Перевощикова Анна Васильевна" r:id="rId166">
    <sheetIdMap count="1">
      <sheetId val="1"/>
    </sheetIdMap>
  </header>
  <header guid="{200AB77C-971E-475D-932F-D7BBD995C774}" dateTime="2018-04-04T10:55:25" maxSheetId="2" userName="Перевощикова Анна Васильевна" r:id="rId167" minRId="283">
    <sheetIdMap count="1">
      <sheetId val="1"/>
    </sheetIdMap>
  </header>
  <header guid="{E750E6A1-FA39-40A5-A949-FFBD606ACC7F}" dateTime="2018-04-04T11:42:40" maxSheetId="2" userName="Астахова Анна Владимировна" r:id="rId168" minRId="284">
    <sheetIdMap count="1">
      <sheetId val="1"/>
    </sheetIdMap>
  </header>
  <header guid="{D978DF35-02C2-4776-9638-2162A1D0814B}" dateTime="2018-04-04T11:46:05" maxSheetId="2" userName="Астахова Анна Владимировна" r:id="rId169" minRId="288" maxRId="289">
    <sheetIdMap count="1">
      <sheetId val="1"/>
    </sheetIdMap>
  </header>
  <header guid="{82FA0BAE-0833-4CC1-8E0C-814679E3684F}" dateTime="2018-04-04T11:54:32" maxSheetId="2" userName="Астахова Анна Владимировна" r:id="rId170" minRId="290">
    <sheetIdMap count="1">
      <sheetId val="1"/>
    </sheetIdMap>
  </header>
  <header guid="{57A4D88B-C324-48CF-91A0-FC0A43695634}" dateTime="2018-04-04T12:21:18" maxSheetId="2" userName="Перевощикова Анна Васильевна" r:id="rId171" minRId="291" maxRId="292">
    <sheetIdMap count="1">
      <sheetId val="1"/>
    </sheetIdMap>
  </header>
  <header guid="{023ACD23-2EFB-4286-A4AF-AF4569A4D65F}" dateTime="2018-04-04T12:43:41" maxSheetId="2" userName="Перевощикова Анна Васильевна" r:id="rId172" minRId="293">
    <sheetIdMap count="1">
      <sheetId val="1"/>
    </sheetIdMap>
  </header>
  <header guid="{86671F22-5EDD-4E46-B2D9-42514CC739BB}" dateTime="2018-04-04T12:45:29" maxSheetId="2" userName="Перевощикова Анна Васильевна" r:id="rId173">
    <sheetIdMap count="1">
      <sheetId val="1"/>
    </sheetIdMap>
  </header>
  <header guid="{D9891094-1121-4C5B-B38C-903C9B41D512}" dateTime="2018-04-04T13:09:51" maxSheetId="2" userName="Астахова Анна Владимировна" r:id="rId174" minRId="294">
    <sheetIdMap count="1">
      <sheetId val="1"/>
    </sheetIdMap>
  </header>
  <header guid="{6644CFAE-B8E7-4118-8904-88CD9FE0ACE0}" dateTime="2018-04-04T14:20:49" maxSheetId="2" userName="Астахова Анна Владимировна" r:id="rId175" minRId="295">
    <sheetIdMap count="1">
      <sheetId val="1"/>
    </sheetIdMap>
  </header>
  <header guid="{A95DD82A-1377-4429-BF95-3E5FA6F0CFF8}" dateTime="2018-04-04T14:22:05" maxSheetId="2" userName="Астахова Анна Владимировна" r:id="rId176" minRId="299">
    <sheetIdMap count="1">
      <sheetId val="1"/>
    </sheetIdMap>
  </header>
  <header guid="{36A652EA-36EB-4EA3-9115-F7ACC195DBAE}" dateTime="2018-04-04T14:22:28" maxSheetId="2" userName="Астахова Анна Владимировна" r:id="rId177" minRId="300">
    <sheetIdMap count="1">
      <sheetId val="1"/>
    </sheetIdMap>
  </header>
  <header guid="{FE37FFD4-6B3F-469C-AB72-9F4B362F2CF2}" dateTime="2018-04-04T14:35:25" maxSheetId="2" userName="Астахова Анна Владимировна" r:id="rId178" minRId="301">
    <sheetIdMap count="1">
      <sheetId val="1"/>
    </sheetIdMap>
  </header>
  <header guid="{3C4737E9-FA21-46EF-998F-16BA8A2D1CEA}" dateTime="2018-04-04T14:35:54" maxSheetId="2" userName="Астахова Анна Владимировна" r:id="rId179" minRId="302">
    <sheetIdMap count="1">
      <sheetId val="1"/>
    </sheetIdMap>
  </header>
  <header guid="{E1446860-042F-4750-8E5A-66AB56F8DBB1}" dateTime="2018-04-04T14:36:03" maxSheetId="2" userName="Астахова Анна Владимировна" r:id="rId180">
    <sheetIdMap count="1">
      <sheetId val="1"/>
    </sheetIdMap>
  </header>
  <header guid="{5B691A2B-9420-49CA-88D4-9757BED69480}" dateTime="2018-04-04T14:36:49" maxSheetId="2" userName="Астахова Анна Владимировна" r:id="rId181" minRId="303" maxRId="304">
    <sheetIdMap count="1">
      <sheetId val="1"/>
    </sheetIdMap>
  </header>
  <header guid="{BC1BA895-A93F-4B86-9735-9983D7E022F8}" dateTime="2018-04-04T14:37:48" maxSheetId="2" userName="Астахова Анна Владимировна" r:id="rId182" minRId="305" maxRId="306">
    <sheetIdMap count="1">
      <sheetId val="1"/>
    </sheetIdMap>
  </header>
  <header guid="{261DAC5F-00E1-4068-B1CF-5ABF995CD627}" dateTime="2018-04-04T14:38:10" maxSheetId="2" userName="Астахова Анна Владимировна" r:id="rId183" minRId="307">
    <sheetIdMap count="1">
      <sheetId val="1"/>
    </sheetIdMap>
  </header>
  <header guid="{2EB28E35-BE6E-40F4-85CA-EF4CAAA58E5C}" dateTime="2018-04-04T14:41:37" maxSheetId="2" userName="Астахова Анна Владимировна" r:id="rId184" minRId="308">
    <sheetIdMap count="1">
      <sheetId val="1"/>
    </sheetIdMap>
  </header>
  <header guid="{4239E3F3-4489-41A5-8AF4-59EFAC45A8C8}" dateTime="2018-04-04T15:10:13" maxSheetId="2" userName="Залецкая Ольга Геннадьевна" r:id="rId185" minRId="312" maxRId="321">
    <sheetIdMap count="1">
      <sheetId val="1"/>
    </sheetIdMap>
  </header>
  <header guid="{30CA3F1C-1FDC-451A-96DE-E3350CB26D90}" dateTime="2018-04-04T15:15:28" maxSheetId="2" userName="Залецкая Ольга Геннадьевна" r:id="rId186" minRId="322" maxRId="327">
    <sheetIdMap count="1">
      <sheetId val="1"/>
    </sheetIdMap>
  </header>
  <header guid="{B4F20294-EEAC-40F1-AD90-7080573588E4}" dateTime="2018-04-04T15:19:07" maxSheetId="2" userName="Залецкая Ольга Геннадьевна" r:id="rId187" minRId="328" maxRId="332">
    <sheetIdMap count="1">
      <sheetId val="1"/>
    </sheetIdMap>
  </header>
  <header guid="{064514CD-56FB-4B0E-BB9C-A09D231FB9FF}" dateTime="2018-04-04T15:25:05" maxSheetId="2" userName="Крыжановская Анна Александровна" r:id="rId188" minRId="333">
    <sheetIdMap count="1">
      <sheetId val="1"/>
    </sheetIdMap>
  </header>
  <header guid="{C18531F2-8310-434A-B603-76F499CAE74A}" dateTime="2018-04-04T15:26:22" maxSheetId="2" userName="Крыжановская Анна Александровна" r:id="rId189" minRId="337" maxRId="339">
    <sheetIdMap count="1">
      <sheetId val="1"/>
    </sheetIdMap>
  </header>
  <header guid="{A76746DA-BD43-475B-B9EE-76CE6B6DE53E}" dateTime="2018-04-04T15:28:16" maxSheetId="2" userName="Крыжановская Анна Александровна" r:id="rId190" minRId="340">
    <sheetIdMap count="1">
      <sheetId val="1"/>
    </sheetIdMap>
  </header>
  <header guid="{502D2702-A69A-46D6-ABDD-057B98960371}" dateTime="2018-04-04T15:28:26" maxSheetId="2" userName="Крыжановская Анна Александровна" r:id="rId191">
    <sheetIdMap count="1">
      <sheetId val="1"/>
    </sheetIdMap>
  </header>
  <header guid="{7B578ED4-B0DC-49FE-AD38-C573B3A75C07}" dateTime="2018-04-04T15:29:31" maxSheetId="2" userName="Крыжановская Анна Александровна" r:id="rId192">
    <sheetIdMap count="1">
      <sheetId val="1"/>
    </sheetIdMap>
  </header>
  <header guid="{8B67ACFA-0E7B-4F4F-8170-4B5B244CB689}" dateTime="2018-04-04T15:30:09" maxSheetId="2" userName="Крыжановская Анна Александровна" r:id="rId193">
    <sheetIdMap count="1">
      <sheetId val="1"/>
    </sheetIdMap>
  </header>
  <header guid="{6142F1D4-7FE3-4040-B39E-FFB0658478D6}" dateTime="2018-04-04T15:30:13" maxSheetId="2" userName="Крыжановская Анна Александровна" r:id="rId194">
    <sheetIdMap count="1">
      <sheetId val="1"/>
    </sheetIdMap>
  </header>
  <header guid="{C9CA8F84-626B-44BD-BAC9-65113045CF3F}" dateTime="2018-04-04T15:30:56" maxSheetId="2" userName="Крыжановская Анна Александровна" r:id="rId195">
    <sheetIdMap count="1">
      <sheetId val="1"/>
    </sheetIdMap>
  </header>
  <header guid="{D5BA6869-B4B5-45CF-9E37-93073E436CF4}" dateTime="2018-04-04T15:31:06" maxSheetId="2" userName="Крыжановская Анна Александровна" r:id="rId196">
    <sheetIdMap count="1">
      <sheetId val="1"/>
    </sheetIdMap>
  </header>
  <header guid="{79EBE9DF-623D-4939-89D7-A244A3E8DDD9}" dateTime="2018-04-04T15:33:32" maxSheetId="2" userName="Крыжановская Анна Александровна" r:id="rId197" minRId="341">
    <sheetIdMap count="1">
      <sheetId val="1"/>
    </sheetIdMap>
  </header>
  <header guid="{FB235CA0-0BC6-4BC7-AF86-5A25B668B999}" dateTime="2018-04-04T15:33:59" maxSheetId="2" userName="Крыжановская Анна Александровна" r:id="rId198" minRId="342">
    <sheetIdMap count="1">
      <sheetId val="1"/>
    </sheetIdMap>
  </header>
  <header guid="{2BD11EAC-34A0-4870-B11E-167AFEA88706}" dateTime="2018-04-04T15:34:33" maxSheetId="2" userName="Крыжановская Анна Александровна" r:id="rId199">
    <sheetIdMap count="1">
      <sheetId val="1"/>
    </sheetIdMap>
  </header>
  <header guid="{D64AAFAA-5D65-48D5-B93F-3FCEAB9931FE}" dateTime="2018-04-04T15:40:31" maxSheetId="2" userName="Крыжановская Анна Александровна" r:id="rId200" minRId="346">
    <sheetIdMap count="1">
      <sheetId val="1"/>
    </sheetIdMap>
  </header>
  <header guid="{B4C95B58-272C-4129-8651-2F070F2B08B9}" dateTime="2018-04-04T15:41:03" maxSheetId="2" userName="Крыжановская Анна Александровна" r:id="rId201" minRId="347" maxRId="348">
    <sheetIdMap count="1">
      <sheetId val="1"/>
    </sheetIdMap>
  </header>
  <header guid="{9B7F1DEF-A356-4262-A775-7FF8B5D6B5F1}" dateTime="2018-04-04T15:41:40" maxSheetId="2" userName="Крыжановская Анна Александровна" r:id="rId202">
    <sheetIdMap count="1">
      <sheetId val="1"/>
    </sheetIdMap>
  </header>
  <header guid="{0CC71BF6-8399-4B3E-B062-73FEF6FD7C2D}" dateTime="2018-04-04T15:42:45" maxSheetId="2" userName="Астахова Анна Владимировна" r:id="rId203" minRId="349">
    <sheetIdMap count="1">
      <sheetId val="1"/>
    </sheetIdMap>
  </header>
  <header guid="{EEE44EDF-95B0-4D61-95A0-0576120DB38A}" dateTime="2018-04-04T15:43:10" maxSheetId="2" userName="Астахова Анна Владимировна" r:id="rId204" minRId="350">
    <sheetIdMap count="1">
      <sheetId val="1"/>
    </sheetIdMap>
  </header>
  <header guid="{19AC4EFB-18EE-4578-AD81-8FB2CCF8A917}" dateTime="2018-04-04T15:44:09" maxSheetId="2" userName="Астахова Анна Владимировна" r:id="rId205">
    <sheetIdMap count="1">
      <sheetId val="1"/>
    </sheetIdMap>
  </header>
  <header guid="{587B88DC-BCBA-4C69-9E81-0FDF1C1C0139}" dateTime="2018-04-04T15:44:15" maxSheetId="2" userName="Астахова Анна Владимировна" r:id="rId206">
    <sheetIdMap count="1">
      <sheetId val="1"/>
    </sheetIdMap>
  </header>
  <header guid="{40972EE6-ABE5-4427-B608-7F8B656D8996}" dateTime="2018-04-04T15:44:41" maxSheetId="2" userName="Астахова Анна Владимировна" r:id="rId207" minRId="351">
    <sheetIdMap count="1">
      <sheetId val="1"/>
    </sheetIdMap>
  </header>
  <header guid="{09421904-AA5E-4396-9AAC-BBED2C3C35D5}" dateTime="2018-04-04T15:46:16" maxSheetId="2" userName="Крыжановская Анна Александровна" r:id="rId208" minRId="352">
    <sheetIdMap count="1">
      <sheetId val="1"/>
    </sheetIdMap>
  </header>
  <header guid="{066157FF-243C-4FC6-AD26-19ABD7593CDD}" dateTime="2018-04-04T15:51:43" maxSheetId="2" userName="Астахова Анна Владимировна" r:id="rId209" minRId="353">
    <sheetIdMap count="1">
      <sheetId val="1"/>
    </sheetIdMap>
  </header>
  <header guid="{3E5FC488-5ADB-487B-893B-39ACA3C0AAB9}" dateTime="2018-04-04T15:55:52" maxSheetId="2" userName="Крыжановская Анна Александровна" r:id="rId210" minRId="354">
    <sheetIdMap count="1">
      <sheetId val="1"/>
    </sheetIdMap>
  </header>
  <header guid="{C752EF7B-F34F-4DF8-B777-CA0DC33AC1FE}" dateTime="2018-04-04T15:57:10" maxSheetId="2" userName="Астахова Анна Владимировна" r:id="rId211" minRId="355">
    <sheetIdMap count="1">
      <sheetId val="1"/>
    </sheetIdMap>
  </header>
  <header guid="{9D58E509-D10A-46DB-AC02-F8CDB60A4AF0}" dateTime="2018-04-04T15:58:13" maxSheetId="2" userName="Астахова Анна Владимировна" r:id="rId212" minRId="356">
    <sheetIdMap count="1">
      <sheetId val="1"/>
    </sheetIdMap>
  </header>
  <header guid="{27EFEF74-A69A-4121-B639-2950362E22A4}" dateTime="2018-04-04T16:04:07" maxSheetId="2" userName="Залецкая Ольга Геннадьевна" r:id="rId213" minRId="357">
    <sheetIdMap count="1">
      <sheetId val="1"/>
    </sheetIdMap>
  </header>
  <header guid="{2164CC52-2D5C-4BFD-8B41-474C6DD9C403}" dateTime="2018-04-04T16:04:41" maxSheetId="2" userName="Залецкая Ольга Геннадьевна" r:id="rId214" minRId="359">
    <sheetIdMap count="1">
      <sheetId val="1"/>
    </sheetIdMap>
  </header>
  <header guid="{AEC4C92B-D2F9-4FA7-BD90-00E695BC377B}" dateTime="2018-04-04T16:07:24" maxSheetId="2" userName="Залецкая Ольга Геннадьевна" r:id="rId215" minRId="360">
    <sheetIdMap count="1">
      <sheetId val="1"/>
    </sheetIdMap>
  </header>
  <header guid="{7E732173-7D7E-4B0C-83B5-1866BE1C5111}" dateTime="2018-04-04T16:10:55" maxSheetId="2" userName="Залецкая Ольга Геннадьевна" r:id="rId216" minRId="361">
    <sheetIdMap count="1">
      <sheetId val="1"/>
    </sheetIdMap>
  </header>
  <header guid="{E3A24FE7-AE63-4CD4-8560-C781D938842F}" dateTime="2018-04-04T16:11:27" maxSheetId="2" userName="Залецкая Ольга Геннадьевна" r:id="rId217">
    <sheetIdMap count="1">
      <sheetId val="1"/>
    </sheetIdMap>
  </header>
  <header guid="{4989F374-3C0B-43B0-92A9-84A8EA399453}" dateTime="2018-04-04T16:28:53" maxSheetId="2" userName="Маслова Алина Рамазановна" r:id="rId218">
    <sheetIdMap count="1">
      <sheetId val="1"/>
    </sheetIdMap>
  </header>
  <header guid="{FAC89B6C-E17B-4FF8-AFB2-2577DCFF0FFC}" dateTime="2018-04-04T16:29:12" maxSheetId="2" userName="Астахова Анна Владимировна" r:id="rId219" minRId="366">
    <sheetIdMap count="1">
      <sheetId val="1"/>
    </sheetIdMap>
  </header>
  <header guid="{18B2AA17-0A82-4B7E-B698-24EA4F6B33C5}" dateTime="2018-04-05T13:23:48" maxSheetId="2" userName="Астахова Анна Владимировна" r:id="rId220" minRId="367">
    <sheetIdMap count="1">
      <sheetId val="1"/>
    </sheetIdMap>
  </header>
  <header guid="{95FCD258-C98E-48E5-A50D-A6A345F09874}" dateTime="2018-04-05T13:24:40" maxSheetId="2" userName="Астахова Анна Владимировна" r:id="rId221" minRId="368">
    <sheetIdMap count="1">
      <sheetId val="1"/>
    </sheetIdMap>
  </header>
  <header guid="{21F817DB-471C-4EE9-B217-469B59B01022}" dateTime="2018-04-05T16:38:08" maxSheetId="2" userName="Маслова Алина Рамазановна" r:id="rId222" minRId="369" maxRId="374">
    <sheetIdMap count="1">
      <sheetId val="1"/>
    </sheetIdMap>
  </header>
  <header guid="{21B85B90-B085-48D6-AA87-FBBE01C2F3D8}" dateTime="2018-04-05T18:09:24" maxSheetId="2" userName="Маслова Алина Рамазановна" r:id="rId223" minRId="375" maxRId="435">
    <sheetIdMap count="1">
      <sheetId val="1"/>
    </sheetIdMap>
  </header>
  <header guid="{C1BC11D4-FEC7-493E-B291-43EA4AB6F9EC}" dateTime="2018-04-06T10:45:23" maxSheetId="2" userName="Крыжановская Анна Александровна" r:id="rId224" minRId="439">
    <sheetIdMap count="1">
      <sheetId val="1"/>
    </sheetIdMap>
  </header>
  <header guid="{1498DFEA-F639-4F55-9E2F-EC195E79370C}" dateTime="2018-04-06T11:27:16" maxSheetId="2" userName="Маганёва Екатерина Николаевна" r:id="rId225" minRId="443">
    <sheetIdMap count="1">
      <sheetId val="1"/>
    </sheetIdMap>
  </header>
  <header guid="{39EBE67E-4A08-4EB5-A376-53BA680B2517}" dateTime="2018-04-06T11:50:21" maxSheetId="2" userName="Маганёва Екатерина Николаевна" r:id="rId226" minRId="447">
    <sheetIdMap count="1">
      <sheetId val="1"/>
    </sheetIdMap>
  </header>
  <header guid="{B180AF1B-AFE5-4913-AFCB-34FD2691C3EA}" dateTime="2018-04-06T14:38:12" maxSheetId="2" userName="Маганёва Екатерина Николаевна" r:id="rId227" minRId="448">
    <sheetIdMap count="1">
      <sheetId val="1"/>
    </sheetIdMap>
  </header>
  <header guid="{3FA52EF3-B175-4D16-8D6B-756A1EA977DC}" dateTime="2018-04-06T14:39:00" maxSheetId="2" userName="Маганёва Екатерина Николаевна" r:id="rId228" minRId="449">
    <sheetIdMap count="1">
      <sheetId val="1"/>
    </sheetIdMap>
  </header>
  <header guid="{B8E8299C-0530-4897-BE51-2F0321705F6C}" dateTime="2018-04-06T14:39:27" maxSheetId="2" userName="Маганёва Екатерина Николаевна" r:id="rId229" minRId="450">
    <sheetIdMap count="1">
      <sheetId val="1"/>
    </sheetIdMap>
  </header>
  <header guid="{C45B6C93-0894-4F72-B161-6C7AE69A73D6}" dateTime="2018-04-06T14:40:08" maxSheetId="2" userName="Маганёва Екатерина Николаевна" r:id="rId230" minRId="451">
    <sheetIdMap count="1">
      <sheetId val="1"/>
    </sheetIdMap>
  </header>
  <header guid="{2159CE99-E2CE-4884-8EB3-4223F0EAB8E6}" dateTime="2018-04-06T14:40:16" maxSheetId="2" userName="Маганёва Екатерина Николаевна" r:id="rId231" minRId="452">
    <sheetIdMap count="1">
      <sheetId val="1"/>
    </sheetIdMap>
  </header>
  <header guid="{182C2556-26C7-49BA-AF68-D4857EE4BF9C}" dateTime="2018-04-06T14:40:49" maxSheetId="2" userName="Залецкая Ольга Геннадьевна" r:id="rId232">
    <sheetIdMap count="1">
      <sheetId val="1"/>
    </sheetIdMap>
  </header>
  <header guid="{C86A16CA-8B70-4516-86C7-7A1365FC1BA6}" dateTime="2018-04-06T14:54:31" maxSheetId="2" userName="Залецкая Ольга Геннадьевна" r:id="rId233" minRId="454">
    <sheetIdMap count="1">
      <sheetId val="1"/>
    </sheetIdMap>
  </header>
  <header guid="{5D0B3D17-0388-43BD-8EEF-8CF88561FCA4}" dateTime="2018-04-06T14:55:21" maxSheetId="2" userName="Залецкая Ольга Геннадьевна" r:id="rId234" minRId="455">
    <sheetIdMap count="1">
      <sheetId val="1"/>
    </sheetIdMap>
  </header>
  <header guid="{618F9E7A-AAB3-4BBE-BE5A-D2B6DF61E91E}" dateTime="2018-04-06T15:01:31" maxSheetId="2" userName="Залецкая Ольга Геннадьевна" r:id="rId235" minRId="457">
    <sheetIdMap count="1">
      <sheetId val="1"/>
    </sheetIdMap>
  </header>
  <header guid="{B4F6ED18-93FF-4653-8505-75133C0E4839}" dateTime="2018-04-06T15:05:35" maxSheetId="2" userName="Залецкая Ольга Геннадьевна" r:id="rId236" minRId="458" maxRId="461">
    <sheetIdMap count="1">
      <sheetId val="1"/>
    </sheetIdMap>
  </header>
  <header guid="{0E097094-6186-4229-B505-F17A95853B54}" dateTime="2018-04-06T15:06:13" maxSheetId="2" userName="Вершинина Мария Игоревна" r:id="rId237">
    <sheetIdMap count="1">
      <sheetId val="1"/>
    </sheetIdMap>
  </header>
  <header guid="{8D3D6A8F-CB2E-4017-B1FC-98AFBBB0E823}" dateTime="2018-04-06T15:14:11" maxSheetId="2" userName="Минакова Оксана Сергеевна" r:id="rId238" minRId="466">
    <sheetIdMap count="1">
      <sheetId val="1"/>
    </sheetIdMap>
  </header>
  <header guid="{07F1A071-F780-4860-86A4-991940ED23CF}" dateTime="2018-04-06T15:17:01" maxSheetId="2" userName="Залецкая Ольга Геннадьевна" r:id="rId239">
    <sheetIdMap count="1">
      <sheetId val="1"/>
    </sheetIdMap>
  </header>
  <header guid="{8B624275-5AC0-4136-BE6D-A45E2A016979}" dateTime="2018-04-06T15:18:00" maxSheetId="2" userName="Минакова Оксана Сергеевна" r:id="rId240" minRId="471">
    <sheetIdMap count="1">
      <sheetId val="1"/>
    </sheetIdMap>
  </header>
  <header guid="{4AE4C20A-54E4-4E91-BB14-6178B4CA8812}" dateTime="2018-04-06T15:20:18" maxSheetId="2" userName="Вершинина Мария Игоревна" r:id="rId241" minRId="472">
    <sheetIdMap count="1">
      <sheetId val="1"/>
    </sheetIdMap>
  </header>
  <header guid="{94ADCE15-0299-405B-8922-F232186E22BB}" dateTime="2018-04-06T15:24:43" maxSheetId="2" userName="Крыжановская Анна Александровна" r:id="rId242" minRId="477">
    <sheetIdMap count="1">
      <sheetId val="1"/>
    </sheetIdMap>
  </header>
  <header guid="{3E8A96B4-32F2-41A8-9B75-7D9CCB92CC42}" dateTime="2018-04-06T15:27:40" maxSheetId="2" userName="Шулепова Ольга Анатольевна" r:id="rId243" minRId="478">
    <sheetIdMap count="1">
      <sheetId val="1"/>
    </sheetIdMap>
  </header>
  <header guid="{CE78AE42-515D-4FD1-8FC3-772D437114A3}" dateTime="2018-04-06T15:29:08" maxSheetId="2" userName="Маганёва Екатерина Николаевна" r:id="rId244">
    <sheetIdMap count="1">
      <sheetId val="1"/>
    </sheetIdMap>
  </header>
  <header guid="{1FBF6567-9259-4416-ABA0-4E11179AB8CB}" dateTime="2018-04-06T15:30:07" maxSheetId="2" userName="Маганёва Екатерина Николаевна" r:id="rId245" minRId="487">
    <sheetIdMap count="1">
      <sheetId val="1"/>
    </sheetIdMap>
  </header>
  <header guid="{599F61A3-4109-46F7-9C09-2C2F18CC7735}" dateTime="2018-04-06T15:30:23" maxSheetId="2" userName="Минакова Оксана Сергеевна" r:id="rId246" minRId="492" maxRId="493">
    <sheetIdMap count="1">
      <sheetId val="1"/>
    </sheetIdMap>
  </header>
  <header guid="{17BC2D1A-5DB1-4AF8-8287-9C1D3968B234}" dateTime="2018-04-06T15:31:04" maxSheetId="2" userName="Маганёва Екатерина Николаевна" r:id="rId247" minRId="494" maxRId="495">
    <sheetIdMap count="1">
      <sheetId val="1"/>
    </sheetIdMap>
  </header>
  <header guid="{36B5B6BC-F1A5-4F67-A3DD-FABBA34890AD}" dateTime="2018-04-06T15:34:51" maxSheetId="2" userName="Минакова Оксана Сергеевна" r:id="rId248" minRId="499">
    <sheetIdMap count="1">
      <sheetId val="1"/>
    </sheetIdMap>
  </header>
  <header guid="{DA6EACEE-A129-4D82-9590-CB21C0011D33}" dateTime="2018-04-06T15:34:58" maxSheetId="2" userName="Залецкая Ольга Геннадьевна" r:id="rId249" minRId="500" maxRId="504">
    <sheetIdMap count="1">
      <sheetId val="1"/>
    </sheetIdMap>
  </header>
  <header guid="{C2D13B4D-6857-44A0-9532-F7D926A12A7A}" dateTime="2018-04-06T15:51:01" maxSheetId="2" userName="Минакова Оксана Сергеевна" r:id="rId250" minRId="505">
    <sheetIdMap count="1">
      <sheetId val="1"/>
    </sheetIdMap>
  </header>
  <header guid="{3CAAA070-EB5C-44E9-9E6A-5DD2E33BAD53}" dateTime="2018-04-06T15:51:55" maxSheetId="2" userName="Минакова Оксана Сергеевна" r:id="rId251" minRId="506">
    <sheetIdMap count="1">
      <sheetId val="1"/>
    </sheetIdMap>
  </header>
  <header guid="{12DD917F-E241-4BB9-B275-49C8E8CA7EDC}" dateTime="2018-04-06T15:55:50" maxSheetId="2" userName="Вершинина Мария Игоревна" r:id="rId252" minRId="507">
    <sheetIdMap count="1">
      <sheetId val="1"/>
    </sheetIdMap>
  </header>
  <header guid="{3D25BED0-1898-4A28-9E2F-397B5B3EB46F}" dateTime="2018-04-06T16:04:40" maxSheetId="2" userName="Маганёва Екатерина Николаевна" r:id="rId253" minRId="508">
    <sheetIdMap count="1">
      <sheetId val="1"/>
    </sheetIdMap>
  </header>
  <header guid="{406338F4-DD21-45EA-8406-11DBB1AE2368}" dateTime="2018-04-06T16:07:44" maxSheetId="2" userName="Залецкая Ольга Геннадьевна" r:id="rId254" minRId="512">
    <sheetIdMap count="1">
      <sheetId val="1"/>
    </sheetIdMap>
  </header>
  <header guid="{25DA0A99-E897-4AFF-9095-40EFC0265A73}" dateTime="2018-04-06T16:09:54" maxSheetId="2" userName="Залецкая Ольга Геннадьевна" r:id="rId255" minRId="514">
    <sheetIdMap count="1">
      <sheetId val="1"/>
    </sheetIdMap>
  </header>
  <header guid="{BA6686C5-F758-4429-8930-75CACF8FD28A}" dateTime="2018-04-09T10:20:38" maxSheetId="2" userName="Маганёва Екатерина Николаевна" r:id="rId256">
    <sheetIdMap count="1">
      <sheetId val="1"/>
    </sheetIdMap>
  </header>
  <header guid="{B29D27C1-4F39-4CC8-B2D1-5647D83674FD}" dateTime="2018-04-09T10:30:34" maxSheetId="2" userName="Маганёва Екатерина Николаевна" r:id="rId257" minRId="518">
    <sheetIdMap count="1">
      <sheetId val="1"/>
    </sheetIdMap>
  </header>
  <header guid="{1D773791-50F1-4F04-A6BF-85D69A665B5B}" dateTime="2018-04-09T10:30:52" maxSheetId="2" userName="Маганёва Екатерина Николаевна" r:id="rId258">
    <sheetIdMap count="1">
      <sheetId val="1"/>
    </sheetIdMap>
  </header>
  <header guid="{991F0041-B2B7-479F-9625-93FC105B69A1}" dateTime="2018-04-09T10:49:42" maxSheetId="2" userName="Маганёва Екатерина Николаевна" r:id="rId259" minRId="522">
    <sheetIdMap count="1">
      <sheetId val="1"/>
    </sheetIdMap>
  </header>
  <header guid="{D7AFECF8-2ECF-4EA9-B82F-6EB293B9D8BF}" dateTime="2018-04-09T10:56:04" maxSheetId="2" userName="Маганёва Екатерина Николаевна" r:id="rId260" minRId="523">
    <sheetIdMap count="1">
      <sheetId val="1"/>
    </sheetIdMap>
  </header>
  <header guid="{DE7EBBF0-164B-4F27-8227-05C38E7325CB}" dateTime="2018-04-09T10:57:23" maxSheetId="2" userName="Маганёва Екатерина Николаевна" r:id="rId261" minRId="524">
    <sheetIdMap count="1">
      <sheetId val="1"/>
    </sheetIdMap>
  </header>
  <header guid="{ECEC1136-ED37-49F6-9A1F-5A212A142E1B}" dateTime="2018-04-09T11:01:38" maxSheetId="2" userName="Маганёва Екатерина Николаевна" r:id="rId262" minRId="525">
    <sheetIdMap count="1">
      <sheetId val="1"/>
    </sheetIdMap>
  </header>
  <header guid="{CD2AEA0B-AA8B-4518-ADB4-66C83F458A7E}" dateTime="2018-04-09T11:02:17" maxSheetId="2" userName="Маганёва Екатерина Николаевна" r:id="rId263">
    <sheetIdMap count="1">
      <sheetId val="1"/>
    </sheetIdMap>
  </header>
  <header guid="{C21A0AD8-F65C-4E73-964F-278BD689AECA}" dateTime="2018-04-13T11:01:55" maxSheetId="2" userName="Астахова Анна Владимировна" r:id="rId264" minRId="526">
    <sheetIdMap count="1">
      <sheetId val="1"/>
    </sheetIdMap>
  </header>
  <header guid="{59E4EE23-053F-441D-9467-337D1055FEAB}" dateTime="2018-04-13T11:02:12" maxSheetId="2" userName="Астахова Анна Владимировна" r:id="rId265">
    <sheetIdMap count="1">
      <sheetId val="1"/>
    </sheetIdMap>
  </header>
  <header guid="{CB7CBF6A-2B6E-468B-914F-B2ED6236BF05}" dateTime="2018-04-16T10:15:18" maxSheetId="2" userName="Вершинина Мария Игоревна" r:id="rId266" minRId="53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D18" start="0" length="2147483647">
    <dxf>
      <font>
        <color auto="1"/>
      </font>
    </dxf>
  </rfmt>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83:L187" start="0" length="2147483647">
    <dxf>
      <font>
        <color auto="1"/>
      </font>
    </dxf>
  </rfmt>
  <rfmt sheetId="1" sqref="L160:L165" start="0" length="2147483647">
    <dxf>
      <font>
        <color auto="1"/>
      </font>
    </dxf>
  </rfmt>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7" sId="1" ref="I1:I1048576" action="deleteCol">
    <undo index="0" exp="area" ref3D="1" dr="$I$1:$I$1048576" dn="Z_CA384592_0CFD_4322_A4EB_34EC04693944_.wvu.Cols" sId="1"/>
    <undo index="0" exp="area" ref3D="1" dr="$A$5:$XFD$8" dn="Заголовки_для_печати" sId="1"/>
    <undo index="0" exp="area" ref3D="1" dr="$A$5:$XFD$7" dn="Z_F2110B0B_AAE7_42F0_B553_C360E9249AD4_.wvu.PrintTitles" sId="1"/>
    <undo index="4" exp="area" ref3D="1" dr="$M$1:$BP$1048576" dn="Z_F2110B0B_AAE7_42F0_B553_C360E9249AD4_.wvu.Cols" sId="1"/>
    <undo index="0" exp="area" ref3D="1" dr="$A$5:$XFD$7" dn="Z_D7BC8E82_4392_4806_9DAE_D94253790B9C_.wvu.PrintTitles" sId="1"/>
    <undo index="4" exp="area" ref3D="1" dr="$M$1:$BP$1048576" dn="Z_D7BC8E82_4392_4806_9DAE_D94253790B9C_.wvu.Cols" sId="1"/>
    <undo index="0" exp="area" ref3D="1" dr="$A$5:$XFD$8" dn="Z_D20DFCFE_63F9_4265_B37B_4F36C46DF159_.wvu.PrintTitles" sId="1"/>
    <undo index="0" exp="area" ref3D="1" dr="$A$5:$XFD$8" dn="Z_CCF533A2_322B_40E2_88B2_065E6D1D35B4_.wvu.PrintTitles" sId="1"/>
    <undo index="0" exp="area" ref3D="1" dr="$I$1:$I$1048576" dn="Z_CCF533A2_322B_40E2_88B2_065E6D1D35B4_.wvu.Cols" sId="1"/>
    <undo index="0" exp="area" ref3D="1" dr="$A$5:$XFD$8" dn="Z_CA384592_0CFD_4322_A4EB_34EC04693944_.wvu.PrintTitles" sId="1"/>
    <undo index="0" exp="area" ref3D="1" dr="$A$5:$XFD$8" dn="Z_BEA0FDBA_BB07_4C19_8BBD_5E57EE395C09_.wvu.PrintTitles" sId="1"/>
    <undo index="0" exp="area" ref3D="1" dr="$I$1:$I$1048576" dn="Z_BEA0FDBA_BB07_4C19_8BBD_5E57EE395C09_.wvu.Cols" sId="1"/>
    <undo index="0" exp="area" ref3D="1" dr="$A$5:$XFD$7" dn="Z_A6B98527_7CBF_4E4D_BDEA_9334A3EB779F_.wvu.PrintTitles" sId="1"/>
    <undo index="4" exp="area" ref3D="1" dr="$M$1:$BP$1048576" dn="Z_A6B98527_7CBF_4E4D_BDEA_9334A3EB779F_.wvu.Cols" sId="1"/>
    <undo index="0" exp="area" ref3D="1" dr="$A$5:$XFD$8" dn="Z_A0A3CD9B_2436_40D7_91DB_589A95FBBF00_.wvu.PrintTitles" sId="1"/>
    <undo index="0" exp="area" ref3D="1" dr="$I$1:$I$1048576" dn="Z_A0A3CD9B_2436_40D7_91DB_589A95FBBF00_.wvu.Cols" sId="1"/>
    <undo index="0" exp="area" ref3D="1" dr="$A$5:$XFD$8" dn="Z_9FA29541_62F4_4CED_BF33_19F6BA57578F_.wvu.PrintTitles" sId="1"/>
    <undo index="0" exp="area" ref3D="1" dr="$A$5:$XFD$8" dn="Z_9E943B7D_D4C7_443F_BC4C_8AB90546D8A5_.wvu.PrintTitles" sId="1"/>
    <undo index="0" exp="area" ref3D="1" dr="$A$5:$XFD$8" dn="Z_99950613_28E7_4EC2_B918_559A2757B0A9_.wvu.PrintTitles" sId="1"/>
    <undo index="0" exp="area" ref3D="1" dr="$A$5:$XFD$8" dn="Z_998B8119_4FF3_4A16_838D_539C6AE34D55_.wvu.PrintTitles" sId="1"/>
    <undo index="0" exp="area" ref3D="1" dr="$A$5:$XFD$8" dn="Z_7B245AB0_C2AF_4822_BFC4_2399F85856C1_.wvu.PrintTitles" sId="1"/>
    <undo index="0" exp="area" ref3D="1" dr="$A$5:$XFD$8" dn="Z_72C0943B_A5D5_4B80_AD54_166C5CDC74DE_.wvu.PrintTitles" sId="1"/>
    <undo index="0" exp="area" ref3D="1" dr="$A$5:$XFD$8" dn="Z_67ADFAE6_A9AF_44D7_8539_93CD0F6B7849_.wvu.PrintTitles" sId="1"/>
    <undo index="0" exp="area" ref3D="1" dr="$I$1:$I$1048576" dn="Z_67ADFAE6_A9AF_44D7_8539_93CD0F6B7849_.wvu.Cols" sId="1"/>
    <undo index="0" exp="area" ref3D="1" dr="$A$5:$XFD$8" dn="Z_649E5CE3_4976_49D9_83DA_4E57FFC714BF_.wvu.PrintTitles" sId="1"/>
    <undo index="0" exp="area" ref3D="1" dr="$I$1:$I$1048576" dn="Z_649E5CE3_4976_49D9_83DA_4E57FFC714BF_.wvu.Cols" sId="1"/>
    <undo index="0" exp="area" ref3D="1" dr="$A$5:$XFD$8" dn="Z_5FB953A5_71FF_4056_AF98_C9D06FF0EDF3_.wvu.PrintTitles" sId="1"/>
    <undo index="0" exp="area" ref3D="1" dr="$A$5:$XFD$8" dn="Z_5EB1B5BB_79BE_4318_9140_3FA31802D519_.wvu.PrintTitles" sId="1"/>
    <undo index="0" exp="area" ref3D="1" dr="$A$5:$XFD$8" dn="Z_539CB3DF_9B66_4BE7_9074_8CE0405EB8A6_.wvu.PrintTitles" sId="1"/>
    <undo index="0" exp="area" ref3D="1" dr="$A$5:$XFD$8" dn="Z_45DE1976_7F07_4EB4_8A9C_FB72D060BEFA_.wvu.PrintTitles" sId="1"/>
    <undo index="0" exp="area" ref3D="1" dr="$I$1:$I$1048576" dn="Z_45DE1976_7F07_4EB4_8A9C_FB72D060BEFA_.wvu.Cols" sId="1"/>
    <undo index="0" exp="area" ref3D="1" dr="$A$5:$XFD$8" dn="Z_3EEA7E1A_5F2B_4408_A34C_1F0223B5B245_.wvu.PrintTitles" sId="1"/>
    <undo index="0" exp="area" ref3D="1" dr="$A$5:$XFD$8" dn="Z_37F8CE32_8CE8_4D95_9C0E_63112E6EFFE9_.wvu.PrintTitles" sId="1"/>
    <undo index="0" exp="area" ref3D="1" dr="$A$5:$XFD$8" dn="Z_0CCCFAED_79CE_4449_BC23_D60C794B65C2_.wvu.PrintTitles" sId="1"/>
    <undo index="0" exp="area" ref3D="1" dr="$A$5:$XFD$8" dn="Z_13BE7114_35DF_4699_8779_61985C68F6C3_.wvu.PrintTitles" sId="1"/>
    <rfmt sheetId="1" xfDxf="1" sqref="I1:I1048576" start="0" length="0">
      <dxf>
        <font>
          <sz val="20"/>
          <color auto="1"/>
        </font>
        <numFmt numFmtId="13" formatCode="0%"/>
        <alignment wrapText="1" readingOrder="0"/>
      </dxf>
    </rfmt>
    <rfmt sheetId="1" sqref="I1" start="0" length="0">
      <dxf/>
    </rfmt>
    <rfmt sheetId="1" sqref="I2" start="0" length="0">
      <dxf/>
    </rfmt>
    <rfmt sheetId="1" sqref="I3" start="0" length="0">
      <dxf>
        <font>
          <sz val="24"/>
          <color auto="1"/>
        </font>
        <numFmt numFmtId="0" formatCode="General"/>
        <alignment horizontal="center" vertical="center" readingOrder="0"/>
        <protection locked="0"/>
      </dxf>
    </rfmt>
    <rfmt sheetId="1" sqref="I4" start="0" length="0">
      <dxf>
        <alignment horizontal="right" vertical="center" readingOrder="0"/>
        <protection locked="0"/>
      </dxf>
    </rfmt>
    <rcc rId="0" sId="1" dxf="1" quotePrefix="1">
      <nc r="I5" t="inlineStr">
        <is>
          <t>Сетевой план- график*</t>
        </is>
      </nc>
      <ndxf>
        <font>
          <sz val="18"/>
          <color auto="1"/>
        </font>
        <numFmt numFmtId="165" formatCode="#,##0.0"/>
        <alignment horizontal="center" vertical="center" readingOrder="0"/>
        <border outline="0">
          <left style="thin">
            <color indexed="64"/>
          </left>
          <right style="thin">
            <color indexed="64"/>
          </right>
          <top style="thin">
            <color indexed="64"/>
          </top>
          <bottom style="thin">
            <color indexed="64"/>
          </bottom>
        </border>
        <protection locked="0"/>
      </ndxf>
    </rcc>
    <rfmt sheetId="1" sqref="I6" start="0" length="0">
      <dxf>
        <font>
          <sz val="18"/>
          <color auto="1"/>
        </font>
        <numFmt numFmtId="165" formatCode="#,##0.0"/>
        <alignment horizontal="center" vertical="center" readingOrder="0"/>
        <border outline="0">
          <left style="thin">
            <color indexed="64"/>
          </left>
          <right style="thin">
            <color indexed="64"/>
          </right>
          <top style="thin">
            <color indexed="64"/>
          </top>
          <bottom style="thin">
            <color indexed="64"/>
          </bottom>
        </border>
        <protection locked="0"/>
      </dxf>
    </rfmt>
    <rfmt sheetId="1" sqref="I7" start="0" length="0">
      <dxf>
        <font>
          <sz val="18"/>
          <color auto="1"/>
        </font>
        <numFmt numFmtId="165" formatCode="#,##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8">
        <v>8</v>
      </nc>
      <ndxf>
        <font>
          <i/>
          <sz val="20"/>
          <color auto="1"/>
        </font>
        <numFmt numFmtId="0" formatCode="General"/>
        <alignment horizontal="center" readingOrder="0"/>
        <border outline="0">
          <left style="thin">
            <color indexed="64"/>
          </left>
          <right style="thin">
            <color indexed="64"/>
          </right>
          <top style="thin">
            <color indexed="64"/>
          </top>
          <bottom style="thin">
            <color indexed="64"/>
          </bottom>
        </border>
        <protection locked="0"/>
      </ndxf>
    </rcc>
    <rcc rId="0" sId="1" dxf="1">
      <nc r="I9">
        <f>SUM(I10:I14)</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0">
        <f>I16+I24+I31+I38+I44+I50+I56+I63+I142+I149+I167+I174+I181+I161+I190</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1">
        <f>I17+I25+I32+I39+I45+I51+I57+I64+I143+I150+I168+I175+I182+I162+I191</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2">
        <f>I18+I26+I33+I40+I46+I52+I58+I65+I144+I151+I169+I176+I183+I163</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3">
        <f>I19+I27+I34+I41+I47+I53+I59+I66+I145+I152+I170+I177+I184</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14">
        <f>I20+I28+I35+I42+I48+I54+I60+I67+I146+I153+I171+I178+I185</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15"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0"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1">
        <f>I25</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22"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3"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4"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5">
        <f>259920+573174.2+640446.5+4590+22682.6+22236.3+199+20894.2+21949.4+5660+27171.5+26911.3+5520+2760</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26"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7"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28"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29">
        <f>I32</f>
      </nc>
      <n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30" start="0" length="0">
      <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2"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3"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4"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5"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6" start="0" length="0">
      <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7" start="0" length="0">
      <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8"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39"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0"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2"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43">
        <f>SUM(I45:I46)</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44" start="0" length="0">
      <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45">
        <v>0</v>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umFmtId="4">
      <nc r="I46">
        <v>0</v>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47"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8"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49"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0"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1"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2"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3"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4"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5"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6"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7"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8"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59"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0"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1"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62">
        <f>I68+I104</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63"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64">
        <f>I70</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65">
        <f>I71</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66"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67"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68">
        <f>SUM(I69:I73)</f>
      </nc>
      <ndxf>
        <font>
          <b/>
          <i/>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69">
        <f>I93+I75</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70">
        <f>I94+I76</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71">
        <f>I95+I77</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72"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73">
        <f>I79+I97</f>
      </nc>
      <n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74" start="0" length="0">
      <dxf>
        <font>
          <b/>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5"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6"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7"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8"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79"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0" start="0" length="0">
      <dxf>
        <font>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1"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2"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3"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4"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5"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6" start="0" length="0">
      <dxf>
        <font>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7"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8"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89"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90"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91"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92">
        <f>SUM(I93:I97)</f>
      </nc>
      <ndxf>
        <font>
          <b/>
          <i/>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93"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94">
        <f>I100</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I95">
        <f>I101</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96"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97"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98">
        <f>SUM(I99:I103)</f>
      </nc>
      <ndxf>
        <font>
          <i/>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99"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100">
        <v>10911.6</v>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umFmtId="4">
      <nc r="I101">
        <v>8568.6</v>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102"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03"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04" start="0" length="0">
      <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5"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6"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7"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8"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09"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0"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1"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2"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3"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4"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5"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6"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7"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8"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19"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0"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2" start="0" length="0">
      <dxf>
        <font>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3"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4"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5"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6"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7"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28" start="0" length="0">
      <dxf>
        <font>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29"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0"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1"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2"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3"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34" start="0" length="0">
      <dxf>
        <font>
          <i/>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35"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36"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37"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38"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39"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0"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rder>
        <protection locked="0"/>
      </dxf>
    </rfmt>
    <rfmt sheetId="1" sqref="I141"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bottom style="thin">
            <color indexed="64"/>
          </bottom>
        </border>
        <protection locked="0"/>
      </dxf>
    </rfmt>
    <rfmt sheetId="1" sqref="I142"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3"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4"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5"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46"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I147">
        <f>I150+I151</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I148" start="0" length="0">
      <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49"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0"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2"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3"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54"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5"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6"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7"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8"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59"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0"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1"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2"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3"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4"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5"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66"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7"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8"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69"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0"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1"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2" start="0" length="0">
      <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umFmtId="4">
      <nc r="I173">
        <v>0</v>
      </nc>
      <n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I174"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5"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6"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7" start="0" length="0">
      <dxf>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78"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79" start="0" length="0">
      <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80"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1"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2"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3"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4"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5"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6"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7"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8"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89"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90"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91" start="0" length="0">
      <dxf>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I192" start="0" length="0">
      <dxf>
        <alignment horizontal="center" vertical="center" readingOrder="0"/>
        <border outline="0">
          <left style="thin">
            <color indexed="64"/>
          </left>
          <right style="thin">
            <color indexed="64"/>
          </right>
          <top style="thin">
            <color indexed="64"/>
          </top>
          <bottom style="thin">
            <color indexed="64"/>
          </bottom>
        </border>
        <protection locked="0"/>
      </dxf>
    </rfmt>
    <rfmt sheetId="1" sqref="I193" start="0" length="0">
      <dxf>
        <font>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I194"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I195" start="0" length="0">
      <dxf>
        <font>
          <b/>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rc>
  <rdn rId="0" localSheetId="1" customView="1" name="Z_CA384592_0CFD_4322_A4EB_34EC04693944_.wvu.Cols" hidden="1" oldHidden="1">
    <oldFormula>'на 01.03.2018'!#REF!</oldFormula>
  </rdn>
  <rcv guid="{CA384592-0CFD-4322-A4EB-34EC04693944}" action="delete"/>
  <rdn rId="0" localSheetId="1" customView="1" name="Z_CA384592_0CFD_4322_A4EB_34EC04693944_.wvu.PrintArea" hidden="1" oldHidden="1">
    <formula>'на 01.03.2018'!$A$1:$K$191</formula>
    <oldFormula>'на 01.03.2018'!$A$1:$K$191</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01.03.2018'!$A$7:$K$397</formula>
    <oldFormula>'на 01.03.2018'!$A$7:$K$397</oldFormula>
  </rdn>
  <rcv guid="{CA384592-0CFD-4322-A4EB-34EC04693944}" action="add"/>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2" sId="1">
    <oc r="K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работникам муниципальных учреждений культуры</t>
        </r>
        <r>
          <rPr>
            <sz val="16"/>
            <color rgb="FFFF0000"/>
            <rFont val="Times New Roman"/>
            <family val="2"/>
            <charset val="204"/>
          </rPr>
          <t xml:space="preserve"> </t>
        </r>
        <r>
          <rPr>
            <sz val="16"/>
            <rFont val="Times New Roman"/>
            <family val="1"/>
            <charset val="204"/>
          </rPr>
          <t xml:space="preserve">составило 73 772,2 рублей. </t>
        </r>
        <r>
          <rPr>
            <sz val="16"/>
            <color rgb="FFFF0000"/>
            <rFont val="Times New Roman"/>
            <family val="2"/>
            <charset val="204"/>
          </rPr>
          <t xml:space="preserve">                                            
</t>
        </r>
        <r>
          <rPr>
            <u/>
            <sz val="20"/>
            <rFont val="Times New Roman"/>
            <family val="1"/>
            <charset val="204"/>
          </rPr>
          <t/>
        </r>
      </is>
    </oc>
    <nc r="K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работникам муниципальных учреждений культуры</t>
        </r>
        <r>
          <rPr>
            <sz val="16"/>
            <color rgb="FFFF0000"/>
            <rFont val="Times New Roman"/>
            <family val="2"/>
            <charset val="204"/>
          </rPr>
          <t xml:space="preserve"> </t>
        </r>
        <r>
          <rPr>
            <sz val="16"/>
            <rFont val="Times New Roman"/>
            <family val="1"/>
            <charset val="204"/>
          </rPr>
          <t xml:space="preserve">составило 73 772,2 рублей. </t>
        </r>
        <r>
          <rPr>
            <sz val="16"/>
            <color rgb="FFFF0000"/>
            <rFont val="Times New Roman"/>
            <family val="2"/>
            <charset val="204"/>
          </rPr>
          <t xml:space="preserve">                                            
</t>
        </r>
        <r>
          <rPr>
            <u/>
            <sz val="20"/>
            <rFont val="Times New Roman"/>
            <family val="1"/>
            <charset val="204"/>
          </rPr>
          <t/>
        </r>
      </is>
    </nc>
  </rcc>
  <rcc rId="493" sId="1">
    <oc r="K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sz val="16"/>
            <color rgb="FFFF0000"/>
            <rFont val="Times New Roman"/>
            <family val="2"/>
            <charset val="204"/>
          </rPr>
          <t xml:space="preserve">
</t>
        </r>
        <r>
          <rPr>
            <sz val="16"/>
            <rFont val="Times New Roman"/>
            <family val="1"/>
            <charset val="204"/>
          </rPr>
          <t xml:space="preserve">АГ: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K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94" sId="1" ref="J1:J1048576" action="deleteCol">
    <undo index="0" exp="area" ref3D="1" dr="$A$5:$XFD$8" dn="Заголовки_для_печати" sId="1"/>
    <undo index="0" exp="area" ref3D="1" dr="$A$5:$XFD$7" dn="Z_F2110B0B_AAE7_42F0_B553_C360E9249AD4_.wvu.PrintTitles" sId="1"/>
    <undo index="4" exp="area" ref3D="1" dr="$L$1:$BO$1048576" dn="Z_F2110B0B_AAE7_42F0_B553_C360E9249AD4_.wvu.Cols" sId="1"/>
    <undo index="0" exp="area" ref3D="1" dr="$A$5:$XFD$7" dn="Z_D7BC8E82_4392_4806_9DAE_D94253790B9C_.wvu.PrintTitles" sId="1"/>
    <undo index="4" exp="area" ref3D="1" dr="$L$1:$BO$1048576" dn="Z_D7BC8E82_4392_4806_9DAE_D94253790B9C_.wvu.Cols" sId="1"/>
    <undo index="0" exp="area" ref3D="1" dr="$A$5:$XFD$8" dn="Z_D20DFCFE_63F9_4265_B37B_4F36C46DF159_.wvu.PrintTitles" sId="1"/>
    <undo index="0" exp="area" ref3D="1" dr="$A$5:$XFD$8" dn="Z_CCF533A2_322B_40E2_88B2_065E6D1D35B4_.wvu.PrintTitles" sId="1"/>
    <undo index="0" exp="area" ref3D="1" dr="$A$5:$XFD$8" dn="Z_CA384592_0CFD_4322_A4EB_34EC04693944_.wvu.PrintTitles" sId="1"/>
    <undo index="0" exp="area" ref3D="1" dr="$A$5:$XFD$8" dn="Z_BEA0FDBA_BB07_4C19_8BBD_5E57EE395C09_.wvu.PrintTitles" sId="1"/>
    <undo index="0" exp="area" ref3D="1" dr="$A$5:$XFD$7" dn="Z_A6B98527_7CBF_4E4D_BDEA_9334A3EB779F_.wvu.PrintTitles" sId="1"/>
    <undo index="4" exp="area" ref3D="1" dr="$L$1:$BO$1048576" dn="Z_A6B98527_7CBF_4E4D_BDEA_9334A3EB779F_.wvu.Cols" sId="1"/>
    <undo index="0" exp="area" ref3D="1" dr="$A$5:$XFD$8" dn="Z_A0A3CD9B_2436_40D7_91DB_589A95FBBF00_.wvu.PrintTitles" sId="1"/>
    <undo index="0" exp="area" ref3D="1" dr="$A$5:$XFD$8" dn="Z_9FA29541_62F4_4CED_BF33_19F6BA57578F_.wvu.PrintTitles" sId="1"/>
    <undo index="0" exp="area" ref3D="1" dr="$A$5:$XFD$8" dn="Z_9E943B7D_D4C7_443F_BC4C_8AB90546D8A5_.wvu.PrintTitles" sId="1"/>
    <undo index="0" exp="area" ref3D="1" dr="$A$5:$XFD$8" dn="Z_99950613_28E7_4EC2_B918_559A2757B0A9_.wvu.PrintTitles" sId="1"/>
    <undo index="0" exp="area" ref3D="1" dr="$A$5:$XFD$8" dn="Z_998B8119_4FF3_4A16_838D_539C6AE34D55_.wvu.PrintTitles" sId="1"/>
    <undo index="0" exp="area" ref3D="1" dr="$A$5:$XFD$8" dn="Z_7B245AB0_C2AF_4822_BFC4_2399F85856C1_.wvu.PrintTitles" sId="1"/>
    <undo index="0" exp="area" ref3D="1" dr="$A$5:$XFD$8" dn="Z_72C0943B_A5D5_4B80_AD54_166C5CDC74DE_.wvu.PrintTitles" sId="1"/>
    <undo index="0" exp="area" ref3D="1" dr="$A$5:$XFD$8" dn="Z_67ADFAE6_A9AF_44D7_8539_93CD0F6B7849_.wvu.PrintTitles" sId="1"/>
    <undo index="0" exp="area" ref3D="1" dr="$A$5:$XFD$8" dn="Z_649E5CE3_4976_49D9_83DA_4E57FFC714BF_.wvu.PrintTitles" sId="1"/>
    <undo index="0" exp="area" ref3D="1" dr="$A$5:$XFD$8" dn="Z_5FB953A5_71FF_4056_AF98_C9D06FF0EDF3_.wvu.PrintTitles" sId="1"/>
    <undo index="0" exp="area" ref3D="1" dr="$A$5:$XFD$8" dn="Z_5EB1B5BB_79BE_4318_9140_3FA31802D519_.wvu.PrintTitles" sId="1"/>
    <undo index="0" exp="area" ref3D="1" dr="$A$5:$XFD$8" dn="Z_539CB3DF_9B66_4BE7_9074_8CE0405EB8A6_.wvu.PrintTitles" sId="1"/>
    <undo index="0" exp="area" ref3D="1" dr="$A$5:$XFD$8" dn="Z_45DE1976_7F07_4EB4_8A9C_FB72D060BEFA_.wvu.PrintTitles" sId="1"/>
    <undo index="0" exp="area" ref3D="1" dr="$A$5:$XFD$8" dn="Z_3EEA7E1A_5F2B_4408_A34C_1F0223B5B245_.wvu.PrintTitles" sId="1"/>
    <undo index="0" exp="area" ref3D="1" dr="$A$5:$XFD$8" dn="Z_37F8CE32_8CE8_4D95_9C0E_63112E6EFFE9_.wvu.PrintTitles" sId="1"/>
    <undo index="0" exp="area" ref3D="1" dr="$A$5:$XFD$8" dn="Z_0CCCFAED_79CE_4449_BC23_D60C794B65C2_.wvu.PrintTitles" sId="1"/>
    <undo index="0" exp="area" ref3D="1" dr="$A$5:$XFD$8" dn="Z_13BE7114_35DF_4699_8779_61985C68F6C3_.wvu.PrintTitles" sId="1"/>
    <rfmt sheetId="1" xfDxf="1" sqref="J1:J1048576" start="0" length="0">
      <dxf>
        <font>
          <sz val="20"/>
        </font>
        <numFmt numFmtId="13" formatCode="0%"/>
        <alignment wrapText="1" readingOrder="0"/>
      </dxf>
    </rfmt>
    <rfmt sheetId="1" sqref="J1" start="0" length="0">
      <dxf/>
    </rfmt>
    <rfmt sheetId="1" sqref="J2" start="0" length="0">
      <dxf/>
    </rfmt>
    <rfmt sheetId="1" sqref="J3" start="0" length="0">
      <dxf>
        <font>
          <sz val="24"/>
          <color auto="1"/>
        </font>
        <numFmt numFmtId="0" formatCode="General"/>
        <alignment horizontal="center" vertical="center" readingOrder="0"/>
        <protection locked="0"/>
      </dxf>
    </rfmt>
    <rfmt sheetId="1" sqref="J4" start="0" length="0">
      <dxf>
        <font>
          <sz val="20"/>
          <color auto="1"/>
        </font>
        <alignment horizontal="right" vertical="center" readingOrder="0"/>
        <protection locked="0"/>
      </dxf>
    </rfmt>
    <rcc rId="0" sId="1" dxf="1">
      <nc r="J5" t="inlineStr">
        <is>
          <t>Ожидаемый остаток средств на 1 января года, следующего за отчетным</t>
        </is>
      </nc>
      <ndxf>
        <font>
          <sz val="18"/>
        </font>
        <numFmt numFmtId="2" formatCode="0.00"/>
        <alignment horizontal="center" vertical="center" readingOrder="0"/>
        <border outline="0">
          <left style="thin">
            <color indexed="64"/>
          </left>
          <right style="thin">
            <color indexed="64"/>
          </right>
          <top style="thin">
            <color indexed="64"/>
          </top>
        </border>
        <protection locked="0"/>
      </ndxf>
    </rcc>
    <rfmt sheetId="1" sqref="J6" start="0" length="0">
      <dxf>
        <font>
          <sz val="18"/>
        </font>
        <numFmt numFmtId="2" formatCode="0.00"/>
        <alignment horizontal="center" vertical="center" readingOrder="0"/>
        <border outline="0">
          <left style="thin">
            <color indexed="64"/>
          </left>
          <right style="thin">
            <color indexed="64"/>
          </right>
        </border>
        <protection locked="0"/>
      </dxf>
    </rfmt>
    <rfmt sheetId="1" sqref="J7" start="0" length="0">
      <dxf>
        <font>
          <sz val="18"/>
        </font>
        <numFmt numFmtId="2" formatCode="0.00"/>
        <alignment horizontal="center" vertical="center" readingOrder="0"/>
        <border outline="0">
          <left style="thin">
            <color indexed="64"/>
          </left>
          <right style="thin">
            <color indexed="64"/>
          </right>
          <bottom style="thin">
            <color indexed="64"/>
          </bottom>
        </border>
        <protection locked="0"/>
      </dxf>
    </rfmt>
    <rcc rId="0" sId="1" dxf="1" numFmtId="4">
      <nc r="J8">
        <v>10</v>
      </nc>
      <ndxf>
        <font>
          <i/>
          <sz val="20"/>
          <color auto="1"/>
        </font>
        <numFmt numFmtId="3" formatCode="#,##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9">
        <f>SUM(J10:J14)</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0">
        <f>J16+J24+J31+J38+J44+J50+J56+J63+J142+J149+J167+J174+J181+J161+J190</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1">
        <f>J17+J25+J32+J39+J45+J51+J57+J64+J143+J150+J168+J175+J182+J162+J191</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2">
        <f>J18+J26+J33+J40+J46+J52+J58+J65+J144+J151+J169+J176+J183+J163</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3">
        <f>J19+J27+J34+J41+J47+J53+J59+J66+J145+J152+J170+J177+J184+J164</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4">
        <f>J20+J28+J35+J42+J48+J54+J60+J67+J146+J153+J171+J178+J185+J165</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5">
        <f>J16+J17+J18+J19+J20</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6"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7">
        <f>D17-I17</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8"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9">
        <f>D19-I19</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20"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21">
        <f>SUM(J24:J28)</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rder>
        <protection locked="0"/>
      </ndxf>
    </rcc>
    <rfmt sheetId="1" sqref="J22"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border>
        <protection locked="0"/>
      </dxf>
    </rfmt>
    <rfmt sheetId="1" sqref="J23"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bottom style="thin">
            <color indexed="64"/>
          </bottom>
        </border>
        <protection locked="0"/>
      </dxf>
    </rfmt>
    <rfmt sheetId="1" sqref="J24"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25">
        <f>D25-I25</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26">
        <f>D26-I26</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27"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28" start="0" length="0">
      <dxf>
        <font>
          <b/>
          <i/>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29">
        <f>J31+J32+J33+J34+J35</f>
      </nc>
      <ndxf>
        <font>
          <b/>
          <sz val="20"/>
          <color auto="1"/>
        </font>
        <numFmt numFmtId="4" formatCode="#,##0.00"/>
        <alignment horizontal="center" vertical="center" readingOrder="0"/>
        <border outline="0">
          <left style="thin">
            <color indexed="64"/>
          </left>
          <right style="thin">
            <color indexed="64"/>
          </right>
          <top style="thin">
            <color indexed="64"/>
          </top>
        </border>
        <protection locked="0"/>
      </ndxf>
    </rcc>
    <rfmt sheetId="1" sqref="J30" start="0" length="0">
      <dxf>
        <font>
          <b/>
          <sz val="20"/>
          <color auto="1"/>
        </font>
        <numFmt numFmtId="4" formatCode="#,##0.00"/>
        <alignment horizontal="center" vertical="center" readingOrder="0"/>
        <border outline="0">
          <left style="thin">
            <color indexed="64"/>
          </left>
          <right style="thin">
            <color indexed="64"/>
          </right>
          <bottom style="thin">
            <color indexed="64"/>
          </bottom>
        </border>
        <protection locked="0"/>
      </dxf>
    </rfmt>
    <rfmt sheetId="1" sqref="J3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32">
        <f>D32-I32</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33">
        <f>D33-I33</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34">
        <f>D34-I34</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35" start="0" length="0">
      <dxf>
        <font>
          <b/>
          <i/>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36"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37">
        <f>J39+J40</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38"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39">
        <f>D39-I39</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40">
        <f>D40-I40</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4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42"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43">
        <f>D43-I43</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44">
        <f>D44-I44</f>
      </nc>
      <ndxf>
        <font>
          <b/>
          <sz val="20"/>
          <color rgb="FFFF0000"/>
        </font>
        <numFmt numFmtId="0" formatCode="Genera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45">
        <f>D45-I45</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46">
        <f>D46-I46</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47">
        <f>D47-I47</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48" start="0" length="0">
      <dxf>
        <font>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49">
        <f>D49-I49</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50">
        <f>D50-I50</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51">
        <f>D51-I51</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52" start="0" length="0">
      <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53" start="0" length="0">
      <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54">
        <f>D54-I54</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55">
        <f>J56+J57+J58+J59+J60</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56">
        <f>D56-I56</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57">
        <f>D57-I57</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58">
        <f>D58-I58</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59"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60" start="0" length="0">
      <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61"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62">
        <f>SUM(J63:J67)</f>
      </nc>
      <ndxf>
        <font>
          <b/>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63">
        <f>J69+J105</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64">
        <f>D64-I64</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65">
        <f>J71+J107</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66">
        <f>J72+J108</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67" start="0" length="0">
      <dxf>
        <font>
          <sz val="20"/>
          <color rgb="FFFF0000"/>
        </font>
        <numFmt numFmtId="168" formatCode="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68">
        <f>SUM(J70:J73)</f>
      </nc>
      <ndxf>
        <font>
          <b/>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69">
        <f>J93+J75</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70">
        <f>J94+J76</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71">
        <f>D71-I71</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umFmtId="4">
      <nc r="J72">
        <v>0</v>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73">
        <f>J79+J97</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74">
        <f>J75+J76+J77+J78+J79</f>
      </nc>
      <ndxf>
        <font>
          <b/>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75">
        <f>D75-I75</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76">
        <f>D76-I76</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77">
        <f>D77-I77</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78"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79"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80">
        <f>J81+J82+J83+J84+J85</f>
      </nc>
      <ndxf>
        <font>
          <b/>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81">
        <f>D81-I81</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82">
        <f>D82-I82</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83">
        <f>D83-I83</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84"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85"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86">
        <f>J87+J88+J89+J90+J91</f>
      </nc>
      <ndxf>
        <font>
          <b/>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87">
        <f>D87-I87</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88">
        <f>D88-I88</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89">
        <f>D89-I89</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90"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91"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92">
        <f>J93+J94+J95+J96+J97</f>
      </nc>
      <ndxf>
        <font>
          <b/>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93">
        <f>D93-I93</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94">
        <f>D94-I94</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95">
        <f>D95-I95</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96">
        <f>D96-I96</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97"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98">
        <f>J99+J100+J101+J102+J103</f>
      </nc>
      <ndxf>
        <font>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99">
        <f>D99-I99</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00">
        <f>D100-I100</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01">
        <f>D101-I101</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umFmtId="4">
      <nc r="J102">
        <v>0</v>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03"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04">
        <f>J105+J106+J107+J108+J109</f>
      </nc>
      <ndxf>
        <font>
          <b/>
          <i/>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05">
        <f>D105-I105</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06">
        <f>D106-I106</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07">
        <f>D107-I107</f>
      </nc>
      <n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08"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09" start="0" length="0">
      <dxf>
        <font>
          <sz val="20"/>
          <color auto="1"/>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10">
        <f>J111+J112+J113+J114+J115</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11">
        <f>D111-I111</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12">
        <f>D112-I112</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13">
        <f>D113-I113</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14"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15"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16">
        <f>J117+J118+J119+J120+J121</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17">
        <f>D117-I117</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18">
        <f>D118-I118</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19">
        <f>D119-I119</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20"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2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22">
        <f>J123+J124+J125+J126+J127</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23">
        <f>D123-I123</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24">
        <f>D124-I124</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25">
        <f>D125-I125</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26"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27"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28">
        <f>J129+J130+J131+J132+J133</f>
      </nc>
      <ndxf>
        <font>
          <i/>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29">
        <f>D129-I129</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30">
        <f>D130-I130</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31">
        <f>D131-I131</f>
      </nc>
      <n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32"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fmt sheetId="1" sqref="J133" start="0" length="0">
      <dxf>
        <font>
          <sz val="20"/>
          <color auto="1"/>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34">
        <f>J135+J136+J137+J138+J139</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35">
        <f>D135-I135</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36">
        <f>D136-I136</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37">
        <f>D137-I137</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38"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39"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40">
        <f>SUM(J142:J146)</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rder>
        <protection locked="0"/>
      </ndxf>
    </rcc>
    <rfmt sheetId="1" sqref="J141" start="0" length="0">
      <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bottom style="thin">
            <color indexed="64"/>
          </bottom>
        </border>
        <protection locked="0"/>
      </dxf>
    </rfmt>
    <rcc rId="0" sId="1" dxf="1">
      <nc r="J142">
        <f>D142-I142</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43">
        <f>D143-I143</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44">
        <f>D144-I144</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45">
        <f>D145-I145</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46">
        <f>D146-I146</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47">
        <f>J150+J149+J151+J152+J153</f>
      </nc>
      <ndxf>
        <font>
          <b/>
          <sz val="20"/>
          <color rgb="FFFF0000"/>
        </font>
        <numFmt numFmtId="4" formatCode="#,##0.00"/>
        <alignment horizontal="center" vertical="center" readingOrder="0"/>
        <border outline="0">
          <left style="thin">
            <color indexed="64"/>
          </left>
          <right style="thin">
            <color indexed="64"/>
          </right>
          <top style="thin">
            <color indexed="64"/>
          </top>
        </border>
        <protection locked="0"/>
      </ndxf>
    </rcc>
    <rfmt sheetId="1" sqref="J148" start="0" length="0">
      <dxf>
        <font>
          <b/>
          <sz val="20"/>
          <color rgb="FFFF0000"/>
        </font>
        <numFmt numFmtId="4" formatCode="#,##0.00"/>
        <alignment horizontal="center" vertical="center" readingOrder="0"/>
        <border outline="0">
          <left style="thin">
            <color indexed="64"/>
          </left>
          <right style="thin">
            <color indexed="64"/>
          </right>
          <bottom style="thin">
            <color indexed="64"/>
          </bottom>
        </border>
        <protection locked="0"/>
      </dxf>
    </rfmt>
    <rcc rId="0" sId="1" dxf="1">
      <nc r="J149">
        <f>D149-I149</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50">
        <f>D150-I150</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51">
        <f>D151-I151</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52">
        <f>D152-I152</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53" start="0" length="0">
      <dxf>
        <font>
          <b/>
          <sz val="20"/>
          <color rgb="FFFF0000"/>
        </font>
        <numFmt numFmtId="4" formatCode="#,##0.00"/>
        <alignment vertical="center" readingOrder="0"/>
        <border outline="0">
          <left style="thin">
            <color indexed="64"/>
          </left>
          <right style="thin">
            <color indexed="64"/>
          </right>
          <top style="thin">
            <color indexed="64"/>
          </top>
          <bottom style="thin">
            <color indexed="64"/>
          </bottom>
        </border>
        <protection locked="0"/>
      </dxf>
    </rfmt>
    <rfmt sheetId="1" sqref="J154"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55"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56"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57"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58"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59"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60">
        <f>SUM(J161:J165)</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61" start="0" length="0">
      <dxf>
        <font>
          <sz val="20"/>
          <color rgb="FFFF0000"/>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62">
        <f>D162-I162</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63">
        <f>D163-I163</f>
      </nc>
      <ndxf>
        <font>
          <sz val="20"/>
          <color rgb="FFFF0000"/>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64">
        <f>D164-I164</f>
      </nc>
      <ndxf>
        <font>
          <sz val="20"/>
          <color rgb="FFFF0000"/>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65">
        <f>D165-I165</f>
      </nc>
      <ndxf>
        <font>
          <sz val="20"/>
          <color rgb="FFFF0000"/>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66">
        <f>J168+J167+J169+J170+J171</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67"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68">
        <f>D168-I168</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69">
        <f>D169-I169</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70">
        <f>D170-I170</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71"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72"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73">
        <f>D173-I173</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74">
        <f>D174-G174</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75">
        <f>D175-I175</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76">
        <f>D176-I176</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77">
        <f>D177-I177</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78" start="0" length="0">
      <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dxf>
    </rfmt>
    <rfmt sheetId="1" sqref="J179"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80">
        <f>J181+J182+J183</f>
      </nc>
      <ndxf>
        <font>
          <b/>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81">
        <f>E181-I181</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82">
        <f>D182-I182</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83">
        <f>D183-I183</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84">
        <f>E184-I184</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85">
        <f>E185-I185</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fmt sheetId="1" sqref="J186"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87"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88" start="0" length="0">
      <dxf>
        <font>
          <b/>
          <sz val="20"/>
          <color rgb="FFFF0000"/>
        </font>
        <alignment horizontal="center" vertical="center" readingOrder="0"/>
        <border outline="0">
          <left style="thin">
            <color indexed="64"/>
          </left>
          <right style="thin">
            <color indexed="64"/>
          </right>
          <top style="thin">
            <color indexed="64"/>
          </top>
          <bottom style="thin">
            <color indexed="64"/>
          </bottom>
        </border>
        <protection locked="0"/>
      </dxf>
    </rfmt>
    <rcc rId="0" sId="1" dxf="1">
      <nc r="J189">
        <f>SUM(J190:J193)</f>
      </nc>
      <ndxf>
        <font>
          <b/>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90">
        <f>D190-I190</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91">
        <f>D191-I191</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92">
        <f>D192-I192</f>
      </nc>
      <ndxf>
        <font>
          <sz val="20"/>
          <color rgb="FFFF0000"/>
        </font>
        <numFmt numFmtId="4" formatCode="#,##0.0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protection locked="0"/>
      </ndxf>
    </rcc>
    <rcc rId="0" sId="1" dxf="1">
      <nc r="J193">
        <f>E193-I193</f>
      </nc>
      <ndxf>
        <font>
          <sz val="20"/>
          <color rgb="FFFF0000"/>
        </font>
        <numFmt numFmtId="4" formatCode="#,##0.00"/>
        <alignment horizontal="center" vertical="center" readingOrder="0"/>
        <border outline="0">
          <left style="thin">
            <color indexed="64"/>
          </left>
          <right style="thin">
            <color indexed="64"/>
          </right>
          <top style="thin">
            <color indexed="64"/>
          </top>
          <bottom style="thin">
            <color indexed="64"/>
          </bottom>
        </border>
        <protection locked="0"/>
      </ndxf>
    </rcc>
    <rfmt sheetId="1" sqref="J194" start="0" length="0">
      <dxf>
        <font>
          <b/>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195" start="0" length="0">
      <dxf>
        <font>
          <b/>
          <sz val="20"/>
          <color auto="1"/>
        </font>
        <alignment horizontal="center" vertical="center" readingOrder="0"/>
        <border outline="0">
          <left style="thin">
            <color indexed="64"/>
          </left>
          <right style="thin">
            <color indexed="64"/>
          </right>
          <top style="thin">
            <color indexed="64"/>
          </top>
          <bottom style="thin">
            <color indexed="64"/>
          </bottom>
        </border>
        <protection locked="0"/>
      </dxf>
    </rfmt>
    <rfmt sheetId="1" sqref="J410" start="0" length="0">
      <dxf>
        <numFmt numFmtId="0" formatCode="General"/>
      </dxf>
    </rfmt>
    <rfmt sheetId="1" sqref="J411" start="0" length="0">
      <dxf>
        <numFmt numFmtId="0" formatCode="General"/>
      </dxf>
    </rfmt>
    <rfmt sheetId="1" sqref="J412" start="0" length="0">
      <dxf>
        <numFmt numFmtId="0" formatCode="General"/>
      </dxf>
    </rfmt>
  </rrc>
  <rcc rId="495" sId="1" numFmtId="4">
    <oc r="J8">
      <v>11</v>
    </oc>
    <nc r="J8">
      <v>10</v>
    </nc>
  </rcc>
  <rcv guid="{CA384592-0CFD-4322-A4EB-34EC04693944}" action="delete"/>
  <rdn rId="0" localSheetId="1" customView="1" name="Z_CA384592_0CFD_4322_A4EB_34EC04693944_.wvu.PrintArea" hidden="1" oldHidden="1">
    <formula>'на 01.03.2018'!$A$1:$J$191</formula>
    <oldFormula>'на 01.03.2018'!$A$1:$J$191</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01.03.2018'!$A$7:$J$397</formula>
    <oldFormula>'на 01.03.2018'!$A$7:$J$397</oldFormula>
  </rdn>
  <rcv guid="{CA384592-0CFD-4322-A4EB-34EC04693944}" action="add"/>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9" sId="1">
    <o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связи с изменениями условий программы, на основании заключенного соглашения от 28.03.2018 № 3-Согл 2018 предложены к исключению на апрельской Думе города.</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0" sId="1">
    <oc r="C12">
      <f>C18+C26+C33+C40+C46+C52+C58+C65+C144+C151+C169+C176+C183+C163</f>
    </oc>
    <nc r="C12">
      <f>C18+C26+C33+C40+C46+C52+C58+C65+C144+C151+C169+C176+C183+C163+C192</f>
    </nc>
  </rcc>
  <rcc rId="501" sId="1">
    <oc r="D12">
      <f>D18+D26+D33+D40+D46+D52+D58+D65+D144+D151+D169+D176+D183+D163+D192</f>
    </oc>
    <nc r="D12">
      <f>D18+D26+D33+D40+D46+D52+D58+D65+D144+D151+D169+D176+D183+D163+D192</f>
    </nc>
  </rcc>
  <rcc rId="502" sId="1">
    <oc r="E12">
      <f>E18+E26+E33+E40+E46+E52+E58+E65+E144+E151+E169+E176+E183+E163</f>
    </oc>
    <nc r="E12">
      <f>E18+E26+E33+E40+E46+E52+E58+E65+E144+E151+E169+E176+E183+E163+E192</f>
    </nc>
  </rcc>
  <rcc rId="503" sId="1">
    <oc r="G12">
      <f>G18+G26+G33+G40+G46+G52+G58+G65+G144+G151+G169+G176+G183+G163</f>
    </oc>
    <nc r="G12">
      <f>G18+G26+G33+G40+G46+G52+G58+G65+G144+G151+G169+G176+G183+G163+G192</f>
    </nc>
  </rcc>
  <rcc rId="504" sId="1">
    <oc r="I12">
      <f>I18+I26+I33+I40+I46+I52+I58+I65+I144+I151+I169+I176+I183+I163</f>
    </oc>
    <nc r="I12">
      <f>I18+I26+I33+I40+I46+I52+I58+I65+I144+I151+I169+I176+I183+I163+I192</f>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5" sId="1">
    <o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связи с изменениями условий программы, на основании заключенного соглашения от 28.03.2018 № 3-Согл 2018 предложены к исключению на апрельской Думе города.</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J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связи с изменениями условий программы, на основании заключенного соглашения от 28.03.2018 № 3-Согл 2018 предложены к исключению на апрельской Думе города.</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5)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6" sId="1" odxf="1" dxf="1">
    <o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rFont val="Times New Roman"/>
            <family val="1"/>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J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odxf>
      <font>
        <sz val="16"/>
        <color rgb="FFFF0000"/>
      </font>
    </odxf>
    <ndxf>
      <font>
        <sz val="16"/>
        <color rgb="FFFF0000"/>
      </font>
    </ndxf>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7" sId="1">
    <oc r="J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Администрацией города подготовлена и 26.01.2018 направлена заявка на участие в отборе муниципальных образований для предоставления субсидий из бюджета Ханты-Мансийского автономного округа – Югры на реализацию мероприятий муниципальных программ (подпрограмм) развития малого и среднего предпринимательства. 14.02.2018 состоялось заседание Комиссии по отбору муниципальных образований для предоставления субсидий на реализацию мероприятий муниципальных программ при Депэкономики Югры. Направлено соглашение  в Депэкономики Югры после заключения, которого будут внесены изменения в муниципальную программу.
</t>
        </r>
      </is>
    </oc>
    <nc r="J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t>
        </r>
        <r>
          <rPr>
            <sz val="16"/>
            <color rgb="FFFF0000"/>
            <rFont val="Times New Roman"/>
            <family val="1"/>
            <charset val="204"/>
          </rPr>
          <t xml:space="preserve">В рамках реализации мероприятий программы Администрацией города подготовлена и 26.01.2018 направлена заявка на участие в отборе муниципальных образований для предоставления субсидий из бюджета Ханты-Мансийского автономного округа – Югры на реализацию мероприятий муниципальных программ (подпрограмм) развития малого и среднего предпринимательства. 14.02.2018 состоялось заседание Комиссии по отбору муниципальных образований для предоставления субсидий на реализацию мероприятий муниципальных программ при Депэкономики Югры. Направлено соглашение  в Депэкономики Югры после заключения, которого будут внесены изменения в муниципальную программу.
</t>
        </r>
        <r>
          <rPr>
            <sz val="16"/>
            <rFont val="Times New Roman"/>
            <family val="2"/>
            <charset val="204"/>
          </rPr>
          <t xml:space="preserve">
</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8" sId="1">
    <oc r="C189">
      <f>SUM(C190:C193)</f>
    </oc>
    <nc r="C189">
      <f>SUM(C190:C193)</f>
    </nc>
  </rcc>
  <rcv guid="{CA384592-0CFD-4322-A4EB-34EC04693944}" action="delete"/>
  <rdn rId="0" localSheetId="1" customView="1" name="Z_CA384592_0CFD_4322_A4EB_34EC04693944_.wvu.PrintArea" hidden="1" oldHidden="1">
    <formula>'на 01.03.2018'!$A$1:$J$195</formula>
    <oldFormula>'на 01.03.2018'!$A$1:$J$191</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01.03.2018'!$A$7:$J$397</formula>
    <oldFormula>'на 01.03.2018'!$A$7:$J$397</oldFormula>
  </rdn>
  <rcv guid="{CA384592-0CFD-4322-A4EB-34EC04693944}"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2" sId="1">
    <oc r="J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t>
        </r>
        <r>
          <rPr>
            <sz val="16"/>
            <color rgb="FFFF0000"/>
            <rFont val="Times New Roman"/>
            <family val="1"/>
            <charset val="204"/>
          </rPr>
          <t xml:space="preserve">В рамках реализации мероприятий программы Администрацией города подготовлена и 26.01.2018 направлена заявка на участие в отборе муниципальных образований для предоставления субсидий из бюджета Ханты-Мансийского автономного округа – Югры на реализацию мероприятий муниципальных программ (подпрограмм) развития малого и среднего предпринимательства. 14.02.2018 состоялось заседание Комиссии по отбору муниципальных образований для предоставления субсидий на реализацию мероприятий муниципальных программ при Депэкономики Югры. Направлено соглашение  в Депэкономики Югры после заключения, которого будут внесены изменения в муниципальную программу.
</t>
        </r>
        <r>
          <rPr>
            <sz val="16"/>
            <rFont val="Times New Roman"/>
            <family val="2"/>
            <charset val="204"/>
          </rPr>
          <t xml:space="preserve">
</t>
        </r>
      </is>
    </oc>
    <nc r="J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t>
        </r>
        <r>
          <rPr>
            <sz val="16"/>
            <color rgb="FFFF0000"/>
            <rFont val="Times New Roman"/>
            <family val="1"/>
            <charset val="204"/>
          </rPr>
          <t xml:space="preserve">В рамках реализации мероприятий программы Администрацией города подготовлена и 26.01.2018 направлена заявка на участие в отборе муниципальных образований для предоставления субсидий из бюджета Ханты-Мансийского автономного округа – Югры на реализацию мероприятий муниципальных программ (подпрограмм) развития малого и среднего предпринимательства. 14.02.2018 состоялось заседание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r>
          <rPr>
            <sz val="16"/>
            <rFont val="Times New Roman"/>
            <family val="2"/>
            <charset val="204"/>
          </rPr>
          <t xml:space="preserve">
</t>
        </r>
      </is>
    </nc>
  </rcc>
  <rfmt sheetId="1" sqref="J166:J171" start="0" length="2147483647">
    <dxf>
      <font>
        <color auto="1"/>
      </font>
    </dxf>
  </rfmt>
  <rcv guid="{D95852A1-B0FC-4AC5-B62B-5CCBE05B0D15}" action="delete"/>
  <rdn rId="0" localSheetId="1" customView="1" name="Z_D95852A1_B0FC_4AC5_B62B_5CCBE05B0D15_.wvu.FilterData" hidden="1" oldHidden="1">
    <formula>'на 01.03.2018'!$A$7:$J$397</formula>
    <oldFormula>'на 01.03.2018'!$A$7:$J$397</oldFormula>
  </rdn>
  <rcv guid="{D95852A1-B0FC-4AC5-B62B-5CCBE05B0D15}"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 sId="1" odxf="1" dxf="1">
    <oc r="L134"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t>
        </r>
        <r>
          <rPr>
            <sz val="16"/>
            <color rgb="FFFF0000"/>
            <rFont val="Times New Roman"/>
            <family val="2"/>
            <charset val="204"/>
          </rPr>
          <t xml:space="preserve">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odxf>
      <font>
        <sz val="16"/>
        <color rgb="FFFF0000"/>
      </font>
    </odxf>
    <ndxf>
      <font>
        <sz val="16"/>
        <color rgb="FFFF0000"/>
      </font>
    </ndxf>
  </rcc>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4" sId="1">
    <oc r="J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Администрацией города подготовлена и 26.01.2018 направлена заявка на участие в отборе муниципальных образований для предоставления субсидий из бюджета Ханты-Мансийского автономного округа – Югры на реализацию мероприятий муниципальных программ (подпрограмм) развития малого и среднего предпринимательства. 14.02.2018 состоялось заседание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is>
    </oc>
    <nc r="J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2.  В рамках реализации мероприятий программы Администрацией города подготовлена и направлена заявка на участие в отборе муниципальных образований для предоставления субсидий из бюджета автономного округа на реализацию мероприятий муниципальных программ (подпрограмм) развития малого и среднего предпринимательства. После заседания Комиссии по отбору муниципальных образований для предоставления субсидий на реализацию мероприятий муниципальных программ при Депэкономики Югры до муниципального образования доведена субсидия из бюджета автономного округа в размере 12 170 ,6 тыс. рублей.  Направлено соглашение  в Депэкономики Югры после заключения, которого будут внесены изменения в муниципальную программу.
</t>
        </r>
      </is>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73:J178">
    <dxf>
      <fill>
        <patternFill patternType="solid">
          <bgColor rgb="FFFFFF00"/>
        </patternFill>
      </fill>
    </dxf>
  </rfmt>
  <rfmt sheetId="1" sqref="J98:J103">
    <dxf>
      <fill>
        <patternFill>
          <bgColor rgb="FFFFFF00"/>
        </patternFill>
      </fill>
    </dxf>
  </rfmt>
  <rcv guid="{CA384592-0CFD-4322-A4EB-34EC04693944}" action="delete"/>
  <rdn rId="0" localSheetId="1" customView="1" name="Z_CA384592_0CFD_4322_A4EB_34EC04693944_.wvu.PrintArea" hidden="1" oldHidden="1">
    <formula>'на 01.03.2018'!$A$1:$J$195</formula>
    <oldFormula>'на 01.03.2018'!$A$1:$J$195</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01.03.2018'!$A$7:$J$397</formula>
    <oldFormula>'на 01.03.2018'!$A$7:$J$397</oldFormula>
  </rdn>
  <rcv guid="{CA384592-0CFD-4322-A4EB-34EC04693944}" action="add"/>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 sId="1">
    <oc r="J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марте принято работ на сумму 17 509,6 тыс. руб. Средства местного бюджета оплачены. Оплата за счет средств окружного бюджета в размере 13 132,2 тыс. руб. будет произведена в следующем отчетном периоде.</t>
      </is>
    </oc>
    <nc r="J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На 2018 год предусмотрено 138 462,96 рублей, в том числе - 103 847,2 рублей за счет средств окружного бюджета, 34 615,76 рублей - за счет средств местного бюджета. В марте принято работ на сумму 17 509,6 тыс. руб. Средства местного бюджета оплачены. Оплата за счет средств окружного бюджета в размере 13 132,2 тыс. руб. будет произведена в следующем отчетном периоде.</t>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01.03.2018'!$A$1:$J$195</formula>
    <oldFormula>'на 01.03.2018'!$A$1:$J$195</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01.03.2018'!$A$7:$J$397</formula>
    <oldFormula>'на 01.03.2018'!$A$7:$J$397</oldFormula>
  </rdn>
  <rcv guid="{CA384592-0CFD-4322-A4EB-34EC04693944}"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1">
    <o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oc>
    <n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Цена контракта - 678 069,2 тыс.руб.   Срок выполнения работ по 30 июня 2019 года. Ориентировочный срок ввода объекта в эксплуатацию - июль 2019 года.  </t>
        </r>
      </is>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o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Цена контракта - 678 069,2 тыс.руб.   Срок выполнения работ по 30 июня 2019 года. Ориентировочный срок ввода объекта в эксплуатацию - июль 2019 года.  </t>
        </r>
      </is>
    </oc>
    <n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рублей, в том числе 368 367,5 рублей за счет средств окружного бюджета, 19 389,5 рублей за счет средств местного бюджета.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Цена контракта - 678 069,2 тыс.руб.   Срок выполнения работ по 30 июня 2019 года. Ориентировочный срок ввода объекта в эксплуатацию - июль 2019 года.  </t>
        </r>
      </is>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 sId="1">
    <o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рублей, в том числе 368 367,5 рублей за счет средств окружного бюджета, 19 389,5 рублей за счет средств местного бюджета.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Цена контракта - 678 069,2 тыс.руб.   Срок выполнения работ по 30 июня 2019 года. Ориентировочный срок ввода объекта в эксплуатацию - июль 2019 года.  </t>
        </r>
      </is>
    </oc>
    <nc r="J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на сумму 387 757 рублей, в том числе 368 367,5 рублей за счет средств окружного бюджета, 19 389,5 рублей за счет средств местного бюджета.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Предусмотрено на 2018 год 33 698,0 рублей, в том числе 32 013,1 рублей за счет средств окружного бюджета, 1 684,9 рублей за счет средств местного бюджета. Срок выполнения работ по 30 июня 2019 года. Ориентировочный срок ввода объекта в эксплуатацию - июль 2019 года.  </t>
        </r>
      </is>
    </nc>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 sId="1">
    <oc r="J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На 2018 год предусмотрено 138 462,96 рублей, в том числе - 103 847,2 рублей за счет средств окружного бюджета, 34 615,76 рублей - за счет средств местного бюджета. В марте принято работ на сумму 17 509,6 тыс. руб. Средства местного бюджета оплачены. Оплата за счет средств окружного бюджета в размере 13 132,2 тыс. руб. будет произведена в следующем отчетном периоде.</t>
      </is>
    </oc>
    <nc r="J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марте принято работ на сумму 17 509,6 тыс. руб. Средства местного бюджета оплачены. Оплата за счет средств окружного бюджета в размере 13 132,2 тыс. руб. будет произведена в следующем отчетном периоде.</t>
      </is>
    </nc>
  </rcc>
  <rfmt sheetId="1" sqref="J98:J103">
    <dxf>
      <fill>
        <patternFill patternType="none">
          <bgColor auto="1"/>
        </patternFill>
      </fill>
    </dxf>
  </rfmt>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73:J178">
    <dxf>
      <fill>
        <patternFill patternType="none">
          <bgColor auto="1"/>
        </patternFill>
      </fill>
    </dxf>
  </rfmt>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 sId="1">
    <oc r="B37" t="inlineStr">
      <is>
        <r>
          <t>Государственная программа "Развитие культуры и туризма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is>
    </oc>
    <nc r="B37" t="inlineStr">
      <is>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is>
    </nc>
  </rcc>
  <rcv guid="{13BE7114-35DF-4699-8779-61985C68F6C3}" action="delete"/>
  <rdn rId="0" localSheetId="1" customView="1" name="Z_13BE7114_35DF_4699_8779_61985C68F6C3_.wvu.PrintArea" hidden="1" oldHidden="1">
    <formula>'на 01.03.2018'!$A$1:$J$196</formula>
    <oldFormula>'на 01.03.2018'!$A$1:$J$196</oldFormula>
  </rdn>
  <rdn rId="0" localSheetId="1" customView="1" name="Z_13BE7114_35DF_4699_8779_61985C68F6C3_.wvu.PrintTitles" hidden="1" oldHidden="1">
    <formula>'на 01.03.2018'!$5:$8</formula>
    <oldFormula>'на 01.03.2018'!$5:$8</oldFormula>
  </rdn>
  <rdn rId="0" localSheetId="1" customView="1" name="Z_13BE7114_35DF_4699_8779_61985C68F6C3_.wvu.FilterData" hidden="1" oldHidden="1">
    <formula>'на 01.03.2018'!$A$7:$J$397</formula>
    <oldFormula>'на 01.03.2018'!$A$7:$J$397</oldFormula>
  </rdn>
  <rcv guid="{13BE7114-35DF-4699-8779-61985C68F6C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 sId="1">
    <oc r="L104" t="inlineStr">
      <is>
        <t xml:space="preserve">На 01.01.2018 участниками мероприятия числится 53 молодые семьи. В 2018 году социальную выплату на приобретение (строительство) жилья планируется предоставить 4 молодым семьям.                                                                                                       
    </t>
      </is>
    </oc>
    <nc r="L104" t="inlineStr">
      <is>
        <t xml:space="preserve">На 01.04.2018 участниками мероприятия числится 55 молодых семей. В 2018 году социальную выплату на приобретение (строительство) жилья планируется предоставить 4 молодым семьям.                                                                                                       
    </t>
      </is>
    </nc>
  </rcc>
  <rfmt sheetId="1" sqref="L104:L109" start="0" length="2147483647">
    <dxf>
      <font>
        <color auto="1"/>
      </font>
    </dxf>
  </rfmt>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3BE7114-35DF-4699-8779-61985C68F6C3}" action="delete"/>
  <rdn rId="0" localSheetId="1" customView="1" name="Z_13BE7114_35DF_4699_8779_61985C68F6C3_.wvu.PrintArea" hidden="1" oldHidden="1">
    <formula>'на 01.03.2018'!$A$1:$J$196</formula>
    <oldFormula>'на 01.03.2018'!$A$1:$J$196</oldFormula>
  </rdn>
  <rdn rId="0" localSheetId="1" customView="1" name="Z_13BE7114_35DF_4699_8779_61985C68F6C3_.wvu.PrintTitles" hidden="1" oldHidden="1">
    <formula>'на 01.03.2018'!$5:$8</formula>
    <oldFormula>'на 01.03.2018'!$5:$8</oldFormula>
  </rdn>
  <rdn rId="0" localSheetId="1" customView="1" name="Z_13BE7114_35DF_4699_8779_61985C68F6C3_.wvu.FilterData" hidden="1" oldHidden="1">
    <formula>'на 01.03.2018'!$A$7:$J$397</formula>
    <oldFormula>'на 01.03.2018'!$A$7:$J$397</oldFormula>
  </rdn>
  <rcv guid="{13BE7114-35DF-4699-8779-61985C68F6C3}"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533" sheetId="1" oldName="[Информация о реализации государственных программ по состоянию на 01.04.2018.xlsx]на 01.03.2018" newName="[Информация о реализации государственных программ по состоянию на 01.04.2018.xlsx]на 01.04.2018"/>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16:L121" start="0" length="2147483647">
    <dxf>
      <font>
        <color auto="1"/>
      </font>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8" sId="1">
    <oc r="L122"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(1 комн.кв., на сумму 2 043,3 тыс.руб.).Подведение итогов аукциона - 19.03.2018.</t>
      </is>
    </oc>
    <nc r="L122"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размещениа заявка на проведение аукциона. Подведение итогов аукциона состоится - 23.04.2018.</t>
      </is>
    </nc>
  </rcc>
  <rfmt sheetId="1" sqref="L122:L127" start="0" length="2147483647">
    <dxf>
      <font>
        <color auto="1"/>
      </font>
    </dxf>
  </rfmt>
  <rfmt sheetId="1" sqref="L128:L133" start="0" length="2147483647">
    <dxf>
      <font>
        <color auto="1"/>
      </font>
    </dxf>
  </rfmt>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L187" start="0" length="2147483647">
    <dxf>
      <font>
        <color rgb="FFFF0000"/>
      </font>
    </dxf>
  </rfmt>
  <rcv guid="{CA384592-0CFD-4322-A4EB-34EC04693944}" action="delete"/>
  <rdn rId="0" localSheetId="1" customView="1" name="Z_CA384592_0CFD_4322_A4EB_34EC04693944_.wvu.PrintArea" hidden="1" oldHidden="1">
    <formula>'на 01.03.2018'!$A$1:$L$185</formula>
    <oldFormula>'на 01.03.2018'!$A$1:$L$185</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01.03.2018'!$A$7:$L$391</formula>
    <oldFormula>'на 01.03.2018'!$A$7:$L$391</oldFormula>
  </rdn>
  <rcv guid="{CA384592-0CFD-4322-A4EB-34EC04693944}" action="add"/>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01.03.2017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01.04.2017 года</t>
      </is>
    </nc>
  </rcc>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quotePrefix="1">
    <oc r="E5" t="inlineStr">
      <is>
        <t>на 01.03.2018</t>
      </is>
    </oc>
    <nc r="E5" t="inlineStr">
      <is>
        <t>на 01.04.2018</t>
      </is>
    </nc>
  </rcc>
  <rcv guid="{CA384592-0CFD-4322-A4EB-34EC04693944}" action="delete"/>
  <rdn rId="0" localSheetId="1" customView="1" name="Z_CA384592_0CFD_4322_A4EB_34EC04693944_.wvu.PrintArea" hidden="1" oldHidden="1">
    <formula>'на 01.03.2018'!$A$1:$L$185</formula>
    <oldFormula>'на 01.03.2018'!$A$1:$L$185</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01.03.2018'!$A$7:$L$391</formula>
    <oldFormula>'на 01.03.2018'!$A$7:$L$391</oldFormula>
  </rdn>
  <rcv guid="{CA384592-0CFD-4322-A4EB-34EC04693944}"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 sId="1" odxf="1" dxf="1">
    <oc r="L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планируется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color rgb="FFFF0000"/>
            <rFont val="Times New Roman"/>
            <family val="2"/>
            <charset val="204"/>
          </rPr>
          <t>УБУиО</t>
        </r>
        <r>
          <rPr>
            <sz val="16"/>
            <color rgb="FFFF0000"/>
            <rFont val="Times New Roman"/>
            <family val="2"/>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oc>
    <nc r="L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color rgb="FFFF0000"/>
            <rFont val="Times New Roman"/>
            <family val="2"/>
            <charset val="204"/>
          </rPr>
          <t>УБУиО</t>
        </r>
        <r>
          <rPr>
            <sz val="16"/>
            <color rgb="FFFF0000"/>
            <rFont val="Times New Roman"/>
            <family val="2"/>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nc>
    <odxf>
      <font>
        <sz val="16"/>
        <color rgb="FFFF0000"/>
      </font>
    </odxf>
    <ndxf>
      <font>
        <sz val="16"/>
        <color rgb="FFFF0000"/>
      </font>
    </ndxf>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5:D59" start="0" length="2147483647">
    <dxf>
      <font>
        <color auto="1"/>
      </font>
    </dxf>
  </rfmt>
  <rcc rId="246" sId="1" numFmtId="4">
    <oc r="G57">
      <v>0</v>
    </oc>
    <nc r="G57">
      <v>1247.97</v>
    </nc>
  </rcc>
  <rfmt sheetId="1" sqref="G55:H57" start="0" length="2147483647">
    <dxf>
      <font>
        <color auto="1"/>
      </font>
    </dxf>
  </rfmt>
  <rcc rId="247" sId="1" numFmtId="4">
    <oc r="E57">
      <f>352.542+1003.92</f>
    </oc>
    <nc r="E57">
      <v>1703.92</v>
    </nc>
  </rcc>
  <rfmt sheetId="1" sqref="E55:F57" start="0" length="2147483647">
    <dxf>
      <font>
        <color auto="1"/>
      </font>
    </dxf>
  </rfmt>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55:J57" start="0" length="2147483647">
    <dxf>
      <font>
        <color auto="1"/>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 sId="1">
    <oc r="L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t>
        </r>
        <r>
          <rPr>
            <u/>
            <sz val="16"/>
            <color rgb="FFFF0000"/>
            <rFont val="Times New Roman"/>
            <family val="2"/>
            <charset val="204"/>
          </rPr>
          <t>УБУиО</t>
        </r>
        <r>
          <rPr>
            <sz val="16"/>
            <color rgb="FFFF0000"/>
            <rFont val="Times New Roman"/>
            <family val="2"/>
            <charset val="204"/>
          </rPr>
          <t xml:space="preserve">: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oc>
    <nc r="L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АГ: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nc>
  </rcc>
  <rfmt sheetId="1" sqref="L61" start="0" length="2147483647">
    <dxf>
      <font>
        <color auto="1"/>
      </font>
    </dxf>
  </rfmt>
  <rfmt sheetId="1" sqref="L148:L153" start="0" length="2147483647">
    <dxf>
      <font>
        <color auto="1"/>
      </font>
    </dxf>
  </rfmt>
  <rfmt sheetId="1" sqref="L166" start="0" length="2147483647">
    <dxf>
      <font>
        <color auto="1"/>
      </font>
    </dxf>
  </rfmt>
  <rfmt sheetId="1" sqref="L173" start="0" length="2147483647">
    <dxf>
      <font>
        <color auto="1"/>
      </font>
    </dxf>
  </rfmt>
  <rfmt sheetId="1" sqref="L180:L182" start="0" length="2147483647">
    <dxf>
      <font>
        <color auto="1"/>
      </font>
    </dxf>
  </rfmt>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АГ(ДК): В рамках реализации государственной программы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контроктов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АГ(ДК): </t>
        </r>
        <r>
          <rPr>
            <sz val="16"/>
            <rFont val="Times New Roman"/>
            <family val="1"/>
            <charset val="204"/>
          </rPr>
          <t xml:space="preserve">В рамках реализации государственной программы заключено соглашение </t>
        </r>
        <r>
          <rPr>
            <sz val="16"/>
            <color rgb="FFFF0000"/>
            <rFont val="Times New Roman"/>
            <family val="1"/>
            <charset val="204"/>
          </rPr>
          <t>от 22.03.2018  № 15,</t>
        </r>
        <r>
          <rPr>
            <sz val="16"/>
            <color rgb="FFFF0000"/>
            <rFont val="Times New Roman"/>
            <family val="2"/>
            <charset val="204"/>
          </rPr>
          <t xml:space="preserve">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2"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контроктов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АГ(ДК): </t>
        </r>
        <r>
          <rPr>
            <sz val="16"/>
            <rFont val="Times New Roman"/>
            <family val="1"/>
            <charset val="204"/>
          </rPr>
          <t xml:space="preserve">В рамках реализации государственной программы заключено соглашение </t>
        </r>
        <r>
          <rPr>
            <sz val="16"/>
            <color rgb="FFFF0000"/>
            <rFont val="Times New Roman"/>
            <family val="1"/>
            <charset val="204"/>
          </rPr>
          <t>от 22.03.2018  № 15,</t>
        </r>
        <r>
          <rPr>
            <sz val="16"/>
            <color rgb="FFFF0000"/>
            <rFont val="Times New Roman"/>
            <family val="2"/>
            <charset val="204"/>
          </rPr>
          <t xml:space="preserve">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контроктов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АГ(ДК): </t>
        </r>
        <r>
          <rPr>
            <sz val="16"/>
            <rFont val="Times New Roman"/>
            <family val="1"/>
            <charset val="204"/>
          </rPr>
          <t xml:space="preserve">В рамках реализации государственной программы заключено соглашение </t>
        </r>
        <r>
          <rPr>
            <sz val="16"/>
            <color rgb="FFFF0000"/>
            <rFont val="Times New Roman"/>
            <family val="1"/>
            <charset val="204"/>
          </rPr>
          <t>от 22.03.2018  № 27,</t>
        </r>
        <r>
          <rPr>
            <sz val="16"/>
            <color rgb="FFFF0000"/>
            <rFont val="Times New Roman"/>
            <family val="2"/>
            <charset val="204"/>
          </rPr>
          <t xml:space="preserve">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 sId="1">
    <oc r="L160" t="inlineStr">
      <is>
        <r>
          <rPr>
            <u/>
            <sz val="16"/>
            <rFont val="Times New Roman"/>
            <family val="2"/>
            <charset val="204"/>
          </rPr>
          <t xml:space="preserve">АГ: </t>
        </r>
        <r>
          <rPr>
            <sz val="16"/>
            <rFont val="Times New Roman"/>
            <family val="2"/>
            <charset val="204"/>
          </rPr>
          <t xml:space="preserve">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is>
    </oc>
    <nc r="L160"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1"/>
            <charset val="204"/>
          </rPr>
          <t xml:space="preserve">   2.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sz val="16"/>
            <rFont val="Times New Roman"/>
            <family val="2"/>
            <charset val="204"/>
          </rPr>
          <t xml:space="preserve">
</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 sId="1">
    <oc r="L134" t="inlineStr">
      <is>
        <r>
          <rPr>
            <u/>
            <sz val="16"/>
            <rFont val="Times New Roman"/>
            <family val="1"/>
            <charset val="204"/>
          </rPr>
          <t xml:space="preserve">ДГХ: 
</t>
        </r>
        <r>
          <rPr>
            <sz val="16"/>
            <rFont val="Times New Roman"/>
            <family val="1"/>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t>
        </r>
        <r>
          <rPr>
            <sz val="16"/>
            <color rgb="FFFF0000"/>
            <rFont val="Times New Roman"/>
            <family val="2"/>
            <charset val="204"/>
          </rPr>
          <t xml:space="preserve">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34"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(вопрос об увеличении субсидии вынесен на апрельскую Думу города).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6:D136" start="0" length="2147483647">
    <dxf>
      <font>
        <color auto="1"/>
      </font>
    </dxf>
  </rfmt>
  <rfmt sheetId="1" sqref="C137:D137" start="0" length="2147483647">
    <dxf>
      <font>
        <color auto="1"/>
      </font>
    </dxf>
  </rfmt>
  <rfmt sheetId="1" sqref="C138" start="0" length="2147483647">
    <dxf>
      <font>
        <color auto="1"/>
      </font>
    </dxf>
  </rfmt>
  <rcc rId="252" sId="1" numFmtId="4">
    <oc r="D138">
      <v>15022.99</v>
    </oc>
    <nc r="D138">
      <v>15025.8</v>
    </nc>
  </rcc>
  <rfmt sheetId="1" sqref="D138" start="0" length="2147483647">
    <dxf>
      <font>
        <color auto="1"/>
      </font>
    </dxf>
  </rfmt>
  <rfmt sheetId="1" sqref="C154:D156" start="0" length="2147483647">
    <dxf>
      <font>
        <color auto="1"/>
      </font>
    </dxf>
  </rfmt>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CF533A2-322B-40E2-88B2-065E6D1D35B4}" action="delete"/>
  <rdn rId="0" localSheetId="1" customView="1" name="Z_CCF533A2_322B_40E2_88B2_065E6D1D35B4_.wvu.PrintArea" hidden="1" oldHidden="1">
    <formula>'на 01.03.2018'!$A$1:$L$187</formula>
    <oldFormula>'на 01.03.2018'!$A$1:$L$187</oldFormula>
  </rdn>
  <rdn rId="0" localSheetId="1" customView="1" name="Z_CCF533A2_322B_40E2_88B2_065E6D1D35B4_.wvu.PrintTitles" hidden="1" oldHidden="1">
    <formula>'на 01.03.2018'!$5:$8</formula>
    <oldFormula>'на 01.03.2018'!$5:$8</oldFormula>
  </rdn>
  <rdn rId="0" localSheetId="1" customView="1" name="Z_CCF533A2_322B_40E2_88B2_065E6D1D35B4_.wvu.Cols" hidden="1" oldHidden="1">
    <formula>'на 01.03.2018'!$I:$I</formula>
    <oldFormula>'на 01.03.2018'!$I:$I</oldFormula>
  </rdn>
  <rdn rId="0" localSheetId="1" customView="1" name="Z_CCF533A2_322B_40E2_88B2_065E6D1D35B4_.wvu.FilterData" hidden="1" oldHidden="1">
    <formula>'на 01.03.2018'!$A$7:$L$391</formula>
    <oldFormula>'на 01.03.2018'!$A$7:$L$391</oldFormula>
  </rdn>
  <rcv guid="{CCF533A2-322B-40E2-88B2-065E6D1D35B4}"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7:J171" start="0" length="2147483647">
    <dxf>
      <font>
        <color auto="1"/>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 sId="1" odxf="1" dxf="1">
    <oc r="L167" t="inlineStr">
      <is>
        <r>
          <rPr>
            <u/>
            <sz val="16"/>
            <color rgb="FFFF0000"/>
            <rFont val="Times New Roman"/>
            <family val="2"/>
            <charset val="204"/>
          </rPr>
          <t>ДГХ</t>
        </r>
        <r>
          <rPr>
            <sz val="16"/>
            <color rgb="FFFF0000"/>
            <rFont val="Times New Roman"/>
            <family val="2"/>
            <charset val="204"/>
          </rPr>
          <t xml:space="preserve">: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oc>
    <nc r="L167"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nc>
    <odxf>
      <font>
        <sz val="16"/>
        <color rgb="FFFF0000"/>
      </font>
    </odxf>
    <ndxf>
      <font>
        <sz val="16"/>
        <color rgb="FFFF0000"/>
      </font>
    </ndxf>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4"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контроктов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АГ(ДК): </t>
        </r>
        <r>
          <rPr>
            <sz val="16"/>
            <rFont val="Times New Roman"/>
            <family val="1"/>
            <charset val="204"/>
          </rPr>
          <t xml:space="preserve">В рамках реализации государственной программы заключено соглашение </t>
        </r>
        <r>
          <rPr>
            <sz val="16"/>
            <color rgb="FFFF0000"/>
            <rFont val="Times New Roman"/>
            <family val="1"/>
            <charset val="204"/>
          </rPr>
          <t>от 22.03.2018  № 27,</t>
        </r>
        <r>
          <rPr>
            <sz val="16"/>
            <color rgb="FFFF0000"/>
            <rFont val="Times New Roman"/>
            <family val="2"/>
            <charset val="204"/>
          </rPr>
          <t xml:space="preserve">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cv guid="{13BE7114-35DF-4699-8779-61985C68F6C3}" action="delete"/>
  <rdn rId="0" localSheetId="1" customView="1" name="Z_13BE7114_35DF_4699_8779_61985C68F6C3_.wvu.PrintArea" hidden="1" oldHidden="1">
    <formula>'на 01.03.2018'!$A$1:$L$190</formula>
    <oldFormula>'на 01.03.2018'!$A$1:$L$190</oldFormula>
  </rdn>
  <rdn rId="0" localSheetId="1" customView="1" name="Z_13BE7114_35DF_4699_8779_61985C68F6C3_.wvu.PrintTitles" hidden="1" oldHidden="1">
    <formula>'на 01.03.2018'!$5:$8</formula>
    <oldFormula>'на 01.03.2018'!$5:$8</oldFormula>
  </rdn>
  <rdn rId="0" localSheetId="1" customView="1" name="Z_13BE7114_35DF_4699_8779_61985C68F6C3_.wvu.FilterData" hidden="1" oldHidden="1">
    <formula>'на 01.03.2018'!$A$7:$L$391</formula>
    <oldFormula>'на 01.03.2018'!$A$7:$L$391</oldFormula>
  </rdn>
  <rcv guid="{13BE7114-35DF-4699-8779-61985C68F6C3}"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3" start="0" length="2147483647">
    <dxf>
      <font>
        <color auto="1"/>
      </font>
    </dxf>
  </rfmt>
  <rfmt sheetId="1" sqref="C45" start="0" length="2147483647">
    <dxf>
      <font>
        <color auto="1"/>
      </font>
    </dxf>
  </rfmt>
  <rfmt sheetId="1" sqref="C46" start="0" length="2147483647">
    <dxf>
      <font>
        <color auto="1"/>
      </font>
    </dxf>
  </rfmt>
  <rcc rId="288" sId="1" numFmtId="4">
    <oc r="D45">
      <v>7858</v>
    </oc>
    <nc r="D45">
      <v>6701</v>
    </nc>
  </rcc>
  <rfmt sheetId="1" sqref="D45" start="0" length="2147483647">
    <dxf>
      <font>
        <color auto="1"/>
      </font>
    </dxf>
  </rfmt>
  <rfmt sheetId="1" sqref="D46" start="0" length="2147483647">
    <dxf>
      <font>
        <color auto="1"/>
      </font>
    </dxf>
  </rfmt>
  <rfmt sheetId="1" sqref="D43" start="0" length="2147483647">
    <dxf>
      <font>
        <color auto="1"/>
      </font>
    </dxf>
  </rfmt>
  <rcc rId="289" sId="1" numFmtId="4">
    <oc r="J45">
      <v>7858</v>
    </oc>
    <nc r="J45">
      <v>6701</v>
    </nc>
  </rcc>
  <rfmt sheetId="1" sqref="J43:J46" start="0" length="2147483647">
    <dxf>
      <font>
        <color auto="1"/>
      </font>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 sId="1" odxf="1" dxf="1">
    <oc r="L43" t="inlineStr">
      <is>
        <r>
          <t xml:space="preserve">АГ(ДК): </t>
        </r>
        <r>
          <rPr>
            <sz val="16"/>
            <color rgb="FFFF0000"/>
            <rFont val="Times New Roman"/>
            <family val="2"/>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is>
    </oc>
    <nc r="L43" t="inlineStr">
      <is>
        <r>
          <rPr>
            <u/>
            <sz val="16"/>
            <rFont val="Times New Roman"/>
            <family val="1"/>
            <charset val="204"/>
          </rPr>
          <t xml:space="preserve">АГ(ДК): </t>
        </r>
        <r>
          <rPr>
            <sz val="16"/>
            <rFont val="Times New Roman"/>
            <family val="1"/>
            <charset val="204"/>
          </rPr>
          <t xml:space="preserve"> Соглашение о предоставлении субсидии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течение 2018 года. </t>
        </r>
        <r>
          <rPr>
            <sz val="16"/>
            <color rgb="FFFF0000"/>
            <rFont val="Times New Roman"/>
            <family val="2"/>
            <charset val="204"/>
          </rPr>
          <t xml:space="preserve">                                                       </t>
        </r>
      </is>
    </nc>
    <odxf>
      <font>
        <sz val="16"/>
        <color rgb="FFFF0000"/>
      </font>
    </odxf>
    <ndxf>
      <font>
        <sz val="16"/>
        <color rgb="FFFF0000"/>
      </font>
    </ndxf>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1">
    <oc r="L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январь-февраль 2018 года отловлено 261 голова. 
АГ: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is>
    </oc>
    <nc r="L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sz val="16"/>
            <rFont val="Times New Roman"/>
            <family val="1"/>
            <charset val="204"/>
          </rPr>
          <t xml:space="preserve">АГ: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fmt sheetId="1" sqref="L29" start="0" length="0">
    <dxf>
      <font>
        <sz val="16"/>
        <color rgb="FFFF0000"/>
      </font>
    </dxf>
  </rfmt>
  <rcc rId="292" sId="1">
    <o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3" sId="1">
    <oc r="L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sz val="16"/>
            <rFont val="Times New Roman"/>
            <family val="1"/>
            <charset val="204"/>
          </rPr>
          <t xml:space="preserve">АГ: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oc>
    <nc r="L55" t="inlineStr">
      <is>
        <r>
          <rPr>
            <u/>
            <sz val="16"/>
            <rFont val="Times New Roman"/>
            <family val="1"/>
            <charset val="204"/>
          </rPr>
          <t xml:space="preserve">КУИ: </t>
        </r>
        <r>
          <rPr>
            <sz val="16"/>
            <rFont val="Times New Roman"/>
            <family val="1"/>
            <charset val="204"/>
          </rPr>
          <t>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Планируется предоставление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Субсидии носят заявительный характер.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 Заключено соглашение от 15.02.2018 № 5 со СГМУ КП на сумму 1 929,3 тыс.руб., из них средства окружного бюджета - 1 003,9 тыс.руб., средства местного бюджета - 925,4 тыс.руб.  на период январь-март 2018 года на отлов 401 головы. За январь-март 2018 года отловлено 268 голова. </t>
        </r>
        <r>
          <rPr>
            <sz val="16"/>
            <color rgb="FFFF0000"/>
            <rFont val="Times New Roman"/>
            <family val="2"/>
            <charset val="204"/>
          </rPr>
          <t xml:space="preserve">
</t>
        </r>
        <r>
          <rPr>
            <sz val="16"/>
            <rFont val="Times New Roman"/>
            <family val="1"/>
            <charset val="204"/>
          </rPr>
          <t xml:space="preserve">АГ: Запланированы средства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sz val="16"/>
            <color rgb="FFFF0000"/>
            <rFont val="Times New Roman"/>
            <family val="2"/>
            <charset val="204"/>
          </rPr>
          <t xml:space="preserve">
</t>
        </r>
        <r>
          <rPr>
            <u/>
            <sz val="18"/>
            <rFont val="Times New Roman"/>
            <family val="2"/>
            <charset val="204"/>
          </rPr>
          <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4:J156" start="0" length="2147483647">
    <dxf>
      <font>
        <color auto="1"/>
      </font>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1" odxf="1" dxf="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nc>
    <odxf>
      <font>
        <sz val="16"/>
        <color rgb="FFFF0000"/>
      </font>
    </odxf>
    <ndxf>
      <font>
        <sz val="16"/>
        <color rgb="FFFF0000"/>
      </font>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J17" start="0" length="2147483647">
    <dxf>
      <font>
        <color auto="1"/>
      </font>
    </dxf>
  </rfmt>
  <rcc rId="257" sId="1" odxf="1" dxf="1">
    <oc r="L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oc>
    <n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nc>
    <odxf>
      <font>
        <sz val="16"/>
        <color rgb="FFFF0000"/>
      </font>
    </odxf>
    <ndxf>
      <font>
        <sz val="16"/>
        <color auto="1"/>
      </font>
    </ndxf>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nc>
  </rcc>
  <rcv guid="{13BE7114-35DF-4699-8779-61985C68F6C3}" action="delete"/>
  <rdn rId="0" localSheetId="1" customView="1" name="Z_13BE7114_35DF_4699_8779_61985C68F6C3_.wvu.PrintArea" hidden="1" oldHidden="1">
    <formula>'на 01.03.2018'!$A$1:$L$190</formula>
    <oldFormula>'на 01.03.2018'!$A$1:$L$190</oldFormula>
  </rdn>
  <rdn rId="0" localSheetId="1" customView="1" name="Z_13BE7114_35DF_4699_8779_61985C68F6C3_.wvu.PrintTitles" hidden="1" oldHidden="1">
    <formula>'на 01.03.2018'!$5:$8</formula>
    <oldFormula>'на 01.03.2018'!$5:$8</oldFormula>
  </rdn>
  <rdn rId="0" localSheetId="1" customView="1" name="Z_13BE7114_35DF_4699_8779_61985C68F6C3_.wvu.FilterData" hidden="1" oldHidden="1">
    <formula>'на 01.03.2018'!$A$7:$L$391</formula>
    <oldFormula>'на 01.03.2018'!$A$7:$L$391</oldFormula>
  </rdn>
  <rcv guid="{13BE7114-35DF-4699-8779-61985C68F6C3}"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38" start="0" length="2147483647">
    <dxf>
      <font>
        <color auto="1"/>
      </font>
    </dxf>
  </rfmt>
  <rcc rId="301" sId="1" numFmtId="4">
    <oc r="C39">
      <v>160784.70000000001</v>
    </oc>
    <nc r="C39">
      <v>160606.20000000001</v>
    </nc>
  </rcc>
  <rfmt sheetId="1" sqref="C39:C40" start="0" length="2147483647">
    <dxf>
      <font>
        <color auto="1"/>
      </font>
    </dxf>
  </rfmt>
  <rfmt sheetId="1" sqref="C37" start="0" length="2147483647">
    <dxf>
      <font>
        <color auto="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40" start="0" length="2147483647">
    <dxf>
      <font>
        <color auto="1"/>
      </font>
    </dxf>
  </rfmt>
  <rcc rId="302" sId="1" numFmtId="4">
    <oc r="D39">
      <v>161667.5</v>
    </oc>
    <nc r="D39">
      <v>161489</v>
    </nc>
  </rcc>
  <rfmt sheetId="1" sqref="D39" start="0" length="2147483647">
    <dxf>
      <font>
        <color auto="1"/>
      </font>
    </dxf>
  </rfmt>
  <rfmt sheetId="1" sqref="D38" start="0" length="2147483647">
    <dxf>
      <font>
        <color auto="1"/>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7" start="0" length="2147483647">
    <dxf>
      <font>
        <color auto="1"/>
      </font>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 sId="1" numFmtId="4">
    <oc r="E40">
      <v>12492.06</v>
    </oc>
    <nc r="E40">
      <v>31234.86</v>
    </nc>
  </rcc>
  <rcc rId="304" sId="1" numFmtId="4">
    <oc r="E39">
      <v>0</v>
    </oc>
    <nc r="E39">
      <v>31234.86</v>
    </nc>
  </rcc>
  <rfmt sheetId="1" sqref="E37:E40" start="0" length="2147483647">
    <dxf>
      <font>
        <color auto="1"/>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7:E40" start="0" length="2147483647">
    <dxf>
      <font>
        <color rgb="FFFF0000"/>
      </font>
    </dxf>
  </rfmt>
  <rcc rId="305" sId="1" numFmtId="4">
    <oc r="G39">
      <v>0</v>
    </oc>
    <nc r="G39">
      <v>31234.86</v>
    </nc>
  </rcc>
  <rcc rId="306" sId="1" numFmtId="4">
    <oc r="G40">
      <v>12492.06</v>
    </oc>
    <nc r="G40">
      <v>31234.86</v>
    </nc>
  </rcc>
  <rfmt sheetId="1" sqref="G37:H40" start="0" length="2147483647">
    <dxf>
      <font>
        <color auto="1"/>
      </font>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 sId="1" numFmtId="4">
    <oc r="J39">
      <v>161667.5</v>
    </oc>
    <nc r="J39">
      <v>161489</v>
    </nc>
  </rcc>
  <rfmt sheetId="1" sqref="J37:J40" start="0" length="2147483647">
    <dxf>
      <font>
        <color auto="1"/>
      </font>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o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color rgb="FFFF0000"/>
            <rFont val="Times New Roman"/>
            <family val="2"/>
            <charset val="204"/>
          </rPr>
          <t>АГ(ДК)</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01.03.2018 года по педагогическим работникам муниципальных организаций дополнительного образования детей составило 75 178,3 рублей. </t>
        </r>
      </is>
    </oc>
    <n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педагогическим работникам муниципальных организаций дополнительного образования детей</t>
        </r>
        <r>
          <rPr>
            <sz val="16"/>
            <color rgb="FFFF0000"/>
            <rFont val="Times New Roman"/>
            <family val="2"/>
            <charset val="204"/>
          </rPr>
          <t xml:space="preserve"> составило 75 178,3 рублей. </t>
        </r>
      </is>
    </nc>
  </rcc>
  <rcv guid="{13BE7114-35DF-4699-8779-61985C68F6C3}" action="delete"/>
  <rdn rId="0" localSheetId="1" customView="1" name="Z_13BE7114_35DF_4699_8779_61985C68F6C3_.wvu.PrintArea" hidden="1" oldHidden="1">
    <formula>'на 01.03.2018'!$A$1:$L$190</formula>
    <oldFormula>'на 01.03.2018'!$A$1:$L$190</oldFormula>
  </rdn>
  <rdn rId="0" localSheetId="1" customView="1" name="Z_13BE7114_35DF_4699_8779_61985C68F6C3_.wvu.PrintTitles" hidden="1" oldHidden="1">
    <formula>'на 01.03.2018'!$5:$8</formula>
    <oldFormula>'на 01.03.2018'!$5:$8</oldFormula>
  </rdn>
  <rdn rId="0" localSheetId="1" customView="1" name="Z_13BE7114_35DF_4699_8779_61985C68F6C3_.wvu.FilterData" hidden="1" oldHidden="1">
    <formula>'на 01.03.2018'!$A$7:$L$391</formula>
    <oldFormula>'на 01.03.2018'!$A$7:$L$391</oldFormula>
  </rdn>
  <rcv guid="{13BE7114-35DF-4699-8779-61985C68F6C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 sId="1">
    <oc r="L134"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УППЭК</t>
        </r>
        <r>
          <rPr>
            <sz val="16"/>
            <color rgb="FFFF0000"/>
            <rFont val="Times New Roman"/>
            <family val="2"/>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34"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01.03.2018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01.03.2018 обращений не поступало. 
4)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Субсидия носит заявительный характер. На 01.03.2018 обращений не поступало.
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01.03.2018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
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
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Планируемая площадь выполнения работ 33 870,3 кв.м. Расходы запланированы на 3, 4 кварталы 2018 года.
</t>
        </r>
        <r>
          <rPr>
            <u/>
            <sz val="16"/>
            <color rgb="FFFF0000"/>
            <rFont val="Times New Roman"/>
            <family val="2"/>
            <charset val="204"/>
          </rPr>
          <t xml:space="preserve">ДАиГ: </t>
        </r>
        <r>
          <rPr>
            <sz val="16"/>
            <color rgb="FFFF0000"/>
            <rFont val="Times New Roman"/>
            <family val="2"/>
            <charset val="204"/>
          </rPr>
          <t xml:space="preserve">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Подведение итогов аукциона состоится 26.03.2018.  Окончание работ - декабрь 2018 года. </t>
        </r>
        <r>
          <rPr>
            <u/>
            <sz val="16"/>
            <color rgb="FFFF0000"/>
            <rFont val="Times New Roman"/>
            <family val="2"/>
            <charset val="204"/>
          </rPr>
          <t xml:space="preserve">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1" numFmtId="4">
    <oc r="D32">
      <v>278452.40000000002</v>
    </oc>
    <nc r="D32">
      <v>282040.3</v>
    </nc>
  </rcc>
  <rcc rId="313" sId="1" numFmtId="4">
    <oc r="E32">
      <v>103188.29</v>
    </oc>
    <nc r="E32">
      <v>114973.29</v>
    </nc>
  </rcc>
  <rcc rId="314" sId="1" numFmtId="4">
    <oc r="G32">
      <v>30420.560000000001</v>
    </oc>
    <nc r="G32">
      <v>49003.4</v>
    </nc>
  </rcc>
  <rfmt sheetId="1" sqref="F33" start="0" length="2147483647">
    <dxf>
      <font>
        <color theme="0"/>
      </font>
    </dxf>
  </rfmt>
  <rfmt sheetId="1" sqref="H33" start="0" length="2147483647">
    <dxf>
      <font>
        <color theme="0"/>
      </font>
    </dxf>
  </rfmt>
  <rfmt sheetId="1" sqref="C29:K30" start="0" length="2147483647">
    <dxf>
      <font>
        <color auto="1"/>
      </font>
    </dxf>
  </rfmt>
  <rfmt sheetId="1" sqref="C32:I32" start="0" length="2147483647">
    <dxf>
      <font>
        <color auto="1"/>
      </font>
    </dxf>
  </rfmt>
  <rfmt sheetId="1" sqref="C104:J107" start="0" length="2147483647">
    <dxf>
      <font>
        <color auto="1"/>
      </font>
    </dxf>
  </rfmt>
  <rfmt sheetId="1" sqref="C110:J112" start="0" length="2147483647">
    <dxf>
      <font>
        <color auto="1"/>
      </font>
    </dxf>
  </rfmt>
  <rfmt sheetId="1" sqref="C116:J117" start="0" length="2147483647">
    <dxf>
      <font>
        <color auto="1"/>
      </font>
    </dxf>
  </rfmt>
  <rcc rId="315" sId="1" numFmtId="4">
    <oc r="D117">
      <f>7134.5+792.7</f>
    </oc>
    <nc r="D117">
      <f>7134.5+792.7</f>
    </nc>
  </rcc>
  <rcc rId="316" sId="1" numFmtId="4">
    <oc r="J117">
      <v>7927.2</v>
    </oc>
    <nc r="J117">
      <f>7134.5+792.7</f>
    </nc>
  </rcc>
  <rcc rId="317" sId="1" numFmtId="4">
    <oc r="D144">
      <v>20759.400000000001</v>
    </oc>
    <nc r="D144">
      <v>21104.9</v>
    </nc>
  </rcc>
  <rcc rId="318" sId="1" numFmtId="4">
    <oc r="E144">
      <v>1480</v>
    </oc>
    <nc r="E144">
      <v>2099.6999999999998</v>
    </nc>
  </rcc>
  <rcc rId="319" sId="1" numFmtId="4">
    <oc r="G144">
      <v>1161.52</v>
    </oc>
    <nc r="G144">
      <v>1860.86</v>
    </nc>
  </rcc>
  <rcc rId="320" sId="1" numFmtId="4">
    <oc r="G146">
      <v>583.12</v>
    </oc>
    <nc r="G146">
      <v>5084</v>
    </nc>
  </rcc>
  <rcc rId="321" sId="1" numFmtId="4">
    <oc r="G145">
      <v>19.29</v>
    </oc>
    <nc r="G145">
      <v>809.45</v>
    </nc>
  </rcc>
  <rfmt sheetId="1" sqref="C143:H146" start="0" length="2147483647">
    <dxf>
      <font>
        <color auto="1"/>
      </font>
    </dxf>
  </rfmt>
  <rfmt sheetId="1" sqref="C141:C142" start="0" length="2147483647">
    <dxf>
      <font>
        <color auto="1"/>
      </font>
    </dxf>
  </rfmt>
  <rfmt sheetId="1" sqref="D141:D142" start="0" length="2147483647">
    <dxf>
      <font>
        <color auto="1"/>
      </font>
    </dxf>
  </rfmt>
  <rfmt sheetId="1" sqref="E141:F142" start="0" length="2147483647">
    <dxf>
      <font>
        <color auto="1"/>
      </font>
    </dxf>
  </rfmt>
  <rfmt sheetId="1" sqref="G141:H142" start="0" length="2147483647">
    <dxf>
      <font>
        <color auto="1"/>
      </font>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numFmtId="4">
    <oc r="D162">
      <v>212328.6</v>
    </oc>
    <nc r="D162">
      <v>226142.1</v>
    </nc>
  </rcc>
  <rcc rId="323" sId="1" numFmtId="4">
    <oc r="E162">
      <v>12508.36</v>
    </oc>
    <nc r="E162">
      <v>26257.13</v>
    </nc>
  </rcc>
  <rcc rId="324" sId="1" numFmtId="4">
    <oc r="G162">
      <v>12508.36</v>
    </oc>
    <nc r="G162">
      <v>26257.13</v>
    </nc>
  </rcc>
  <rcc rId="325" sId="1" numFmtId="4">
    <oc r="C163">
      <v>11175.2</v>
    </oc>
    <nc r="C163">
      <f>11213.3-C164</f>
    </nc>
  </rcc>
  <rcc rId="326" sId="1" numFmtId="4">
    <oc r="D163">
      <v>11175.2</v>
    </oc>
    <nc r="D163">
      <f>11213.3-D164</f>
    </nc>
  </rcc>
  <rcc rId="327" sId="1" numFmtId="4">
    <oc r="G163">
      <v>3308.62</v>
    </oc>
    <nc r="G163">
      <v>3686.93</v>
    </nc>
  </rcc>
  <rfmt sheetId="1" sqref="C160:I166" start="0" length="2147483647">
    <dxf>
      <font>
        <color auto="1"/>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8" sId="1" numFmtId="4">
    <oc r="G184">
      <v>3375.81</v>
    </oc>
    <nc r="G184">
      <v>8563.2199999999993</v>
    </nc>
  </rcc>
  <rcc rId="329" sId="1" numFmtId="4">
    <oc r="G185">
      <v>104.41</v>
    </oc>
    <nc r="G185">
      <v>579.55999999999995</v>
    </nc>
  </rcc>
  <rcc rId="330" sId="1" numFmtId="4">
    <oc r="E184">
      <v>3375.81</v>
    </oc>
    <nc r="E184">
      <v>8563.2199999999993</v>
    </nc>
  </rcc>
  <rcc rId="331" sId="1" numFmtId="4">
    <nc r="D186">
      <v>9</v>
    </nc>
  </rcc>
  <rcc rId="332" sId="1" numFmtId="4">
    <nc r="J186">
      <v>9</v>
    </nc>
  </rcc>
  <rfmt sheetId="1" sqref="C183:J186" start="0" length="2147483647">
    <dxf>
      <font>
        <color auto="1"/>
      </font>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6" start="0" length="2147483647">
    <dxf>
      <font>
        <color auto="1"/>
      </font>
    </dxf>
  </rfmt>
  <rfmt sheetId="1" sqref="D26" start="0" length="2147483647">
    <dxf>
      <font>
        <color auto="1"/>
      </font>
    </dxf>
  </rfmt>
  <rcc rId="333" sId="1" numFmtId="4">
    <oc r="G26">
      <v>7210.37</v>
    </oc>
    <nc r="G26">
      <v>13728.67</v>
    </nc>
  </rcc>
  <rfmt sheetId="1" sqref="E26:I26" start="0" length="2147483647">
    <dxf>
      <font>
        <color auto="1"/>
      </font>
    </dxf>
  </rfmt>
  <rcv guid="{3EEA7E1A-5F2B-4408-A34C-1F0223B5B245}" action="delete"/>
  <rdn rId="0" localSheetId="1" customView="1" name="Z_3EEA7E1A_5F2B_4408_A34C_1F0223B5B245_.wvu.PrintArea" hidden="1" oldHidden="1">
    <formula>'на 01.03.2018'!$A$1:$L$190</formula>
    <oldFormula>'на 01.03.2018'!$A$1:$L$190</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01.03.2018'!$A$7:$L$391</formula>
    <oldFormula>'на 01.03.2018'!$A$7:$L$391</oldFormula>
  </rdn>
  <rcv guid="{3EEA7E1A-5F2B-4408-A34C-1F0223B5B245}"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5" start="0" length="2147483647">
    <dxf>
      <font>
        <color auto="1"/>
      </font>
    </dxf>
  </rfmt>
  <rcc rId="337" sId="1" numFmtId="4">
    <oc r="D25">
      <v>9825364.4000000004</v>
    </oc>
    <nc r="D25">
      <v>10045012.699999999</v>
    </nc>
  </rcc>
  <rfmt sheetId="1" sqref="D25" start="0" length="2147483647">
    <dxf>
      <font>
        <color auto="1"/>
      </font>
    </dxf>
  </rfmt>
  <rcc rId="338" sId="1" numFmtId="4">
    <oc r="E25">
      <v>706363.84</v>
    </oc>
    <nc r="E25">
      <v>1394173.4</v>
    </nc>
  </rcc>
  <rfmt sheetId="1" sqref="E25" start="0" length="2147483647">
    <dxf>
      <font>
        <color auto="1"/>
      </font>
    </dxf>
  </rfmt>
  <rcc rId="339" sId="1" numFmtId="4">
    <oc r="G25">
      <v>543036.47</v>
    </oc>
    <nc r="G25">
      <v>1309167.4099999999</v>
    </nc>
  </rcc>
  <rfmt sheetId="1" sqref="F25:H25" start="0" length="2147483647">
    <dxf>
      <font>
        <color auto="1"/>
      </font>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0" sId="1">
    <oc r="J25">
      <f>9776625.01+34691.39+14048</f>
    </oc>
    <nc r="J25">
      <f>9996273.31+34691.39+14048</f>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5" start="0" length="2147483647">
    <dxf>
      <font>
        <color auto="1"/>
      </font>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6" start="0" length="2147483647">
    <dxf>
      <font>
        <color auto="1"/>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C23" start="0" length="2147483647">
    <dxf>
      <font>
        <color auto="1"/>
      </font>
    </dxf>
  </rfmt>
  <rfmt sheetId="1" sqref="D21:D23" start="0" length="2147483647">
    <dxf>
      <font>
        <color auto="1"/>
      </font>
    </dxf>
  </rfmt>
  <rfmt sheetId="1" sqref="E21:E23" start="0" length="2147483647">
    <dxf>
      <font>
        <color auto="1"/>
      </font>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F23" start="0" length="2147483647">
    <dxf>
      <font>
        <color auto="1"/>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0:J140" start="0" length="2147483647">
    <dxf>
      <font>
        <color auto="1"/>
      </font>
    </dxf>
  </rfmt>
  <rcc rId="259" sId="1" numFmtId="4">
    <oc r="J138">
      <v>15022.99</v>
    </oc>
    <nc r="J138">
      <v>15025.8</v>
    </nc>
  </rcc>
  <rfmt sheetId="1" sqref="J136:J138" start="0" length="2147483647">
    <dxf>
      <font>
        <color auto="1"/>
      </font>
    </dxf>
  </rfmt>
  <rfmt sheetId="1" sqref="C134:J135"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21:G23" start="0" length="2147483647">
    <dxf>
      <font>
        <color auto="1"/>
      </font>
    </dxf>
  </rfmt>
  <rfmt sheetId="1" sqref="H21:H23" start="0" length="2147483647">
    <dxf>
      <font>
        <color auto="1"/>
      </font>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3" start="0" length="2147483647">
    <dxf>
      <font>
        <color auto="1"/>
      </font>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1" sId="1">
    <o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01.03.2018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педагогическим работникам муниципальных организаций дополнительного образования детей</t>
        </r>
        <r>
          <rPr>
            <sz val="16"/>
            <color rgb="FFFF0000"/>
            <rFont val="Times New Roman"/>
            <family val="2"/>
            <charset val="204"/>
          </rPr>
          <t xml:space="preserve"> составило 75 178,3 рублей. </t>
        </r>
      </is>
    </oc>
    <n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педагогическим работникам муниципальных организаций дополнительного образования детей</t>
        </r>
        <r>
          <rPr>
            <sz val="16"/>
            <color rgb="FFFF0000"/>
            <rFont val="Times New Roman"/>
            <family val="2"/>
            <charset val="204"/>
          </rPr>
          <t xml:space="preserve"> составило 75 178,3 рублей.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2" sId="1" odxf="1" dxf="1">
    <oc r="L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педагогическим работникам муниципальных организаций дополнительного образования детей</t>
        </r>
        <r>
          <rPr>
            <sz val="16"/>
            <color rgb="FFFF0000"/>
            <rFont val="Times New Roman"/>
            <family val="2"/>
            <charset val="204"/>
          </rPr>
          <t xml:space="preserve"> составило 75 178,3 рублей. </t>
        </r>
      </is>
    </oc>
    <n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педагогическим работникам муниципальных организаций дополнительного образования детей</t>
        </r>
        <r>
          <rPr>
            <sz val="16"/>
            <color rgb="FFFF0000"/>
            <rFont val="Times New Roman"/>
            <family val="2"/>
            <charset val="204"/>
          </rPr>
          <t xml:space="preserve"> составило 75 178,3 рублей. </t>
        </r>
      </is>
    </nc>
    <odxf>
      <font>
        <sz val="16"/>
        <color rgb="FFFF0000"/>
      </font>
    </odxf>
    <ndxf>
      <font>
        <sz val="16"/>
        <color rgb="FFFF0000"/>
      </font>
    </ndxf>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PrintArea" hidden="1" oldHidden="1">
    <formula>'на 01.03.2018'!$A$1:$L$190</formula>
    <oldFormula>'на 01.03.2018'!$A$1:$L$190</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01.03.2018'!$A$7:$L$391</formula>
    <oldFormula>'на 01.03.2018'!$A$7:$L$391</oldFormula>
  </rdn>
  <rcv guid="{3EEA7E1A-5F2B-4408-A34C-1F0223B5B245}"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1" start="0" length="2147483647">
    <dxf>
      <font>
        <color auto="1"/>
      </font>
    </dxf>
  </rfmt>
  <rcc rId="346" sId="1" numFmtId="4">
    <oc r="D51">
      <v>9175.9</v>
    </oc>
    <nc r="D51">
      <v>9497.1</v>
    </nc>
  </rcc>
  <rfmt sheetId="1" sqref="D51" start="0" length="2147483647">
    <dxf>
      <font>
        <color auto="1"/>
      </font>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7" sId="1" numFmtId="4">
    <oc r="E51">
      <v>852</v>
    </oc>
    <nc r="E51">
      <v>1302</v>
    </nc>
  </rcc>
  <rfmt sheetId="1" sqref="E51:F51" start="0" length="2147483647">
    <dxf>
      <font>
        <color auto="1"/>
      </font>
    </dxf>
  </rfmt>
  <rcc rId="348" sId="1" numFmtId="4">
    <oc r="G51">
      <v>662.83</v>
    </oc>
    <nc r="G51">
      <v>1098.27</v>
    </nc>
  </rcc>
  <rfmt sheetId="1" sqref="G51:H51" start="0" length="2147483647">
    <dxf>
      <font>
        <color auto="1"/>
      </font>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9:D49" start="0" length="2147483647">
    <dxf>
      <font>
        <color auto="1"/>
      </font>
    </dxf>
  </rfmt>
  <rfmt sheetId="1" sqref="E49" start="0" length="2147483647">
    <dxf>
      <font>
        <color auto="1"/>
      </font>
    </dxf>
  </rfmt>
  <rfmt sheetId="1" sqref="F49" start="0" length="2147483647">
    <dxf>
      <font>
        <color auto="1"/>
      </font>
    </dxf>
  </rfmt>
  <rfmt sheetId="1" sqref="G49" start="0" length="2147483647">
    <dxf>
      <font>
        <color auto="1"/>
      </font>
    </dxf>
  </rfmt>
  <rfmt sheetId="1" sqref="H49" start="0" length="2147483647">
    <dxf>
      <font>
        <color auto="1"/>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 sId="1" numFmtId="4">
    <oc r="C39">
      <v>160606.20000000001</v>
    </oc>
    <nc r="C39">
      <v>160784.70000000001</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0" sId="1" numFmtId="4">
    <oc r="D39">
      <v>161489</v>
    </oc>
    <nc r="D39">
      <v>161667.5</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dxf="1" dxf="1">
    <oc r="L49" t="inlineStr">
      <is>
        <r>
          <rPr>
            <u/>
            <sz val="16"/>
            <color rgb="FFFF0000"/>
            <rFont val="Times New Roman"/>
            <family val="2"/>
            <charset val="204"/>
          </rPr>
          <t>АГ:</t>
        </r>
        <r>
          <rPr>
            <sz val="16"/>
            <color rgb="FFFF0000"/>
            <rFont val="Times New Roman"/>
            <family val="2"/>
            <charset val="204"/>
          </rPr>
          <t xml:space="preserve">В рамках реализации государственной программы осуществляетсядеятельность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odxf>
      <font>
        <sz val="16"/>
        <color rgb="FFFF0000"/>
      </font>
    </odxf>
    <ndxf>
      <font>
        <sz val="16"/>
        <color rgb="FFFF0000"/>
      </font>
    </ndxf>
  </rcc>
  <rcc rId="261" sId="1" odxf="1" dxf="1">
    <oc r="L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color rgb="FFFF0000"/>
            <rFont val="Times New Roman"/>
            <family val="2"/>
            <charset val="204"/>
          </rPr>
          <t>АГ(ДК):</t>
        </r>
        <r>
          <rPr>
            <sz val="16"/>
            <color rgb="FFFF0000"/>
            <rFont val="Times New Roman"/>
            <family val="2"/>
            <charset val="204"/>
          </rPr>
          <t xml:space="preserve">  Соглашение о предоставлении субсидии между Департаментом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Использование бюджетных ассигнований на организацию и показ театральной постановки (МАУ "ТАиК "Петрушка") планируется в 3 квартале 2018 года.  
Достижение уровня средней заработной платы на 01.03.2018 года по работникам муниципальных учреждений культуры составило 69 719,6 рублей.                                             
</t>
        </r>
        <r>
          <rPr>
            <u/>
            <sz val="20"/>
            <rFont val="Times New Roman"/>
            <family val="1"/>
            <charset val="204"/>
          </rPr>
          <t/>
        </r>
      </is>
    </nc>
    <odxf>
      <font>
        <sz val="16"/>
        <color rgb="FFFF0000"/>
      </font>
    </odxf>
    <ndxf>
      <font>
        <sz val="16"/>
        <color rgb="FFFF0000"/>
      </font>
    </ndxf>
  </rcc>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37:E40" start="0" length="2147483647">
    <dxf>
      <font>
        <color auto="1"/>
      </font>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37:F40" start="0" length="2147483647">
    <dxf>
      <font>
        <color auto="1"/>
      </font>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1" sId="1" numFmtId="4">
    <oc r="J39">
      <v>161489</v>
    </oc>
    <nc r="J39">
      <v>161667.5</v>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2" sId="1" odxf="1" dxf="1">
    <oc r="L49" t="inlineStr">
      <is>
        <r>
          <rPr>
            <u/>
            <sz val="16"/>
            <rFont val="Times New Roman"/>
            <family val="1"/>
            <charset val="204"/>
          </rPr>
          <t>АГ:</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oc>
    <nc r="L49" t="inlineStr">
      <is>
        <r>
          <rPr>
            <u/>
            <sz val="16"/>
            <rFont val="Times New Roman"/>
            <family val="1"/>
            <charset val="204"/>
          </rPr>
          <t>АГ:</t>
        </r>
        <r>
          <rPr>
            <sz val="16"/>
            <rFont val="Times New Roman"/>
            <family val="1"/>
            <charset val="204"/>
          </rPr>
          <t>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8 образовательных учреждений в части основных мероприятий:
- содействие трудоустройству граждан с инвалидностью и их адаптация на рынке труда;
- 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u/>
            <sz val="16"/>
            <color rgb="FFFF0000"/>
            <rFont val="Times New Roman"/>
            <family val="2"/>
            <charset val="204"/>
          </rPr>
          <t/>
        </r>
      </is>
    </nc>
    <odxf>
      <font>
        <sz val="16"/>
        <color rgb="FFFF0000"/>
      </font>
    </odxf>
    <ndxf>
      <font>
        <sz val="16"/>
        <color rgb="FFFF0000"/>
      </font>
    </ndxf>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3"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Фестиваль КВН), городского молодежного проекта  "Вожатые Сургута" (Молодежный фестиваль "Легкий город" запланировано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4" sId="1" odxf="1" dxf="1">
    <o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odxf>
      <font>
        <sz val="16"/>
        <color rgb="FFFF0000"/>
      </font>
    </odxf>
    <ndxf>
      <font>
        <sz val="16"/>
        <color rgb="FFFF0000"/>
      </font>
    </ndxf>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Фестиваль КВН), городского молодежного проекта  "Вожатые Сургута" (Молодежный фестиваль "Легкий город" запланировано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t>
        </r>
        <r>
          <rPr>
            <sz val="16"/>
            <color rgb="FFFF0000"/>
            <rFont val="Times New Roman"/>
            <family val="1"/>
            <charset val="204"/>
          </rPr>
          <t>Фестиваль КВН</t>
        </r>
        <r>
          <rPr>
            <sz val="16"/>
            <rFont val="Times New Roman"/>
            <family val="1"/>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 sId="1">
    <o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 </t>
        </r>
        <r>
          <rPr>
            <sz val="16"/>
            <color rgb="FFFF0000"/>
            <rFont val="Times New Roman"/>
            <family val="1"/>
            <charset val="204"/>
          </rPr>
          <t>Фестиваль КВН</t>
        </r>
        <r>
          <rPr>
            <sz val="16"/>
            <rFont val="Times New Roman"/>
            <family val="1"/>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rFont val="Times New Roman"/>
            <family val="1"/>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7" sId="1">
    <oc r="J32">
      <f>4565.5+57757.3+202129.6+14000</f>
    </oc>
    <nc r="J32">
      <f>4565.5+57757.3+205717.5+14000</f>
    </nc>
  </rcc>
  <rfmt sheetId="1" sqref="J32" start="0" length="2147483647">
    <dxf>
      <font>
        <color auto="1"/>
      </font>
    </dxf>
  </rfmt>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9" sId="1">
    <oc r="J51">
      <f>8428+747.9</f>
    </oc>
    <nc r="J51">
      <f>8749.2+747.9</f>
    </nc>
  </rcc>
  <rfmt sheetId="1" sqref="J49:J51"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 sId="1">
    <oc r="L141" t="inlineStr">
      <is>
        <r>
          <rPr>
            <u/>
            <sz val="16"/>
            <color rgb="FFFF0000"/>
            <rFont val="Times New Roman"/>
            <family val="2"/>
            <charset val="204"/>
          </rPr>
          <t xml:space="preserve">
АГ:</t>
        </r>
        <r>
          <rPr>
            <sz val="16"/>
            <color rgb="FFFF0000"/>
            <rFont val="Times New Roman"/>
            <family val="2"/>
            <charset val="204"/>
          </rPr>
          <t xml:space="preserve">  1.В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АГ(ДК): В рамках реализации государственной программы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oc>
    <nc r="L141"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t>
        </r>
        <r>
          <rPr>
            <sz val="16"/>
            <color rgb="FFFF0000"/>
            <rFont val="Times New Roman"/>
            <family val="2"/>
            <charset val="204"/>
          </rPr>
          <t xml:space="preserve">
АГ(ДК): В рамках реализации государственной программы запланировано  проведение  городского молодежного проекта "Среда Обитания" (Проведение игры КВН на Кубок Главы города, Фестиваль КВН),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u/>
            <sz val="18"/>
            <color theme="1"/>
            <rFont val="Times New Roman"/>
            <family val="2"/>
            <charset val="204"/>
          </rPr>
          <t/>
        </r>
      </is>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 sId="1">
    <oc r="J144">
      <f>9172.5+11480.2+106.7</f>
    </oc>
    <nc r="J144">
      <f>9518+11480.2+106.7</f>
    </nc>
  </rcc>
  <rfmt sheetId="1" sqref="J141:J146" start="0" length="2147483647">
    <dxf>
      <font>
        <color auto="1"/>
      </font>
    </dxf>
  </rfmt>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numFmtId="4">
    <oc r="J162">
      <v>212328.6</v>
    </oc>
    <nc r="J162">
      <v>226142.1</v>
    </nc>
  </rcc>
  <rfmt sheetId="1" sqref="J160:J164" start="0" length="2147483647">
    <dxf>
      <font>
        <color auto="1"/>
      </font>
    </dxf>
  </rfmt>
  <rcv guid="{D95852A1-B0FC-4AC5-B62B-5CCBE05B0D15}" action="delete"/>
  <rdn rId="0" localSheetId="1" customView="1" name="Z_D95852A1_B0FC_4AC5_B62B_5CCBE05B0D15_.wvu.FilterData" hidden="1" oldHidden="1">
    <formula>'на 01.03.2018'!$A$7:$L$391</formula>
    <oldFormula>'на 01.03.2018'!$A$7:$L$391</oldFormula>
  </rdn>
  <rcv guid="{D95852A1-B0FC-4AC5-B62B-5CCBE05B0D15}"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36" start="0" length="2147483647">
    <dxf>
      <font>
        <color auto="1"/>
      </font>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9" start="0" length="0">
    <dxf>
      <font>
        <sz val="16"/>
        <color rgb="FFFF0000"/>
      </font>
    </dxf>
  </rfmt>
  <rcv guid="{99950613-28E7-4EC2-B918-559A2757B0A9}" action="delete"/>
  <rdn rId="0" localSheetId="1" customView="1" name="Z_99950613_28E7_4EC2_B918_559A2757B0A9_.wvu.PrintArea" hidden="1" oldHidden="1">
    <formula>'на 01.03.2018'!$A$1:$L$189</formula>
    <oldFormula>'на 01.03.2018'!$A$1:$L$189</oldFormula>
  </rdn>
  <rdn rId="0" localSheetId="1" customView="1" name="Z_99950613_28E7_4EC2_B918_559A2757B0A9_.wvu.PrintTitles" hidden="1" oldHidden="1">
    <formula>'на 01.03.2018'!$5:$8</formula>
    <oldFormula>'на 01.03.2018'!$5:$8</oldFormula>
  </rdn>
  <rdn rId="0" localSheetId="1" customView="1" name="Z_99950613_28E7_4EC2_B918_559A2757B0A9_.wvu.FilterData" hidden="1" oldHidden="1">
    <formula>'на 01.03.2018'!$A$7:$L$391</formula>
    <oldFormula>'на 01.03.2018'!$A$7:$L$391</oldFormula>
  </rdn>
  <rcv guid="{99950613-28E7-4EC2-B918-559A2757B0A9}"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Достижение уровня средней заработной платы на 01.04.2018 года по работникам муниципальных учреждений культуры составило 69 719,6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работникам муниципальных учреждений культуры</t>
        </r>
        <r>
          <rPr>
            <sz val="16"/>
            <color rgb="FFFF0000"/>
            <rFont val="Times New Roman"/>
            <family val="2"/>
            <charset val="204"/>
          </rPr>
          <t xml:space="preserve"> составило 69 719,6 рублей.                                             
</t>
        </r>
        <r>
          <rPr>
            <u/>
            <sz val="20"/>
            <rFont val="Times New Roman"/>
            <family val="1"/>
            <charset val="204"/>
          </rPr>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21" start="0" length="0">
    <dxf>
      <font>
        <sz val="16"/>
        <color rgb="FFFF0000"/>
      </font>
    </dxf>
  </rfmt>
  <rcc rId="367" sId="1">
    <o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педагогическим работникам муниципальных организаций дополнительного образования детей</t>
        </r>
        <r>
          <rPr>
            <sz val="16"/>
            <color rgb="FFFF0000"/>
            <rFont val="Times New Roman"/>
            <family val="2"/>
            <charset val="204"/>
          </rPr>
          <t xml:space="preserve"> составило 75 178,3 рублей. </t>
        </r>
      </is>
    </oc>
    <n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 sId="1">
    <o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работникам муниципальных учреждений культуры</t>
        </r>
        <r>
          <rPr>
            <sz val="16"/>
            <color rgb="FFFF0000"/>
            <rFont val="Times New Roman"/>
            <family val="2"/>
            <charset val="204"/>
          </rPr>
          <t xml:space="preserve"> составило 69 719,6 рублей.                                             
</t>
        </r>
        <r>
          <rPr>
            <u/>
            <sz val="20"/>
            <rFont val="Times New Roman"/>
            <family val="1"/>
            <charset val="204"/>
          </rPr>
          <t/>
        </r>
      </is>
    </oc>
    <nc r="L37" t="inlineStr">
      <is>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t>
        </r>
        <r>
          <rPr>
            <sz val="16"/>
            <color rgb="FFFF0000"/>
            <rFont val="Times New Roman"/>
            <family val="2"/>
            <charset val="204"/>
          </rPr>
          <t xml:space="preserve"> </t>
        </r>
        <r>
          <rPr>
            <sz val="16"/>
            <rFont val="Times New Roman"/>
            <family val="1"/>
            <charset val="204"/>
          </rPr>
          <t xml:space="preserve">Планируется приобретение оборудования для модернизации сайтов, автоматизации музеев и для инвалидов (МБУК "СКМ", "СХМ"). Бюджетные ассигнования будут использованы в 2-4 квартале 2018 года.  </t>
        </r>
        <r>
          <rPr>
            <sz val="16"/>
            <color rgb="FFFF0000"/>
            <rFont val="Times New Roman"/>
            <family val="2"/>
            <charset val="204"/>
          </rPr>
          <t xml:space="preserve">
</t>
        </r>
        <r>
          <rPr>
            <sz val="16"/>
            <rFont val="Times New Roman"/>
            <family val="1"/>
            <charset val="204"/>
          </rPr>
          <t xml:space="preserve">Использование бюджетных ассигнований на организацию и показ театральной постановки (МАУ "ТАиК "Петрушка") планируется в 3 квартале 2018 года.  </t>
        </r>
        <r>
          <rPr>
            <sz val="16"/>
            <color rgb="FFFF0000"/>
            <rFont val="Times New Roman"/>
            <family val="2"/>
            <charset val="204"/>
          </rPr>
          <t xml:space="preserve">
</t>
        </r>
        <r>
          <rPr>
            <sz val="16"/>
            <rFont val="Times New Roman"/>
            <family val="1"/>
            <charset val="204"/>
          </rPr>
          <t>Достижение уровня средней заработной платы на 01.04.2018 года по работникам муниципальных учреждений культуры</t>
        </r>
        <r>
          <rPr>
            <sz val="16"/>
            <color rgb="FFFF0000"/>
            <rFont val="Times New Roman"/>
            <family val="2"/>
            <charset val="204"/>
          </rPr>
          <t xml:space="preserve"> </t>
        </r>
        <r>
          <rPr>
            <sz val="16"/>
            <rFont val="Times New Roman"/>
            <family val="1"/>
            <charset val="204"/>
          </rPr>
          <t xml:space="preserve">составило 73 772,2 рублей. </t>
        </r>
        <r>
          <rPr>
            <sz val="16"/>
            <color rgb="FFFF0000"/>
            <rFont val="Times New Roman"/>
            <family val="2"/>
            <charset val="204"/>
          </rPr>
          <t xml:space="preserve">                                            
</t>
        </r>
        <r>
          <rPr>
            <u/>
            <sz val="20"/>
            <rFont val="Times New Roman"/>
            <family val="1"/>
            <charset val="204"/>
          </rPr>
          <t/>
        </r>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 sId="1">
    <o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составило 67 054,2 рублей.
</t>
        </r>
        <r>
          <rPr>
            <u/>
            <sz val="16"/>
            <color rgb="FFFF0000"/>
            <rFont val="Times New Roman"/>
            <family val="2"/>
            <charset val="204"/>
          </rPr>
          <t>ДАиГ:</t>
        </r>
        <r>
          <rPr>
            <sz val="16"/>
            <color rgb="FFFF0000"/>
            <rFont val="Times New Roman"/>
            <family val="2"/>
            <charset val="204"/>
          </rPr>
          <t xml:space="preserve"> В рамках реализации государственной программы предусмотрены средства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руб.(6549,9 тыс.руб - средства окружного бюджета, 727,7 тыс.руб. - средства местного бюджета) За фераль 2018 годы приняты работы на сумму 1181,57 тыс.руб. Доля средств местного бюджета оплачена. В настоящее время ведется работа по заключению соглашений о предоставлении субсидий местному бюджету из бюджета ХМАО-Югры с отраслевым департаментом ХМАО-Югры по типовой форме, утвержденной приказом Департамента фининсов ХМАО-Югры от 22.02.2018 №8-нп. До момента подписания соглашений направление заявок на перечисление муниципальным образованиям автономного округа межбюджетных трансфертов в форме субсидий из бюджета автономного округа на строительство объектов не представляется возможным.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oc>
    <n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составило 67 054,2 рублей.
</t>
        </r>
        <r>
          <rPr>
            <sz val="16"/>
            <rFont val="Times New Roman"/>
            <family val="1"/>
            <charset val="204"/>
          </rPr>
          <t xml:space="preserve">ДАиГ: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30.03.2018 уведомлением ДФ ХМАО доведены средства окружного бюджета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nc>
  </rcc>
  <rcc rId="370" sId="1">
    <oc r="J25">
      <f>9996273.31+34691.39+14048</f>
    </oc>
    <nc r="J25">
      <f>9996273.31+34691.39+174469.9</f>
    </nc>
  </rcc>
  <rcc rId="371" sId="1">
    <oc r="D25">
      <v>10045012.699999999</v>
    </oc>
    <nc r="D25">
      <f>10045012.7+160421.9</f>
    </nc>
  </rcc>
  <rcc rId="372" sId="1">
    <oc r="J32">
      <f>4565.5+57757.3+205717.5+14000</f>
    </oc>
    <nc r="J32">
      <f>4565.5+83876+205717.5+14000</f>
    </nc>
  </rcc>
  <rcc rId="373" sId="1">
    <oc r="D32">
      <v>282040.3</v>
    </oc>
    <nc r="D32">
      <f>282040.3+26118.7</f>
    </nc>
  </rcc>
  <rcc rId="374" sId="1" odxf="1" dxf="1">
    <oc r="L29" t="inlineStr">
      <is>
        <r>
          <rPr>
            <u/>
            <sz val="16"/>
            <color rgb="FFFF0000"/>
            <rFont val="Times New Roman"/>
            <family val="1"/>
            <charset val="204"/>
          </rPr>
          <t>АГ:</t>
        </r>
        <r>
          <rPr>
            <sz val="16"/>
            <color rgb="FFFF0000"/>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запланированы на  3 квартал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1"/>
            <charset val="204"/>
          </rPr>
          <t>ДО:</t>
        </r>
        <r>
          <rPr>
            <sz val="16"/>
            <color rgb="FFFF0000"/>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color rgb="FFFF0000"/>
            <rFont val="Times New Roman"/>
            <family val="1"/>
            <charset val="204"/>
          </rPr>
          <t>АГ:</t>
        </r>
        <r>
          <rPr>
            <sz val="16"/>
            <color rgb="FFFF0000"/>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color rgb="FFFF0000"/>
            <rFont val="Times New Roman"/>
            <family val="1"/>
            <charset val="204"/>
          </rPr>
          <t>ДО:</t>
        </r>
        <r>
          <rPr>
            <sz val="16"/>
            <color rgb="FFFF0000"/>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odxf>
      <font>
        <sz val="16"/>
        <color rgb="FFFF0000"/>
      </font>
    </odxf>
    <ndxf>
      <font>
        <sz val="16"/>
        <color rgb="FFFF0000"/>
      </font>
    </ndxf>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5" sId="1" ref="A86:XFD91" action="insertRow">
    <undo index="0" exp="area" ref3D="1" dr="$I$1:$I$1048576" dn="Z_67ADFAE6_A9AF_44D7_8539_93CD0F6B7849_.wvu.Cols" sId="1"/>
    <undo index="0" exp="area" ref3D="1" dr="$I$1:$I$1048576" dn="Z_649E5CE3_4976_49D9_83DA_4E57FFC714BF_.wvu.Cols" sId="1"/>
    <undo index="4" exp="area" ref3D="1" dr="$M$1:$BP$1048576" dn="Z_A6B98527_7CBF_4E4D_BDEA_9334A3EB779F_.wvu.Cols" sId="1"/>
    <undo index="0" exp="area" ref3D="1" dr="$I$1:$I$1048576" dn="Z_45DE1976_7F07_4EB4_8A9C_FB72D060BEFA_.wvu.Cols" sId="1"/>
    <undo index="0" exp="area" ref3D="1" dr="$I$1:$I$1048576" dn="Z_CCF533A2_322B_40E2_88B2_065E6D1D35B4_.wvu.Cols" sId="1"/>
    <undo index="0" exp="area" ref3D="1" dr="$I$1:$I$1048576" dn="Z_BEA0FDBA_BB07_4C19_8BBD_5E57EE395C09_.wvu.Cols" sId="1"/>
    <undo index="0" exp="area" ref3D="1" dr="$I$1:$I$1048576" dn="Z_A0A3CD9B_2436_40D7_91DB_589A95FBBF00_.wvu.Cols" sId="1"/>
    <undo index="4" exp="area" ref3D="1" dr="$M$1:$BP$1048576" dn="Z_F2110B0B_AAE7_42F0_B553_C360E9249AD4_.wvu.Cols" sId="1"/>
    <undo index="4" exp="area" ref3D="1" dr="$M$1:$BP$1048576" dn="Z_D7BC8E82_4392_4806_9DAE_D94253790B9C_.wvu.Cols" sId="1"/>
  </rrc>
  <rfmt sheetId="1" sqref="A86" start="0" length="0">
    <dxf>
      <alignment vertical="center" readingOrder="0"/>
    </dxf>
  </rfmt>
  <rfmt sheetId="1" sqref="B86" start="0" length="0">
    <dxf>
      <font>
        <i/>
        <sz val="16"/>
        <color auto="1"/>
      </font>
      <alignment vertical="center" readingOrder="0"/>
    </dxf>
  </rfmt>
  <rcc rId="376" sId="1" odxf="1" dxf="1">
    <nc r="C86">
      <f>SUM(C87:C91)</f>
    </nc>
    <odxf>
      <font>
        <i val="0"/>
        <sz val="20"/>
        <color rgb="FFFF0000"/>
      </font>
    </odxf>
    <ndxf>
      <font>
        <i/>
        <sz val="20"/>
        <color rgb="FFFF0000"/>
      </font>
    </ndxf>
  </rcc>
  <rcc rId="377" sId="1" odxf="1" dxf="1">
    <nc r="D86">
      <f>SUM(D87:D91)</f>
    </nc>
    <odxf>
      <font>
        <b/>
        <i val="0"/>
        <sz val="20"/>
        <color rgb="FFFF0000"/>
      </font>
    </odxf>
    <ndxf>
      <font>
        <b val="0"/>
        <i/>
        <sz val="20"/>
        <color rgb="FFFF0000"/>
      </font>
    </ndxf>
  </rcc>
  <rcc rId="378" sId="1" odxf="1" dxf="1">
    <nc r="E86">
      <f>SUM(E87:E91)</f>
    </nc>
    <odxf>
      <font>
        <i val="0"/>
        <sz val="20"/>
        <color rgb="FFFF0000"/>
      </font>
    </odxf>
    <ndxf>
      <font>
        <i/>
        <sz val="20"/>
        <color rgb="FFFF0000"/>
      </font>
    </ndxf>
  </rcc>
  <rcc rId="379" sId="1" odxf="1" dxf="1">
    <nc r="F86">
      <f>E86/D86</f>
    </nc>
    <odxf>
      <font>
        <i val="0"/>
        <sz val="20"/>
        <color rgb="FFFF0000"/>
      </font>
    </odxf>
    <ndxf>
      <font>
        <i/>
        <sz val="20"/>
        <color rgb="FFFF0000"/>
      </font>
    </ndxf>
  </rcc>
  <rcc rId="380" sId="1" odxf="1" dxf="1">
    <nc r="G86">
      <f>SUM(G87:G91)</f>
    </nc>
    <odxf>
      <font>
        <i val="0"/>
        <sz val="20"/>
        <color rgb="FFFF0000"/>
      </font>
    </odxf>
    <ndxf>
      <font>
        <i/>
        <sz val="20"/>
        <color rgb="FFFF0000"/>
      </font>
    </ndxf>
  </rcc>
  <rcc rId="381" sId="1" odxf="1" dxf="1">
    <nc r="H86">
      <f>G86/D86</f>
    </nc>
    <odxf>
      <font>
        <i val="0"/>
        <sz val="20"/>
        <color rgb="FFFF0000"/>
      </font>
    </odxf>
    <ndxf>
      <font>
        <i/>
        <sz val="20"/>
        <color rgb="FFFF0000"/>
      </font>
    </ndxf>
  </rcc>
  <rfmt sheetId="1" sqref="I86" start="0" length="0">
    <dxf>
      <font>
        <i/>
        <sz val="20"/>
        <color rgb="FFFF0000"/>
      </font>
    </dxf>
  </rfmt>
  <rcc rId="382" sId="1" odxf="1" dxf="1">
    <nc r="J86">
      <f>SUM(J87:J91)</f>
    </nc>
    <odxf>
      <font>
        <i val="0"/>
        <sz val="20"/>
        <color rgb="FFFF0000"/>
      </font>
    </odxf>
    <ndxf>
      <font>
        <i/>
        <sz val="20"/>
        <color rgb="FFFF0000"/>
      </font>
    </ndxf>
  </rcc>
  <rcc rId="383" sId="1" odxf="1" dxf="1">
    <nc r="K86">
      <f>K87+K88+K89+K90+K91</f>
    </nc>
    <odxf>
      <font>
        <b val="0"/>
        <i val="0"/>
        <sz val="20"/>
        <color rgb="FFFF0000"/>
      </font>
    </odxf>
    <ndxf>
      <font>
        <b/>
        <i/>
        <sz val="20"/>
        <color rgb="FFFF0000"/>
      </font>
    </ndxf>
  </rcc>
  <rfmt sheetId="1" sqref="L86" start="0" length="0">
    <dxf>
      <font>
        <b val="0"/>
        <i val="0"/>
        <sz val="16"/>
        <color rgb="FFFF0000"/>
      </font>
      <alignment horizontal="justify" readingOrder="0"/>
    </dxf>
  </rfmt>
  <rcc rId="384" sId="1" odxf="1" dxf="1">
    <nc r="M86">
      <f>D86-J86</f>
    </nc>
    <odxf>
      <font>
        <i val="0"/>
        <sz val="20"/>
        <color auto="1"/>
      </font>
    </odxf>
    <ndxf>
      <font>
        <i/>
        <sz val="18"/>
        <color auto="1"/>
      </font>
    </ndxf>
  </rcc>
  <rfmt sheetId="1" sqref="N86" start="0" length="0">
    <dxf>
      <font>
        <i/>
        <sz val="18"/>
        <color auto="1"/>
      </font>
    </dxf>
  </rfmt>
  <rcc rId="385" sId="1" odxf="1" dxf="1">
    <nc r="O86">
      <f>D86-J86</f>
    </nc>
    <odxf>
      <font>
        <i val="0"/>
        <sz val="20"/>
        <color auto="1"/>
      </font>
      <alignment vertical="top" readingOrder="0"/>
    </odxf>
    <ndxf>
      <font>
        <i/>
        <sz val="18"/>
        <color auto="1"/>
      </font>
      <alignment vertical="center" readingOrder="0"/>
    </ndxf>
  </rcc>
  <rfmt sheetId="1" sqref="P86" start="0" length="0">
    <dxf>
      <font>
        <i/>
        <sz val="18"/>
        <color auto="1"/>
      </font>
      <alignment vertical="center" readingOrder="0"/>
    </dxf>
  </rfmt>
  <rfmt sheetId="1" sqref="Q86" start="0" length="0">
    <dxf>
      <font>
        <i/>
        <sz val="18"/>
        <color auto="1"/>
      </font>
      <alignment vertical="center" readingOrder="0"/>
    </dxf>
  </rfmt>
  <rfmt sheetId="1" sqref="R86" start="0" length="0">
    <dxf>
      <font>
        <i/>
        <sz val="18"/>
        <color auto="1"/>
      </font>
      <alignment vertical="center" readingOrder="0"/>
    </dxf>
  </rfmt>
  <rfmt sheetId="1" sqref="S86" start="0" length="0">
    <dxf>
      <font>
        <i/>
        <sz val="18"/>
        <color auto="1"/>
      </font>
      <alignment vertical="center" readingOrder="0"/>
    </dxf>
  </rfmt>
  <rfmt sheetId="1" sqref="T86" start="0" length="0">
    <dxf>
      <font>
        <i/>
        <sz val="18"/>
        <color auto="1"/>
      </font>
      <alignment vertical="center" readingOrder="0"/>
    </dxf>
  </rfmt>
  <rfmt sheetId="1" sqref="U86" start="0" length="0">
    <dxf>
      <font>
        <i/>
        <sz val="18"/>
        <color auto="1"/>
      </font>
      <alignment vertical="center" readingOrder="0"/>
    </dxf>
  </rfmt>
  <rfmt sheetId="1" sqref="V86" start="0" length="0">
    <dxf>
      <font>
        <i/>
        <sz val="18"/>
        <color auto="1"/>
      </font>
      <alignment vertical="center" readingOrder="0"/>
    </dxf>
  </rfmt>
  <rfmt sheetId="1" sqref="W86" start="0" length="0">
    <dxf>
      <font>
        <i/>
        <sz val="18"/>
        <color auto="1"/>
      </font>
      <alignment vertical="center" readingOrder="0"/>
    </dxf>
  </rfmt>
  <rfmt sheetId="1" sqref="X86" start="0" length="0">
    <dxf>
      <font>
        <i/>
        <sz val="18"/>
        <color auto="1"/>
      </font>
      <alignment vertical="center" readingOrder="0"/>
    </dxf>
  </rfmt>
  <rfmt sheetId="1" sqref="Y86" start="0" length="0">
    <dxf>
      <font>
        <i/>
        <sz val="18"/>
        <color auto="1"/>
      </font>
      <alignment vertical="center" readingOrder="0"/>
    </dxf>
  </rfmt>
  <rfmt sheetId="1" sqref="Z86" start="0" length="0">
    <dxf>
      <font>
        <i/>
        <sz val="18"/>
        <color auto="1"/>
      </font>
      <alignment vertical="center" readingOrder="0"/>
    </dxf>
  </rfmt>
  <rfmt sheetId="1" sqref="AA86" start="0" length="0">
    <dxf>
      <font>
        <i/>
        <sz val="18"/>
        <color auto="1"/>
      </font>
      <alignment vertical="center" readingOrder="0"/>
    </dxf>
  </rfmt>
  <rfmt sheetId="1" sqref="AB86" start="0" length="0">
    <dxf>
      <font>
        <i/>
        <sz val="18"/>
        <color auto="1"/>
      </font>
      <alignment vertical="center" readingOrder="0"/>
    </dxf>
  </rfmt>
  <rfmt sheetId="1" sqref="AC86" start="0" length="0">
    <dxf>
      <font>
        <i/>
        <sz val="18"/>
        <color auto="1"/>
      </font>
      <alignment vertical="center" readingOrder="0"/>
    </dxf>
  </rfmt>
  <rfmt sheetId="1" sqref="AD86" start="0" length="0">
    <dxf>
      <font>
        <i/>
        <sz val="18"/>
        <color auto="1"/>
      </font>
      <alignment vertical="center" readingOrder="0"/>
    </dxf>
  </rfmt>
  <rfmt sheetId="1" sqref="AE86" start="0" length="0">
    <dxf>
      <font>
        <i/>
        <sz val="18"/>
        <color auto="1"/>
      </font>
      <alignment vertical="center" readingOrder="0"/>
    </dxf>
  </rfmt>
  <rfmt sheetId="1" sqref="AF86" start="0" length="0">
    <dxf>
      <font>
        <i/>
        <sz val="18"/>
        <color auto="1"/>
      </font>
      <alignment vertical="center" readingOrder="0"/>
    </dxf>
  </rfmt>
  <rfmt sheetId="1" sqref="AG86" start="0" length="0">
    <dxf>
      <font>
        <i/>
        <sz val="18"/>
        <color auto="1"/>
      </font>
      <alignment vertical="center" readingOrder="0"/>
    </dxf>
  </rfmt>
  <rfmt sheetId="1" sqref="AH86" start="0" length="0">
    <dxf>
      <font>
        <i/>
        <sz val="18"/>
        <color auto="1"/>
      </font>
      <alignment vertical="center" readingOrder="0"/>
    </dxf>
  </rfmt>
  <rfmt sheetId="1" sqref="AI86" start="0" length="0">
    <dxf>
      <font>
        <i/>
        <sz val="18"/>
        <color auto="1"/>
      </font>
      <alignment vertical="center" readingOrder="0"/>
    </dxf>
  </rfmt>
  <rfmt sheetId="1" sqref="AJ86" start="0" length="0">
    <dxf>
      <font>
        <i/>
        <sz val="18"/>
        <color auto="1"/>
      </font>
      <alignment vertical="center" readingOrder="0"/>
    </dxf>
  </rfmt>
  <rfmt sheetId="1" sqref="AK86" start="0" length="0">
    <dxf>
      <font>
        <i/>
        <sz val="18"/>
        <color auto="1"/>
      </font>
      <alignment vertical="center" readingOrder="0"/>
    </dxf>
  </rfmt>
  <rfmt sheetId="1" sqref="AL86" start="0" length="0">
    <dxf>
      <font>
        <i/>
        <sz val="18"/>
        <color auto="1"/>
      </font>
      <alignment vertical="center" readingOrder="0"/>
    </dxf>
  </rfmt>
  <rfmt sheetId="1" sqref="AM86" start="0" length="0">
    <dxf>
      <font>
        <i/>
        <sz val="18"/>
        <color auto="1"/>
      </font>
      <alignment vertical="center" readingOrder="0"/>
    </dxf>
  </rfmt>
  <rfmt sheetId="1" sqref="AN86" start="0" length="0">
    <dxf>
      <font>
        <i/>
        <sz val="18"/>
        <color auto="1"/>
      </font>
      <alignment vertical="center" readingOrder="0"/>
    </dxf>
  </rfmt>
  <rfmt sheetId="1" sqref="AO86" start="0" length="0">
    <dxf>
      <font>
        <i/>
        <sz val="18"/>
        <color auto="1"/>
      </font>
      <alignment vertical="center" readingOrder="0"/>
    </dxf>
  </rfmt>
  <rfmt sheetId="1" sqref="AP86" start="0" length="0">
    <dxf>
      <font>
        <i/>
        <sz val="18"/>
        <color auto="1"/>
      </font>
      <alignment vertical="center" readingOrder="0"/>
    </dxf>
  </rfmt>
  <rfmt sheetId="1" sqref="AQ86" start="0" length="0">
    <dxf>
      <font>
        <i/>
        <sz val="18"/>
        <color auto="1"/>
      </font>
      <alignment vertical="center" readingOrder="0"/>
    </dxf>
  </rfmt>
  <rfmt sheetId="1" sqref="AR86" start="0" length="0">
    <dxf>
      <font>
        <i/>
        <sz val="18"/>
        <color auto="1"/>
      </font>
      <alignment vertical="center" readingOrder="0"/>
    </dxf>
  </rfmt>
  <rfmt sheetId="1" sqref="AS86" start="0" length="0">
    <dxf>
      <font>
        <i/>
        <sz val="18"/>
        <color auto="1"/>
      </font>
      <alignment vertical="center" readingOrder="0"/>
    </dxf>
  </rfmt>
  <rfmt sheetId="1" sqref="AT86" start="0" length="0">
    <dxf>
      <font>
        <i/>
        <sz val="18"/>
        <color auto="1"/>
      </font>
      <alignment vertical="center" readingOrder="0"/>
    </dxf>
  </rfmt>
  <rfmt sheetId="1" sqref="AU86" start="0" length="0">
    <dxf>
      <font>
        <i/>
        <sz val="18"/>
        <color auto="1"/>
      </font>
      <alignment vertical="center" readingOrder="0"/>
    </dxf>
  </rfmt>
  <rfmt sheetId="1" sqref="AV86" start="0" length="0">
    <dxf>
      <font>
        <i/>
        <sz val="18"/>
        <color auto="1"/>
      </font>
      <alignment vertical="center" readingOrder="0"/>
    </dxf>
  </rfmt>
  <rfmt sheetId="1" sqref="AW86" start="0" length="0">
    <dxf>
      <font>
        <i/>
        <sz val="18"/>
        <color auto="1"/>
      </font>
      <alignment vertical="center" readingOrder="0"/>
    </dxf>
  </rfmt>
  <rfmt sheetId="1" sqref="AX86" start="0" length="0">
    <dxf>
      <font>
        <i/>
        <sz val="18"/>
        <color auto="1"/>
      </font>
      <alignment vertical="center" readingOrder="0"/>
    </dxf>
  </rfmt>
  <rfmt sheetId="1" sqref="AY86" start="0" length="0">
    <dxf>
      <font>
        <i/>
        <sz val="18"/>
        <color auto="1"/>
      </font>
      <alignment vertical="center" readingOrder="0"/>
    </dxf>
  </rfmt>
  <rfmt sheetId="1" sqref="AZ86" start="0" length="0">
    <dxf>
      <font>
        <i/>
        <sz val="18"/>
        <color auto="1"/>
      </font>
      <alignment vertical="center" readingOrder="0"/>
    </dxf>
  </rfmt>
  <rfmt sheetId="1" sqref="BA86" start="0" length="0">
    <dxf>
      <font>
        <i/>
        <sz val="18"/>
        <color auto="1"/>
      </font>
      <alignment vertical="center" readingOrder="0"/>
    </dxf>
  </rfmt>
  <rfmt sheetId="1" sqref="BB86" start="0" length="0">
    <dxf>
      <font>
        <i/>
        <sz val="18"/>
        <color auto="1"/>
      </font>
      <alignment vertical="center" readingOrder="0"/>
    </dxf>
  </rfmt>
  <rfmt sheetId="1" sqref="BC86" start="0" length="0">
    <dxf>
      <font>
        <i/>
        <sz val="18"/>
        <color auto="1"/>
      </font>
      <alignment vertical="center" readingOrder="0"/>
    </dxf>
  </rfmt>
  <rfmt sheetId="1" sqref="BD86" start="0" length="0">
    <dxf>
      <font>
        <i/>
        <sz val="18"/>
        <color auto="1"/>
      </font>
      <alignment vertical="center" readingOrder="0"/>
    </dxf>
  </rfmt>
  <rfmt sheetId="1" sqref="BE86" start="0" length="0">
    <dxf>
      <font>
        <i/>
        <sz val="18"/>
        <color auto="1"/>
      </font>
      <alignment vertical="center" readingOrder="0"/>
    </dxf>
  </rfmt>
  <rfmt sheetId="1" sqref="BF86" start="0" length="0">
    <dxf>
      <font>
        <i/>
        <sz val="18"/>
        <color auto="1"/>
      </font>
      <alignment vertical="center" readingOrder="0"/>
    </dxf>
  </rfmt>
  <rfmt sheetId="1" sqref="BG86" start="0" length="0">
    <dxf>
      <font>
        <i/>
        <sz val="18"/>
        <color auto="1"/>
      </font>
      <alignment vertical="center" readingOrder="0"/>
    </dxf>
  </rfmt>
  <rfmt sheetId="1" sqref="BH86" start="0" length="0">
    <dxf>
      <font>
        <i/>
        <sz val="18"/>
        <color auto="1"/>
      </font>
      <alignment vertical="center" readingOrder="0"/>
    </dxf>
  </rfmt>
  <rfmt sheetId="1" sqref="BI86" start="0" length="0">
    <dxf>
      <font>
        <i/>
        <sz val="18"/>
        <color auto="1"/>
      </font>
      <alignment vertical="center" readingOrder="0"/>
    </dxf>
  </rfmt>
  <rfmt sheetId="1" sqref="BJ86" start="0" length="0">
    <dxf>
      <font>
        <i/>
        <sz val="18"/>
        <color auto="1"/>
      </font>
      <alignment vertical="center" readingOrder="0"/>
    </dxf>
  </rfmt>
  <rfmt sheetId="1" sqref="BK86" start="0" length="0">
    <dxf>
      <font>
        <i/>
        <sz val="18"/>
        <color auto="1"/>
      </font>
      <alignment vertical="center" readingOrder="0"/>
    </dxf>
  </rfmt>
  <rfmt sheetId="1" sqref="BL86" start="0" length="0">
    <dxf>
      <font>
        <i/>
        <sz val="18"/>
        <color auto="1"/>
      </font>
      <alignment vertical="center" readingOrder="0"/>
    </dxf>
  </rfmt>
  <rfmt sheetId="1" sqref="BM86" start="0" length="0">
    <dxf>
      <font>
        <i/>
        <sz val="18"/>
        <color auto="1"/>
      </font>
      <alignment vertical="center" readingOrder="0"/>
    </dxf>
  </rfmt>
  <rfmt sheetId="1" sqref="BN86" start="0" length="0">
    <dxf>
      <font>
        <i/>
        <sz val="18"/>
        <color auto="1"/>
      </font>
      <alignment vertical="center" readingOrder="0"/>
    </dxf>
  </rfmt>
  <rfmt sheetId="1" sqref="BO86" start="0" length="0">
    <dxf>
      <font>
        <i/>
        <sz val="18"/>
        <color auto="1"/>
      </font>
      <alignment vertical="center" readingOrder="0"/>
    </dxf>
  </rfmt>
  <rfmt sheetId="1" sqref="BP86" start="0" length="0">
    <dxf>
      <font>
        <i/>
        <sz val="18"/>
        <color auto="1"/>
      </font>
      <alignment vertical="center" readingOrder="0"/>
    </dxf>
  </rfmt>
  <rfmt sheetId="1" sqref="A86:XFD86" start="0" length="0">
    <dxf>
      <font>
        <i/>
        <sz val="18"/>
        <color auto="1"/>
      </font>
      <alignment vertical="center" readingOrder="0"/>
    </dxf>
  </rfmt>
  <rcc rId="386" sId="1">
    <nc r="B87" t="inlineStr">
      <is>
        <t>федеральный бюджет</t>
      </is>
    </nc>
  </rcc>
  <rcc rId="387" sId="1">
    <nc r="K87">
      <f>D87-J87</f>
    </nc>
  </rcc>
  <rcc rId="388" sId="1">
    <nc r="M87">
      <f>D87-J87</f>
    </nc>
  </rcc>
  <rcc rId="389" sId="1">
    <nc r="O87">
      <f>D87-J87</f>
    </nc>
  </rcc>
  <rcc rId="390" sId="1">
    <nc r="B88" t="inlineStr">
      <is>
        <t xml:space="preserve">бюджет ХМАО - Югры </t>
      </is>
    </nc>
  </rcc>
  <rfmt sheetId="1" sqref="D88" start="0" length="0">
    <dxf>
      <font>
        <b val="0"/>
        <sz val="20"/>
        <color rgb="FFFF0000"/>
      </font>
    </dxf>
  </rfmt>
  <rcc rId="391" sId="1" numFmtId="4">
    <nc r="E88">
      <v>0</v>
    </nc>
  </rcc>
  <rcc rId="392" sId="1">
    <nc r="F88">
      <f>E88/D88</f>
    </nc>
  </rcc>
  <rcc rId="393" sId="1" numFmtId="4">
    <nc r="G88">
      <v>0</v>
    </nc>
  </rcc>
  <rcc rId="394" sId="1">
    <nc r="H88">
      <f>G88/D88</f>
    </nc>
  </rcc>
  <rcc rId="395" sId="1">
    <nc r="K88">
      <f>D88-J88</f>
    </nc>
  </rcc>
  <rcc rId="396" sId="1">
    <nc r="M88">
      <f>D88-J88</f>
    </nc>
  </rcc>
  <rcc rId="397" sId="1">
    <nc r="O88">
      <f>D88-J88</f>
    </nc>
  </rcc>
  <rcc rId="398" sId="1">
    <nc r="B89" t="inlineStr">
      <is>
        <t>бюджет МО</t>
      </is>
    </nc>
  </rcc>
  <rfmt sheetId="1" sqref="D89" start="0" length="0">
    <dxf>
      <font>
        <b val="0"/>
        <sz val="20"/>
        <color rgb="FFFF0000"/>
      </font>
    </dxf>
  </rfmt>
  <rcc rId="399" sId="1" numFmtId="4">
    <nc r="E89">
      <v>0</v>
    </nc>
  </rcc>
  <rcc rId="400" sId="1" numFmtId="4">
    <nc r="G89">
      <v>0</v>
    </nc>
  </rcc>
  <rcc rId="401" sId="1">
    <nc r="K89">
      <f>D89-J89</f>
    </nc>
  </rcc>
  <rcc rId="402" sId="1">
    <nc r="M89">
      <f>D89-J89</f>
    </nc>
  </rcc>
  <rcc rId="403" sId="1">
    <nc r="O89">
      <f>D89-J89</f>
    </nc>
  </rcc>
  <rcc rId="404" sId="1">
    <nc r="B90" t="inlineStr">
      <is>
        <t>бюджет МО сверх соглашения</t>
      </is>
    </nc>
  </rcc>
  <rfmt sheetId="1" sqref="D90" start="0" length="0">
    <dxf>
      <font>
        <b val="0"/>
        <sz val="20"/>
        <color rgb="FFFF0000"/>
      </font>
    </dxf>
  </rfmt>
  <rcc rId="405" sId="1">
    <nc r="M90">
      <f>D90-J90</f>
    </nc>
  </rcc>
  <rcc rId="406" sId="1">
    <nc r="O90">
      <f>D90-J90</f>
    </nc>
  </rcc>
  <rcc rId="407" sId="1">
    <nc r="B91" t="inlineStr">
      <is>
        <t>привлечённые средства</t>
      </is>
    </nc>
  </rcc>
  <rcc rId="408" sId="1">
    <nc r="M91">
      <f>D91-J91</f>
    </nc>
  </rcc>
  <rcc rId="409" sId="1">
    <nc r="O91">
      <f>D91-J91</f>
    </nc>
  </rcc>
  <rcc rId="410" sId="1">
    <nc r="A86" t="inlineStr">
      <is>
        <t>11.1.1.2</t>
      </is>
    </nc>
  </rcc>
  <rcc rId="411" sId="1">
    <nc r="B86" t="inlineStr">
      <is>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is>
    </nc>
  </rcc>
  <rcc rId="412" sId="1" numFmtId="4">
    <nc r="C89">
      <v>0</v>
    </nc>
  </rcc>
  <rcc rId="413" sId="1" numFmtId="4">
    <nc r="C88">
      <v>0</v>
    </nc>
  </rcc>
  <rcc rId="414" sId="1" numFmtId="4">
    <nc r="D89">
      <v>0</v>
    </nc>
  </rcc>
  <rcc rId="415" sId="1" numFmtId="4">
    <nc r="D88">
      <v>2165.3000000000002</v>
    </nc>
  </rcc>
  <rcc rId="416" sId="1" numFmtId="14">
    <nc r="F89">
      <v>0</v>
    </nc>
  </rcc>
  <rcc rId="417" sId="1" numFmtId="4">
    <nc r="J88">
      <v>2165.3000000000002</v>
    </nc>
  </rcc>
  <rcc rId="418" sId="1">
    <nc r="L86" t="inlineStr">
      <is>
        <t>Размещение закупки на выполнение работ по  подготовке изменений в проект межевания и проект планировки территории улично - дорожной сети города Сургута в части "красных" линий запланировано на III квартал 2018года. Доля софинансирования местного бюджета будет вынесена на рассмотрение  бюджетной  комиссии, которая состоится в июне 2018 года.</t>
      </is>
    </nc>
  </rcc>
  <rfmt sheetId="1" sqref="A80:XFD91" start="0" length="2147483647">
    <dxf>
      <font>
        <color auto="1"/>
      </font>
    </dxf>
  </rfmt>
  <rcc rId="419" sId="1" numFmtId="4">
    <oc r="C77">
      <v>22399.37</v>
    </oc>
    <nc r="C77">
      <f>C83+C89</f>
    </nc>
  </rcc>
  <rcc rId="420" sId="1" numFmtId="4">
    <oc r="C76">
      <v>181231.3</v>
    </oc>
    <nc r="C76">
      <f>C82+C88</f>
    </nc>
  </rcc>
  <rcc rId="421" sId="1" numFmtId="4">
    <oc r="D76">
      <v>181231.3</v>
    </oc>
    <nc r="D76">
      <f>D82+D88</f>
    </nc>
  </rcc>
  <rcc rId="422" sId="1" numFmtId="4">
    <oc r="D77">
      <v>22399.37</v>
    </oc>
    <nc r="D77">
      <f>D83+D89</f>
    </nc>
  </rcc>
  <rcc rId="423" sId="1" numFmtId="4">
    <oc r="J77">
      <v>22399.37</v>
    </oc>
    <nc r="J77">
      <f>J89+J83</f>
    </nc>
  </rcc>
  <rcc rId="424" sId="1" numFmtId="4">
    <oc r="J76">
      <v>181231.3</v>
    </oc>
    <nc r="J76">
      <f>J88+J82</f>
    </nc>
  </rcc>
  <rfmt sheetId="1" sqref="A74:XFD79" start="0" length="2147483647">
    <dxf>
      <font>
        <color auto="1"/>
      </font>
    </dxf>
  </rfmt>
  <rcc rId="425" sId="1" numFmtId="4">
    <oc r="G101">
      <v>0</v>
    </oc>
    <nc r="G101">
      <v>10014.58</v>
    </nc>
  </rcc>
  <rcc rId="426" sId="1" numFmtId="4">
    <oc r="G100">
      <v>0</v>
    </oc>
    <nc r="G100">
      <v>16911.5</v>
    </nc>
  </rcc>
  <rcc rId="427" sId="1" numFmtId="4">
    <oc r="E101">
      <v>0</v>
    </oc>
    <nc r="E101">
      <v>10014.58</v>
    </nc>
  </rcc>
  <rcc rId="428" sId="1" numFmtId="4">
    <oc r="E100">
      <v>0</v>
    </oc>
    <nc r="E100">
      <v>16911.5</v>
    </nc>
  </rcc>
  <rcc rId="429" sId="1">
    <oc r="L98" t="inlineStr">
      <is>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t>
      </is>
    </oc>
    <nc r="L98" t="inlineStr">
      <is>
        <t>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марте принято работ на сумму 17 509,6 тыс. руб. Средства местного бюджета оплачены. Оплата за счет средств окружного бюджета в размере 13 132,2 тыс. руб. будет произведена в следующем отчетном периоде.</t>
      </is>
    </nc>
  </rcc>
  <rfmt sheetId="1" sqref="A98:XFD103" start="0" length="2147483647">
    <dxf>
      <font>
        <color auto="1"/>
      </font>
    </dxf>
  </rfmt>
  <rfmt sheetId="1" sqref="A92:XFD97" start="0" length="2147483647">
    <dxf>
      <font>
        <color auto="1"/>
      </font>
    </dxf>
  </rfmt>
  <rfmt sheetId="1" sqref="A68:XFD73" start="0" length="2147483647">
    <dxf>
      <font>
        <color auto="1"/>
      </font>
    </dxf>
  </rfmt>
  <rfmt sheetId="1" sqref="I92:I101" start="0" length="2147483647">
    <dxf>
      <font>
        <color rgb="FFFF0000"/>
      </font>
    </dxf>
  </rfmt>
  <rcc rId="430" sId="1" numFmtId="4">
    <oc r="D130">
      <v>478.3</v>
    </oc>
    <nc r="D130">
      <v>968.9</v>
    </nc>
  </rcc>
  <rcc rId="431" sId="1" numFmtId="4">
    <oc r="D129">
      <v>1565.1</v>
    </oc>
    <nc r="D129">
      <v>3170.9</v>
    </nc>
  </rcc>
  <rcc rId="432" sId="1" numFmtId="4">
    <oc r="J130">
      <v>478.3</v>
    </oc>
    <nc r="J130">
      <v>968.9</v>
    </nc>
  </rcc>
  <rcc rId="433" sId="1" numFmtId="4">
    <oc r="J129">
      <v>1565.1</v>
    </oc>
    <nc r="J129">
      <v>3170.9</v>
    </nc>
  </rcc>
  <rcc rId="434" sId="1">
    <oc r="L128" t="inlineStr">
      <is>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размещениа заявка на проведение аукциона. Подведение итогов аукциона состоится - 23.04.2018.</t>
      </is>
    </oc>
    <nc r="L128" t="inlineStr">
      <is>
        <t xml:space="preserve">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состоялось 27.02.2018. Аукцион признан несостоявшимся , т.к. по окончании срока подачи заявок на участие в аукционе не подано ни одной заявки. 27.03.2018 повторно размещениа заявка на проведение аукциона. Подведение итогов аукциона состоится - 23.04.2018.Уведомлением ДФ ХМАО от 30.03.2018 доведены дополнительные средства: 490,6 тыс.руб. - средства окружного бюджета, 1605,8 тыс.руб. - средства федерального бюджета. Размещение закупки на приобретение жилого помещения состоится в апреле 2018г. </t>
      </is>
    </nc>
  </rcc>
  <rfmt sheetId="1" sqref="A128:XFD133" start="0" length="2147483647">
    <dxf>
      <font>
        <color auto="1"/>
      </font>
    </dxf>
  </rfmt>
  <rcc rId="435" sId="1">
    <oc r="L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oc>
    <nc r="L173" t="inlineStr">
      <is>
        <r>
          <rPr>
            <u/>
            <sz val="16"/>
            <rFont val="Times New Roman"/>
            <family val="1"/>
            <charset val="204"/>
          </rPr>
          <t>ДГХ</t>
        </r>
        <r>
          <rPr>
            <sz val="16"/>
            <rFont val="Times New Roman"/>
            <family val="1"/>
            <charset val="204"/>
          </rPr>
          <t>: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is>
    </nc>
  </rcc>
  <rfmt sheetId="1" sqref="A104:XFD109" start="0" length="2147483647">
    <dxf>
      <font>
        <color auto="1"/>
      </font>
    </dxf>
  </rfmt>
  <rfmt sheetId="1" sqref="C62:K65" start="0" length="2147483647">
    <dxf>
      <font/>
    </dxf>
  </rfmt>
  <rfmt sheetId="1" sqref="C62:K65" start="0" length="2147483647">
    <dxf>
      <font>
        <color auto="1"/>
      </font>
    </dxf>
  </rfmt>
  <rfmt sheetId="1" sqref="I62:I72" start="0" length="2147483647">
    <dxf>
      <font>
        <color rgb="FFFF0000"/>
      </font>
    </dxf>
  </rfmt>
  <rcv guid="{99950613-28E7-4EC2-B918-559A2757B0A9}" action="delete"/>
  <rdn rId="0" localSheetId="1" customView="1" name="Z_99950613_28E7_4EC2_B918_559A2757B0A9_.wvu.PrintArea" hidden="1" oldHidden="1">
    <formula>'на 01.03.2018'!$A$1:$L$195</formula>
    <oldFormula>'на 01.03.2018'!$A$1:$L$195</oldFormula>
  </rdn>
  <rdn rId="0" localSheetId="1" customView="1" name="Z_99950613_28E7_4EC2_B918_559A2757B0A9_.wvu.PrintTitles" hidden="1" oldHidden="1">
    <formula>'на 01.03.2018'!$5:$8</formula>
    <oldFormula>'на 01.03.2018'!$5:$8</oldFormula>
  </rdn>
  <rdn rId="0" localSheetId="1" customView="1" name="Z_99950613_28E7_4EC2_B918_559A2757B0A9_.wvu.FilterData" hidden="1" oldHidden="1">
    <formula>'на 01.03.2018'!$A$7:$L$397</formula>
    <oldFormula>'на 01.03.2018'!$A$7:$L$397</oldFormula>
  </rdn>
  <rcv guid="{99950613-28E7-4EC2-B918-559A2757B0A9}"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 sId="1">
    <o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составило 67 054,2 рублей.
</t>
        </r>
        <r>
          <rPr>
            <sz val="16"/>
            <rFont val="Times New Roman"/>
            <family val="1"/>
            <charset val="204"/>
          </rPr>
          <t xml:space="preserve">ДАиГ: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30.03.2018 уведомлением ДФ ХМАО доведены средства окружного бюджета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oc>
    <n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t>
        </r>
        <r>
          <rPr>
            <sz val="16"/>
            <rFont val="Times New Roman"/>
            <family val="1"/>
            <charset val="204"/>
          </rPr>
          <t>составило 66 850,2 рублей.</t>
        </r>
        <r>
          <rPr>
            <sz val="16"/>
            <color rgb="FFFF0000"/>
            <rFont val="Times New Roman"/>
            <family val="2"/>
            <charset val="204"/>
          </rPr>
          <t xml:space="preserve">
</t>
        </r>
        <r>
          <rPr>
            <sz val="16"/>
            <rFont val="Times New Roman"/>
            <family val="1"/>
            <charset val="204"/>
          </rPr>
          <t xml:space="preserve">ДАиГ: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30.03.2018 уведомлением ДФ ХМАО доведены средства окружного бюджета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nc>
  </rcc>
  <rcv guid="{3EEA7E1A-5F2B-4408-A34C-1F0223B5B245}" action="delete"/>
  <rdn rId="0" localSheetId="1" customView="1" name="Z_3EEA7E1A_5F2B_4408_A34C_1F0223B5B245_.wvu.PrintArea" hidden="1" oldHidden="1">
    <formula>'на 01.03.2018'!$A$1:$L$196</formula>
    <oldFormula>'на 01.03.2018'!$A$1:$L$196</oldFormula>
  </rdn>
  <rdn rId="0" localSheetId="1" customView="1" name="Z_3EEA7E1A_5F2B_4408_A34C_1F0223B5B245_.wvu.PrintTitles" hidden="1" oldHidden="1">
    <formula>'на 01.03.2018'!$5:$8</formula>
    <oldFormula>'на 01.03.2018'!$5:$8</oldFormula>
  </rdn>
  <rdn rId="0" localSheetId="1" customView="1" name="Z_3EEA7E1A_5F2B_4408_A34C_1F0223B5B245_.wvu.FilterData" hidden="1" oldHidden="1">
    <formula>'на 01.03.2018'!$A$7:$L$397</formula>
    <oldFormula>'на 01.03.2018'!$A$7:$L$397</oldFormula>
  </rdn>
  <rcv guid="{3EEA7E1A-5F2B-4408-A34C-1F0223B5B24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4" sId="1" odxf="1" dxf="1">
    <oc r="L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u/>
            <sz val="16"/>
            <color rgb="FFFF0000"/>
            <rFont val="Times New Roman"/>
            <family val="2"/>
            <charset val="204"/>
          </rPr>
          <t>ДГХ:</t>
        </r>
        <r>
          <rPr>
            <sz val="16"/>
            <color rgb="FFFF0000"/>
            <rFont val="Times New Roman"/>
            <family val="2"/>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3 квартал 2018 года.
</t>
        </r>
        <r>
          <rPr>
            <u/>
            <sz val="16"/>
            <color rgb="FFFF0000"/>
            <rFont val="Times New Roman"/>
            <family val="2"/>
            <charset val="204"/>
          </rPr>
          <t>ДАиГ</t>
        </r>
        <r>
          <rPr>
            <sz val="16"/>
            <color rgb="FFFF0000"/>
            <rFont val="Times New Roman"/>
            <family val="2"/>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odxf>
      <font>
        <sz val="16"/>
        <color rgb="FFFF0000"/>
      </font>
    </odxf>
    <ndxf>
      <font>
        <sz val="16"/>
        <color rgb="FFFF0000"/>
      </font>
    </ndxf>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3" sId="1">
    <o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t>
        </r>
        <r>
          <rPr>
            <sz val="16"/>
            <rFont val="Times New Roman"/>
            <family val="1"/>
            <charset val="204"/>
          </rPr>
          <t>составило 66 850,2 рублей.</t>
        </r>
        <r>
          <rPr>
            <sz val="16"/>
            <color rgb="FFFF0000"/>
            <rFont val="Times New Roman"/>
            <family val="2"/>
            <charset val="204"/>
          </rPr>
          <t xml:space="preserve">
</t>
        </r>
        <r>
          <rPr>
            <sz val="16"/>
            <rFont val="Times New Roman"/>
            <family val="1"/>
            <charset val="204"/>
          </rPr>
          <t xml:space="preserve">ДАиГ: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30.03.2018 уведомлением ДФ ХМАО доведены средства окружного бюджета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ориентировочно в IV квартале 2018.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oc>
    <n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t>
        </r>
        <r>
          <rPr>
            <sz val="16"/>
            <rFont val="Times New Roman"/>
            <family val="1"/>
            <charset val="204"/>
          </rPr>
          <t>составило 66 850,2 рублей.</t>
        </r>
        <r>
          <rPr>
            <sz val="16"/>
            <color rgb="FFFF0000"/>
            <rFont val="Times New Roman"/>
            <family val="2"/>
            <charset val="204"/>
          </rPr>
          <t xml:space="preserve">
</t>
        </r>
        <r>
          <rPr>
            <sz val="16"/>
            <rFont val="Times New Roman"/>
            <family val="1"/>
            <charset val="204"/>
          </rPr>
          <t xml:space="preserve">ДАиГ: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nc>
  </rcc>
  <rcv guid="{CA384592-0CFD-4322-A4EB-34EC04693944}" action="delete"/>
  <rdn rId="0" localSheetId="1" customView="1" name="Z_CA384592_0CFD_4322_A4EB_34EC04693944_.wvu.PrintArea" hidden="1" oldHidden="1">
    <formula>'на 01.03.2018'!$A$1:$L$191</formula>
    <oldFormula>'на 01.03.2018'!$A$1:$L$191</oldFormula>
  </rdn>
  <rdn rId="0" localSheetId="1" customView="1" name="Z_CA384592_0CFD_4322_A4EB_34EC04693944_.wvu.PrintTitles" hidden="1" oldHidden="1">
    <formula>'на 01.03.2018'!$5:$8</formula>
    <oldFormula>'на 01.03.2018'!$5:$8</oldFormula>
  </rdn>
  <rdn rId="0" localSheetId="1" customView="1" name="Z_CA384592_0CFD_4322_A4EB_34EC04693944_.wvu.FilterData" hidden="1" oldHidden="1">
    <formula>'на 01.03.2018'!$A$7:$L$397</formula>
    <oldFormula>'на 01.03.2018'!$A$7:$L$397</oldFormula>
  </rdn>
  <rcv guid="{CA384592-0CFD-4322-A4EB-34EC04693944}"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7" sId="1">
    <oc r="L29" t="inlineStr">
      <is>
        <r>
          <rPr>
            <u/>
            <sz val="16"/>
            <color rgb="FFFF0000"/>
            <rFont val="Times New Roman"/>
            <family val="1"/>
            <charset val="204"/>
          </rPr>
          <t>АГ:</t>
        </r>
        <r>
          <rPr>
            <sz val="16"/>
            <color rgb="FFFF0000"/>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color rgb="FFFF0000"/>
            <rFont val="Times New Roman"/>
            <family val="1"/>
            <charset val="204"/>
          </rPr>
          <t>ДО:</t>
        </r>
        <r>
          <rPr>
            <sz val="16"/>
            <color rgb="FFFF0000"/>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color rgb="FFFF0000"/>
            <rFont val="Times New Roman"/>
            <family val="1"/>
            <charset val="204"/>
          </rPr>
          <t>АГ:</t>
        </r>
        <r>
          <rPr>
            <sz val="16"/>
            <color rgb="FFFF0000"/>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color rgb="FFFF0000"/>
            <rFont val="Times New Roman"/>
            <family val="1"/>
            <charset val="204"/>
          </rPr>
          <t>ДО:</t>
        </r>
        <r>
          <rPr>
            <sz val="16"/>
            <color rgb="FFFF0000"/>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 sId="1">
    <o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планируется выполнить  капитальный ремонт объектов: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(вопрос об увеличении субсидии вынесен на апрельскую Думу города).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9" sId="1">
    <o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0" sId="1">
    <o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1" sId="1">
    <o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oc>
    <nc r="L140"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выполнение капитального ремонт следующих объектов на основании соглашения между Администрацией города Сургута и ДЖККиЭ ХМАО-Югры от 28.03.2018 № 3-Согл 2018 в рамках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 "Магистральные сети водопровода по ул. Дзержинского участок от ж/д 7/3 до ул. Республики";
- "Тепломагистраль № 4 от УТ-1-3ТК16 до ЦТП № 6 в микрорайоне А. Участок 3 ТК15а от точки врезки в существующую сеть до 3 ТК 16". 
Расходы запланированы на 4 квартал 2018. 
2) Расходы на предоставление субсидий на возмещение части затрат на уплату процентов по привлекаемым заемным средствам на оплату задолженности за энергоресурсы,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получаемая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предложены к исключению на апрельской Думе города на основании заключенного соглашения от 28.03.2018 № 3-Согл 2018.</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01.04.2018 поступила заявка от АО "Сжиженный газ Север". (ДГХ)
2) расходы на оплату труда для осуществления переданного государственного полномочия. (УБУиО)</t>
        </r>
        <r>
          <rPr>
            <sz val="16"/>
            <color rgb="FFFF0000"/>
            <rFont val="Times New Roman"/>
            <family val="2"/>
            <charset val="204"/>
          </rPr>
          <t xml:space="preserve">
</t>
        </r>
        <r>
          <rPr>
            <sz val="16"/>
            <rFont val="Times New Roman"/>
            <family val="1"/>
            <charset val="204"/>
          </rPr>
          <t>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Заявка  размещена на сайте  АЦК "МЗ" в ЕИС 19.02.2018, дата проведения аукциона - 05.03.2018, заключение МК - март, оплата работ - 3 квартал 2018 года. (ДГХ)</t>
        </r>
        <r>
          <rPr>
            <sz val="16"/>
            <color rgb="FFFF0000"/>
            <rFont val="Times New Roman"/>
            <family val="2"/>
            <charset val="204"/>
          </rPr>
          <t xml:space="preserve">
</t>
        </r>
        <r>
          <rPr>
            <sz val="16"/>
            <rFont val="Times New Roman"/>
            <family val="1"/>
            <charset val="204"/>
          </rPr>
          <t>2) установка (замена) индивидуальных приборов учета  в муниципальных жилых и нежилых помещениях в количестве 6 шт.  Согласно  план-графика закупок размещение конкурса на площадке ЕИС  планируется на апрель 2018, заключение МК – май, оплата работ – 4 квартал 2018 года. (КУИ)</t>
        </r>
        <r>
          <rPr>
            <sz val="16"/>
            <color rgb="FFFF0000"/>
            <rFont val="Times New Roman"/>
            <family val="2"/>
            <charset val="204"/>
          </rPr>
          <t xml:space="preserve">
</t>
        </r>
        <r>
          <rPr>
            <sz val="16"/>
            <rFont val="Times New Roman"/>
            <family val="1"/>
            <charset val="204"/>
          </rPr>
          <t xml:space="preserve">3) запланировано выполнение работ по замене оконных блоков, ПИР  по замене ИПУ теплоэнергии.   (ХЭУ)
4)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До 01.02.2018 приняты заявки управляющих организаций на выполнение благоустройства дворовых территорий, 10.02.2018 сформирован адресный перечень дворовых территорий для выполнения работ по благоустройству по 14 МКД, проводится работа по размещению заявок для выбора подрядной организации.  Соглашения с управляющими организациями в стадии заключения. Расходы запланированы на 3, 4 кварталы 2018 года.
</t>
        </r>
        <r>
          <rPr>
            <u/>
            <sz val="16"/>
            <rFont val="Times New Roman"/>
            <family val="1"/>
            <charset val="204"/>
          </rPr>
          <t xml:space="preserve">ДАиГ: </t>
        </r>
        <r>
          <rPr>
            <sz val="16"/>
            <rFont val="Times New Roman"/>
            <family val="1"/>
            <charset val="204"/>
          </rPr>
          <t>В рамках данной программы предусмотрены средства на строительство объекта  «Пешеходный мост в сквере "Старожилов" в г.Сургуте». 27.02.2018 размещена заявка на выполнение строительно-монтажных работ по объекту с НМЦК 17 261,07 тыс.руб. На основании Протокола рассмотрения заявок на участие в электронном аукционе  ЭА № 094 от 21.03.2018 аукцион  признан несостоявшимся в соответствии ч.16 ст.66 ФЗ № 44-ФЗ , т.к. по окончании срока подачи заявок на участие в  аукционе не подано ни одной заявки. Повторное размещение заявки планируется на II квартал 2018.</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2"/>
            <charset val="204"/>
          </rPr>
          <t xml:space="preserve">
                   </t>
        </r>
        <r>
          <rPr>
            <sz val="16"/>
            <color rgb="FFFF0000"/>
            <rFont val="Times New Roman"/>
            <family val="2"/>
            <charset val="204"/>
          </rPr>
          <t xml:space="preserve">                                                                                         </t>
        </r>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2" sId="1" odxf="1" dxf="1">
    <oc r="L147" t="inlineStr">
      <is>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rFont val="Times New Roman"/>
            <family val="1"/>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oc>
    <nc r="L147" t="inlineStr">
      <is>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планом-графиком.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на.заключение контрактов на техническое обслуживание и  ремонт АПК "Безопасный город",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материальное стимулирование народных дружинников, страхование народных дружинников, заключение договора на приобретение форменной одежды, удостоверений народного дружинника и вкладышей к удостоверению народного дружинника. </t>
        </r>
        <r>
          <rPr>
            <sz val="16"/>
            <color rgb="FFFF0000"/>
            <rFont val="Times New Roman"/>
            <family val="2"/>
            <charset val="204"/>
          </rPr>
          <t xml:space="preserve">
</t>
        </r>
        <r>
          <rPr>
            <sz val="16"/>
            <rFont val="Times New Roman"/>
            <family val="1"/>
            <charset val="204"/>
          </rPr>
          <t>АГ(ДК):</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запланировано  проведение  городского молодежного проекта "Среда Обитания" (Проведение игры КВН на Кубок Главы города запланировано на ноябрь 2018 года</t>
        </r>
        <r>
          <rPr>
            <sz val="16"/>
            <rFont val="Times New Roman"/>
            <family val="1"/>
            <charset val="204"/>
          </rPr>
          <t xml:space="preserve">), городского молодежного проекта  "Вожатые Сургута" (Молодежный фестиваль "Легкий город" запланирован на июнь 2018 года), городского молодежного проекта "PROфилактика" (Молодежный форум "Революция тела", Проведение VI слета активистов в сфере первичной профилактики запланировано на июнь 2018 года). Освоение средств планируется в течение 2018 года.                 </t>
        </r>
        <r>
          <rPr>
            <sz val="16"/>
            <color rgb="FFFF0000"/>
            <rFont val="Times New Roman"/>
            <family val="2"/>
            <charset val="204"/>
          </rPr>
          <t xml:space="preserve">                                                                                  
</t>
        </r>
        <r>
          <rPr>
            <u/>
            <sz val="18"/>
            <color theme="1"/>
            <rFont val="Times New Roman"/>
            <family val="2"/>
            <charset val="204"/>
          </rPr>
          <t/>
        </r>
      </is>
    </nc>
    <odxf>
      <font>
        <sz val="16"/>
        <color rgb="FFFF0000"/>
      </font>
    </odxf>
    <ndxf>
      <font>
        <sz val="16"/>
        <color rgb="FFFF0000"/>
      </font>
    </ndxf>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 start="0" length="2147483647">
    <dxf>
      <font>
        <color auto="1"/>
      </font>
    </dxf>
  </rfmt>
  <rfmt sheetId="1" sqref="C11" start="0" length="2147483647">
    <dxf>
      <font>
        <color auto="1"/>
      </font>
    </dxf>
  </rfmt>
  <rfmt sheetId="1" sqref="C12:C13" start="0" length="2147483647">
    <dxf>
      <font>
        <color auto="1"/>
      </font>
    </dxf>
  </rfmt>
  <rfmt sheetId="1" sqref="C14" start="0" length="2147483647">
    <dxf>
      <font>
        <color auto="1"/>
      </font>
    </dxf>
  </rfmt>
  <rcv guid="{D95852A1-B0FC-4AC5-B62B-5CCBE05B0D15}" action="delete"/>
  <rdn rId="0" localSheetId="1" customView="1" name="Z_D95852A1_B0FC_4AC5_B62B_5CCBE05B0D15_.wvu.FilterData" hidden="1" oldHidden="1">
    <formula>'на 01.03.2018'!$A$7:$L$397</formula>
    <oldFormula>'на 01.03.2018'!$A$7:$L$397</oldFormula>
  </rdn>
  <rcv guid="{D95852A1-B0FC-4AC5-B62B-5CCBE05B0D15}"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start="0" length="2147483647">
    <dxf>
      <font>
        <color auto="1"/>
      </font>
    </dxf>
  </rfmt>
  <rfmt sheetId="1" sqref="D11" start="0" length="2147483647">
    <dxf>
      <font>
        <color auto="1"/>
      </font>
    </dxf>
  </rfmt>
  <rfmt sheetId="1" sqref="D14" start="0" length="2147483647">
    <dxf>
      <font>
        <color auto="1"/>
      </font>
    </dxf>
  </rfmt>
  <rfmt sheetId="1" sqref="E10" start="0" length="2147483647">
    <dxf>
      <font>
        <color auto="1"/>
      </font>
    </dxf>
  </rfmt>
  <rfmt sheetId="1" sqref="E11" start="0" length="2147483647">
    <dxf>
      <font>
        <color auto="1"/>
      </font>
    </dxf>
  </rfmt>
  <rfmt sheetId="1" sqref="F10:F13" start="0" length="2147483647">
    <dxf>
      <font>
        <color auto="1"/>
      </font>
    </dxf>
  </rfmt>
  <rfmt sheetId="1" sqref="G10" start="0" length="2147483647">
    <dxf>
      <font>
        <color auto="1"/>
      </font>
    </dxf>
  </rfmt>
  <rfmt sheetId="1" sqref="G12:G13" start="0" length="2147483647">
    <dxf>
      <font>
        <color auto="1"/>
      </font>
    </dxf>
  </rfmt>
  <rfmt sheetId="1" sqref="E12:E13" start="0" length="2147483647">
    <dxf>
      <font>
        <color auto="1"/>
      </font>
    </dxf>
  </rfmt>
  <rfmt sheetId="1" sqref="E9" start="0" length="2147483647">
    <dxf>
      <font>
        <color auto="1"/>
      </font>
    </dxf>
  </rfmt>
  <rfmt sheetId="1" sqref="C9" start="0" length="2147483647">
    <dxf>
      <font>
        <color auto="1"/>
      </font>
    </dxf>
  </rfmt>
  <rfmt sheetId="1" sqref="F9" start="0" length="2147483647">
    <dxf>
      <font>
        <color auto="1"/>
      </font>
    </dxf>
  </rfmt>
  <rcc rId="454" sId="1">
    <oc r="L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1"/>
            <charset val="204"/>
          </rPr>
          <t xml:space="preserve">   2. Заключен договор №25 от 27.03.2017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По итогам 2017 года ожидается 100% исполнение муницпальной программы.        
</t>
        </r>
        <r>
          <rPr>
            <sz val="16"/>
            <rFont val="Times New Roman"/>
            <family val="2"/>
            <charset val="204"/>
          </rPr>
          <t xml:space="preserve">
</t>
        </r>
      </is>
    </oc>
    <nc r="L166" t="inlineStr">
      <is>
        <r>
          <rPr>
            <u/>
            <sz val="16"/>
            <rFont val="Times New Roman"/>
            <family val="2"/>
            <charset val="204"/>
          </rPr>
          <t xml:space="preserve">АГ: </t>
        </r>
        <r>
          <rPr>
            <sz val="16"/>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t>
        </r>
        <r>
          <rPr>
            <sz val="16"/>
            <color rgb="FFFF0000"/>
            <rFont val="Times New Roman"/>
            <family val="1"/>
            <charset val="204"/>
          </rPr>
          <t xml:space="preserve">   2.  В рамках реализации мероприятий программы Администрацией города подготовлена и 26.01.2018 направлена заявка на участие в отборе муниципальных образований для предоставления субсидий из бюджета Ханты-Мансийского автономного округа – Югры на реализацию мероприятий муниципальных программ (подпрограмм) развития малого и среднего предпринимательства. 14.02.2018 состоялось заседание Комиссии по отбору муниципальных образований для предоставления субсидий на реализацию мероприятий муниципальных программ при Депэкономики Югры. Направлено соглашение  в Депэкономики Югры после заключения, которого будут внесены изменения в муниципальную программу.
</t>
        </r>
        <r>
          <rPr>
            <sz val="16"/>
            <rFont val="Times New Roman"/>
            <family val="2"/>
            <charset val="204"/>
          </rPr>
          <t xml:space="preserve">
</t>
        </r>
      </is>
    </nc>
  </rcc>
  <rfmt sheetId="1" sqref="L166:L171" start="0" length="2147483647">
    <dxf>
      <font>
        <color auto="1"/>
      </font>
    </dxf>
  </rfmt>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5" sId="1">
    <oc r="L29" t="inlineStr">
      <is>
        <r>
          <rPr>
            <u/>
            <sz val="16"/>
            <color rgb="FFFF0000"/>
            <rFont val="Times New Roman"/>
            <family val="1"/>
            <charset val="204"/>
          </rPr>
          <t>АГ:</t>
        </r>
        <r>
          <rPr>
            <sz val="16"/>
            <color rgb="FFFF0000"/>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color rgb="FFFF0000"/>
            <rFont val="Times New Roman"/>
            <family val="1"/>
            <charset val="204"/>
          </rPr>
          <t>ДО:</t>
        </r>
        <r>
          <rPr>
            <sz val="16"/>
            <color rgb="FFFF0000"/>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color rgb="FFFF0000"/>
            <rFont val="Times New Roman"/>
            <family val="1"/>
            <charset val="204"/>
          </rPr>
          <t>ДО:</t>
        </r>
        <r>
          <rPr>
            <sz val="16"/>
            <color rgb="FFFF0000"/>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cv guid="{D95852A1-B0FC-4AC5-B62B-5CCBE05B0D15}" action="delete"/>
  <rdn rId="0" localSheetId="1" customView="1" name="Z_D95852A1_B0FC_4AC5_B62B_5CCBE05B0D15_.wvu.FilterData" hidden="1" oldHidden="1">
    <formula>'на 01.03.2018'!$A$7:$L$397</formula>
    <oldFormula>'на 01.03.2018'!$A$7:$L$397</oldFormula>
  </rdn>
  <rcv guid="{D95852A1-B0FC-4AC5-B62B-5CCBE05B0D1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10" start="0" length="2147483647">
    <dxf>
      <font>
        <color auto="1"/>
      </font>
    </dxf>
  </rfmt>
  <rfmt sheetId="1" sqref="L154:L159" start="0" length="2147483647">
    <dxf>
      <font>
        <color auto="1"/>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9:H13" start="0" length="2147483647">
    <dxf>
      <font>
        <color auto="1"/>
      </font>
    </dxf>
  </rfmt>
  <rcc rId="457" sId="1">
    <oc r="D189">
      <f>SUM(D190:D193)</f>
    </oc>
    <nc r="D189">
      <f>SUM(D190:D193)</f>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 sId="1">
    <oc r="D13">
      <f>D19+D27+D34+D41+D47+D53+D59+D66+D145+D152+D170+D177+D184</f>
    </oc>
    <nc r="D13">
      <f>D19+D27+D34+D41+D47+D53+D59+D66+D145+D152+D170+D177+D184</f>
    </nc>
  </rcc>
  <rcc rId="459" sId="1">
    <oc r="D12">
      <f>D18+D26+D33+D40+D46+D52+D58+D65+D144+D151+D169+D176+D183+D163</f>
    </oc>
    <nc r="D12">
      <f>D18+D26+D33+D40+D46+D52+D58+D65+D144+D151+D169+D176+D183+D163+D192</f>
    </nc>
  </rcc>
  <rfmt sheetId="1" sqref="A144:XFD144">
    <dxf>
      <fill>
        <patternFill>
          <bgColor rgb="FFFFFF00"/>
        </patternFill>
      </fill>
    </dxf>
  </rfmt>
  <rcc rId="460" sId="1" numFmtId="4">
    <oc r="D144">
      <v>15025.8</v>
    </oc>
    <nc r="D144">
      <v>15025.79</v>
    </nc>
  </rcc>
  <rcc rId="461" sId="1" numFmtId="4">
    <oc r="J144">
      <v>15025.8</v>
    </oc>
    <nc r="J144">
      <v>15025.79</v>
    </nc>
  </rcc>
  <rfmt sheetId="1" sqref="A144:XFD144">
    <dxf>
      <fill>
        <patternFill patternType="none">
          <bgColor auto="1"/>
        </patternFill>
      </fill>
    </dxf>
  </rfmt>
  <rfmt sheetId="1" sqref="D12:D13" start="0" length="2147483647">
    <dxf>
      <font>
        <color auto="1"/>
      </font>
    </dxf>
  </rfmt>
  <rfmt sheetId="1" sqref="D9" start="0" length="2147483647">
    <dxf>
      <font>
        <color auto="1"/>
      </font>
    </dxf>
  </rfmt>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A3CD9B-2436-40D7-91DB-589A95FBBF00}" action="delete"/>
  <rdn rId="0" localSheetId="1" customView="1" name="Z_A0A3CD9B_2436_40D7_91DB_589A95FBBF00_.wvu.PrintArea" hidden="1" oldHidden="1">
    <formula>'на 01.03.2018'!$A$1:$L$199</formula>
    <oldFormula>'на 01.03.2018'!$A$1:$L$199</oldFormula>
  </rdn>
  <rdn rId="0" localSheetId="1" customView="1" name="Z_A0A3CD9B_2436_40D7_91DB_589A95FBBF00_.wvu.PrintTitles" hidden="1" oldHidden="1">
    <formula>'на 01.03.2018'!$5:$8</formula>
    <oldFormula>'на 01.03.2018'!$5:$8</oldFormula>
  </rdn>
  <rdn rId="0" localSheetId="1" customView="1" name="Z_A0A3CD9B_2436_40D7_91DB_589A95FBBF00_.wvu.Cols" hidden="1" oldHidden="1">
    <formula>'на 01.03.2018'!$I:$I</formula>
    <oldFormula>'на 01.03.2018'!$I:$I</oldFormula>
  </rdn>
  <rdn rId="0" localSheetId="1" customView="1" name="Z_A0A3CD9B_2436_40D7_91DB_589A95FBBF00_.wvu.FilterData" hidden="1" oldHidden="1">
    <formula>'на 01.03.2018'!$A$7:$L$397</formula>
    <oldFormula>'на 01.03.2018'!$A$7:$L$397</oldFormula>
  </rdn>
  <rcv guid="{A0A3CD9B-2436-40D7-91DB-589A95FBBF00}" action="add"/>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
    <o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oc>
    <nc r="L15" t="inlineStr">
      <is>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направлены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Освоение средств планируется до конца 2018 года.</t>
        </r>
      </is>
    </nc>
  </rcc>
  <rcv guid="{45DE1976-7F07-4EB4-8A9C-FB72D060BEFA}" action="delete"/>
  <rdn rId="0" localSheetId="1" customView="1" name="Z_45DE1976_7F07_4EB4_8A9C_FB72D060BEFA_.wvu.PrintArea" hidden="1" oldHidden="1">
    <formula>'на 01.03.2018'!$A$1:$L$193</formula>
    <oldFormula>'на 01.03.2018'!$A$1:$L$193</oldFormula>
  </rdn>
  <rdn rId="0" localSheetId="1" customView="1" name="Z_45DE1976_7F07_4EB4_8A9C_FB72D060BEFA_.wvu.PrintTitles" hidden="1" oldHidden="1">
    <formula>'на 01.03.2018'!$5:$8</formula>
    <oldFormula>'на 01.03.2018'!$5:$8</oldFormula>
  </rdn>
  <rdn rId="0" localSheetId="1" customView="1" name="Z_45DE1976_7F07_4EB4_8A9C_FB72D060BEFA_.wvu.Cols" hidden="1" oldHidden="1">
    <formula>'на 01.03.2018'!$I:$I</formula>
    <oldFormula>'на 01.03.2018'!$I:$I</oldFormula>
  </rdn>
  <rdn rId="0" localSheetId="1" customView="1" name="Z_45DE1976_7F07_4EB4_8A9C_FB72D060BEFA_.wvu.FilterData" hidden="1" oldHidden="1">
    <formula>'на 01.03.2018'!$A$7:$L$397</formula>
    <oldFormula>'на 01.03.2018'!$A$7:$L$397</oldFormula>
  </rdn>
  <rcv guid="{45DE1976-7F07-4EB4-8A9C-FB72D060BEFA}"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2:XFD32">
    <dxf>
      <fill>
        <patternFill>
          <bgColor rgb="FFFFFF00"/>
        </patternFill>
      </fill>
    </dxf>
  </rfmt>
  <rfmt sheetId="1" sqref="A32:XFD32">
    <dxf>
      <fill>
        <patternFill patternType="none">
          <bgColor auto="1"/>
        </patternFill>
      </fill>
    </dxf>
  </rfmt>
  <rfmt sheetId="1" sqref="A39:XFD39">
    <dxf>
      <fill>
        <patternFill>
          <bgColor rgb="FFFFFF00"/>
        </patternFill>
      </fill>
    </dxf>
  </rfmt>
  <rfmt sheetId="1" sqref="A39:XFD39">
    <dxf>
      <fill>
        <patternFill patternType="none">
          <bgColor auto="1"/>
        </patternFill>
      </fill>
    </dxf>
  </rfmt>
  <rfmt sheetId="1" sqref="G9:G12" start="0" length="2147483647">
    <dxf>
      <font>
        <color auto="1"/>
      </font>
    </dxf>
  </rfmt>
  <rfmt sheetId="1" sqref="J9:J14" start="0" length="2147483647">
    <dxf>
      <font>
        <color auto="1"/>
      </font>
    </dxf>
  </rfmt>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1" sId="1">
    <o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t>
        </r>
        <r>
          <rPr>
            <sz val="16"/>
            <rFont val="Times New Roman"/>
            <family val="1"/>
            <charset val="204"/>
          </rPr>
          <t>составило 66 850,2 рублей.</t>
        </r>
        <r>
          <rPr>
            <sz val="16"/>
            <color rgb="FFFF0000"/>
            <rFont val="Times New Roman"/>
            <family val="2"/>
            <charset val="204"/>
          </rPr>
          <t xml:space="preserve">
</t>
        </r>
        <r>
          <rPr>
            <sz val="16"/>
            <rFont val="Times New Roman"/>
            <family val="1"/>
            <charset val="204"/>
          </rPr>
          <t xml:space="preserve">ДАиГ: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oc>
    <nc r="L21" t="inlineStr">
      <is>
        <r>
          <rPr>
            <u/>
            <sz val="16"/>
            <rFont val="Times New Roman"/>
            <family val="1"/>
            <charset val="204"/>
          </rPr>
          <t>ДО</t>
        </r>
        <r>
          <rPr>
            <sz val="16"/>
            <rFont val="Times New Roman"/>
            <family val="1"/>
            <charset val="204"/>
          </rPr>
          <t>: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01.04.2018</t>
        </r>
        <r>
          <rPr>
            <sz val="16"/>
            <color rgb="FFFF0000"/>
            <rFont val="Times New Roman"/>
            <family val="2"/>
            <charset val="204"/>
          </rPr>
          <t xml:space="preserve"> </t>
        </r>
        <r>
          <rPr>
            <sz val="16"/>
            <rFont val="Times New Roman"/>
            <family val="1"/>
            <charset val="204"/>
          </rPr>
          <t>составило 66 850,2 рублей.</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(6549,9 тыс.руб. - средства окружного бюджета, 727,7 тыс.руб. - средства местного бюджета).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01.04.2018 года по педагогическим работникам муниципальных организаций дополнительного образования детей составило 76 724,11 рублей. </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2" sId="1">
    <oc r="L160"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полномочияосуществляется деятельность  в сфере обращения с твердыми коммунальными отходами.
</t>
        </r>
      </is>
    </oc>
    <nc r="L160"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t>
        </r>
      </is>
    </nc>
  </rcc>
  <rcv guid="{A0A3CD9B-2436-40D7-91DB-589A95FBBF00}" action="delete"/>
  <rdn rId="0" localSheetId="1" customView="1" name="Z_A0A3CD9B_2436_40D7_91DB_589A95FBBF00_.wvu.PrintArea" hidden="1" oldHidden="1">
    <formula>'на 01.03.2018'!$A$1:$L$199</formula>
    <oldFormula>'на 01.03.2018'!$A$1:$L$199</oldFormula>
  </rdn>
  <rdn rId="0" localSheetId="1" customView="1" name="Z_A0A3CD9B_2436_40D7_91DB_589A95FBBF00_.wvu.PrintTitles" hidden="1" oldHidden="1">
    <formula>'на 01.03.2018'!$5:$8</formula>
    <oldFormula>'на 01.03.2018'!$5:$8</oldFormula>
  </rdn>
  <rdn rId="0" localSheetId="1" customView="1" name="Z_A0A3CD9B_2436_40D7_91DB_589A95FBBF00_.wvu.Cols" hidden="1" oldHidden="1">
    <formula>'на 01.03.2018'!$I:$I</formula>
    <oldFormula>'на 01.03.2018'!$I:$I</oldFormula>
  </rdn>
  <rdn rId="0" localSheetId="1" customView="1" name="Z_A0A3CD9B_2436_40D7_91DB_589A95FBBF00_.wvu.FilterData" hidden="1" oldHidden="1">
    <formula>'на 01.03.2018'!$A$7:$L$397</formula>
    <oldFormula>'на 01.03.2018'!$A$7:$L$397</oldFormula>
  </rdn>
  <rcv guid="{A0A3CD9B-2436-40D7-91DB-589A95FBBF00}" action="add"/>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 sId="1">
    <o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color rgb="FFFF0000"/>
            <rFont val="Times New Roman"/>
            <family val="1"/>
            <charset val="204"/>
          </rPr>
          <t>ДО:</t>
        </r>
        <r>
          <rPr>
            <sz val="16"/>
            <color rgb="FFFF0000"/>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8" sId="1">
    <o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color rgb="FFFF0000"/>
            <rFont val="Times New Roman"/>
            <family val="1"/>
            <charset val="204"/>
          </rPr>
          <t>ДГХ:</t>
        </r>
        <r>
          <rPr>
            <sz val="16"/>
            <color rgb="FFFF0000"/>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oc>
    <nc r="L29" t="inlineStr">
      <is>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t>
        </r>
        <r>
          <rPr>
            <sz val="16"/>
            <color rgb="FFFF0000"/>
            <rFont val="Times New Roman"/>
            <family val="2"/>
            <charset val="204"/>
          </rPr>
          <t xml:space="preserve">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Оказаны услуги по проверке смет по первым трем адресам на сумму 21,0 тыс.руб. Расходы на выполнение ремонтных работ запланированы на  3 квартал 2018 года.</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апреле 2018 года (33 - 1 комн.кв., на сумму - 78 759,9 тыс.руб.)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t>
        </r>
      </is>
    </nc>
  </rcc>
  <rcv guid="{67ADFAE6-A9AF-44D7-8539-93CD0F6B7849}" action="delete"/>
  <rdn rId="0" localSheetId="1" customView="1" name="Z_67ADFAE6_A9AF_44D7_8539_93CD0F6B7849_.wvu.PrintArea" hidden="1" oldHidden="1">
    <formula>'на 01.03.2018'!$A$1:$L$195</formula>
    <oldFormula>'на 01.03.2018'!$A$1:$L$195</oldFormula>
  </rdn>
  <rdn rId="0" localSheetId="1" customView="1" name="Z_67ADFAE6_A9AF_44D7_8539_93CD0F6B7849_.wvu.PrintTitles" hidden="1" oldHidden="1">
    <formula>'на 01.03.2018'!$5:$8</formula>
    <oldFormula>'на 01.03.2018'!$5:$8</oldFormula>
  </rdn>
  <rdn rId="0" localSheetId="1" customView="1" name="Z_67ADFAE6_A9AF_44D7_8539_93CD0F6B7849_.wvu.Cols" hidden="1" oldHidden="1">
    <formula>'на 01.03.2018'!$I:$I</formula>
    <oldFormula>'на 01.03.2018'!$I:$I</oldFormula>
  </rdn>
  <rdn rId="0" localSheetId="1" customView="1" name="Z_67ADFAE6_A9AF_44D7_8539_93CD0F6B7849_.wvu.FilterData" hidden="1" oldHidden="1">
    <formula>'на 01.03.2018'!$A$7:$L$397</formula>
    <oldFormula>'на 01.03.2018'!$A$7:$L$397</oldFormula>
  </rdn>
  <rcv guid="{67ADFAE6-A9AF-44D7-8539-93CD0F6B7849}"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8" start="0" length="0">
    <dxf>
      <numFmt numFmtId="3" formatCode="#,##0"/>
      <fill>
        <patternFill patternType="solid">
          <bgColor theme="0"/>
        </patternFill>
      </fill>
      <alignment vertical="center" readingOrder="0"/>
    </dxf>
  </rfmt>
  <rfmt sheetId="1" sqref="J8" start="0" length="0">
    <dxf>
      <numFmt numFmtId="3" formatCode="#,##0"/>
      <fill>
        <patternFill patternType="solid">
          <bgColor theme="0"/>
        </patternFill>
      </fill>
      <alignment vertical="center" readingOrder="0"/>
    </dxf>
  </rfmt>
  <rfmt sheetId="1" sqref="L8" start="0" length="0">
    <dxf>
      <numFmt numFmtId="3" formatCode="#,##0"/>
      <alignment vertical="center" readingOrder="0"/>
    </dxf>
  </rfmt>
  <rcv guid="{CA384592-0CFD-4322-A4EB-34EC04693944}" action="delete"/>
  <rdn rId="0" localSheetId="1" customView="1" name="Z_CA384592_0CFD_4322_A4EB_34EC04693944_.wvu.PrintArea" hidden="1" oldHidden="1">
    <formula>'на 01.03.2018'!$A$1:$L$191</formula>
    <oldFormula>'на 01.03.2018'!$A$1:$L$191</oldFormula>
  </rdn>
  <rdn rId="0" localSheetId="1" customView="1" name="Z_CA384592_0CFD_4322_A4EB_34EC04693944_.wvu.PrintTitles" hidden="1" oldHidden="1">
    <formula>'на 01.03.2018'!$5:$8</formula>
    <oldFormula>'на 01.03.2018'!$5:$8</oldFormula>
  </rdn>
  <rdn rId="0" localSheetId="1" customView="1" name="Z_CA384592_0CFD_4322_A4EB_34EC04693944_.wvu.Cols" hidden="1" oldHidden="1">
    <formula>'на 01.03.2018'!$I:$I</formula>
  </rdn>
  <rdn rId="0" localSheetId="1" customView="1" name="Z_CA384592_0CFD_4322_A4EB_34EC04693944_.wvu.FilterData" hidden="1" oldHidden="1">
    <formula>'на 01.03.2018'!$A$7:$L$397</formula>
    <oldFormula>'на 01.03.2018'!$A$7:$L$397</oldFormula>
  </rdn>
  <rcv guid="{CA384592-0CFD-4322-A4EB-34EC0469394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261E1CAE-B9AE-4F02-AB6D-80ECF5B922DD}" name="Перевощикова Анна Васильевна" id="-1773427593" dateTime="2018-04-04T10:10:33"/>
  <userInfo guid="{261E1CAE-B9AE-4F02-AB6D-80ECF5B922DD}" name="Перевощикова Анна Васильевна" id="-1773409061" dateTime="2018-04-04T10:15:29"/>
  <userInfo guid="{4AE4C20A-54E4-4E91-BB14-6178B4CA8812}" name="Маганёва Екатерина Николаевна" id="-1564129639" dateTime="2018-04-06T15:21:17"/>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2"/>
  <sheetViews>
    <sheetView showZeros="0" tabSelected="1" showOutlineSymbols="0" view="pageBreakPreview" zoomScale="50" zoomScaleNormal="50" zoomScaleSheetLayoutView="37" zoomScalePageLayoutView="75" workbookViewId="0">
      <pane xSplit="2" ySplit="8" topLeftCell="C213" activePane="bottomRight" state="frozen"/>
      <selection pane="topRight" activeCell="C1" sqref="C1"/>
      <selection pane="bottomLeft" activeCell="A9" sqref="A9"/>
      <selection pane="bottomRight" activeCell="B129" sqref="B129"/>
    </sheetView>
  </sheetViews>
  <sheetFormatPr defaultRowHeight="26.25" outlineLevelRow="1" outlineLevelCol="2" x14ac:dyDescent="0.4"/>
  <cols>
    <col min="1" max="1" width="13" style="7" customWidth="1"/>
    <col min="2" max="2" width="89" style="12" customWidth="1"/>
    <col min="3" max="3" width="31.625" style="8" customWidth="1"/>
    <col min="4" max="4" width="30.875" style="8" customWidth="1"/>
    <col min="5" max="5" width="26.125" style="9" customWidth="1" outlineLevel="2"/>
    <col min="6" max="6" width="18.625" style="10" customWidth="1" outlineLevel="2"/>
    <col min="7" max="7" width="33.75" style="25" customWidth="1" outlineLevel="2"/>
    <col min="8" max="8" width="19.625" style="10" customWidth="1" outlineLevel="2"/>
    <col min="9" max="9" width="26.625" style="10" customWidth="1" outlineLevel="2"/>
    <col min="10" max="10" width="131.5" style="27"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3"/>
      <c r="H1" s="5"/>
      <c r="I1" s="5"/>
      <c r="J1" s="26"/>
    </row>
    <row r="2" spans="1:13" ht="30.75" x14ac:dyDescent="0.45">
      <c r="A2" s="1"/>
      <c r="B2" s="15"/>
      <c r="C2" s="3"/>
      <c r="D2" s="3"/>
      <c r="E2" s="4"/>
      <c r="F2" s="5"/>
      <c r="G2" s="23"/>
      <c r="H2" s="5"/>
      <c r="I2" s="5"/>
      <c r="J2" s="26"/>
    </row>
    <row r="3" spans="1:13" ht="73.5" customHeight="1" x14ac:dyDescent="0.4">
      <c r="A3" s="191" t="s">
        <v>102</v>
      </c>
      <c r="B3" s="191"/>
      <c r="C3" s="191"/>
      <c r="D3" s="191"/>
      <c r="E3" s="191"/>
      <c r="F3" s="191"/>
      <c r="G3" s="191"/>
      <c r="H3" s="191"/>
      <c r="I3" s="191"/>
      <c r="J3" s="191"/>
    </row>
    <row r="4" spans="1:13" s="2" customFormat="1" ht="41.25" customHeight="1" x14ac:dyDescent="0.4">
      <c r="A4" s="75"/>
      <c r="B4" s="76"/>
      <c r="C4" s="87"/>
      <c r="D4" s="87"/>
      <c r="E4" s="87"/>
      <c r="F4" s="87"/>
      <c r="G4" s="88"/>
      <c r="H4" s="77"/>
      <c r="I4" s="78"/>
      <c r="J4" s="28" t="s">
        <v>32</v>
      </c>
      <c r="K4" s="17"/>
      <c r="L4" s="17"/>
    </row>
    <row r="5" spans="1:13" s="11" customFormat="1" ht="57.75" customHeight="1" x14ac:dyDescent="0.25">
      <c r="A5" s="194" t="s">
        <v>3</v>
      </c>
      <c r="B5" s="197" t="s">
        <v>8</v>
      </c>
      <c r="C5" s="195" t="s">
        <v>62</v>
      </c>
      <c r="D5" s="195"/>
      <c r="E5" s="200" t="s">
        <v>103</v>
      </c>
      <c r="F5" s="200"/>
      <c r="G5" s="200"/>
      <c r="H5" s="200"/>
      <c r="I5" s="198" t="s">
        <v>65</v>
      </c>
      <c r="J5" s="199" t="s">
        <v>50</v>
      </c>
      <c r="K5" s="16"/>
      <c r="L5" s="16"/>
    </row>
    <row r="6" spans="1:13" s="11" customFormat="1" ht="47.25" customHeight="1" x14ac:dyDescent="0.25">
      <c r="A6" s="194"/>
      <c r="B6" s="197"/>
      <c r="C6" s="196" t="s">
        <v>63</v>
      </c>
      <c r="D6" s="195" t="s">
        <v>64</v>
      </c>
      <c r="E6" s="192" t="s">
        <v>7</v>
      </c>
      <c r="F6" s="192"/>
      <c r="G6" s="192" t="s">
        <v>6</v>
      </c>
      <c r="H6" s="192"/>
      <c r="I6" s="198"/>
      <c r="J6" s="199"/>
      <c r="K6" s="16"/>
      <c r="L6" s="16"/>
    </row>
    <row r="7" spans="1:13" s="11" customFormat="1" ht="28.5" customHeight="1" x14ac:dyDescent="0.25">
      <c r="A7" s="194"/>
      <c r="B7" s="197"/>
      <c r="C7" s="196"/>
      <c r="D7" s="195"/>
      <c r="E7" s="13" t="s">
        <v>0</v>
      </c>
      <c r="F7" s="14" t="s">
        <v>12</v>
      </c>
      <c r="G7" s="24" t="s">
        <v>9</v>
      </c>
      <c r="H7" s="14" t="s">
        <v>2</v>
      </c>
      <c r="I7" s="198"/>
      <c r="J7" s="199"/>
      <c r="K7" s="16"/>
      <c r="L7" s="16"/>
    </row>
    <row r="8" spans="1:13" s="35" customFormat="1" ht="131.25" customHeight="1" x14ac:dyDescent="0.25">
      <c r="A8" s="29">
        <v>1</v>
      </c>
      <c r="B8" s="30">
        <v>2</v>
      </c>
      <c r="C8" s="31">
        <v>3</v>
      </c>
      <c r="D8" s="31">
        <v>4</v>
      </c>
      <c r="E8" s="32">
        <v>5</v>
      </c>
      <c r="F8" s="31">
        <v>6</v>
      </c>
      <c r="G8" s="33">
        <v>7</v>
      </c>
      <c r="H8" s="33">
        <v>8</v>
      </c>
      <c r="I8" s="33">
        <v>9</v>
      </c>
      <c r="J8" s="31">
        <v>10</v>
      </c>
      <c r="K8" s="34"/>
      <c r="L8" s="34"/>
    </row>
    <row r="9" spans="1:13" s="79" customFormat="1" ht="87" customHeight="1" x14ac:dyDescent="0.25">
      <c r="A9" s="193"/>
      <c r="B9" s="115" t="s">
        <v>31</v>
      </c>
      <c r="C9" s="170">
        <f>SUM(C10:C14)</f>
        <v>11855135.359999999</v>
      </c>
      <c r="D9" s="172">
        <f>SUM(D10:D14)</f>
        <v>12271701.5</v>
      </c>
      <c r="E9" s="170">
        <f>SUM(E10:E14)</f>
        <v>1662577.51</v>
      </c>
      <c r="F9" s="171">
        <f>E9/D9</f>
        <v>0.13550000000000001</v>
      </c>
      <c r="G9" s="174">
        <f t="shared" ref="G9" si="0">SUM(G10:G14)</f>
        <v>1510482.67</v>
      </c>
      <c r="H9" s="171">
        <f>G9/D9</f>
        <v>0.1231</v>
      </c>
      <c r="I9" s="176">
        <f>SUM(I10:I14)</f>
        <v>12271701.5</v>
      </c>
      <c r="J9" s="201"/>
      <c r="K9" s="18">
        <f t="shared" ref="K9:K20" si="1">D9-I9</f>
        <v>0</v>
      </c>
      <c r="L9" s="18"/>
      <c r="M9" s="19"/>
    </row>
    <row r="10" spans="1:13" s="11" customFormat="1" x14ac:dyDescent="0.25">
      <c r="A10" s="193"/>
      <c r="B10" s="124" t="s">
        <v>4</v>
      </c>
      <c r="C10" s="170">
        <f t="shared" ref="C10:I10" si="2">C16+C24+C31+C38+C44+C50+C56+C63+C142+C149+C167+C174+C181+C161+C190</f>
        <v>66074.399999999994</v>
      </c>
      <c r="D10" s="170">
        <f t="shared" si="2"/>
        <v>61545.74</v>
      </c>
      <c r="E10" s="170">
        <f t="shared" si="2"/>
        <v>8563.2199999999993</v>
      </c>
      <c r="F10" s="171">
        <f t="shared" ref="F10:F14" si="3">E10/D10</f>
        <v>0.1391</v>
      </c>
      <c r="G10" s="174">
        <f t="shared" si="2"/>
        <v>8563.2199999999993</v>
      </c>
      <c r="H10" s="171">
        <f t="shared" ref="H10:H15" si="4">G10/D10</f>
        <v>0.1391</v>
      </c>
      <c r="I10" s="176">
        <f t="shared" si="2"/>
        <v>61545.74</v>
      </c>
      <c r="J10" s="201"/>
      <c r="K10" s="18">
        <f t="shared" si="1"/>
        <v>0</v>
      </c>
      <c r="L10" s="18"/>
      <c r="M10" s="19"/>
    </row>
    <row r="11" spans="1:13" s="11" customFormat="1" x14ac:dyDescent="0.25">
      <c r="A11" s="193"/>
      <c r="B11" s="124" t="s">
        <v>16</v>
      </c>
      <c r="C11" s="170">
        <f t="shared" ref="C11:E12" si="5">C17+C25+C32+C39+C45+C51+C57+C64+C143+C150+C168+C175+C182+C162+C191</f>
        <v>11291431.699999999</v>
      </c>
      <c r="D11" s="170">
        <f t="shared" si="5"/>
        <v>11712116.5</v>
      </c>
      <c r="E11" s="170">
        <f t="shared" si="5"/>
        <v>1589455.8</v>
      </c>
      <c r="F11" s="171">
        <f t="shared" si="3"/>
        <v>0.13569999999999999</v>
      </c>
      <c r="G11" s="174">
        <f>G17+G25+G32+G39+G45+G51+G57+G64+G143+G150+G168+G175+G182+G162+G191</f>
        <v>1437360.96</v>
      </c>
      <c r="H11" s="171">
        <f t="shared" si="4"/>
        <v>0.1227</v>
      </c>
      <c r="I11" s="176">
        <f>I17+I25+I32+I39+I45+I51+I57+I64+I143+I150+I168+I175+I182+I162+I191</f>
        <v>11712116.5</v>
      </c>
      <c r="J11" s="201"/>
      <c r="K11" s="18">
        <f t="shared" si="1"/>
        <v>0</v>
      </c>
      <c r="L11" s="18"/>
      <c r="M11" s="19"/>
    </row>
    <row r="12" spans="1:13" s="11" customFormat="1" x14ac:dyDescent="0.25">
      <c r="A12" s="193"/>
      <c r="B12" s="124" t="s">
        <v>11</v>
      </c>
      <c r="C12" s="170">
        <f t="shared" si="5"/>
        <v>350774.2</v>
      </c>
      <c r="D12" s="172">
        <f t="shared" si="5"/>
        <v>351184.2</v>
      </c>
      <c r="E12" s="170">
        <f t="shared" si="5"/>
        <v>59474.49</v>
      </c>
      <c r="F12" s="171">
        <f t="shared" si="3"/>
        <v>0.1694</v>
      </c>
      <c r="G12" s="174">
        <f>G18+G26+G33+G40+G46+G52+G58+G65+G144+G151+G169+G176+G183+G163+G192</f>
        <v>59474.49</v>
      </c>
      <c r="H12" s="171">
        <f t="shared" si="4"/>
        <v>0.1694</v>
      </c>
      <c r="I12" s="174">
        <f>I18+I26+I33+I40+I46+I52+I58+I65+I144+I151+I169+I176+I183+I163+I192</f>
        <v>351184.2</v>
      </c>
      <c r="J12" s="201"/>
      <c r="K12" s="18">
        <f t="shared" si="1"/>
        <v>0</v>
      </c>
      <c r="L12" s="18"/>
      <c r="M12" s="19"/>
    </row>
    <row r="13" spans="1:13" s="11" customFormat="1" x14ac:dyDescent="0.25">
      <c r="A13" s="193"/>
      <c r="B13" s="124" t="s">
        <v>13</v>
      </c>
      <c r="C13" s="170">
        <f t="shared" ref="C13:E14" si="6">C19+C27+C34+C41+C47+C53+C59+C66+C145+C152+C170+C177+C184</f>
        <v>12933.1</v>
      </c>
      <c r="D13" s="172">
        <f>D19+D27+D34+D41+D47+D53+D59+D66+D145+D152+D170+D177+D184</f>
        <v>12933.1</v>
      </c>
      <c r="E13" s="170">
        <f t="shared" si="6"/>
        <v>5084</v>
      </c>
      <c r="F13" s="171">
        <f t="shared" si="3"/>
        <v>0.3931</v>
      </c>
      <c r="G13" s="170">
        <f>G19+G27+G34+G41+G47+G53+G59+G66+G145+G152+G170+G177+G184+G164</f>
        <v>5084</v>
      </c>
      <c r="H13" s="171">
        <f t="shared" si="4"/>
        <v>0.3931</v>
      </c>
      <c r="I13" s="176">
        <f>I19+I27+I34+I41+I47+I53+I59+I66+I145+I152+I170+I177+I184</f>
        <v>12933.1</v>
      </c>
      <c r="J13" s="201"/>
      <c r="K13" s="18">
        <f t="shared" si="1"/>
        <v>0</v>
      </c>
      <c r="L13" s="18"/>
      <c r="M13" s="19">
        <f t="shared" ref="M13:M37" si="7">D13-I13</f>
        <v>0</v>
      </c>
    </row>
    <row r="14" spans="1:13" s="11" customFormat="1" x14ac:dyDescent="0.25">
      <c r="A14" s="193"/>
      <c r="B14" s="124" t="s">
        <v>5</v>
      </c>
      <c r="C14" s="170">
        <f t="shared" si="6"/>
        <v>133921.96</v>
      </c>
      <c r="D14" s="170">
        <f t="shared" si="6"/>
        <v>133921.96</v>
      </c>
      <c r="E14" s="133">
        <f t="shared" si="6"/>
        <v>0</v>
      </c>
      <c r="F14" s="83">
        <f t="shared" si="3"/>
        <v>0</v>
      </c>
      <c r="G14" s="133">
        <f>G20+G28+G35+G42+G48+G54+G60+G67+G146+G153+G171+G178+G185</f>
        <v>0</v>
      </c>
      <c r="H14" s="83">
        <f t="shared" si="4"/>
        <v>0</v>
      </c>
      <c r="I14" s="176">
        <f>I20+I28+I35+I42+I48+I54+I60+I67+I146+I153+I171+I178+I185</f>
        <v>133921.96</v>
      </c>
      <c r="J14" s="201"/>
      <c r="K14" s="18">
        <f t="shared" si="1"/>
        <v>0</v>
      </c>
      <c r="L14" s="18"/>
      <c r="M14" s="19">
        <f t="shared" si="7"/>
        <v>0</v>
      </c>
    </row>
    <row r="15" spans="1:13" s="44" customFormat="1" ht="102" customHeight="1" x14ac:dyDescent="0.25">
      <c r="A15" s="185" t="s">
        <v>33</v>
      </c>
      <c r="B15" s="90" t="s">
        <v>61</v>
      </c>
      <c r="C15" s="140">
        <f>C16+C17+C18+C19+C20</f>
        <v>3197.6</v>
      </c>
      <c r="D15" s="140">
        <f t="shared" ref="D15:G15" si="8">D16+D17+D18+D19+D20</f>
        <v>3197.6</v>
      </c>
      <c r="E15" s="133">
        <f t="shared" si="8"/>
        <v>0</v>
      </c>
      <c r="F15" s="83">
        <f>E15/D15</f>
        <v>0</v>
      </c>
      <c r="G15" s="133">
        <f t="shared" si="8"/>
        <v>0</v>
      </c>
      <c r="H15" s="83">
        <f t="shared" si="4"/>
        <v>0</v>
      </c>
      <c r="I15" s="129">
        <f t="shared" ref="I15" si="9">I16+I17+I18+I19+I20</f>
        <v>3197.6</v>
      </c>
      <c r="J15" s="202" t="s">
        <v>113</v>
      </c>
      <c r="K15" s="42">
        <f t="shared" si="1"/>
        <v>0</v>
      </c>
      <c r="L15" s="42"/>
      <c r="M15" s="43">
        <f t="shared" si="7"/>
        <v>0</v>
      </c>
    </row>
    <row r="16" spans="1:13" s="44" customFormat="1" x14ac:dyDescent="0.25">
      <c r="A16" s="190"/>
      <c r="B16" s="89" t="s">
        <v>4</v>
      </c>
      <c r="C16" s="37"/>
      <c r="D16" s="37"/>
      <c r="E16" s="22"/>
      <c r="F16" s="85"/>
      <c r="G16" s="22"/>
      <c r="H16" s="85"/>
      <c r="I16" s="37"/>
      <c r="J16" s="203"/>
      <c r="K16" s="42">
        <f t="shared" si="1"/>
        <v>0</v>
      </c>
      <c r="L16" s="42"/>
      <c r="M16" s="43">
        <f t="shared" si="7"/>
        <v>0</v>
      </c>
    </row>
    <row r="17" spans="1:13" s="44" customFormat="1" x14ac:dyDescent="0.25">
      <c r="A17" s="190"/>
      <c r="B17" s="89" t="s">
        <v>16</v>
      </c>
      <c r="C17" s="37">
        <v>3197.6</v>
      </c>
      <c r="D17" s="37">
        <v>3197.6</v>
      </c>
      <c r="E17" s="22">
        <v>0</v>
      </c>
      <c r="F17" s="85">
        <f>E17/D17</f>
        <v>0</v>
      </c>
      <c r="G17" s="22">
        <v>0</v>
      </c>
      <c r="H17" s="85">
        <f>G17/D17</f>
        <v>0</v>
      </c>
      <c r="I17" s="141">
        <v>3197.6</v>
      </c>
      <c r="J17" s="203"/>
      <c r="K17" s="42">
        <f t="shared" si="1"/>
        <v>0</v>
      </c>
      <c r="L17" s="42"/>
      <c r="M17" s="43">
        <f t="shared" si="7"/>
        <v>0</v>
      </c>
    </row>
    <row r="18" spans="1:13" s="44" customFormat="1" x14ac:dyDescent="0.25">
      <c r="A18" s="190"/>
      <c r="B18" s="89" t="s">
        <v>11</v>
      </c>
      <c r="C18" s="37"/>
      <c r="D18" s="37"/>
      <c r="E18" s="22"/>
      <c r="F18" s="85"/>
      <c r="G18" s="22"/>
      <c r="H18" s="85"/>
      <c r="I18" s="22"/>
      <c r="J18" s="203"/>
      <c r="K18" s="42">
        <f t="shared" si="1"/>
        <v>0</v>
      </c>
      <c r="L18" s="42"/>
      <c r="M18" s="43">
        <f t="shared" si="7"/>
        <v>0</v>
      </c>
    </row>
    <row r="19" spans="1:13" s="44" customFormat="1" x14ac:dyDescent="0.25">
      <c r="A19" s="190"/>
      <c r="B19" s="89" t="s">
        <v>13</v>
      </c>
      <c r="C19" s="22">
        <v>0</v>
      </c>
      <c r="D19" s="22">
        <v>0</v>
      </c>
      <c r="E19" s="22">
        <v>0</v>
      </c>
      <c r="F19" s="85"/>
      <c r="G19" s="22">
        <v>0</v>
      </c>
      <c r="H19" s="85"/>
      <c r="I19" s="22">
        <v>0</v>
      </c>
      <c r="J19" s="203"/>
      <c r="K19" s="42">
        <f t="shared" si="1"/>
        <v>0</v>
      </c>
      <c r="L19" s="42"/>
      <c r="M19" s="43">
        <f t="shared" si="7"/>
        <v>0</v>
      </c>
    </row>
    <row r="20" spans="1:13" s="45" customFormat="1" x14ac:dyDescent="0.25">
      <c r="A20" s="186"/>
      <c r="B20" s="89" t="s">
        <v>5</v>
      </c>
      <c r="C20" s="22"/>
      <c r="D20" s="22"/>
      <c r="E20" s="22"/>
      <c r="F20" s="85"/>
      <c r="G20" s="22"/>
      <c r="H20" s="85"/>
      <c r="I20" s="22"/>
      <c r="J20" s="203"/>
      <c r="K20" s="42">
        <f t="shared" si="1"/>
        <v>0</v>
      </c>
      <c r="L20" s="42"/>
      <c r="M20" s="43">
        <f t="shared" si="7"/>
        <v>0</v>
      </c>
    </row>
    <row r="21" spans="1:13" s="46" customFormat="1" ht="26.25" customHeight="1" x14ac:dyDescent="0.4">
      <c r="A21" s="185" t="s">
        <v>14</v>
      </c>
      <c r="B21" s="180" t="s">
        <v>92</v>
      </c>
      <c r="C21" s="181">
        <f>C24+C25+C26+C27</f>
        <v>9907461.4199999999</v>
      </c>
      <c r="D21" s="181">
        <f>D24+D25+D26+D27</f>
        <v>10287506.619999999</v>
      </c>
      <c r="E21" s="181">
        <f>E24+E25+E26+E27</f>
        <v>1407902.07</v>
      </c>
      <c r="F21" s="189">
        <f>(E21/D21)</f>
        <v>0.13689999999999999</v>
      </c>
      <c r="G21" s="181">
        <f>G24+G25+G26+G27</f>
        <v>1322896.08</v>
      </c>
      <c r="H21" s="189">
        <f>G21/D21</f>
        <v>0.12859999999999999</v>
      </c>
      <c r="I21" s="181">
        <f>SUM(I24:I28)</f>
        <v>10287506.619999999</v>
      </c>
      <c r="J21" s="204" t="s">
        <v>114</v>
      </c>
      <c r="K21" s="42"/>
      <c r="L21" s="42"/>
      <c r="M21" s="43">
        <f t="shared" si="7"/>
        <v>0</v>
      </c>
    </row>
    <row r="22" spans="1:13" s="46" customFormat="1" ht="409.5" customHeight="1" x14ac:dyDescent="0.4">
      <c r="A22" s="190"/>
      <c r="B22" s="180"/>
      <c r="C22" s="181"/>
      <c r="D22" s="181"/>
      <c r="E22" s="181"/>
      <c r="F22" s="189"/>
      <c r="G22" s="181"/>
      <c r="H22" s="189"/>
      <c r="I22" s="181"/>
      <c r="J22" s="203"/>
      <c r="K22" s="42">
        <f t="shared" ref="K22:K53" si="10">D22-I22</f>
        <v>0</v>
      </c>
      <c r="L22" s="42"/>
      <c r="M22" s="43">
        <f t="shared" si="7"/>
        <v>0</v>
      </c>
    </row>
    <row r="23" spans="1:13" s="46" customFormat="1" ht="362.25" customHeight="1" x14ac:dyDescent="0.4">
      <c r="A23" s="106"/>
      <c r="B23" s="180"/>
      <c r="C23" s="181"/>
      <c r="D23" s="181"/>
      <c r="E23" s="181"/>
      <c r="F23" s="189"/>
      <c r="G23" s="181"/>
      <c r="H23" s="189"/>
      <c r="I23" s="181"/>
      <c r="J23" s="203"/>
      <c r="K23" s="42">
        <f t="shared" si="10"/>
        <v>0</v>
      </c>
      <c r="L23" s="42"/>
      <c r="M23" s="43">
        <f t="shared" si="7"/>
        <v>0</v>
      </c>
    </row>
    <row r="24" spans="1:13" s="46" customFormat="1" ht="39" customHeight="1" x14ac:dyDescent="0.4">
      <c r="A24" s="36"/>
      <c r="B24" s="89" t="s">
        <v>4</v>
      </c>
      <c r="C24" s="131"/>
      <c r="D24" s="22"/>
      <c r="E24" s="22"/>
      <c r="F24" s="85"/>
      <c r="G24" s="131"/>
      <c r="H24" s="85"/>
      <c r="I24" s="22"/>
      <c r="J24" s="203"/>
      <c r="K24" s="42">
        <f t="shared" si="10"/>
        <v>0</v>
      </c>
      <c r="L24" s="42"/>
      <c r="M24" s="43">
        <f t="shared" si="7"/>
        <v>0</v>
      </c>
    </row>
    <row r="25" spans="1:13" s="46" customFormat="1" ht="35.25" customHeight="1" x14ac:dyDescent="0.4">
      <c r="A25" s="36"/>
      <c r="B25" s="89" t="s">
        <v>16</v>
      </c>
      <c r="C25" s="37">
        <v>9825389.4000000004</v>
      </c>
      <c r="D25" s="37">
        <f>10045012.7+160421.9</f>
        <v>10205434.6</v>
      </c>
      <c r="E25" s="37">
        <v>1394173.4</v>
      </c>
      <c r="F25" s="40">
        <f>E25/D25</f>
        <v>0.1366</v>
      </c>
      <c r="G25" s="37">
        <v>1309167.4099999999</v>
      </c>
      <c r="H25" s="40">
        <f>G25/D25</f>
        <v>0.1283</v>
      </c>
      <c r="I25" s="37">
        <f>9996273.31+34691.39+174469.9</f>
        <v>10205434.6</v>
      </c>
      <c r="J25" s="203"/>
      <c r="K25" s="42">
        <f t="shared" si="10"/>
        <v>0</v>
      </c>
      <c r="L25" s="42"/>
      <c r="M25" s="43">
        <f t="shared" si="7"/>
        <v>0</v>
      </c>
    </row>
    <row r="26" spans="1:13" s="49" customFormat="1" ht="44.25" customHeight="1" x14ac:dyDescent="0.4">
      <c r="A26" s="36" t="s">
        <v>51</v>
      </c>
      <c r="B26" s="89" t="s">
        <v>11</v>
      </c>
      <c r="C26" s="37">
        <v>82072.02</v>
      </c>
      <c r="D26" s="37">
        <v>82072.02</v>
      </c>
      <c r="E26" s="37">
        <f>G26</f>
        <v>13728.67</v>
      </c>
      <c r="F26" s="40">
        <f>E26/D26</f>
        <v>0.1673</v>
      </c>
      <c r="G26" s="37">
        <v>13728.67</v>
      </c>
      <c r="H26" s="40">
        <f t="shared" ref="H26" si="11">G26/D26</f>
        <v>0.1673</v>
      </c>
      <c r="I26" s="37">
        <f>45819.72+34691.39+1560.91</f>
        <v>82072.02</v>
      </c>
      <c r="J26" s="203"/>
      <c r="K26" s="42">
        <f t="shared" si="10"/>
        <v>0</v>
      </c>
      <c r="L26" s="47"/>
      <c r="M26" s="48">
        <f t="shared" si="7"/>
        <v>0</v>
      </c>
    </row>
    <row r="27" spans="1:13" s="46" customFormat="1" ht="42.75" customHeight="1" x14ac:dyDescent="0.4">
      <c r="A27" s="36"/>
      <c r="B27" s="89" t="s">
        <v>13</v>
      </c>
      <c r="C27" s="22"/>
      <c r="D27" s="22"/>
      <c r="E27" s="22"/>
      <c r="F27" s="85"/>
      <c r="G27" s="22"/>
      <c r="H27" s="85"/>
      <c r="I27" s="22"/>
      <c r="J27" s="203"/>
      <c r="K27" s="42">
        <f t="shared" si="10"/>
        <v>0</v>
      </c>
      <c r="L27" s="42"/>
      <c r="M27" s="43">
        <f t="shared" si="7"/>
        <v>0</v>
      </c>
    </row>
    <row r="28" spans="1:13" s="46" customFormat="1" ht="42.75" customHeight="1" x14ac:dyDescent="0.4">
      <c r="A28" s="36"/>
      <c r="B28" s="89" t="s">
        <v>5</v>
      </c>
      <c r="C28" s="22"/>
      <c r="D28" s="22"/>
      <c r="E28" s="22"/>
      <c r="F28" s="85"/>
      <c r="G28" s="22"/>
      <c r="H28" s="85"/>
      <c r="I28" s="22"/>
      <c r="J28" s="203"/>
      <c r="K28" s="42">
        <f t="shared" si="10"/>
        <v>0</v>
      </c>
      <c r="L28" s="42"/>
      <c r="M28" s="43">
        <f t="shared" si="7"/>
        <v>0</v>
      </c>
    </row>
    <row r="29" spans="1:13" s="46" customFormat="1" x14ac:dyDescent="0.4">
      <c r="A29" s="185" t="s">
        <v>15</v>
      </c>
      <c r="B29" s="180" t="s">
        <v>95</v>
      </c>
      <c r="C29" s="179">
        <f>C31+C32+C33+C34+C35</f>
        <v>278452.40000000002</v>
      </c>
      <c r="D29" s="179">
        <f t="shared" ref="D29" si="12">D31+D32+D33+D34+D35</f>
        <v>308159</v>
      </c>
      <c r="E29" s="179">
        <f>E31+E32+E33+E34+E35</f>
        <v>114973.29</v>
      </c>
      <c r="F29" s="187">
        <f>E29/D29</f>
        <v>0.37309999999999999</v>
      </c>
      <c r="G29" s="181">
        <f>G31+G32+G33+G34+G35</f>
        <v>49003.4</v>
      </c>
      <c r="H29" s="187">
        <f>G29/D29</f>
        <v>0.159</v>
      </c>
      <c r="I29" s="179">
        <f>I31+I32+I33+I34+I35</f>
        <v>308159</v>
      </c>
      <c r="J29" s="204" t="s">
        <v>118</v>
      </c>
      <c r="K29" s="42">
        <f t="shared" si="10"/>
        <v>0</v>
      </c>
      <c r="L29" s="42"/>
      <c r="M29" s="43">
        <f t="shared" si="7"/>
        <v>0</v>
      </c>
    </row>
    <row r="30" spans="1:13" s="46" customFormat="1" ht="373.5" customHeight="1" x14ac:dyDescent="0.4">
      <c r="A30" s="186"/>
      <c r="B30" s="180"/>
      <c r="C30" s="179"/>
      <c r="D30" s="179"/>
      <c r="E30" s="179"/>
      <c r="F30" s="187"/>
      <c r="G30" s="181"/>
      <c r="H30" s="187"/>
      <c r="I30" s="179"/>
      <c r="J30" s="203"/>
      <c r="K30" s="42">
        <f t="shared" si="10"/>
        <v>0</v>
      </c>
      <c r="L30" s="42"/>
      <c r="M30" s="43">
        <f t="shared" si="7"/>
        <v>0</v>
      </c>
    </row>
    <row r="31" spans="1:13" s="46" customFormat="1" ht="39.75" customHeight="1" x14ac:dyDescent="0.4">
      <c r="A31" s="111"/>
      <c r="B31" s="89" t="s">
        <v>4</v>
      </c>
      <c r="C31" s="21"/>
      <c r="D31" s="21"/>
      <c r="E31" s="21"/>
      <c r="F31" s="84"/>
      <c r="G31" s="22"/>
      <c r="H31" s="84"/>
      <c r="I31" s="21"/>
      <c r="J31" s="203"/>
      <c r="K31" s="42">
        <f t="shared" si="10"/>
        <v>0</v>
      </c>
      <c r="L31" s="42"/>
      <c r="M31" s="43">
        <f t="shared" si="7"/>
        <v>0</v>
      </c>
    </row>
    <row r="32" spans="1:13" s="46" customFormat="1" ht="39.75" customHeight="1" x14ac:dyDescent="0.4">
      <c r="A32" s="177"/>
      <c r="B32" s="175" t="s">
        <v>53</v>
      </c>
      <c r="C32" s="141">
        <v>278452.40000000002</v>
      </c>
      <c r="D32" s="141">
        <f>282040.3+26118.7</f>
        <v>308159</v>
      </c>
      <c r="E32" s="141">
        <v>114973.29</v>
      </c>
      <c r="F32" s="148">
        <f t="shared" ref="F32:F33" si="13">E32/D32</f>
        <v>0.37309999999999999</v>
      </c>
      <c r="G32" s="141">
        <v>49003.4</v>
      </c>
      <c r="H32" s="148">
        <f t="shared" ref="H32" si="14">G32/D32</f>
        <v>0.159</v>
      </c>
      <c r="I32" s="141">
        <f>4565.5+83876+205717.5+14000</f>
        <v>308159</v>
      </c>
      <c r="J32" s="203"/>
      <c r="K32" s="42">
        <f t="shared" si="10"/>
        <v>0</v>
      </c>
      <c r="L32" s="42"/>
      <c r="M32" s="43">
        <f t="shared" si="7"/>
        <v>0</v>
      </c>
    </row>
    <row r="33" spans="1:13" s="46" customFormat="1" ht="39.75" customHeight="1" x14ac:dyDescent="0.4">
      <c r="A33" s="111"/>
      <c r="B33" s="89" t="s">
        <v>11</v>
      </c>
      <c r="C33" s="21"/>
      <c r="D33" s="21"/>
      <c r="E33" s="21">
        <f>G33</f>
        <v>0</v>
      </c>
      <c r="F33" s="149" t="e">
        <f t="shared" si="13"/>
        <v>#DIV/0!</v>
      </c>
      <c r="G33" s="22"/>
      <c r="H33" s="149" t="e">
        <f>G33/D33</f>
        <v>#DIV/0!</v>
      </c>
      <c r="I33" s="21"/>
      <c r="J33" s="203"/>
      <c r="K33" s="42">
        <f t="shared" si="10"/>
        <v>0</v>
      </c>
      <c r="L33" s="42"/>
      <c r="M33" s="43">
        <f t="shared" si="7"/>
        <v>0</v>
      </c>
    </row>
    <row r="34" spans="1:13" s="46" customFormat="1" x14ac:dyDescent="0.4">
      <c r="A34" s="111"/>
      <c r="B34" s="89" t="s">
        <v>13</v>
      </c>
      <c r="C34" s="21"/>
      <c r="D34" s="21"/>
      <c r="E34" s="21">
        <f>G34</f>
        <v>0</v>
      </c>
      <c r="F34" s="84"/>
      <c r="G34" s="22"/>
      <c r="H34" s="84"/>
      <c r="I34" s="21"/>
      <c r="J34" s="203"/>
      <c r="K34" s="42">
        <f t="shared" si="10"/>
        <v>0</v>
      </c>
      <c r="L34" s="42"/>
      <c r="M34" s="43">
        <f t="shared" si="7"/>
        <v>0</v>
      </c>
    </row>
    <row r="35" spans="1:13" s="46" customFormat="1" x14ac:dyDescent="0.4">
      <c r="A35" s="111"/>
      <c r="B35" s="89" t="s">
        <v>5</v>
      </c>
      <c r="C35" s="21"/>
      <c r="D35" s="21"/>
      <c r="E35" s="21"/>
      <c r="F35" s="84"/>
      <c r="G35" s="22"/>
      <c r="H35" s="84"/>
      <c r="I35" s="21"/>
      <c r="J35" s="203"/>
      <c r="K35" s="42">
        <f t="shared" si="10"/>
        <v>0</v>
      </c>
      <c r="L35" s="42"/>
      <c r="M35" s="43">
        <f t="shared" si="7"/>
        <v>0</v>
      </c>
    </row>
    <row r="36" spans="1:13" s="128" customFormat="1" ht="52.5" customHeight="1" x14ac:dyDescent="0.25">
      <c r="A36" s="111" t="s">
        <v>34</v>
      </c>
      <c r="B36" s="109" t="s">
        <v>58</v>
      </c>
      <c r="C36" s="133"/>
      <c r="D36" s="133"/>
      <c r="E36" s="135"/>
      <c r="F36" s="83"/>
      <c r="G36" s="131"/>
      <c r="H36" s="83"/>
      <c r="I36" s="136"/>
      <c r="J36" s="123" t="s">
        <v>36</v>
      </c>
      <c r="K36" s="69">
        <f t="shared" si="10"/>
        <v>0</v>
      </c>
      <c r="L36" s="69"/>
      <c r="M36" s="70">
        <f t="shared" si="7"/>
        <v>0</v>
      </c>
    </row>
    <row r="37" spans="1:13" s="46" customFormat="1" ht="355.5" customHeight="1" x14ac:dyDescent="0.4">
      <c r="A37" s="105" t="s">
        <v>1</v>
      </c>
      <c r="B37" s="103" t="s">
        <v>123</v>
      </c>
      <c r="C37" s="145">
        <f>C39+C40+C38</f>
        <v>320057.59999999998</v>
      </c>
      <c r="D37" s="140">
        <f>D39+D40+D38</f>
        <v>321318.84000000003</v>
      </c>
      <c r="E37" s="140">
        <f>E39+E40+E38</f>
        <v>62469.72</v>
      </c>
      <c r="F37" s="147">
        <f t="shared" ref="F37" si="15">E37/D37</f>
        <v>0.19439999999999999</v>
      </c>
      <c r="G37" s="145">
        <f>G39+G40+G38</f>
        <v>62469.72</v>
      </c>
      <c r="H37" s="147">
        <f t="shared" ref="H37" si="16">G37/D37</f>
        <v>0.19439999999999999</v>
      </c>
      <c r="I37" s="140">
        <f>I39+I40+I38</f>
        <v>321318.84000000003</v>
      </c>
      <c r="J37" s="183" t="s">
        <v>116</v>
      </c>
      <c r="K37" s="42">
        <f t="shared" si="10"/>
        <v>0</v>
      </c>
      <c r="L37" s="42"/>
      <c r="M37" s="43">
        <f t="shared" si="7"/>
        <v>0</v>
      </c>
    </row>
    <row r="38" spans="1:13" s="46" customFormat="1" x14ac:dyDescent="0.4">
      <c r="A38" s="108"/>
      <c r="B38" s="89" t="s">
        <v>4</v>
      </c>
      <c r="C38" s="141">
        <v>107.8</v>
      </c>
      <c r="D38" s="141">
        <v>486.14</v>
      </c>
      <c r="E38" s="141">
        <v>0</v>
      </c>
      <c r="F38" s="148">
        <f>E38/D38</f>
        <v>0</v>
      </c>
      <c r="G38" s="37">
        <v>0</v>
      </c>
      <c r="H38" s="148">
        <f>G38/D38</f>
        <v>0</v>
      </c>
      <c r="I38" s="141">
        <f>D38</f>
        <v>486.14</v>
      </c>
      <c r="J38" s="182"/>
      <c r="K38" s="42">
        <f t="shared" si="10"/>
        <v>0</v>
      </c>
      <c r="L38" s="51"/>
      <c r="M38" s="52"/>
    </row>
    <row r="39" spans="1:13" s="46" customFormat="1" x14ac:dyDescent="0.4">
      <c r="A39" s="177"/>
      <c r="B39" s="175" t="s">
        <v>53</v>
      </c>
      <c r="C39" s="141">
        <v>160784.70000000001</v>
      </c>
      <c r="D39" s="141">
        <v>161667.5</v>
      </c>
      <c r="E39" s="141">
        <v>31234.86</v>
      </c>
      <c r="F39" s="148">
        <f t="shared" ref="F39" si="17">E39/D39</f>
        <v>0.19320000000000001</v>
      </c>
      <c r="G39" s="141">
        <v>31234.86</v>
      </c>
      <c r="H39" s="148">
        <f t="shared" ref="H39" si="18">G39/D39</f>
        <v>0.19320000000000001</v>
      </c>
      <c r="I39" s="141">
        <v>161667.5</v>
      </c>
      <c r="J39" s="182"/>
      <c r="K39" s="42">
        <f t="shared" si="10"/>
        <v>0</v>
      </c>
      <c r="L39" s="42"/>
      <c r="M39" s="43">
        <f t="shared" ref="M39:M70" si="19">D39-I39</f>
        <v>0</v>
      </c>
    </row>
    <row r="40" spans="1:13" s="46" customFormat="1" x14ac:dyDescent="0.4">
      <c r="A40" s="104"/>
      <c r="B40" s="89" t="s">
        <v>11</v>
      </c>
      <c r="C40" s="141">
        <v>159165.1</v>
      </c>
      <c r="D40" s="141">
        <v>159165.20000000001</v>
      </c>
      <c r="E40" s="141">
        <v>31234.86</v>
      </c>
      <c r="F40" s="148">
        <f>E40/D40</f>
        <v>0.19620000000000001</v>
      </c>
      <c r="G40" s="37">
        <v>31234.86</v>
      </c>
      <c r="H40" s="148">
        <f>G40/D40</f>
        <v>0.19620000000000001</v>
      </c>
      <c r="I40" s="141">
        <v>159165.20000000001</v>
      </c>
      <c r="J40" s="182"/>
      <c r="K40" s="42">
        <f t="shared" si="10"/>
        <v>0</v>
      </c>
      <c r="L40" s="42"/>
      <c r="M40" s="43">
        <f t="shared" si="19"/>
        <v>0</v>
      </c>
    </row>
    <row r="41" spans="1:13" s="46" customFormat="1" x14ac:dyDescent="0.4">
      <c r="A41" s="104"/>
      <c r="B41" s="89" t="s">
        <v>13</v>
      </c>
      <c r="C41" s="21"/>
      <c r="D41" s="21"/>
      <c r="E41" s="21"/>
      <c r="F41" s="84"/>
      <c r="G41" s="22"/>
      <c r="H41" s="84"/>
      <c r="I41" s="21"/>
      <c r="J41" s="182"/>
      <c r="K41" s="42">
        <f t="shared" si="10"/>
        <v>0</v>
      </c>
      <c r="L41" s="42"/>
      <c r="M41" s="43">
        <f t="shared" si="19"/>
        <v>0</v>
      </c>
    </row>
    <row r="42" spans="1:13" s="46" customFormat="1" x14ac:dyDescent="0.4">
      <c r="A42" s="104"/>
      <c r="B42" s="89" t="s">
        <v>5</v>
      </c>
      <c r="C42" s="21"/>
      <c r="D42" s="21"/>
      <c r="E42" s="21"/>
      <c r="F42" s="84"/>
      <c r="G42" s="22"/>
      <c r="H42" s="84"/>
      <c r="I42" s="21"/>
      <c r="J42" s="182"/>
      <c r="K42" s="42">
        <f t="shared" si="10"/>
        <v>0</v>
      </c>
      <c r="L42" s="42"/>
      <c r="M42" s="43">
        <f t="shared" si="19"/>
        <v>0</v>
      </c>
    </row>
    <row r="43" spans="1:13" s="50" customFormat="1" ht="174.75" customHeight="1" x14ac:dyDescent="0.25">
      <c r="A43" s="104" t="s">
        <v>10</v>
      </c>
      <c r="B43" s="103" t="s">
        <v>94</v>
      </c>
      <c r="C43" s="140">
        <f>C44+C45+C46+C47</f>
        <v>8731.19</v>
      </c>
      <c r="D43" s="140">
        <f>D44+D45+D46+D47</f>
        <v>7574.19</v>
      </c>
      <c r="E43" s="133">
        <f>E44+E45+E46+E47+E48</f>
        <v>0</v>
      </c>
      <c r="F43" s="83">
        <f>E43/D43</f>
        <v>0</v>
      </c>
      <c r="G43" s="131">
        <f>SUM(G44:G48)</f>
        <v>0</v>
      </c>
      <c r="H43" s="83">
        <f>G43/D43</f>
        <v>0</v>
      </c>
      <c r="I43" s="140">
        <f>I44+I45+I46+I47</f>
        <v>7574.19</v>
      </c>
      <c r="J43" s="209" t="s">
        <v>106</v>
      </c>
      <c r="K43" s="42">
        <f t="shared" si="10"/>
        <v>0</v>
      </c>
      <c r="L43" s="42"/>
      <c r="M43" s="43">
        <f t="shared" si="19"/>
        <v>0</v>
      </c>
    </row>
    <row r="44" spans="1:13" s="45" customFormat="1" x14ac:dyDescent="0.25">
      <c r="A44" s="107"/>
      <c r="B44" s="89" t="s">
        <v>4</v>
      </c>
      <c r="C44" s="21"/>
      <c r="D44" s="21"/>
      <c r="E44" s="21"/>
      <c r="F44" s="84"/>
      <c r="G44" s="22"/>
      <c r="H44" s="83"/>
      <c r="I44" s="141"/>
      <c r="J44" s="182"/>
      <c r="K44" s="42">
        <f t="shared" si="10"/>
        <v>0</v>
      </c>
      <c r="L44" s="42"/>
      <c r="M44" s="43">
        <f t="shared" si="19"/>
        <v>0</v>
      </c>
    </row>
    <row r="45" spans="1:13" s="45" customFormat="1" x14ac:dyDescent="0.25">
      <c r="A45" s="107"/>
      <c r="B45" s="89" t="s">
        <v>53</v>
      </c>
      <c r="C45" s="141">
        <v>7858</v>
      </c>
      <c r="D45" s="141">
        <v>6701</v>
      </c>
      <c r="E45" s="21">
        <v>0</v>
      </c>
      <c r="F45" s="84">
        <f>E45/D45</f>
        <v>0</v>
      </c>
      <c r="G45" s="22">
        <v>0</v>
      </c>
      <c r="H45" s="84">
        <f t="shared" ref="H45:H46" si="20">G45/D45</f>
        <v>0</v>
      </c>
      <c r="I45" s="141">
        <v>6701</v>
      </c>
      <c r="J45" s="182"/>
      <c r="K45" s="42">
        <f t="shared" si="10"/>
        <v>0</v>
      </c>
      <c r="L45" s="42"/>
      <c r="M45" s="43">
        <f t="shared" si="19"/>
        <v>0</v>
      </c>
    </row>
    <row r="46" spans="1:13" s="45" customFormat="1" x14ac:dyDescent="0.25">
      <c r="A46" s="107"/>
      <c r="B46" s="89" t="s">
        <v>11</v>
      </c>
      <c r="C46" s="141">
        <v>873.19</v>
      </c>
      <c r="D46" s="141">
        <v>873.19</v>
      </c>
      <c r="E46" s="21">
        <v>0</v>
      </c>
      <c r="F46" s="84">
        <f>E46/D46</f>
        <v>0</v>
      </c>
      <c r="G46" s="22">
        <v>0</v>
      </c>
      <c r="H46" s="84">
        <f t="shared" si="20"/>
        <v>0</v>
      </c>
      <c r="I46" s="141">
        <v>873.19</v>
      </c>
      <c r="J46" s="182"/>
      <c r="K46" s="42">
        <f t="shared" si="10"/>
        <v>0</v>
      </c>
      <c r="L46" s="42"/>
      <c r="M46" s="43">
        <f t="shared" si="19"/>
        <v>0</v>
      </c>
    </row>
    <row r="47" spans="1:13" s="45" customFormat="1" x14ac:dyDescent="0.25">
      <c r="A47" s="107"/>
      <c r="B47" s="89" t="s">
        <v>13</v>
      </c>
      <c r="C47" s="21">
        <v>0</v>
      </c>
      <c r="D47" s="21">
        <v>0</v>
      </c>
      <c r="E47" s="21"/>
      <c r="F47" s="84">
        <v>0</v>
      </c>
      <c r="G47" s="53"/>
      <c r="H47" s="84"/>
      <c r="I47" s="21">
        <v>0</v>
      </c>
      <c r="J47" s="182"/>
      <c r="K47" s="42">
        <f t="shared" si="10"/>
        <v>0</v>
      </c>
      <c r="L47" s="42"/>
      <c r="M47" s="43">
        <f t="shared" si="19"/>
        <v>0</v>
      </c>
    </row>
    <row r="48" spans="1:13" s="45" customFormat="1" x14ac:dyDescent="0.25">
      <c r="A48" s="107"/>
      <c r="B48" s="89" t="s">
        <v>5</v>
      </c>
      <c r="C48" s="21"/>
      <c r="D48" s="21"/>
      <c r="E48" s="21"/>
      <c r="F48" s="84"/>
      <c r="G48" s="22"/>
      <c r="H48" s="84"/>
      <c r="I48" s="21"/>
      <c r="J48" s="182"/>
      <c r="K48" s="42">
        <f t="shared" si="10"/>
        <v>0</v>
      </c>
      <c r="L48" s="42"/>
      <c r="M48" s="43">
        <f t="shared" si="19"/>
        <v>0</v>
      </c>
    </row>
    <row r="49" spans="1:13" s="45" customFormat="1" ht="183" customHeight="1" x14ac:dyDescent="0.25">
      <c r="A49" s="104" t="s">
        <v>35</v>
      </c>
      <c r="B49" s="103" t="s">
        <v>93</v>
      </c>
      <c r="C49" s="145">
        <f>C50+C51+C52+C53</f>
        <v>9175.9</v>
      </c>
      <c r="D49" s="145">
        <f t="shared" ref="D49:E49" si="21">D50+D51+D52+D53</f>
        <v>9497.1</v>
      </c>
      <c r="E49" s="145">
        <f t="shared" si="21"/>
        <v>1302</v>
      </c>
      <c r="F49" s="146">
        <f t="shared" ref="F49:F51" si="22">E49/D49</f>
        <v>0.1371</v>
      </c>
      <c r="G49" s="145">
        <f>G50+G51+G52+G53</f>
        <v>1098.27</v>
      </c>
      <c r="H49" s="146">
        <f t="shared" ref="H49:H51" si="23">G49/D49</f>
        <v>0.11559999999999999</v>
      </c>
      <c r="I49" s="145">
        <f>I50+I51+I52+I53</f>
        <v>9497.1</v>
      </c>
      <c r="J49" s="182" t="s">
        <v>107</v>
      </c>
      <c r="K49" s="42">
        <f t="shared" si="10"/>
        <v>0</v>
      </c>
      <c r="L49" s="42"/>
      <c r="M49" s="43">
        <f t="shared" si="19"/>
        <v>0</v>
      </c>
    </row>
    <row r="50" spans="1:13" s="45" customFormat="1" ht="27.75" customHeight="1" x14ac:dyDescent="0.25">
      <c r="A50" s="104"/>
      <c r="B50" s="89" t="s">
        <v>4</v>
      </c>
      <c r="C50" s="131"/>
      <c r="D50" s="131"/>
      <c r="E50" s="131"/>
      <c r="F50" s="132"/>
      <c r="G50" s="131"/>
      <c r="H50" s="132"/>
      <c r="I50" s="145"/>
      <c r="J50" s="182"/>
      <c r="K50" s="42">
        <f t="shared" si="10"/>
        <v>0</v>
      </c>
      <c r="L50" s="42"/>
      <c r="M50" s="43">
        <f t="shared" si="19"/>
        <v>0</v>
      </c>
    </row>
    <row r="51" spans="1:13" s="45" customFormat="1" ht="27.75" customHeight="1" x14ac:dyDescent="0.25">
      <c r="A51" s="104"/>
      <c r="B51" s="89" t="s">
        <v>16</v>
      </c>
      <c r="C51" s="37">
        <v>9175.9</v>
      </c>
      <c r="D51" s="37">
        <v>9497.1</v>
      </c>
      <c r="E51" s="37">
        <v>1302</v>
      </c>
      <c r="F51" s="40">
        <f t="shared" si="22"/>
        <v>0.1371</v>
      </c>
      <c r="G51" s="37">
        <v>1098.27</v>
      </c>
      <c r="H51" s="40">
        <f t="shared" si="23"/>
        <v>0.11559999999999999</v>
      </c>
      <c r="I51" s="37">
        <f>8749.2+747.9</f>
        <v>9497.1</v>
      </c>
      <c r="J51" s="182"/>
      <c r="K51" s="42">
        <f t="shared" si="10"/>
        <v>0</v>
      </c>
      <c r="L51" s="42"/>
      <c r="M51" s="43">
        <f t="shared" si="19"/>
        <v>0</v>
      </c>
    </row>
    <row r="52" spans="1:13" s="45" customFormat="1" ht="27.75" customHeight="1" x14ac:dyDescent="0.25">
      <c r="A52" s="104"/>
      <c r="B52" s="89" t="s">
        <v>11</v>
      </c>
      <c r="C52" s="131"/>
      <c r="D52" s="131"/>
      <c r="E52" s="131"/>
      <c r="F52" s="132"/>
      <c r="G52" s="131"/>
      <c r="H52" s="132"/>
      <c r="I52" s="131"/>
      <c r="J52" s="182"/>
      <c r="K52" s="42">
        <f t="shared" si="10"/>
        <v>0</v>
      </c>
      <c r="L52" s="42"/>
      <c r="M52" s="43">
        <f t="shared" si="19"/>
        <v>0</v>
      </c>
    </row>
    <row r="53" spans="1:13" s="45" customFormat="1" ht="27.75" customHeight="1" x14ac:dyDescent="0.25">
      <c r="A53" s="104"/>
      <c r="B53" s="89" t="s">
        <v>13</v>
      </c>
      <c r="C53" s="131"/>
      <c r="D53" s="131"/>
      <c r="E53" s="131"/>
      <c r="F53" s="132"/>
      <c r="G53" s="131"/>
      <c r="H53" s="132"/>
      <c r="I53" s="131"/>
      <c r="J53" s="182"/>
      <c r="K53" s="42">
        <f t="shared" si="10"/>
        <v>0</v>
      </c>
      <c r="L53" s="42"/>
      <c r="M53" s="43">
        <f t="shared" si="19"/>
        <v>0</v>
      </c>
    </row>
    <row r="54" spans="1:13" s="45" customFormat="1" ht="27.75" customHeight="1" x14ac:dyDescent="0.25">
      <c r="A54" s="104"/>
      <c r="B54" s="89" t="s">
        <v>5</v>
      </c>
      <c r="C54" s="22"/>
      <c r="D54" s="22"/>
      <c r="E54" s="22"/>
      <c r="F54" s="85"/>
      <c r="G54" s="22"/>
      <c r="H54" s="85"/>
      <c r="I54" s="22"/>
      <c r="J54" s="182"/>
      <c r="K54" s="42">
        <f t="shared" ref="K54:K85" si="24">D54-I54</f>
        <v>0</v>
      </c>
      <c r="L54" s="42"/>
      <c r="M54" s="43">
        <f t="shared" si="19"/>
        <v>0</v>
      </c>
    </row>
    <row r="55" spans="1:13" s="54" customFormat="1" ht="230.25" customHeight="1" x14ac:dyDescent="0.25">
      <c r="A55" s="91" t="s">
        <v>17</v>
      </c>
      <c r="B55" s="38" t="s">
        <v>66</v>
      </c>
      <c r="C55" s="129">
        <f>C56+C57+C58+C59+C60</f>
        <v>1797</v>
      </c>
      <c r="D55" s="129">
        <f>D56+D57+D58+D59+D60</f>
        <v>1797</v>
      </c>
      <c r="E55" s="129">
        <f t="shared" ref="E55" si="25">E56+E57+E58+E59+E60</f>
        <v>1703.92</v>
      </c>
      <c r="F55" s="134">
        <f>E55/D55</f>
        <v>0.94820000000000004</v>
      </c>
      <c r="G55" s="129">
        <f>G56+G57+G58+G59+G60</f>
        <v>1247.97</v>
      </c>
      <c r="H55" s="134">
        <f>G55/D55</f>
        <v>0.69450000000000001</v>
      </c>
      <c r="I55" s="129">
        <f>I56+I57+I58+I59+I60</f>
        <v>1797</v>
      </c>
      <c r="J55" s="183" t="s">
        <v>117</v>
      </c>
      <c r="K55" s="42">
        <f t="shared" si="24"/>
        <v>0</v>
      </c>
      <c r="L55" s="42"/>
      <c r="M55" s="43">
        <f t="shared" si="19"/>
        <v>0</v>
      </c>
    </row>
    <row r="56" spans="1:13" s="45" customFormat="1" x14ac:dyDescent="0.25">
      <c r="A56" s="91"/>
      <c r="B56" s="39" t="s">
        <v>4</v>
      </c>
      <c r="C56" s="37">
        <v>0</v>
      </c>
      <c r="D56" s="37">
        <v>0</v>
      </c>
      <c r="E56" s="37">
        <v>0</v>
      </c>
      <c r="F56" s="40"/>
      <c r="G56" s="37">
        <v>0</v>
      </c>
      <c r="H56" s="40"/>
      <c r="I56" s="37">
        <v>0</v>
      </c>
      <c r="J56" s="182"/>
      <c r="K56" s="42">
        <f t="shared" si="24"/>
        <v>0</v>
      </c>
      <c r="L56" s="42"/>
      <c r="M56" s="43">
        <f t="shared" si="19"/>
        <v>0</v>
      </c>
    </row>
    <row r="57" spans="1:13" s="45" customFormat="1" x14ac:dyDescent="0.25">
      <c r="A57" s="91"/>
      <c r="B57" s="39" t="s">
        <v>53</v>
      </c>
      <c r="C57" s="37">
        <v>1797</v>
      </c>
      <c r="D57" s="37">
        <v>1797</v>
      </c>
      <c r="E57" s="37">
        <v>1703.92</v>
      </c>
      <c r="F57" s="40">
        <f t="shared" ref="F57" si="26">E57/D57</f>
        <v>0.94820000000000004</v>
      </c>
      <c r="G57" s="37">
        <v>1247.97</v>
      </c>
      <c r="H57" s="40">
        <f t="shared" ref="H57" si="27">G57/D57</f>
        <v>0.69450000000000001</v>
      </c>
      <c r="I57" s="37">
        <v>1797</v>
      </c>
      <c r="J57" s="182"/>
      <c r="K57" s="42">
        <f t="shared" si="24"/>
        <v>0</v>
      </c>
      <c r="L57" s="42"/>
      <c r="M57" s="43">
        <f t="shared" si="19"/>
        <v>0</v>
      </c>
    </row>
    <row r="58" spans="1:13" s="45" customFormat="1" x14ac:dyDescent="0.25">
      <c r="A58" s="91"/>
      <c r="B58" s="39" t="s">
        <v>11</v>
      </c>
      <c r="C58" s="37">
        <v>0</v>
      </c>
      <c r="D58" s="37">
        <v>0</v>
      </c>
      <c r="E58" s="22">
        <f>G58</f>
        <v>0</v>
      </c>
      <c r="F58" s="85"/>
      <c r="G58" s="22">
        <v>0</v>
      </c>
      <c r="H58" s="85"/>
      <c r="I58" s="22">
        <v>0</v>
      </c>
      <c r="J58" s="182"/>
      <c r="K58" s="42">
        <f t="shared" si="24"/>
        <v>0</v>
      </c>
      <c r="L58" s="42"/>
      <c r="M58" s="43">
        <f t="shared" si="19"/>
        <v>0</v>
      </c>
    </row>
    <row r="59" spans="1:13" s="45" customFormat="1" x14ac:dyDescent="0.25">
      <c r="A59" s="91"/>
      <c r="B59" s="39" t="s">
        <v>13</v>
      </c>
      <c r="C59" s="37"/>
      <c r="D59" s="37"/>
      <c r="E59" s="22"/>
      <c r="F59" s="85"/>
      <c r="G59" s="22"/>
      <c r="H59" s="85"/>
      <c r="I59" s="22"/>
      <c r="J59" s="182"/>
      <c r="K59" s="42">
        <f t="shared" si="24"/>
        <v>0</v>
      </c>
      <c r="L59" s="42"/>
      <c r="M59" s="43">
        <f t="shared" si="19"/>
        <v>0</v>
      </c>
    </row>
    <row r="60" spans="1:13" s="45" customFormat="1" ht="63" customHeight="1" x14ac:dyDescent="0.25">
      <c r="A60" s="91"/>
      <c r="B60" s="89" t="s">
        <v>5</v>
      </c>
      <c r="C60" s="22"/>
      <c r="D60" s="22"/>
      <c r="E60" s="22"/>
      <c r="F60" s="85"/>
      <c r="G60" s="22"/>
      <c r="H60" s="85"/>
      <c r="I60" s="22"/>
      <c r="J60" s="182"/>
      <c r="K60" s="42">
        <f t="shared" si="24"/>
        <v>0</v>
      </c>
      <c r="L60" s="42"/>
      <c r="M60" s="43">
        <f t="shared" si="19"/>
        <v>0</v>
      </c>
    </row>
    <row r="61" spans="1:13" s="80" customFormat="1" ht="72.75" customHeight="1" x14ac:dyDescent="0.25">
      <c r="A61" s="111" t="s">
        <v>18</v>
      </c>
      <c r="B61" s="109" t="s">
        <v>73</v>
      </c>
      <c r="C61" s="131"/>
      <c r="D61" s="131"/>
      <c r="E61" s="137"/>
      <c r="F61" s="132"/>
      <c r="G61" s="131"/>
      <c r="H61" s="132"/>
      <c r="I61" s="138"/>
      <c r="J61" s="123" t="s">
        <v>36</v>
      </c>
      <c r="K61" s="18">
        <f t="shared" si="24"/>
        <v>0</v>
      </c>
      <c r="L61" s="18"/>
      <c r="M61" s="19">
        <f t="shared" si="19"/>
        <v>0</v>
      </c>
    </row>
    <row r="62" spans="1:13" s="74" customFormat="1" ht="72" customHeight="1" x14ac:dyDescent="0.25">
      <c r="A62" s="112" t="s">
        <v>19</v>
      </c>
      <c r="B62" s="109" t="s">
        <v>96</v>
      </c>
      <c r="C62" s="156">
        <f>SUM(C63:C66)</f>
        <v>365272.68</v>
      </c>
      <c r="D62" s="156">
        <f>SUM(D63:D66)</f>
        <v>361810.58</v>
      </c>
      <c r="E62" s="156">
        <f>SUM(E63:E66)</f>
        <v>26926.080000000002</v>
      </c>
      <c r="F62" s="157">
        <f>E62/D62</f>
        <v>7.4399999999999994E-2</v>
      </c>
      <c r="G62" s="156">
        <f t="shared" ref="G62" si="28">SUM(G63:G67)</f>
        <v>26926.080000000002</v>
      </c>
      <c r="H62" s="158">
        <f>G62/D62</f>
        <v>7.4399999999999994E-2</v>
      </c>
      <c r="I62" s="156">
        <f>SUM(I63:I66)</f>
        <v>361810.58</v>
      </c>
      <c r="J62" s="210"/>
      <c r="K62" s="69">
        <f t="shared" si="24"/>
        <v>0</v>
      </c>
      <c r="L62" s="69"/>
      <c r="M62" s="70">
        <f t="shared" si="19"/>
        <v>0</v>
      </c>
    </row>
    <row r="63" spans="1:13" s="72" customFormat="1" x14ac:dyDescent="0.25">
      <c r="A63" s="111"/>
      <c r="B63" s="89" t="s">
        <v>4</v>
      </c>
      <c r="C63" s="37">
        <f t="shared" ref="C63:E67" si="29">C69+C105</f>
        <v>17922.2</v>
      </c>
      <c r="D63" s="37">
        <f t="shared" si="29"/>
        <v>11804.2</v>
      </c>
      <c r="E63" s="141">
        <f t="shared" si="29"/>
        <v>0</v>
      </c>
      <c r="F63" s="40">
        <f t="shared" ref="F63:F65" si="30">E63/D63</f>
        <v>0</v>
      </c>
      <c r="G63" s="141">
        <f>G69+G105</f>
        <v>0</v>
      </c>
      <c r="H63" s="40">
        <f t="shared" ref="H63:H65" si="31">G63/D63</f>
        <v>0</v>
      </c>
      <c r="I63" s="37">
        <f>I69+I105</f>
        <v>11804.2</v>
      </c>
      <c r="J63" s="210"/>
      <c r="K63" s="69">
        <f t="shared" si="24"/>
        <v>0</v>
      </c>
      <c r="L63" s="69"/>
      <c r="M63" s="70">
        <f t="shared" si="19"/>
        <v>0</v>
      </c>
    </row>
    <row r="64" spans="1:13" s="72" customFormat="1" x14ac:dyDescent="0.25">
      <c r="A64" s="111"/>
      <c r="B64" s="89" t="s">
        <v>37</v>
      </c>
      <c r="C64" s="37">
        <f t="shared" si="29"/>
        <v>290062.09999999998</v>
      </c>
      <c r="D64" s="37">
        <f t="shared" si="29"/>
        <v>292718</v>
      </c>
      <c r="E64" s="141">
        <f t="shared" si="29"/>
        <v>16911.5</v>
      </c>
      <c r="F64" s="40">
        <f t="shared" si="30"/>
        <v>5.7799999999999997E-2</v>
      </c>
      <c r="G64" s="141">
        <f>G70+G106</f>
        <v>16911.5</v>
      </c>
      <c r="H64" s="40">
        <f t="shared" si="31"/>
        <v>5.7799999999999997E-2</v>
      </c>
      <c r="I64" s="37">
        <f>I70+I106</f>
        <v>292718</v>
      </c>
      <c r="J64" s="210"/>
      <c r="K64" s="69">
        <f t="shared" si="24"/>
        <v>0</v>
      </c>
      <c r="L64" s="69"/>
      <c r="M64" s="70">
        <f t="shared" si="19"/>
        <v>0</v>
      </c>
    </row>
    <row r="65" spans="1:13" s="72" customFormat="1" x14ac:dyDescent="0.25">
      <c r="A65" s="111"/>
      <c r="B65" s="89" t="s">
        <v>11</v>
      </c>
      <c r="C65" s="37">
        <f t="shared" si="29"/>
        <v>57288.38</v>
      </c>
      <c r="D65" s="37">
        <f t="shared" si="29"/>
        <v>57288.38</v>
      </c>
      <c r="E65" s="37">
        <f t="shared" si="29"/>
        <v>10014.58</v>
      </c>
      <c r="F65" s="40">
        <f t="shared" si="30"/>
        <v>0.17480000000000001</v>
      </c>
      <c r="G65" s="37">
        <f>G71+G107</f>
        <v>10014.58</v>
      </c>
      <c r="H65" s="40">
        <f t="shared" si="31"/>
        <v>0.17480000000000001</v>
      </c>
      <c r="I65" s="37">
        <f>I71+I107</f>
        <v>57288.38</v>
      </c>
      <c r="J65" s="210"/>
      <c r="K65" s="69">
        <f t="shared" si="24"/>
        <v>0</v>
      </c>
      <c r="L65" s="69"/>
      <c r="M65" s="70">
        <f t="shared" si="19"/>
        <v>0</v>
      </c>
    </row>
    <row r="66" spans="1:13" s="72" customFormat="1" x14ac:dyDescent="0.25">
      <c r="A66" s="111"/>
      <c r="B66" s="89" t="s">
        <v>13</v>
      </c>
      <c r="C66" s="22">
        <f t="shared" si="29"/>
        <v>0</v>
      </c>
      <c r="D66" s="22">
        <f t="shared" si="29"/>
        <v>0</v>
      </c>
      <c r="E66" s="22">
        <f t="shared" si="29"/>
        <v>0</v>
      </c>
      <c r="F66" s="85">
        <v>0</v>
      </c>
      <c r="G66" s="21"/>
      <c r="H66" s="85">
        <v>0</v>
      </c>
      <c r="I66" s="22">
        <f>I72+I108</f>
        <v>0</v>
      </c>
      <c r="J66" s="210"/>
      <c r="K66" s="69">
        <f t="shared" si="24"/>
        <v>0</v>
      </c>
      <c r="L66" s="69"/>
      <c r="M66" s="70">
        <f t="shared" si="19"/>
        <v>0</v>
      </c>
    </row>
    <row r="67" spans="1:13" s="72" customFormat="1" collapsed="1" x14ac:dyDescent="0.25">
      <c r="A67" s="111"/>
      <c r="B67" s="89" t="s">
        <v>5</v>
      </c>
      <c r="C67" s="22">
        <f t="shared" si="29"/>
        <v>0</v>
      </c>
      <c r="D67" s="22">
        <f t="shared" si="29"/>
        <v>0</v>
      </c>
      <c r="E67" s="22">
        <f t="shared" si="29"/>
        <v>0</v>
      </c>
      <c r="F67" s="85"/>
      <c r="G67" s="22"/>
      <c r="H67" s="85"/>
      <c r="I67" s="22">
        <f>I73+I109</f>
        <v>0</v>
      </c>
      <c r="J67" s="210"/>
      <c r="K67" s="69">
        <f t="shared" si="24"/>
        <v>0</v>
      </c>
      <c r="L67" s="69"/>
      <c r="M67" s="70">
        <f t="shared" si="19"/>
        <v>0</v>
      </c>
    </row>
    <row r="68" spans="1:13" s="68" customFormat="1" ht="45.75" customHeight="1" x14ac:dyDescent="0.25">
      <c r="A68" s="96" t="s">
        <v>42</v>
      </c>
      <c r="B68" s="97" t="s">
        <v>85</v>
      </c>
      <c r="C68" s="162">
        <f>SUM(C69:C73)</f>
        <v>342093.63</v>
      </c>
      <c r="D68" s="162">
        <f>SUM(D69:D73)</f>
        <v>344258.93</v>
      </c>
      <c r="E68" s="162">
        <f>SUM(E69:E73)</f>
        <v>26926.080000000002</v>
      </c>
      <c r="F68" s="165">
        <f>E68/D68</f>
        <v>7.8200000000000006E-2</v>
      </c>
      <c r="G68" s="162">
        <f>SUM(G69:G73)</f>
        <v>26926.080000000002</v>
      </c>
      <c r="H68" s="165">
        <f>G68/D68</f>
        <v>7.8200000000000006E-2</v>
      </c>
      <c r="I68" s="162">
        <f>SUM(I69:I73)</f>
        <v>344258.93</v>
      </c>
      <c r="J68" s="212"/>
      <c r="K68" s="63">
        <f t="shared" si="24"/>
        <v>0</v>
      </c>
      <c r="L68" s="67"/>
      <c r="M68" s="64">
        <f t="shared" si="19"/>
        <v>0</v>
      </c>
    </row>
    <row r="69" spans="1:13" s="66" customFormat="1" x14ac:dyDescent="0.25">
      <c r="A69" s="102"/>
      <c r="B69" s="160" t="s">
        <v>4</v>
      </c>
      <c r="C69" s="37">
        <f t="shared" ref="C69:I69" si="32">C93+C75</f>
        <v>0</v>
      </c>
      <c r="D69" s="37">
        <f t="shared" si="32"/>
        <v>0</v>
      </c>
      <c r="E69" s="37">
        <f t="shared" si="32"/>
        <v>0</v>
      </c>
      <c r="F69" s="40">
        <f t="shared" si="32"/>
        <v>0</v>
      </c>
      <c r="G69" s="37">
        <f t="shared" si="32"/>
        <v>0</v>
      </c>
      <c r="H69" s="40">
        <f t="shared" si="32"/>
        <v>0</v>
      </c>
      <c r="I69" s="37">
        <f t="shared" si="32"/>
        <v>0</v>
      </c>
      <c r="J69" s="212"/>
      <c r="K69" s="63">
        <f t="shared" si="24"/>
        <v>0</v>
      </c>
      <c r="L69" s="63"/>
      <c r="M69" s="64">
        <f t="shared" si="19"/>
        <v>0</v>
      </c>
    </row>
    <row r="70" spans="1:13" s="66" customFormat="1" x14ac:dyDescent="0.25">
      <c r="A70" s="102"/>
      <c r="B70" s="160" t="s">
        <v>52</v>
      </c>
      <c r="C70" s="37">
        <f t="shared" ref="C70:I70" si="33">C94+C76</f>
        <v>285078.5</v>
      </c>
      <c r="D70" s="37">
        <f t="shared" si="33"/>
        <v>287243.8</v>
      </c>
      <c r="E70" s="37">
        <f t="shared" si="33"/>
        <v>16911.5</v>
      </c>
      <c r="F70" s="40">
        <f t="shared" si="33"/>
        <v>0.1628</v>
      </c>
      <c r="G70" s="37">
        <f t="shared" si="33"/>
        <v>16911.5</v>
      </c>
      <c r="H70" s="40">
        <f t="shared" si="33"/>
        <v>0.1628</v>
      </c>
      <c r="I70" s="37">
        <f t="shared" si="33"/>
        <v>287243.8</v>
      </c>
      <c r="J70" s="212"/>
      <c r="K70" s="63">
        <f t="shared" si="24"/>
        <v>0</v>
      </c>
      <c r="L70" s="63"/>
      <c r="M70" s="64">
        <f t="shared" si="19"/>
        <v>0</v>
      </c>
    </row>
    <row r="71" spans="1:13" s="66" customFormat="1" x14ac:dyDescent="0.25">
      <c r="A71" s="102"/>
      <c r="B71" s="160" t="s">
        <v>11</v>
      </c>
      <c r="C71" s="37">
        <f t="shared" ref="C71:I71" si="34">C95+C77</f>
        <v>57015.13</v>
      </c>
      <c r="D71" s="37">
        <f t="shared" si="34"/>
        <v>57015.13</v>
      </c>
      <c r="E71" s="37">
        <f t="shared" si="34"/>
        <v>10014.58</v>
      </c>
      <c r="F71" s="40">
        <f t="shared" si="34"/>
        <v>0.2893</v>
      </c>
      <c r="G71" s="37">
        <f t="shared" si="34"/>
        <v>10014.58</v>
      </c>
      <c r="H71" s="40">
        <f t="shared" si="34"/>
        <v>0.2893</v>
      </c>
      <c r="I71" s="37">
        <f t="shared" si="34"/>
        <v>57015.13</v>
      </c>
      <c r="J71" s="212"/>
      <c r="K71" s="63">
        <f t="shared" si="24"/>
        <v>0</v>
      </c>
      <c r="L71" s="63"/>
      <c r="M71" s="64">
        <f t="shared" ref="M71:M102" si="35">D71-I71</f>
        <v>0</v>
      </c>
    </row>
    <row r="72" spans="1:13" s="66" customFormat="1" x14ac:dyDescent="0.25">
      <c r="A72" s="102"/>
      <c r="B72" s="160" t="s">
        <v>13</v>
      </c>
      <c r="C72" s="37"/>
      <c r="D72" s="37"/>
      <c r="E72" s="37"/>
      <c r="F72" s="40">
        <v>0</v>
      </c>
      <c r="G72" s="37"/>
      <c r="H72" s="40">
        <v>0</v>
      </c>
      <c r="I72" s="37"/>
      <c r="J72" s="212"/>
      <c r="K72" s="63">
        <f t="shared" si="24"/>
        <v>0</v>
      </c>
      <c r="L72" s="63"/>
      <c r="M72" s="64">
        <f t="shared" si="35"/>
        <v>0</v>
      </c>
    </row>
    <row r="73" spans="1:13" s="66" customFormat="1" x14ac:dyDescent="0.25">
      <c r="A73" s="102"/>
      <c r="B73" s="160" t="s">
        <v>5</v>
      </c>
      <c r="C73" s="37">
        <f t="shared" ref="C73:I73" si="36">C79+C97</f>
        <v>0</v>
      </c>
      <c r="D73" s="37">
        <f t="shared" si="36"/>
        <v>0</v>
      </c>
      <c r="E73" s="37">
        <f t="shared" si="36"/>
        <v>0</v>
      </c>
      <c r="F73" s="40">
        <f t="shared" si="36"/>
        <v>0</v>
      </c>
      <c r="G73" s="37">
        <f t="shared" si="36"/>
        <v>0</v>
      </c>
      <c r="H73" s="40">
        <f t="shared" si="36"/>
        <v>0</v>
      </c>
      <c r="I73" s="37">
        <f t="shared" si="36"/>
        <v>0</v>
      </c>
      <c r="J73" s="212"/>
      <c r="K73" s="63">
        <f t="shared" si="24"/>
        <v>0</v>
      </c>
      <c r="L73" s="63"/>
      <c r="M73" s="64">
        <f t="shared" si="35"/>
        <v>0</v>
      </c>
    </row>
    <row r="74" spans="1:13" s="68" customFormat="1" ht="87" customHeight="1" x14ac:dyDescent="0.25">
      <c r="A74" s="100" t="s">
        <v>43</v>
      </c>
      <c r="B74" s="101" t="s">
        <v>90</v>
      </c>
      <c r="C74" s="162">
        <f>SUM(C75:C79)</f>
        <v>203630.67</v>
      </c>
      <c r="D74" s="162">
        <f>SUM(D75:D79)</f>
        <v>205795.97</v>
      </c>
      <c r="E74" s="162">
        <f>SUM(E75:E79)</f>
        <v>0</v>
      </c>
      <c r="F74" s="165">
        <f>E74/D74</f>
        <v>0</v>
      </c>
      <c r="G74" s="162">
        <f>SUM(G75:G79)</f>
        <v>0</v>
      </c>
      <c r="H74" s="165">
        <f>G74/D74</f>
        <v>0</v>
      </c>
      <c r="I74" s="162">
        <f>SUM(I75:I79)</f>
        <v>205795.97</v>
      </c>
      <c r="J74" s="166"/>
      <c r="K74" s="67">
        <f t="shared" si="24"/>
        <v>0</v>
      </c>
      <c r="L74" s="67"/>
      <c r="M74" s="67">
        <f t="shared" si="35"/>
        <v>0</v>
      </c>
    </row>
    <row r="75" spans="1:13" s="66" customFormat="1" x14ac:dyDescent="0.25">
      <c r="A75" s="93"/>
      <c r="B75" s="160" t="s">
        <v>4</v>
      </c>
      <c r="C75" s="37"/>
      <c r="D75" s="156"/>
      <c r="E75" s="37"/>
      <c r="F75" s="40"/>
      <c r="G75" s="37"/>
      <c r="H75" s="40"/>
      <c r="I75" s="37"/>
      <c r="J75" s="164"/>
      <c r="K75" s="63">
        <f t="shared" si="24"/>
        <v>0</v>
      </c>
      <c r="L75" s="63"/>
      <c r="M75" s="64">
        <f t="shared" si="35"/>
        <v>0</v>
      </c>
    </row>
    <row r="76" spans="1:13" s="66" customFormat="1" x14ac:dyDescent="0.25">
      <c r="A76" s="93"/>
      <c r="B76" s="160" t="s">
        <v>52</v>
      </c>
      <c r="C76" s="37">
        <f>C82+C88</f>
        <v>181231.3</v>
      </c>
      <c r="D76" s="37">
        <f>D82+D88</f>
        <v>183396.6</v>
      </c>
      <c r="E76" s="37">
        <v>0</v>
      </c>
      <c r="F76" s="40">
        <f>E76/D76</f>
        <v>0</v>
      </c>
      <c r="G76" s="37">
        <v>0</v>
      </c>
      <c r="H76" s="40">
        <f>G76/D76</f>
        <v>0</v>
      </c>
      <c r="I76" s="37">
        <f>I88+I82</f>
        <v>183396.6</v>
      </c>
      <c r="J76" s="164"/>
      <c r="K76" s="63">
        <f t="shared" si="24"/>
        <v>0</v>
      </c>
      <c r="L76" s="63"/>
      <c r="M76" s="64">
        <f t="shared" si="35"/>
        <v>0</v>
      </c>
    </row>
    <row r="77" spans="1:13" s="66" customFormat="1" x14ac:dyDescent="0.25">
      <c r="A77" s="93"/>
      <c r="B77" s="160" t="s">
        <v>38</v>
      </c>
      <c r="C77" s="37">
        <f>C83+C89</f>
        <v>22399.37</v>
      </c>
      <c r="D77" s="37">
        <f>D83+D89</f>
        <v>22399.37</v>
      </c>
      <c r="E77" s="37">
        <v>0</v>
      </c>
      <c r="F77" s="40">
        <f>E77/D77</f>
        <v>0</v>
      </c>
      <c r="G77" s="37">
        <v>0</v>
      </c>
      <c r="H77" s="40">
        <f>G77/D77</f>
        <v>0</v>
      </c>
      <c r="I77" s="37">
        <f>I89+I83</f>
        <v>22399.37</v>
      </c>
      <c r="J77" s="164"/>
      <c r="K77" s="63">
        <f t="shared" si="24"/>
        <v>0</v>
      </c>
      <c r="L77" s="63"/>
      <c r="M77" s="64">
        <f t="shared" si="35"/>
        <v>0</v>
      </c>
    </row>
    <row r="78" spans="1:13" s="66" customFormat="1" x14ac:dyDescent="0.25">
      <c r="A78" s="93"/>
      <c r="B78" s="160" t="s">
        <v>13</v>
      </c>
      <c r="C78" s="37"/>
      <c r="D78" s="37"/>
      <c r="E78" s="37"/>
      <c r="F78" s="40"/>
      <c r="G78" s="37"/>
      <c r="H78" s="40"/>
      <c r="I78" s="37"/>
      <c r="J78" s="164"/>
      <c r="K78" s="63">
        <f t="shared" si="24"/>
        <v>0</v>
      </c>
      <c r="L78" s="63"/>
      <c r="M78" s="64">
        <f t="shared" si="35"/>
        <v>0</v>
      </c>
    </row>
    <row r="79" spans="1:13" s="66" customFormat="1" x14ac:dyDescent="0.25">
      <c r="A79" s="93"/>
      <c r="B79" s="160" t="s">
        <v>5</v>
      </c>
      <c r="C79" s="37"/>
      <c r="D79" s="156"/>
      <c r="E79" s="37"/>
      <c r="F79" s="40"/>
      <c r="G79" s="37"/>
      <c r="H79" s="40"/>
      <c r="I79" s="37"/>
      <c r="J79" s="164"/>
      <c r="K79" s="63">
        <f t="shared" si="24"/>
        <v>0</v>
      </c>
      <c r="L79" s="63"/>
      <c r="M79" s="64">
        <f t="shared" si="35"/>
        <v>0</v>
      </c>
    </row>
    <row r="80" spans="1:13" s="68" customFormat="1" ht="76.5" customHeight="1" x14ac:dyDescent="0.25">
      <c r="A80" s="98" t="s">
        <v>91</v>
      </c>
      <c r="B80" s="99" t="s">
        <v>86</v>
      </c>
      <c r="C80" s="152">
        <f>SUM(C81:C85)</f>
        <v>203630.67</v>
      </c>
      <c r="D80" s="152">
        <f>SUM(D81:D85)</f>
        <v>203630.67</v>
      </c>
      <c r="E80" s="152">
        <f>SUM(E81:E85)</f>
        <v>0</v>
      </c>
      <c r="F80" s="161">
        <f>E80/D80</f>
        <v>0</v>
      </c>
      <c r="G80" s="152">
        <f>SUM(G81:G85)</f>
        <v>0</v>
      </c>
      <c r="H80" s="161">
        <f>G80/D80</f>
        <v>0</v>
      </c>
      <c r="I80" s="152">
        <f>SUM(I81:I85)</f>
        <v>203630.67</v>
      </c>
      <c r="J80" s="163" t="s">
        <v>72</v>
      </c>
      <c r="K80" s="67">
        <f t="shared" si="24"/>
        <v>0</v>
      </c>
      <c r="L80" s="67"/>
      <c r="M80" s="67">
        <f t="shared" si="35"/>
        <v>0</v>
      </c>
    </row>
    <row r="81" spans="1:13" s="66" customFormat="1" x14ac:dyDescent="0.25">
      <c r="A81" s="95"/>
      <c r="B81" s="160" t="s">
        <v>4</v>
      </c>
      <c r="C81" s="37"/>
      <c r="D81" s="156"/>
      <c r="E81" s="37"/>
      <c r="F81" s="40"/>
      <c r="G81" s="37"/>
      <c r="H81" s="40"/>
      <c r="I81" s="37"/>
      <c r="J81" s="164"/>
      <c r="K81" s="63">
        <f t="shared" si="24"/>
        <v>0</v>
      </c>
      <c r="L81" s="63"/>
      <c r="M81" s="64">
        <f t="shared" si="35"/>
        <v>0</v>
      </c>
    </row>
    <row r="82" spans="1:13" s="66" customFormat="1" x14ac:dyDescent="0.25">
      <c r="A82" s="95"/>
      <c r="B82" s="160" t="s">
        <v>52</v>
      </c>
      <c r="C82" s="37">
        <v>181231.3</v>
      </c>
      <c r="D82" s="37">
        <v>181231.3</v>
      </c>
      <c r="E82" s="37">
        <v>0</v>
      </c>
      <c r="F82" s="40">
        <f>E82/D82</f>
        <v>0</v>
      </c>
      <c r="G82" s="37">
        <v>0</v>
      </c>
      <c r="H82" s="40">
        <f>G82/D82</f>
        <v>0</v>
      </c>
      <c r="I82" s="37">
        <v>181231.3</v>
      </c>
      <c r="J82" s="164"/>
      <c r="K82" s="63">
        <f t="shared" si="24"/>
        <v>0</v>
      </c>
      <c r="L82" s="63"/>
      <c r="M82" s="64">
        <f t="shared" si="35"/>
        <v>0</v>
      </c>
    </row>
    <row r="83" spans="1:13" s="66" customFormat="1" x14ac:dyDescent="0.25">
      <c r="A83" s="95"/>
      <c r="B83" s="160" t="s">
        <v>38</v>
      </c>
      <c r="C83" s="37">
        <v>22399.37</v>
      </c>
      <c r="D83" s="37">
        <v>22399.37</v>
      </c>
      <c r="E83" s="37">
        <v>0</v>
      </c>
      <c r="F83" s="40">
        <f>E83/D83</f>
        <v>0</v>
      </c>
      <c r="G83" s="37">
        <v>0</v>
      </c>
      <c r="H83" s="40">
        <f>G83/D83</f>
        <v>0</v>
      </c>
      <c r="I83" s="37">
        <v>22399.37</v>
      </c>
      <c r="J83" s="164"/>
      <c r="K83" s="63">
        <f t="shared" si="24"/>
        <v>0</v>
      </c>
      <c r="L83" s="63"/>
      <c r="M83" s="64">
        <f t="shared" si="35"/>
        <v>0</v>
      </c>
    </row>
    <row r="84" spans="1:13" s="66" customFormat="1" x14ac:dyDescent="0.25">
      <c r="A84" s="95"/>
      <c r="B84" s="160" t="s">
        <v>13</v>
      </c>
      <c r="C84" s="37"/>
      <c r="D84" s="37"/>
      <c r="E84" s="37"/>
      <c r="F84" s="40"/>
      <c r="G84" s="37"/>
      <c r="H84" s="40"/>
      <c r="I84" s="37"/>
      <c r="J84" s="164"/>
      <c r="K84" s="63">
        <f t="shared" si="24"/>
        <v>0</v>
      </c>
      <c r="L84" s="63"/>
      <c r="M84" s="64">
        <f t="shared" si="35"/>
        <v>0</v>
      </c>
    </row>
    <row r="85" spans="1:13" s="66" customFormat="1" x14ac:dyDescent="0.25">
      <c r="A85" s="95"/>
      <c r="B85" s="160" t="s">
        <v>5</v>
      </c>
      <c r="C85" s="37"/>
      <c r="D85" s="156"/>
      <c r="E85" s="37"/>
      <c r="F85" s="40"/>
      <c r="G85" s="37"/>
      <c r="H85" s="40"/>
      <c r="I85" s="37"/>
      <c r="J85" s="164"/>
      <c r="K85" s="63">
        <f t="shared" si="24"/>
        <v>0</v>
      </c>
      <c r="L85" s="63"/>
      <c r="M85" s="64">
        <f t="shared" si="35"/>
        <v>0</v>
      </c>
    </row>
    <row r="86" spans="1:13" s="68" customFormat="1" ht="88.5" customHeight="1" x14ac:dyDescent="0.25">
      <c r="A86" s="98" t="s">
        <v>108</v>
      </c>
      <c r="B86" s="99" t="s">
        <v>109</v>
      </c>
      <c r="C86" s="152">
        <f>SUM(C87:C91)</f>
        <v>0</v>
      </c>
      <c r="D86" s="152">
        <f>SUM(D87:D91)</f>
        <v>2165.3000000000002</v>
      </c>
      <c r="E86" s="152">
        <f>SUM(E87:E91)</f>
        <v>0</v>
      </c>
      <c r="F86" s="161">
        <f>E86/D86</f>
        <v>0</v>
      </c>
      <c r="G86" s="152">
        <f>SUM(G87:G91)</f>
        <v>0</v>
      </c>
      <c r="H86" s="161">
        <f>G86/D86</f>
        <v>0</v>
      </c>
      <c r="I86" s="152">
        <f>SUM(I87:I91)</f>
        <v>2165.3000000000002</v>
      </c>
      <c r="J86" s="163" t="s">
        <v>110</v>
      </c>
      <c r="K86" s="67">
        <f t="shared" ref="K86:K117" si="37">D86-I86</f>
        <v>0</v>
      </c>
      <c r="L86" s="67"/>
      <c r="M86" s="67">
        <f t="shared" si="35"/>
        <v>0</v>
      </c>
    </row>
    <row r="87" spans="1:13" s="66" customFormat="1" x14ac:dyDescent="0.25">
      <c r="A87" s="95"/>
      <c r="B87" s="160" t="s">
        <v>4</v>
      </c>
      <c r="C87" s="37"/>
      <c r="D87" s="156"/>
      <c r="E87" s="37"/>
      <c r="F87" s="40"/>
      <c r="G87" s="37"/>
      <c r="H87" s="40"/>
      <c r="I87" s="37"/>
      <c r="J87" s="164"/>
      <c r="K87" s="63">
        <f t="shared" si="37"/>
        <v>0</v>
      </c>
      <c r="L87" s="63"/>
      <c r="M87" s="64">
        <f t="shared" si="35"/>
        <v>0</v>
      </c>
    </row>
    <row r="88" spans="1:13" s="66" customFormat="1" x14ac:dyDescent="0.25">
      <c r="A88" s="95"/>
      <c r="B88" s="160" t="s">
        <v>52</v>
      </c>
      <c r="C88" s="37">
        <v>0</v>
      </c>
      <c r="D88" s="37">
        <v>2165.3000000000002</v>
      </c>
      <c r="E88" s="37">
        <v>0</v>
      </c>
      <c r="F88" s="40">
        <f>E88/D88</f>
        <v>0</v>
      </c>
      <c r="G88" s="37">
        <v>0</v>
      </c>
      <c r="H88" s="40">
        <f>G88/D88</f>
        <v>0</v>
      </c>
      <c r="I88" s="37">
        <v>2165.3000000000002</v>
      </c>
      <c r="J88" s="164"/>
      <c r="K88" s="63">
        <f t="shared" si="37"/>
        <v>0</v>
      </c>
      <c r="L88" s="63"/>
      <c r="M88" s="64">
        <f t="shared" si="35"/>
        <v>0</v>
      </c>
    </row>
    <row r="89" spans="1:13" s="66" customFormat="1" x14ac:dyDescent="0.25">
      <c r="A89" s="95"/>
      <c r="B89" s="160" t="s">
        <v>38</v>
      </c>
      <c r="C89" s="37">
        <v>0</v>
      </c>
      <c r="D89" s="37">
        <v>0</v>
      </c>
      <c r="E89" s="37">
        <v>0</v>
      </c>
      <c r="F89" s="40">
        <v>0</v>
      </c>
      <c r="G89" s="37">
        <v>0</v>
      </c>
      <c r="H89" s="40"/>
      <c r="I89" s="37"/>
      <c r="J89" s="164"/>
      <c r="K89" s="63">
        <f t="shared" si="37"/>
        <v>0</v>
      </c>
      <c r="L89" s="63"/>
      <c r="M89" s="64">
        <f t="shared" si="35"/>
        <v>0</v>
      </c>
    </row>
    <row r="90" spans="1:13" s="66" customFormat="1" x14ac:dyDescent="0.25">
      <c r="A90" s="95"/>
      <c r="B90" s="160" t="s">
        <v>13</v>
      </c>
      <c r="C90" s="37"/>
      <c r="D90" s="37"/>
      <c r="E90" s="37"/>
      <c r="F90" s="40"/>
      <c r="G90" s="37"/>
      <c r="H90" s="40"/>
      <c r="I90" s="37"/>
      <c r="J90" s="164"/>
      <c r="K90" s="63">
        <f t="shared" si="37"/>
        <v>0</v>
      </c>
      <c r="L90" s="63"/>
      <c r="M90" s="64">
        <f t="shared" si="35"/>
        <v>0</v>
      </c>
    </row>
    <row r="91" spans="1:13" s="66" customFormat="1" x14ac:dyDescent="0.25">
      <c r="A91" s="95"/>
      <c r="B91" s="160" t="s">
        <v>5</v>
      </c>
      <c r="C91" s="37"/>
      <c r="D91" s="156"/>
      <c r="E91" s="37"/>
      <c r="F91" s="40"/>
      <c r="G91" s="37"/>
      <c r="H91" s="40"/>
      <c r="I91" s="37"/>
      <c r="J91" s="164"/>
      <c r="K91" s="63">
        <f t="shared" si="37"/>
        <v>0</v>
      </c>
      <c r="L91" s="63"/>
      <c r="M91" s="64">
        <f t="shared" si="35"/>
        <v>0</v>
      </c>
    </row>
    <row r="92" spans="1:13" s="68" customFormat="1" ht="64.5" customHeight="1" x14ac:dyDescent="0.25">
      <c r="A92" s="96" t="s">
        <v>60</v>
      </c>
      <c r="B92" s="97" t="s">
        <v>87</v>
      </c>
      <c r="C92" s="162">
        <f>SUM(C93:C97)</f>
        <v>138462.96</v>
      </c>
      <c r="D92" s="162">
        <f>SUM(D93:D97)</f>
        <v>138462.96</v>
      </c>
      <c r="E92" s="162">
        <f>SUM(E93:E97)</f>
        <v>26926.080000000002</v>
      </c>
      <c r="F92" s="165">
        <f>E92/D92</f>
        <v>0.19450000000000001</v>
      </c>
      <c r="G92" s="162">
        <f>SUM(G93:G97)</f>
        <v>26926.080000000002</v>
      </c>
      <c r="H92" s="165">
        <f>G92/D92</f>
        <v>0.19450000000000001</v>
      </c>
      <c r="I92" s="162">
        <f>SUM(I93:I97)</f>
        <v>138462.96</v>
      </c>
      <c r="J92" s="211"/>
      <c r="K92" s="63">
        <f t="shared" si="37"/>
        <v>0</v>
      </c>
      <c r="L92" s="67"/>
      <c r="M92" s="64">
        <f t="shared" si="35"/>
        <v>0</v>
      </c>
    </row>
    <row r="93" spans="1:13" s="66" customFormat="1" ht="30.75" customHeight="1" x14ac:dyDescent="0.25">
      <c r="A93" s="95"/>
      <c r="B93" s="160" t="s">
        <v>4</v>
      </c>
      <c r="C93" s="37">
        <f>C99</f>
        <v>0</v>
      </c>
      <c r="D93" s="37">
        <f>D99</f>
        <v>0</v>
      </c>
      <c r="E93" s="37">
        <f>E99</f>
        <v>0</v>
      </c>
      <c r="F93" s="40"/>
      <c r="G93" s="37"/>
      <c r="H93" s="40"/>
      <c r="I93" s="37"/>
      <c r="J93" s="211"/>
      <c r="K93" s="63">
        <f t="shared" si="37"/>
        <v>0</v>
      </c>
      <c r="L93" s="63"/>
      <c r="M93" s="64">
        <f t="shared" si="35"/>
        <v>0</v>
      </c>
    </row>
    <row r="94" spans="1:13" s="66" customFormat="1" ht="30.75" customHeight="1" x14ac:dyDescent="0.25">
      <c r="A94" s="95"/>
      <c r="B94" s="160" t="s">
        <v>52</v>
      </c>
      <c r="C94" s="37">
        <f t="shared" ref="C94:D97" si="38">C100</f>
        <v>103847.2</v>
      </c>
      <c r="D94" s="37">
        <f t="shared" si="38"/>
        <v>103847.2</v>
      </c>
      <c r="E94" s="37">
        <f xml:space="preserve"> E100</f>
        <v>16911.5</v>
      </c>
      <c r="F94" s="40">
        <f>E94/D94</f>
        <v>0.1628</v>
      </c>
      <c r="G94" s="37">
        <f>E94</f>
        <v>16911.5</v>
      </c>
      <c r="H94" s="40">
        <f>G94/D94</f>
        <v>0.1628</v>
      </c>
      <c r="I94" s="37">
        <f t="shared" ref="I94:I96" si="39">I100</f>
        <v>103847.2</v>
      </c>
      <c r="J94" s="211"/>
      <c r="K94" s="63">
        <f t="shared" si="37"/>
        <v>0</v>
      </c>
      <c r="L94" s="63"/>
      <c r="M94" s="64">
        <f t="shared" si="35"/>
        <v>0</v>
      </c>
    </row>
    <row r="95" spans="1:13" s="66" customFormat="1" ht="30.75" customHeight="1" x14ac:dyDescent="0.25">
      <c r="A95" s="95"/>
      <c r="B95" s="160" t="s">
        <v>38</v>
      </c>
      <c r="C95" s="37">
        <f t="shared" si="38"/>
        <v>34615.760000000002</v>
      </c>
      <c r="D95" s="37">
        <f t="shared" si="38"/>
        <v>34615.760000000002</v>
      </c>
      <c r="E95" s="37">
        <f>E101</f>
        <v>10014.58</v>
      </c>
      <c r="F95" s="40">
        <f>E95/D95</f>
        <v>0.2893</v>
      </c>
      <c r="G95" s="37">
        <f>G101</f>
        <v>10014.58</v>
      </c>
      <c r="H95" s="40">
        <f>G95/D95</f>
        <v>0.2893</v>
      </c>
      <c r="I95" s="37">
        <f t="shared" si="39"/>
        <v>34615.760000000002</v>
      </c>
      <c r="J95" s="211"/>
      <c r="K95" s="63">
        <f t="shared" si="37"/>
        <v>0</v>
      </c>
      <c r="L95" s="63"/>
      <c r="M95" s="64">
        <f t="shared" si="35"/>
        <v>0</v>
      </c>
    </row>
    <row r="96" spans="1:13" s="66" customFormat="1" ht="30.75" customHeight="1" x14ac:dyDescent="0.25">
      <c r="A96" s="95"/>
      <c r="B96" s="160" t="s">
        <v>13</v>
      </c>
      <c r="C96" s="37">
        <f t="shared" si="38"/>
        <v>0</v>
      </c>
      <c r="D96" s="37">
        <f t="shared" si="38"/>
        <v>0</v>
      </c>
      <c r="E96" s="37">
        <f>E102</f>
        <v>0</v>
      </c>
      <c r="F96" s="40"/>
      <c r="G96" s="37">
        <f>G102</f>
        <v>0</v>
      </c>
      <c r="H96" s="40"/>
      <c r="I96" s="37">
        <f t="shared" si="39"/>
        <v>0</v>
      </c>
      <c r="J96" s="211"/>
      <c r="K96" s="63">
        <f t="shared" si="37"/>
        <v>0</v>
      </c>
      <c r="L96" s="63"/>
      <c r="M96" s="64">
        <f t="shared" si="35"/>
        <v>0</v>
      </c>
    </row>
    <row r="97" spans="1:13" s="66" customFormat="1" ht="30.75" customHeight="1" x14ac:dyDescent="0.25">
      <c r="A97" s="95"/>
      <c r="B97" s="160" t="s">
        <v>5</v>
      </c>
      <c r="C97" s="37">
        <f t="shared" si="38"/>
        <v>0</v>
      </c>
      <c r="D97" s="37">
        <f t="shared" si="38"/>
        <v>0</v>
      </c>
      <c r="E97" s="37">
        <f>E103</f>
        <v>0</v>
      </c>
      <c r="F97" s="40"/>
      <c r="G97" s="37"/>
      <c r="H97" s="40"/>
      <c r="I97" s="37"/>
      <c r="J97" s="211"/>
      <c r="K97" s="63">
        <f t="shared" si="37"/>
        <v>0</v>
      </c>
      <c r="L97" s="63"/>
      <c r="M97" s="64">
        <f t="shared" si="35"/>
        <v>0</v>
      </c>
    </row>
    <row r="98" spans="1:13" s="65" customFormat="1" ht="32.25" customHeight="1" x14ac:dyDescent="0.25">
      <c r="A98" s="95" t="s">
        <v>69</v>
      </c>
      <c r="B98" s="94" t="s">
        <v>56</v>
      </c>
      <c r="C98" s="152">
        <f>SUM(C99:C103)</f>
        <v>138462.96</v>
      </c>
      <c r="D98" s="152">
        <f>SUM(D99:D103)</f>
        <v>138462.96</v>
      </c>
      <c r="E98" s="152">
        <f>SUM(E99:E103)</f>
        <v>26926.080000000002</v>
      </c>
      <c r="F98" s="161">
        <f>E98/D98</f>
        <v>0.19450000000000001</v>
      </c>
      <c r="G98" s="152">
        <f>SUM(G99:G103)</f>
        <v>26926.080000000002</v>
      </c>
      <c r="H98" s="161">
        <f>G98/D98</f>
        <v>0.19450000000000001</v>
      </c>
      <c r="I98" s="152">
        <f>SUM(I99:I103)</f>
        <v>138462.96</v>
      </c>
      <c r="J98" s="208" t="s">
        <v>111</v>
      </c>
      <c r="K98" s="63">
        <f t="shared" si="37"/>
        <v>0</v>
      </c>
      <c r="L98" s="67"/>
      <c r="M98" s="64">
        <f t="shared" si="35"/>
        <v>0</v>
      </c>
    </row>
    <row r="99" spans="1:13" s="66" customFormat="1" ht="32.25" customHeight="1" x14ac:dyDescent="0.25">
      <c r="A99" s="95"/>
      <c r="B99" s="160" t="s">
        <v>4</v>
      </c>
      <c r="C99" s="37"/>
      <c r="D99" s="156"/>
      <c r="E99" s="37"/>
      <c r="F99" s="40"/>
      <c r="G99" s="37"/>
      <c r="H99" s="40"/>
      <c r="I99" s="37"/>
      <c r="J99" s="208"/>
      <c r="K99" s="63">
        <f t="shared" si="37"/>
        <v>0</v>
      </c>
      <c r="L99" s="63"/>
      <c r="M99" s="64">
        <f t="shared" si="35"/>
        <v>0</v>
      </c>
    </row>
    <row r="100" spans="1:13" s="66" customFormat="1" ht="32.25" customHeight="1" x14ac:dyDescent="0.25">
      <c r="A100" s="95"/>
      <c r="B100" s="160" t="s">
        <v>52</v>
      </c>
      <c r="C100" s="37">
        <v>103847.2</v>
      </c>
      <c r="D100" s="37">
        <v>103847.2</v>
      </c>
      <c r="E100" s="37">
        <v>16911.5</v>
      </c>
      <c r="F100" s="40">
        <f>E100/D100</f>
        <v>0.1628</v>
      </c>
      <c r="G100" s="37">
        <v>16911.5</v>
      </c>
      <c r="H100" s="40">
        <f>G100/D100</f>
        <v>0.1628</v>
      </c>
      <c r="I100" s="37">
        <v>103847.2</v>
      </c>
      <c r="J100" s="208"/>
      <c r="K100" s="63">
        <f t="shared" si="37"/>
        <v>0</v>
      </c>
      <c r="L100" s="63"/>
      <c r="M100" s="64">
        <f t="shared" si="35"/>
        <v>0</v>
      </c>
    </row>
    <row r="101" spans="1:13" s="66" customFormat="1" ht="32.25" customHeight="1" x14ac:dyDescent="0.25">
      <c r="A101" s="95"/>
      <c r="B101" s="160" t="s">
        <v>38</v>
      </c>
      <c r="C101" s="37">
        <v>34615.760000000002</v>
      </c>
      <c r="D101" s="37">
        <v>34615.760000000002</v>
      </c>
      <c r="E101" s="37">
        <v>10014.58</v>
      </c>
      <c r="F101" s="40">
        <f>E101/D101</f>
        <v>0.2893</v>
      </c>
      <c r="G101" s="37">
        <v>10014.58</v>
      </c>
      <c r="H101" s="40">
        <f>G101/D101</f>
        <v>0.2893</v>
      </c>
      <c r="I101" s="37">
        <v>34615.760000000002</v>
      </c>
      <c r="J101" s="208"/>
      <c r="K101" s="63">
        <f t="shared" si="37"/>
        <v>0</v>
      </c>
      <c r="L101" s="63"/>
      <c r="M101" s="64">
        <f t="shared" si="35"/>
        <v>0</v>
      </c>
    </row>
    <row r="102" spans="1:13" s="66" customFormat="1" ht="32.25" customHeight="1" x14ac:dyDescent="0.25">
      <c r="A102" s="95"/>
      <c r="B102" s="160" t="s">
        <v>13</v>
      </c>
      <c r="C102" s="37">
        <v>0</v>
      </c>
      <c r="D102" s="37">
        <v>0</v>
      </c>
      <c r="E102" s="37"/>
      <c r="F102" s="40"/>
      <c r="G102" s="37"/>
      <c r="H102" s="40">
        <v>0</v>
      </c>
      <c r="I102" s="37"/>
      <c r="J102" s="208"/>
      <c r="K102" s="63">
        <f t="shared" si="37"/>
        <v>0</v>
      </c>
      <c r="L102" s="63"/>
      <c r="M102" s="64">
        <f t="shared" si="35"/>
        <v>0</v>
      </c>
    </row>
    <row r="103" spans="1:13" s="66" customFormat="1" ht="32.25" customHeight="1" x14ac:dyDescent="0.25">
      <c r="A103" s="93"/>
      <c r="B103" s="160" t="s">
        <v>5</v>
      </c>
      <c r="C103" s="37"/>
      <c r="D103" s="156"/>
      <c r="E103" s="37"/>
      <c r="F103" s="40"/>
      <c r="G103" s="37"/>
      <c r="H103" s="40"/>
      <c r="I103" s="167"/>
      <c r="J103" s="208"/>
      <c r="K103" s="63">
        <f t="shared" si="37"/>
        <v>0</v>
      </c>
      <c r="L103" s="63"/>
      <c r="M103" s="64">
        <f t="shared" ref="M103:M134" si="40">D103-I103</f>
        <v>0</v>
      </c>
    </row>
    <row r="104" spans="1:13" s="74" customFormat="1" ht="47.25" customHeight="1" x14ac:dyDescent="0.25">
      <c r="A104" s="118" t="s">
        <v>44</v>
      </c>
      <c r="B104" s="119" t="s">
        <v>88</v>
      </c>
      <c r="C104" s="168">
        <f>SUM(C105:C109)</f>
        <v>23179.05</v>
      </c>
      <c r="D104" s="168">
        <f t="shared" ref="D104" si="41">SUM(D105:D109)</f>
        <v>17551.650000000001</v>
      </c>
      <c r="E104" s="168">
        <f>SUM(E105:E109)</f>
        <v>0</v>
      </c>
      <c r="F104" s="169">
        <f t="shared" ref="F104:F113" si="42">E104/D104</f>
        <v>0</v>
      </c>
      <c r="G104" s="162">
        <f>SUM(G105:G109)</f>
        <v>0</v>
      </c>
      <c r="H104" s="169">
        <f t="shared" ref="H104:H113" si="43">G104/D104</f>
        <v>0</v>
      </c>
      <c r="I104" s="168">
        <f>SUM(I105:I109)</f>
        <v>17551.650000000001</v>
      </c>
      <c r="J104" s="206"/>
      <c r="K104" s="69">
        <f t="shared" si="37"/>
        <v>0</v>
      </c>
      <c r="L104" s="69"/>
      <c r="M104" s="70">
        <f t="shared" si="40"/>
        <v>0</v>
      </c>
    </row>
    <row r="105" spans="1:13" s="72" customFormat="1" x14ac:dyDescent="0.25">
      <c r="A105" s="120"/>
      <c r="B105" s="159" t="s">
        <v>4</v>
      </c>
      <c r="C105" s="141">
        <f>C129+C111+C117+C123+C135</f>
        <v>17922.2</v>
      </c>
      <c r="D105" s="141">
        <f t="shared" ref="D105" si="44">D129+D111+D117+D123+D135</f>
        <v>11804.2</v>
      </c>
      <c r="E105" s="141">
        <f>E111+E117+E123+E129+E135</f>
        <v>0</v>
      </c>
      <c r="F105" s="148">
        <f t="shared" si="42"/>
        <v>0</v>
      </c>
      <c r="G105" s="37">
        <f>G129+G111+G117+G123+G135</f>
        <v>0</v>
      </c>
      <c r="H105" s="148">
        <f t="shared" si="43"/>
        <v>0</v>
      </c>
      <c r="I105" s="141">
        <f>I111+I117+I123+I129+I135</f>
        <v>11804.2</v>
      </c>
      <c r="J105" s="206"/>
      <c r="K105" s="69">
        <f t="shared" si="37"/>
        <v>0</v>
      </c>
      <c r="L105" s="69"/>
      <c r="M105" s="70">
        <f t="shared" si="40"/>
        <v>0</v>
      </c>
    </row>
    <row r="106" spans="1:13" s="72" customFormat="1" x14ac:dyDescent="0.25">
      <c r="A106" s="120"/>
      <c r="B106" s="159" t="s">
        <v>37</v>
      </c>
      <c r="C106" s="141">
        <f>C130+C112+C118+C124+C136</f>
        <v>4983.6000000000004</v>
      </c>
      <c r="D106" s="141">
        <f t="shared" ref="C106:E109" si="45">D130+D112+D118+D124+D136</f>
        <v>5474.2</v>
      </c>
      <c r="E106" s="141">
        <f>E112++E118+E124+E130+E136</f>
        <v>0</v>
      </c>
      <c r="F106" s="148">
        <f t="shared" si="42"/>
        <v>0</v>
      </c>
      <c r="G106" s="37">
        <f>G130+G112+G118+G124+G136</f>
        <v>0</v>
      </c>
      <c r="H106" s="148">
        <f t="shared" si="43"/>
        <v>0</v>
      </c>
      <c r="I106" s="141">
        <f>I112+I118+I124+I130+I136</f>
        <v>5474.2</v>
      </c>
      <c r="J106" s="206"/>
      <c r="K106" s="69">
        <f t="shared" si="37"/>
        <v>0</v>
      </c>
      <c r="L106" s="69"/>
      <c r="M106" s="70">
        <f t="shared" si="40"/>
        <v>0</v>
      </c>
    </row>
    <row r="107" spans="1:13" s="72" customFormat="1" x14ac:dyDescent="0.25">
      <c r="A107" s="120"/>
      <c r="B107" s="159" t="s">
        <v>38</v>
      </c>
      <c r="C107" s="141">
        <f t="shared" si="45"/>
        <v>273.25</v>
      </c>
      <c r="D107" s="141">
        <f t="shared" si="45"/>
        <v>273.25</v>
      </c>
      <c r="E107" s="141">
        <f>E131+E113+E119+E125+E137</f>
        <v>0</v>
      </c>
      <c r="F107" s="148">
        <f t="shared" si="42"/>
        <v>0</v>
      </c>
      <c r="G107" s="37">
        <f>G131+G113+G119+G125+G137</f>
        <v>0</v>
      </c>
      <c r="H107" s="148">
        <f t="shared" si="43"/>
        <v>0</v>
      </c>
      <c r="I107" s="141">
        <f>I113+I119+I125+I131+I137</f>
        <v>273.25</v>
      </c>
      <c r="J107" s="206"/>
      <c r="K107" s="69">
        <f t="shared" si="37"/>
        <v>0</v>
      </c>
      <c r="L107" s="69"/>
      <c r="M107" s="70">
        <f t="shared" si="40"/>
        <v>0</v>
      </c>
    </row>
    <row r="108" spans="1:13" s="72" customFormat="1" x14ac:dyDescent="0.25">
      <c r="A108" s="120"/>
      <c r="B108" s="159" t="s">
        <v>13</v>
      </c>
      <c r="C108" s="141">
        <f t="shared" si="45"/>
        <v>0</v>
      </c>
      <c r="D108" s="141">
        <f t="shared" si="45"/>
        <v>0</v>
      </c>
      <c r="E108" s="141">
        <f t="shared" si="45"/>
        <v>0</v>
      </c>
      <c r="F108" s="148"/>
      <c r="G108" s="37"/>
      <c r="H108" s="148"/>
      <c r="I108" s="141"/>
      <c r="J108" s="206"/>
      <c r="K108" s="69">
        <f t="shared" si="37"/>
        <v>0</v>
      </c>
      <c r="L108" s="69"/>
      <c r="M108" s="70">
        <f t="shared" si="40"/>
        <v>0</v>
      </c>
    </row>
    <row r="109" spans="1:13" s="72" customFormat="1" collapsed="1" x14ac:dyDescent="0.25">
      <c r="A109" s="120"/>
      <c r="B109" s="159" t="s">
        <v>5</v>
      </c>
      <c r="C109" s="141">
        <f t="shared" si="45"/>
        <v>0</v>
      </c>
      <c r="D109" s="141">
        <f t="shared" si="45"/>
        <v>0</v>
      </c>
      <c r="E109" s="141">
        <f t="shared" si="45"/>
        <v>0</v>
      </c>
      <c r="F109" s="148"/>
      <c r="G109" s="37"/>
      <c r="H109" s="148"/>
      <c r="I109" s="141"/>
      <c r="J109" s="206"/>
      <c r="K109" s="69">
        <f t="shared" si="37"/>
        <v>0</v>
      </c>
      <c r="L109" s="69"/>
      <c r="M109" s="70">
        <f t="shared" si="40"/>
        <v>0</v>
      </c>
    </row>
    <row r="110" spans="1:13" s="73" customFormat="1" ht="45" customHeight="1" x14ac:dyDescent="0.25">
      <c r="A110" s="116" t="s">
        <v>45</v>
      </c>
      <c r="B110" s="117" t="s">
        <v>39</v>
      </c>
      <c r="C110" s="150">
        <f t="shared" ref="C110:E110" si="46">SUM(C111:C115)</f>
        <v>5471.55</v>
      </c>
      <c r="D110" s="150">
        <f t="shared" si="46"/>
        <v>5471.55</v>
      </c>
      <c r="E110" s="150">
        <f t="shared" si="46"/>
        <v>0</v>
      </c>
      <c r="F110" s="151">
        <f>E110/D110</f>
        <v>0</v>
      </c>
      <c r="G110" s="152">
        <f>SUM(G111:G115)</f>
        <v>0</v>
      </c>
      <c r="H110" s="151">
        <f t="shared" si="43"/>
        <v>0</v>
      </c>
      <c r="I110" s="150">
        <f>I111+I112+I113</f>
        <v>5471.55</v>
      </c>
      <c r="J110" s="184" t="s">
        <v>105</v>
      </c>
      <c r="K110" s="69">
        <f t="shared" si="37"/>
        <v>0</v>
      </c>
      <c r="L110" s="69"/>
      <c r="M110" s="70">
        <f t="shared" si="40"/>
        <v>0</v>
      </c>
    </row>
    <row r="111" spans="1:13" s="72" customFormat="1" ht="22.5" customHeight="1" x14ac:dyDescent="0.25">
      <c r="A111" s="116"/>
      <c r="B111" s="89" t="s">
        <v>54</v>
      </c>
      <c r="C111" s="141">
        <v>706.1</v>
      </c>
      <c r="D111" s="141">
        <v>706.1</v>
      </c>
      <c r="E111" s="141"/>
      <c r="F111" s="151">
        <f>E111/D111</f>
        <v>0</v>
      </c>
      <c r="G111" s="37"/>
      <c r="H111" s="151">
        <f>G111/D111</f>
        <v>0</v>
      </c>
      <c r="I111" s="153">
        <v>706.1</v>
      </c>
      <c r="J111" s="184"/>
      <c r="K111" s="69">
        <f t="shared" si="37"/>
        <v>0</v>
      </c>
      <c r="L111" s="69"/>
      <c r="M111" s="70">
        <f t="shared" si="40"/>
        <v>0</v>
      </c>
    </row>
    <row r="112" spans="1:13" s="72" customFormat="1" ht="22.5" customHeight="1" x14ac:dyDescent="0.25">
      <c r="A112" s="92"/>
      <c r="B112" s="89" t="s">
        <v>52</v>
      </c>
      <c r="C112" s="141">
        <v>4492.2</v>
      </c>
      <c r="D112" s="141">
        <v>4492.2</v>
      </c>
      <c r="E112" s="141"/>
      <c r="F112" s="151">
        <f>E112/D112</f>
        <v>0</v>
      </c>
      <c r="G112" s="37"/>
      <c r="H112" s="151">
        <f>G112/D112</f>
        <v>0</v>
      </c>
      <c r="I112" s="153">
        <v>4492.2</v>
      </c>
      <c r="J112" s="184"/>
      <c r="K112" s="69">
        <f t="shared" si="37"/>
        <v>0</v>
      </c>
      <c r="L112" s="69"/>
      <c r="M112" s="70">
        <f t="shared" si="40"/>
        <v>0</v>
      </c>
    </row>
    <row r="113" spans="1:13" s="72" customFormat="1" ht="22.5" customHeight="1" x14ac:dyDescent="0.25">
      <c r="A113" s="92"/>
      <c r="B113" s="89" t="s">
        <v>38</v>
      </c>
      <c r="C113" s="141">
        <v>273.25</v>
      </c>
      <c r="D113" s="141">
        <v>273.25</v>
      </c>
      <c r="E113" s="141"/>
      <c r="F113" s="148">
        <f t="shared" si="42"/>
        <v>0</v>
      </c>
      <c r="G113" s="141"/>
      <c r="H113" s="151">
        <f t="shared" si="43"/>
        <v>0</v>
      </c>
      <c r="I113" s="153">
        <v>273.25</v>
      </c>
      <c r="J113" s="184"/>
      <c r="K113" s="69">
        <f t="shared" si="37"/>
        <v>0</v>
      </c>
      <c r="L113" s="69"/>
      <c r="M113" s="70">
        <f t="shared" si="40"/>
        <v>0</v>
      </c>
    </row>
    <row r="114" spans="1:13" s="72" customFormat="1" ht="22.5" customHeight="1" x14ac:dyDescent="0.25">
      <c r="A114" s="92"/>
      <c r="B114" s="89" t="s">
        <v>13</v>
      </c>
      <c r="C114" s="21"/>
      <c r="D114" s="133"/>
      <c r="E114" s="21"/>
      <c r="F114" s="84"/>
      <c r="G114" s="22"/>
      <c r="H114" s="84"/>
      <c r="I114" s="20"/>
      <c r="J114" s="184"/>
      <c r="K114" s="69">
        <f t="shared" si="37"/>
        <v>0</v>
      </c>
      <c r="L114" s="69"/>
      <c r="M114" s="70">
        <f t="shared" si="40"/>
        <v>0</v>
      </c>
    </row>
    <row r="115" spans="1:13" s="72" customFormat="1" ht="22.5" customHeight="1" collapsed="1" x14ac:dyDescent="0.25">
      <c r="A115" s="92"/>
      <c r="B115" s="89" t="s">
        <v>5</v>
      </c>
      <c r="C115" s="21"/>
      <c r="D115" s="133"/>
      <c r="E115" s="21"/>
      <c r="F115" s="84"/>
      <c r="G115" s="22"/>
      <c r="H115" s="84"/>
      <c r="I115" s="20"/>
      <c r="J115" s="184"/>
      <c r="K115" s="69">
        <f t="shared" si="37"/>
        <v>0</v>
      </c>
      <c r="L115" s="69"/>
      <c r="M115" s="70">
        <f t="shared" si="40"/>
        <v>0</v>
      </c>
    </row>
    <row r="116" spans="1:13" s="73" customFormat="1" ht="146.25" customHeight="1" x14ac:dyDescent="0.25">
      <c r="A116" s="116" t="s">
        <v>46</v>
      </c>
      <c r="B116" s="117" t="s">
        <v>40</v>
      </c>
      <c r="C116" s="150">
        <f t="shared" ref="C116:E116" si="47">SUM(C117:C121)</f>
        <v>13.1</v>
      </c>
      <c r="D116" s="150">
        <f t="shared" si="47"/>
        <v>13.1</v>
      </c>
      <c r="E116" s="150">
        <f t="shared" si="47"/>
        <v>0</v>
      </c>
      <c r="F116" s="151">
        <f t="shared" ref="F116:F140" si="48">E116/D116</f>
        <v>0</v>
      </c>
      <c r="G116" s="152">
        <f>G118</f>
        <v>0</v>
      </c>
      <c r="H116" s="151">
        <f t="shared" ref="H116:H140" si="49">G116/D116</f>
        <v>0</v>
      </c>
      <c r="I116" s="153">
        <f>I118</f>
        <v>13.1</v>
      </c>
      <c r="J116" s="124" t="s">
        <v>71</v>
      </c>
      <c r="K116" s="69">
        <f t="shared" si="37"/>
        <v>0</v>
      </c>
      <c r="L116" s="69"/>
      <c r="M116" s="70">
        <f t="shared" si="40"/>
        <v>0</v>
      </c>
    </row>
    <row r="117" spans="1:13" s="72" customFormat="1" x14ac:dyDescent="0.25">
      <c r="A117" s="116"/>
      <c r="B117" s="89" t="s">
        <v>4</v>
      </c>
      <c r="C117" s="141"/>
      <c r="D117" s="141"/>
      <c r="E117" s="141"/>
      <c r="F117" s="148"/>
      <c r="G117" s="37"/>
      <c r="H117" s="148"/>
      <c r="I117" s="154"/>
      <c r="J117" s="130"/>
      <c r="K117" s="69">
        <f t="shared" si="37"/>
        <v>0</v>
      </c>
      <c r="L117" s="69"/>
      <c r="M117" s="70">
        <f t="shared" si="40"/>
        <v>0</v>
      </c>
    </row>
    <row r="118" spans="1:13" s="72" customFormat="1" x14ac:dyDescent="0.25">
      <c r="A118" s="116"/>
      <c r="B118" s="89" t="s">
        <v>37</v>
      </c>
      <c r="C118" s="141">
        <v>13.1</v>
      </c>
      <c r="D118" s="141">
        <v>13.1</v>
      </c>
      <c r="E118" s="141"/>
      <c r="F118" s="148">
        <f t="shared" si="48"/>
        <v>0</v>
      </c>
      <c r="G118" s="37"/>
      <c r="H118" s="148">
        <f t="shared" si="49"/>
        <v>0</v>
      </c>
      <c r="I118" s="153">
        <v>13.1</v>
      </c>
      <c r="J118" s="130"/>
      <c r="K118" s="69">
        <f t="shared" ref="K118:K149" si="50">D118-I118</f>
        <v>0</v>
      </c>
      <c r="L118" s="69"/>
      <c r="M118" s="70">
        <f t="shared" si="40"/>
        <v>0</v>
      </c>
    </row>
    <row r="119" spans="1:13" s="72" customFormat="1" x14ac:dyDescent="0.25">
      <c r="A119" s="116"/>
      <c r="B119" s="89" t="s">
        <v>38</v>
      </c>
      <c r="C119" s="21"/>
      <c r="D119" s="21"/>
      <c r="E119" s="21"/>
      <c r="F119" s="84"/>
      <c r="G119" s="22"/>
      <c r="H119" s="84"/>
      <c r="I119" s="20"/>
      <c r="J119" s="130"/>
      <c r="K119" s="69">
        <f t="shared" si="50"/>
        <v>0</v>
      </c>
      <c r="L119" s="69"/>
      <c r="M119" s="70">
        <f t="shared" si="40"/>
        <v>0</v>
      </c>
    </row>
    <row r="120" spans="1:13" s="72" customFormat="1" x14ac:dyDescent="0.25">
      <c r="A120" s="116"/>
      <c r="B120" s="89" t="s">
        <v>13</v>
      </c>
      <c r="C120" s="21"/>
      <c r="D120" s="21"/>
      <c r="E120" s="21"/>
      <c r="F120" s="84"/>
      <c r="G120" s="22"/>
      <c r="H120" s="84"/>
      <c r="I120" s="20"/>
      <c r="J120" s="130"/>
      <c r="K120" s="69">
        <f t="shared" si="50"/>
        <v>0</v>
      </c>
      <c r="L120" s="69"/>
      <c r="M120" s="70">
        <f t="shared" si="40"/>
        <v>0</v>
      </c>
    </row>
    <row r="121" spans="1:13" s="72" customFormat="1" collapsed="1" x14ac:dyDescent="0.25">
      <c r="A121" s="116"/>
      <c r="B121" s="89" t="s">
        <v>5</v>
      </c>
      <c r="C121" s="21"/>
      <c r="D121" s="21"/>
      <c r="E121" s="21"/>
      <c r="F121" s="84"/>
      <c r="G121" s="22"/>
      <c r="H121" s="84"/>
      <c r="I121" s="20"/>
      <c r="J121" s="130"/>
      <c r="K121" s="69">
        <f t="shared" si="50"/>
        <v>0</v>
      </c>
      <c r="L121" s="69"/>
      <c r="M121" s="70">
        <f t="shared" si="40"/>
        <v>0</v>
      </c>
    </row>
    <row r="122" spans="1:13" s="58" customFormat="1" ht="60.75" outlineLevel="1" x14ac:dyDescent="0.25">
      <c r="A122" s="116" t="s">
        <v>47</v>
      </c>
      <c r="B122" s="117" t="s">
        <v>89</v>
      </c>
      <c r="C122" s="150">
        <f>SUM(C123:C127)</f>
        <v>15651</v>
      </c>
      <c r="D122" s="150">
        <f t="shared" ref="D122:E122" si="51">SUM(D123:D127)</f>
        <v>7927.2</v>
      </c>
      <c r="E122" s="150">
        <f t="shared" si="51"/>
        <v>0</v>
      </c>
      <c r="F122" s="151">
        <f t="shared" si="48"/>
        <v>0</v>
      </c>
      <c r="G122" s="152">
        <f>SUM(G123:G127)</f>
        <v>0</v>
      </c>
      <c r="H122" s="151">
        <f t="shared" si="49"/>
        <v>0</v>
      </c>
      <c r="I122" s="141">
        <f>I123</f>
        <v>7927.2</v>
      </c>
      <c r="J122" s="184" t="s">
        <v>101</v>
      </c>
      <c r="K122" s="42">
        <f t="shared" si="50"/>
        <v>0</v>
      </c>
      <c r="L122" s="42"/>
      <c r="M122" s="43">
        <f t="shared" si="40"/>
        <v>0</v>
      </c>
    </row>
    <row r="123" spans="1:13" s="56" customFormat="1" outlineLevel="1" x14ac:dyDescent="0.25">
      <c r="A123" s="116"/>
      <c r="B123" s="89" t="s">
        <v>4</v>
      </c>
      <c r="C123" s="141">
        <v>15651</v>
      </c>
      <c r="D123" s="141">
        <f>7134.5+792.7</f>
        <v>7927.2</v>
      </c>
      <c r="E123" s="141"/>
      <c r="F123" s="148">
        <f t="shared" si="48"/>
        <v>0</v>
      </c>
      <c r="G123" s="37"/>
      <c r="H123" s="148">
        <f t="shared" si="49"/>
        <v>0</v>
      </c>
      <c r="I123" s="141">
        <f>7134.5+792.7</f>
        <v>7927.2</v>
      </c>
      <c r="J123" s="184"/>
      <c r="K123" s="42">
        <f t="shared" si="50"/>
        <v>0</v>
      </c>
      <c r="L123" s="42"/>
      <c r="M123" s="43">
        <f t="shared" si="40"/>
        <v>0</v>
      </c>
    </row>
    <row r="124" spans="1:13" s="56" customFormat="1" outlineLevel="1" x14ac:dyDescent="0.25">
      <c r="A124" s="116"/>
      <c r="B124" s="89" t="s">
        <v>37</v>
      </c>
      <c r="C124" s="21"/>
      <c r="D124" s="21"/>
      <c r="E124" s="21"/>
      <c r="F124" s="84"/>
      <c r="G124" s="22"/>
      <c r="H124" s="84"/>
      <c r="I124" s="20"/>
      <c r="J124" s="184"/>
      <c r="K124" s="42">
        <f t="shared" si="50"/>
        <v>0</v>
      </c>
      <c r="L124" s="42"/>
      <c r="M124" s="43">
        <f t="shared" si="40"/>
        <v>0</v>
      </c>
    </row>
    <row r="125" spans="1:13" s="56" customFormat="1" outlineLevel="1" x14ac:dyDescent="0.25">
      <c r="A125" s="116"/>
      <c r="B125" s="89" t="s">
        <v>38</v>
      </c>
      <c r="C125" s="21"/>
      <c r="D125" s="21"/>
      <c r="E125" s="21"/>
      <c r="F125" s="84"/>
      <c r="G125" s="22"/>
      <c r="H125" s="84"/>
      <c r="I125" s="20"/>
      <c r="J125" s="184"/>
      <c r="K125" s="42">
        <f t="shared" si="50"/>
        <v>0</v>
      </c>
      <c r="L125" s="42"/>
      <c r="M125" s="43">
        <f t="shared" si="40"/>
        <v>0</v>
      </c>
    </row>
    <row r="126" spans="1:13" s="56" customFormat="1" outlineLevel="1" x14ac:dyDescent="0.25">
      <c r="A126" s="116"/>
      <c r="B126" s="89" t="s">
        <v>13</v>
      </c>
      <c r="C126" s="21"/>
      <c r="D126" s="133"/>
      <c r="E126" s="21"/>
      <c r="F126" s="84"/>
      <c r="G126" s="22"/>
      <c r="H126" s="84"/>
      <c r="I126" s="20"/>
      <c r="J126" s="184"/>
      <c r="K126" s="42">
        <f t="shared" si="50"/>
        <v>0</v>
      </c>
      <c r="L126" s="42"/>
      <c r="M126" s="43">
        <f t="shared" si="40"/>
        <v>0</v>
      </c>
    </row>
    <row r="127" spans="1:13" s="56" customFormat="1" outlineLevel="1" collapsed="1" x14ac:dyDescent="0.25">
      <c r="A127" s="116"/>
      <c r="B127" s="89" t="s">
        <v>5</v>
      </c>
      <c r="C127" s="21"/>
      <c r="D127" s="133"/>
      <c r="E127" s="21"/>
      <c r="F127" s="84"/>
      <c r="G127" s="22"/>
      <c r="H127" s="84"/>
      <c r="I127" s="20"/>
      <c r="J127" s="184"/>
      <c r="K127" s="42">
        <f t="shared" si="50"/>
        <v>0</v>
      </c>
      <c r="L127" s="42"/>
      <c r="M127" s="43">
        <f t="shared" si="40"/>
        <v>0</v>
      </c>
    </row>
    <row r="128" spans="1:13" s="65" customFormat="1" ht="40.5" x14ac:dyDescent="0.25">
      <c r="A128" s="93" t="s">
        <v>48</v>
      </c>
      <c r="B128" s="94" t="s">
        <v>41</v>
      </c>
      <c r="C128" s="152">
        <f t="shared" ref="C128:D128" si="52">SUM(C129:C133)</f>
        <v>2043.4</v>
      </c>
      <c r="D128" s="152">
        <f t="shared" si="52"/>
        <v>4139.8</v>
      </c>
      <c r="E128" s="152"/>
      <c r="F128" s="161">
        <f t="shared" si="48"/>
        <v>0</v>
      </c>
      <c r="G128" s="152"/>
      <c r="H128" s="161">
        <f t="shared" si="49"/>
        <v>0</v>
      </c>
      <c r="I128" s="152">
        <f>SUM(I129:I133)</f>
        <v>4139.8</v>
      </c>
      <c r="J128" s="207" t="s">
        <v>112</v>
      </c>
      <c r="K128" s="63">
        <f t="shared" si="50"/>
        <v>0</v>
      </c>
      <c r="L128" s="63"/>
      <c r="M128" s="64">
        <f t="shared" si="40"/>
        <v>0</v>
      </c>
    </row>
    <row r="129" spans="1:13" s="66" customFormat="1" ht="25.5" customHeight="1" x14ac:dyDescent="0.25">
      <c r="A129" s="93"/>
      <c r="B129" s="160" t="s">
        <v>4</v>
      </c>
      <c r="C129" s="37">
        <v>1565.1</v>
      </c>
      <c r="D129" s="37">
        <v>3170.9</v>
      </c>
      <c r="E129" s="37"/>
      <c r="F129" s="40"/>
      <c r="G129" s="37"/>
      <c r="H129" s="40">
        <f t="shared" si="49"/>
        <v>0</v>
      </c>
      <c r="I129" s="37">
        <v>3170.9</v>
      </c>
      <c r="J129" s="207"/>
      <c r="K129" s="63">
        <f t="shared" si="50"/>
        <v>0</v>
      </c>
      <c r="L129" s="63"/>
      <c r="M129" s="64">
        <f t="shared" si="40"/>
        <v>0</v>
      </c>
    </row>
    <row r="130" spans="1:13" s="66" customFormat="1" ht="25.5" customHeight="1" x14ac:dyDescent="0.25">
      <c r="A130" s="93"/>
      <c r="B130" s="160" t="s">
        <v>37</v>
      </c>
      <c r="C130" s="37">
        <v>478.3</v>
      </c>
      <c r="D130" s="37">
        <v>968.9</v>
      </c>
      <c r="E130" s="37"/>
      <c r="F130" s="40"/>
      <c r="G130" s="37"/>
      <c r="H130" s="40">
        <f t="shared" si="49"/>
        <v>0</v>
      </c>
      <c r="I130" s="37">
        <v>968.9</v>
      </c>
      <c r="J130" s="207"/>
      <c r="K130" s="63">
        <f t="shared" si="50"/>
        <v>0</v>
      </c>
      <c r="L130" s="63"/>
      <c r="M130" s="64">
        <f t="shared" si="40"/>
        <v>0</v>
      </c>
    </row>
    <row r="131" spans="1:13" s="66" customFormat="1" ht="48" customHeight="1" x14ac:dyDescent="0.25">
      <c r="A131" s="93"/>
      <c r="B131" s="160" t="s">
        <v>38</v>
      </c>
      <c r="C131" s="37"/>
      <c r="D131" s="37"/>
      <c r="E131" s="37"/>
      <c r="F131" s="40"/>
      <c r="G131" s="37"/>
      <c r="H131" s="40"/>
      <c r="I131" s="167"/>
      <c r="J131" s="207"/>
      <c r="K131" s="63">
        <f t="shared" si="50"/>
        <v>0</v>
      </c>
      <c r="L131" s="63"/>
      <c r="M131" s="64">
        <f t="shared" si="40"/>
        <v>0</v>
      </c>
    </row>
    <row r="132" spans="1:13" s="66" customFormat="1" ht="57" customHeight="1" x14ac:dyDescent="0.25">
      <c r="A132" s="93"/>
      <c r="B132" s="160" t="s">
        <v>13</v>
      </c>
      <c r="C132" s="37"/>
      <c r="D132" s="156"/>
      <c r="E132" s="37"/>
      <c r="F132" s="40"/>
      <c r="G132" s="37"/>
      <c r="H132" s="40"/>
      <c r="I132" s="167"/>
      <c r="J132" s="207"/>
      <c r="K132" s="63">
        <f t="shared" si="50"/>
        <v>0</v>
      </c>
      <c r="L132" s="63"/>
      <c r="M132" s="64">
        <f t="shared" si="40"/>
        <v>0</v>
      </c>
    </row>
    <row r="133" spans="1:13" s="66" customFormat="1" ht="45.75" customHeight="1" x14ac:dyDescent="0.25">
      <c r="A133" s="93"/>
      <c r="B133" s="160" t="s">
        <v>5</v>
      </c>
      <c r="C133" s="37"/>
      <c r="D133" s="156"/>
      <c r="E133" s="37"/>
      <c r="F133" s="40"/>
      <c r="G133" s="37"/>
      <c r="H133" s="40"/>
      <c r="I133" s="167"/>
      <c r="J133" s="207"/>
      <c r="K133" s="63">
        <f t="shared" si="50"/>
        <v>0</v>
      </c>
      <c r="L133" s="63"/>
      <c r="M133" s="64">
        <f t="shared" si="40"/>
        <v>0</v>
      </c>
    </row>
    <row r="134" spans="1:13" s="71" customFormat="1" ht="42" customHeight="1" x14ac:dyDescent="0.25">
      <c r="A134" s="116" t="s">
        <v>49</v>
      </c>
      <c r="B134" s="117" t="s">
        <v>55</v>
      </c>
      <c r="C134" s="57">
        <f t="shared" ref="C134:E134" si="53">SUM(C135:C139)</f>
        <v>0</v>
      </c>
      <c r="D134" s="57">
        <f t="shared" si="53"/>
        <v>0</v>
      </c>
      <c r="E134" s="57">
        <f t="shared" si="53"/>
        <v>0</v>
      </c>
      <c r="F134" s="85"/>
      <c r="G134" s="53">
        <f>SUM(G135:G139)</f>
        <v>0</v>
      </c>
      <c r="H134" s="86"/>
      <c r="I134" s="21">
        <f>I135</f>
        <v>0</v>
      </c>
      <c r="J134" s="205" t="s">
        <v>70</v>
      </c>
      <c r="K134" s="69">
        <f t="shared" si="50"/>
        <v>0</v>
      </c>
      <c r="L134" s="69"/>
      <c r="M134" s="70">
        <f t="shared" si="40"/>
        <v>0</v>
      </c>
    </row>
    <row r="135" spans="1:13" s="72" customFormat="1" x14ac:dyDescent="0.25">
      <c r="A135" s="116"/>
      <c r="B135" s="89" t="s">
        <v>4</v>
      </c>
      <c r="C135" s="21"/>
      <c r="D135" s="21"/>
      <c r="E135" s="21"/>
      <c r="F135" s="85"/>
      <c r="G135" s="22"/>
      <c r="H135" s="84"/>
      <c r="I135" s="21"/>
      <c r="J135" s="205"/>
      <c r="K135" s="69">
        <f t="shared" si="50"/>
        <v>0</v>
      </c>
      <c r="L135" s="69"/>
      <c r="M135" s="70">
        <f t="shared" ref="M135:M166" si="54">D135-I135</f>
        <v>0</v>
      </c>
    </row>
    <row r="136" spans="1:13" s="72" customFormat="1" x14ac:dyDescent="0.25">
      <c r="A136" s="116"/>
      <c r="B136" s="89" t="s">
        <v>37</v>
      </c>
      <c r="C136" s="21"/>
      <c r="D136" s="21"/>
      <c r="E136" s="21"/>
      <c r="F136" s="85"/>
      <c r="G136" s="22"/>
      <c r="H136" s="84"/>
      <c r="I136" s="20"/>
      <c r="J136" s="205"/>
      <c r="K136" s="69">
        <f t="shared" si="50"/>
        <v>0</v>
      </c>
      <c r="L136" s="69"/>
      <c r="M136" s="70">
        <f t="shared" si="54"/>
        <v>0</v>
      </c>
    </row>
    <row r="137" spans="1:13" s="72" customFormat="1" x14ac:dyDescent="0.25">
      <c r="A137" s="116"/>
      <c r="B137" s="89" t="s">
        <v>38</v>
      </c>
      <c r="C137" s="21"/>
      <c r="D137" s="21"/>
      <c r="E137" s="21"/>
      <c r="F137" s="85"/>
      <c r="G137" s="22"/>
      <c r="H137" s="84"/>
      <c r="I137" s="20"/>
      <c r="J137" s="205"/>
      <c r="K137" s="69">
        <f t="shared" si="50"/>
        <v>0</v>
      </c>
      <c r="L137" s="69"/>
      <c r="M137" s="70">
        <f t="shared" si="54"/>
        <v>0</v>
      </c>
    </row>
    <row r="138" spans="1:13" s="72" customFormat="1" x14ac:dyDescent="0.25">
      <c r="A138" s="116"/>
      <c r="B138" s="89" t="s">
        <v>13</v>
      </c>
      <c r="C138" s="21"/>
      <c r="D138" s="133"/>
      <c r="E138" s="21"/>
      <c r="F138" s="84"/>
      <c r="G138" s="22"/>
      <c r="H138" s="84"/>
      <c r="I138" s="20"/>
      <c r="J138" s="205"/>
      <c r="K138" s="69">
        <f t="shared" si="50"/>
        <v>0</v>
      </c>
      <c r="L138" s="69"/>
      <c r="M138" s="70">
        <f t="shared" si="54"/>
        <v>0</v>
      </c>
    </row>
    <row r="139" spans="1:13" s="72" customFormat="1" x14ac:dyDescent="0.25">
      <c r="A139" s="116"/>
      <c r="B139" s="89" t="s">
        <v>5</v>
      </c>
      <c r="C139" s="21"/>
      <c r="D139" s="133"/>
      <c r="E139" s="21"/>
      <c r="F139" s="84"/>
      <c r="G139" s="22"/>
      <c r="H139" s="84"/>
      <c r="I139" s="20"/>
      <c r="J139" s="205"/>
      <c r="K139" s="69">
        <f t="shared" si="50"/>
        <v>0</v>
      </c>
      <c r="L139" s="69"/>
      <c r="M139" s="70">
        <f t="shared" si="54"/>
        <v>0</v>
      </c>
    </row>
    <row r="140" spans="1:13" s="54" customFormat="1" ht="409.5" customHeight="1" x14ac:dyDescent="0.25">
      <c r="A140" s="188" t="s">
        <v>20</v>
      </c>
      <c r="B140" s="180" t="s">
        <v>67</v>
      </c>
      <c r="C140" s="181">
        <f>SUM(C142:C146)</f>
        <v>237979.65</v>
      </c>
      <c r="D140" s="181">
        <f>SUM(D142:D146)</f>
        <v>238380.55</v>
      </c>
      <c r="E140" s="181">
        <f t="shared" ref="E140:G140" si="55">SUM(E142:E146)</f>
        <v>0</v>
      </c>
      <c r="F140" s="189">
        <f t="shared" si="48"/>
        <v>0</v>
      </c>
      <c r="G140" s="181">
        <f t="shared" si="55"/>
        <v>0</v>
      </c>
      <c r="H140" s="189">
        <f t="shared" si="49"/>
        <v>0</v>
      </c>
      <c r="I140" s="181">
        <f>I142+I143+I144+I145+I146</f>
        <v>238380.55</v>
      </c>
      <c r="J140" s="183" t="s">
        <v>119</v>
      </c>
      <c r="K140" s="42">
        <f t="shared" si="50"/>
        <v>0</v>
      </c>
      <c r="L140" s="42"/>
      <c r="M140" s="43">
        <f t="shared" si="54"/>
        <v>0</v>
      </c>
    </row>
    <row r="141" spans="1:13" s="54" customFormat="1" ht="291" customHeight="1" x14ac:dyDescent="0.25">
      <c r="A141" s="188"/>
      <c r="B141" s="180"/>
      <c r="C141" s="181"/>
      <c r="D141" s="181"/>
      <c r="E141" s="181"/>
      <c r="F141" s="189"/>
      <c r="G141" s="181"/>
      <c r="H141" s="189"/>
      <c r="I141" s="181"/>
      <c r="J141" s="182"/>
      <c r="K141" s="42">
        <f t="shared" si="50"/>
        <v>0</v>
      </c>
      <c r="L141" s="42"/>
      <c r="M141" s="43">
        <f t="shared" si="54"/>
        <v>0</v>
      </c>
    </row>
    <row r="142" spans="1:13" s="45" customFormat="1" ht="114.75" customHeight="1" x14ac:dyDescent="0.25">
      <c r="A142" s="188"/>
      <c r="B142" s="89" t="s">
        <v>4</v>
      </c>
      <c r="C142" s="37">
        <v>18110.400000000001</v>
      </c>
      <c r="D142" s="37">
        <v>18110.400000000001</v>
      </c>
      <c r="E142" s="22">
        <v>0</v>
      </c>
      <c r="F142" s="85">
        <f>E142/D142</f>
        <v>0</v>
      </c>
      <c r="G142" s="22">
        <v>0</v>
      </c>
      <c r="H142" s="85">
        <f>G142/D142</f>
        <v>0</v>
      </c>
      <c r="I142" s="37">
        <v>18110.400000000001</v>
      </c>
      <c r="J142" s="182"/>
      <c r="K142" s="42">
        <f t="shared" si="50"/>
        <v>0</v>
      </c>
      <c r="L142" s="42"/>
      <c r="M142" s="43">
        <f t="shared" si="54"/>
        <v>0</v>
      </c>
    </row>
    <row r="143" spans="1:13" s="59" customFormat="1" ht="87" customHeight="1" x14ac:dyDescent="0.25">
      <c r="A143" s="188"/>
      <c r="B143" s="39" t="s">
        <v>16</v>
      </c>
      <c r="C143" s="37">
        <v>71322.399999999994</v>
      </c>
      <c r="D143" s="37">
        <v>71322.399999999994</v>
      </c>
      <c r="E143" s="22">
        <v>0</v>
      </c>
      <c r="F143" s="85">
        <f>E143/D143</f>
        <v>0</v>
      </c>
      <c r="G143" s="22">
        <v>0</v>
      </c>
      <c r="H143" s="85">
        <f>G143/D143</f>
        <v>0</v>
      </c>
      <c r="I143" s="37">
        <v>71322.399999999994</v>
      </c>
      <c r="J143" s="182"/>
      <c r="K143" s="42">
        <f t="shared" si="50"/>
        <v>0</v>
      </c>
      <c r="L143" s="47"/>
      <c r="M143" s="43">
        <f t="shared" si="54"/>
        <v>0</v>
      </c>
    </row>
    <row r="144" spans="1:13" s="45" customFormat="1" ht="137.25" customHeight="1" x14ac:dyDescent="0.25">
      <c r="A144" s="188"/>
      <c r="B144" s="173" t="s">
        <v>11</v>
      </c>
      <c r="C144" s="141">
        <v>14624.89</v>
      </c>
      <c r="D144" s="141">
        <v>15025.79</v>
      </c>
      <c r="E144" s="21">
        <f>G144</f>
        <v>0</v>
      </c>
      <c r="F144" s="84">
        <f>E144/D144</f>
        <v>0</v>
      </c>
      <c r="G144" s="21">
        <v>0</v>
      </c>
      <c r="H144" s="84">
        <f>G144/D144</f>
        <v>0</v>
      </c>
      <c r="I144" s="141">
        <v>15025.79</v>
      </c>
      <c r="J144" s="182"/>
      <c r="K144" s="42">
        <f t="shared" si="50"/>
        <v>0</v>
      </c>
      <c r="L144" s="42"/>
      <c r="M144" s="43">
        <f t="shared" si="54"/>
        <v>0</v>
      </c>
    </row>
    <row r="145" spans="1:13" s="45" customFormat="1" ht="147" customHeight="1" x14ac:dyDescent="0.25">
      <c r="A145" s="188"/>
      <c r="B145" s="89" t="s">
        <v>13</v>
      </c>
      <c r="C145" s="22"/>
      <c r="D145" s="22"/>
      <c r="E145" s="139"/>
      <c r="F145" s="85"/>
      <c r="G145" s="139"/>
      <c r="H145" s="85"/>
      <c r="I145" s="22"/>
      <c r="J145" s="182"/>
      <c r="K145" s="42">
        <f t="shared" si="50"/>
        <v>0</v>
      </c>
      <c r="L145" s="42"/>
      <c r="M145" s="43">
        <f t="shared" si="54"/>
        <v>0</v>
      </c>
    </row>
    <row r="146" spans="1:13" s="45" customFormat="1" ht="103.5" customHeight="1" x14ac:dyDescent="0.25">
      <c r="A146" s="188"/>
      <c r="B146" s="89" t="s">
        <v>5</v>
      </c>
      <c r="C146" s="37">
        <v>133921.96</v>
      </c>
      <c r="D146" s="37">
        <v>133921.96</v>
      </c>
      <c r="E146" s="37">
        <v>0</v>
      </c>
      <c r="F146" s="40">
        <f t="shared" ref="F146:F162" si="56">E146/D146</f>
        <v>0</v>
      </c>
      <c r="G146" s="37">
        <v>0</v>
      </c>
      <c r="H146" s="40">
        <f t="shared" ref="H146:H152" si="57">G146/D146</f>
        <v>0</v>
      </c>
      <c r="I146" s="37">
        <v>133921.96</v>
      </c>
      <c r="J146" s="182"/>
      <c r="K146" s="42">
        <f t="shared" si="50"/>
        <v>0</v>
      </c>
      <c r="L146" s="42"/>
      <c r="M146" s="43">
        <f t="shared" si="54"/>
        <v>0</v>
      </c>
    </row>
    <row r="147" spans="1:13" s="54" customFormat="1" ht="409.5" customHeight="1" x14ac:dyDescent="0.25">
      <c r="A147" s="185" t="s">
        <v>21</v>
      </c>
      <c r="B147" s="180" t="s">
        <v>97</v>
      </c>
      <c r="C147" s="179">
        <f>C149+C150+C151+C152+C153</f>
        <v>44530.62</v>
      </c>
      <c r="D147" s="179">
        <f>D149+D150+D151+D152+D153</f>
        <v>38947.22</v>
      </c>
      <c r="E147" s="179">
        <f>E149+E150+E151+E152+E153</f>
        <v>7993.15</v>
      </c>
      <c r="F147" s="187">
        <f t="shared" si="56"/>
        <v>0.20519999999999999</v>
      </c>
      <c r="G147" s="181">
        <f>G149+G150+G151+G152+G153</f>
        <v>7754.31</v>
      </c>
      <c r="H147" s="187">
        <f t="shared" si="57"/>
        <v>0.1991</v>
      </c>
      <c r="I147" s="179">
        <f>I149+I150+I151+I152+I153</f>
        <v>38947.22</v>
      </c>
      <c r="J147" s="183" t="s">
        <v>120</v>
      </c>
      <c r="K147" s="42">
        <f t="shared" si="50"/>
        <v>0</v>
      </c>
      <c r="L147" s="42"/>
      <c r="M147" s="43">
        <f t="shared" si="54"/>
        <v>0</v>
      </c>
    </row>
    <row r="148" spans="1:13" s="54" customFormat="1" ht="163.5" customHeight="1" x14ac:dyDescent="0.25">
      <c r="A148" s="186"/>
      <c r="B148" s="180"/>
      <c r="C148" s="179"/>
      <c r="D148" s="179"/>
      <c r="E148" s="179"/>
      <c r="F148" s="187"/>
      <c r="G148" s="181"/>
      <c r="H148" s="187"/>
      <c r="I148" s="179"/>
      <c r="J148" s="182"/>
      <c r="K148" s="42">
        <f t="shared" si="50"/>
        <v>0</v>
      </c>
      <c r="L148" s="42"/>
      <c r="M148" s="43">
        <f t="shared" si="54"/>
        <v>0</v>
      </c>
    </row>
    <row r="149" spans="1:13" s="45" customFormat="1" x14ac:dyDescent="0.25">
      <c r="A149" s="111"/>
      <c r="B149" s="89" t="s">
        <v>4</v>
      </c>
      <c r="C149" s="141">
        <v>446.3</v>
      </c>
      <c r="D149" s="141">
        <v>446.3</v>
      </c>
      <c r="E149" s="141"/>
      <c r="F149" s="148">
        <f t="shared" si="56"/>
        <v>0</v>
      </c>
      <c r="G149" s="37"/>
      <c r="H149" s="148">
        <f t="shared" si="57"/>
        <v>0</v>
      </c>
      <c r="I149" s="141">
        <v>446.3</v>
      </c>
      <c r="J149" s="182"/>
      <c r="K149" s="42">
        <f t="shared" si="50"/>
        <v>0</v>
      </c>
      <c r="L149" s="42"/>
      <c r="M149" s="43">
        <f t="shared" si="54"/>
        <v>0</v>
      </c>
    </row>
    <row r="150" spans="1:13" s="45" customFormat="1" x14ac:dyDescent="0.25">
      <c r="A150" s="111"/>
      <c r="B150" s="89" t="s">
        <v>16</v>
      </c>
      <c r="C150" s="141">
        <v>26688.3</v>
      </c>
      <c r="D150" s="141">
        <v>21104.9</v>
      </c>
      <c r="E150" s="141">
        <v>2099.6999999999998</v>
      </c>
      <c r="F150" s="148">
        <f t="shared" si="56"/>
        <v>9.9500000000000005E-2</v>
      </c>
      <c r="G150" s="37">
        <v>1860.86</v>
      </c>
      <c r="H150" s="148">
        <f t="shared" si="57"/>
        <v>8.8200000000000001E-2</v>
      </c>
      <c r="I150" s="141">
        <f>9518+11480.2+106.7</f>
        <v>21104.9</v>
      </c>
      <c r="J150" s="182"/>
      <c r="K150" s="42">
        <f t="shared" ref="K150:K181" si="58">D150-I150</f>
        <v>0</v>
      </c>
      <c r="L150" s="42"/>
      <c r="M150" s="43">
        <f t="shared" si="54"/>
        <v>0</v>
      </c>
    </row>
    <row r="151" spans="1:13" s="45" customFormat="1" x14ac:dyDescent="0.25">
      <c r="A151" s="111"/>
      <c r="B151" s="89" t="s">
        <v>11</v>
      </c>
      <c r="C151" s="141">
        <v>4501.0200000000004</v>
      </c>
      <c r="D151" s="141">
        <v>4501.0200000000004</v>
      </c>
      <c r="E151" s="141">
        <f>G151</f>
        <v>809.45</v>
      </c>
      <c r="F151" s="148">
        <f t="shared" si="56"/>
        <v>0.17979999999999999</v>
      </c>
      <c r="G151" s="141">
        <v>809.45</v>
      </c>
      <c r="H151" s="148">
        <f t="shared" si="57"/>
        <v>0.17979999999999999</v>
      </c>
      <c r="I151" s="141">
        <f>4394.32+106.7</f>
        <v>4501.0200000000004</v>
      </c>
      <c r="J151" s="182"/>
      <c r="K151" s="42">
        <f t="shared" si="58"/>
        <v>0</v>
      </c>
      <c r="L151" s="42"/>
      <c r="M151" s="43">
        <f t="shared" si="54"/>
        <v>0</v>
      </c>
    </row>
    <row r="152" spans="1:13" s="45" customFormat="1" x14ac:dyDescent="0.25">
      <c r="A152" s="111"/>
      <c r="B152" s="89" t="s">
        <v>13</v>
      </c>
      <c r="C152" s="141">
        <v>12895</v>
      </c>
      <c r="D152" s="141">
        <v>12895</v>
      </c>
      <c r="E152" s="141">
        <f>G152</f>
        <v>5084</v>
      </c>
      <c r="F152" s="148">
        <f t="shared" si="56"/>
        <v>0.39429999999999998</v>
      </c>
      <c r="G152" s="141">
        <v>5084</v>
      </c>
      <c r="H152" s="148">
        <f t="shared" si="57"/>
        <v>0.39429999999999998</v>
      </c>
      <c r="I152" s="141">
        <v>12895</v>
      </c>
      <c r="J152" s="182"/>
      <c r="K152" s="42">
        <f t="shared" si="58"/>
        <v>0</v>
      </c>
      <c r="L152" s="42"/>
      <c r="M152" s="43">
        <f t="shared" si="54"/>
        <v>0</v>
      </c>
    </row>
    <row r="153" spans="1:13" s="45" customFormat="1" x14ac:dyDescent="0.25">
      <c r="A153" s="111"/>
      <c r="B153" s="89" t="s">
        <v>5</v>
      </c>
      <c r="C153" s="21"/>
      <c r="D153" s="21"/>
      <c r="E153" s="21"/>
      <c r="F153" s="84"/>
      <c r="G153" s="22"/>
      <c r="H153" s="84"/>
      <c r="I153" s="21"/>
      <c r="J153" s="182"/>
      <c r="K153" s="42">
        <f t="shared" si="58"/>
        <v>0</v>
      </c>
      <c r="L153" s="42"/>
      <c r="M153" s="43">
        <f t="shared" si="54"/>
        <v>0</v>
      </c>
    </row>
    <row r="154" spans="1:13" s="34" customFormat="1" ht="81" x14ac:dyDescent="0.25">
      <c r="A154" s="111" t="s">
        <v>22</v>
      </c>
      <c r="B154" s="109" t="s">
        <v>74</v>
      </c>
      <c r="C154" s="133"/>
      <c r="D154" s="133"/>
      <c r="E154" s="133"/>
      <c r="F154" s="84"/>
      <c r="G154" s="131"/>
      <c r="H154" s="83"/>
      <c r="I154" s="136"/>
      <c r="J154" s="178" t="s">
        <v>36</v>
      </c>
      <c r="K154" s="69">
        <f t="shared" si="58"/>
        <v>0</v>
      </c>
      <c r="L154" s="69"/>
      <c r="M154" s="70">
        <f t="shared" si="54"/>
        <v>0</v>
      </c>
    </row>
    <row r="155" spans="1:13" s="34" customFormat="1" x14ac:dyDescent="0.25">
      <c r="A155" s="111"/>
      <c r="B155" s="89" t="s">
        <v>4</v>
      </c>
      <c r="C155" s="133"/>
      <c r="D155" s="133"/>
      <c r="E155" s="133"/>
      <c r="F155" s="84"/>
      <c r="G155" s="131"/>
      <c r="H155" s="83"/>
      <c r="I155" s="136"/>
      <c r="J155" s="178"/>
      <c r="K155" s="69">
        <f t="shared" si="58"/>
        <v>0</v>
      </c>
      <c r="L155" s="69"/>
      <c r="M155" s="70">
        <f t="shared" si="54"/>
        <v>0</v>
      </c>
    </row>
    <row r="156" spans="1:13" s="34" customFormat="1" x14ac:dyDescent="0.25">
      <c r="A156" s="111"/>
      <c r="B156" s="89" t="s">
        <v>16</v>
      </c>
      <c r="C156" s="133"/>
      <c r="D156" s="133"/>
      <c r="E156" s="133"/>
      <c r="F156" s="84"/>
      <c r="G156" s="131"/>
      <c r="H156" s="83"/>
      <c r="I156" s="136"/>
      <c r="J156" s="178"/>
      <c r="K156" s="69">
        <f t="shared" si="58"/>
        <v>0</v>
      </c>
      <c r="L156" s="69"/>
      <c r="M156" s="70">
        <f t="shared" si="54"/>
        <v>0</v>
      </c>
    </row>
    <row r="157" spans="1:13" s="34" customFormat="1" x14ac:dyDescent="0.25">
      <c r="A157" s="111"/>
      <c r="B157" s="89" t="s">
        <v>11</v>
      </c>
      <c r="C157" s="133"/>
      <c r="D157" s="133"/>
      <c r="E157" s="133"/>
      <c r="F157" s="84"/>
      <c r="G157" s="131"/>
      <c r="H157" s="83"/>
      <c r="I157" s="136"/>
      <c r="J157" s="178"/>
      <c r="K157" s="69">
        <f t="shared" si="58"/>
        <v>0</v>
      </c>
      <c r="L157" s="69"/>
      <c r="M157" s="70">
        <f t="shared" si="54"/>
        <v>0</v>
      </c>
    </row>
    <row r="158" spans="1:13" s="34" customFormat="1" x14ac:dyDescent="0.25">
      <c r="A158" s="111"/>
      <c r="B158" s="89" t="s">
        <v>13</v>
      </c>
      <c r="C158" s="133"/>
      <c r="D158" s="133"/>
      <c r="E158" s="133"/>
      <c r="F158" s="84"/>
      <c r="G158" s="131"/>
      <c r="H158" s="83"/>
      <c r="I158" s="136"/>
      <c r="J158" s="178"/>
      <c r="K158" s="69">
        <f t="shared" si="58"/>
        <v>0</v>
      </c>
      <c r="L158" s="69"/>
      <c r="M158" s="70">
        <f t="shared" si="54"/>
        <v>0</v>
      </c>
    </row>
    <row r="159" spans="1:13" s="34" customFormat="1" x14ac:dyDescent="0.25">
      <c r="A159" s="111"/>
      <c r="B159" s="89" t="s">
        <v>5</v>
      </c>
      <c r="C159" s="133"/>
      <c r="D159" s="133"/>
      <c r="E159" s="133"/>
      <c r="F159" s="84"/>
      <c r="G159" s="131"/>
      <c r="H159" s="83"/>
      <c r="I159" s="136"/>
      <c r="J159" s="178"/>
      <c r="K159" s="69">
        <f t="shared" si="58"/>
        <v>0</v>
      </c>
      <c r="L159" s="69"/>
      <c r="M159" s="70">
        <f t="shared" si="54"/>
        <v>0</v>
      </c>
    </row>
    <row r="160" spans="1:13" s="55" customFormat="1" ht="132.75" customHeight="1" x14ac:dyDescent="0.25">
      <c r="A160" s="91" t="s">
        <v>23</v>
      </c>
      <c r="B160" s="38" t="s">
        <v>84</v>
      </c>
      <c r="C160" s="129">
        <f>SUM(C161:C165)</f>
        <v>252.2</v>
      </c>
      <c r="D160" s="129">
        <f t="shared" ref="D160:I160" si="59">SUM(D161:D165)</f>
        <v>252.2</v>
      </c>
      <c r="E160" s="131">
        <f t="shared" si="59"/>
        <v>0</v>
      </c>
      <c r="F160" s="84">
        <f t="shared" si="56"/>
        <v>0</v>
      </c>
      <c r="G160" s="131">
        <f t="shared" si="59"/>
        <v>0</v>
      </c>
      <c r="H160" s="132">
        <f>G160/D160*100</f>
        <v>0</v>
      </c>
      <c r="I160" s="144">
        <f t="shared" si="59"/>
        <v>252.2</v>
      </c>
      <c r="J160" s="178" t="s">
        <v>115</v>
      </c>
      <c r="K160" s="42">
        <f t="shared" si="58"/>
        <v>0</v>
      </c>
      <c r="L160" s="42"/>
      <c r="M160" s="43">
        <f t="shared" si="54"/>
        <v>0</v>
      </c>
    </row>
    <row r="161" spans="1:13" s="55" customFormat="1" x14ac:dyDescent="0.25">
      <c r="A161" s="91"/>
      <c r="B161" s="39" t="s">
        <v>4</v>
      </c>
      <c r="C161" s="37"/>
      <c r="D161" s="37"/>
      <c r="E161" s="22"/>
      <c r="F161" s="84"/>
      <c r="G161" s="22"/>
      <c r="H161" s="85"/>
      <c r="I161" s="37"/>
      <c r="J161" s="178"/>
      <c r="K161" s="42">
        <f t="shared" si="58"/>
        <v>0</v>
      </c>
      <c r="L161" s="42"/>
      <c r="M161" s="43">
        <f t="shared" si="54"/>
        <v>0</v>
      </c>
    </row>
    <row r="162" spans="1:13" s="55" customFormat="1" x14ac:dyDescent="0.25">
      <c r="A162" s="91"/>
      <c r="B162" s="39" t="s">
        <v>16</v>
      </c>
      <c r="C162" s="37">
        <v>252.2</v>
      </c>
      <c r="D162" s="37">
        <v>252.2</v>
      </c>
      <c r="E162" s="22">
        <v>0</v>
      </c>
      <c r="F162" s="84">
        <f t="shared" si="56"/>
        <v>0</v>
      </c>
      <c r="G162" s="22">
        <v>0</v>
      </c>
      <c r="H162" s="85">
        <f>G162/D162*100</f>
        <v>0</v>
      </c>
      <c r="I162" s="37">
        <v>252.2</v>
      </c>
      <c r="J162" s="178"/>
      <c r="K162" s="42">
        <f t="shared" si="58"/>
        <v>0</v>
      </c>
      <c r="L162" s="42"/>
      <c r="M162" s="43">
        <f t="shared" si="54"/>
        <v>0</v>
      </c>
    </row>
    <row r="163" spans="1:13" s="55" customFormat="1" x14ac:dyDescent="0.25">
      <c r="A163" s="91"/>
      <c r="B163" s="39" t="s">
        <v>11</v>
      </c>
      <c r="C163" s="22"/>
      <c r="D163" s="22"/>
      <c r="E163" s="22"/>
      <c r="F163" s="85"/>
      <c r="G163" s="22"/>
      <c r="H163" s="85"/>
      <c r="I163" s="22"/>
      <c r="J163" s="178"/>
      <c r="K163" s="42">
        <f t="shared" si="58"/>
        <v>0</v>
      </c>
      <c r="L163" s="42"/>
      <c r="M163" s="43">
        <f t="shared" si="54"/>
        <v>0</v>
      </c>
    </row>
    <row r="164" spans="1:13" s="55" customFormat="1" x14ac:dyDescent="0.25">
      <c r="A164" s="91"/>
      <c r="B164" s="39" t="s">
        <v>13</v>
      </c>
      <c r="C164" s="22"/>
      <c r="D164" s="22"/>
      <c r="E164" s="22"/>
      <c r="F164" s="85"/>
      <c r="G164" s="22"/>
      <c r="H164" s="85"/>
      <c r="I164" s="22"/>
      <c r="J164" s="178"/>
      <c r="K164" s="42">
        <f t="shared" si="58"/>
        <v>0</v>
      </c>
      <c r="L164" s="42"/>
      <c r="M164" s="43">
        <f t="shared" si="54"/>
        <v>0</v>
      </c>
    </row>
    <row r="165" spans="1:13" s="55" customFormat="1" x14ac:dyDescent="0.25">
      <c r="A165" s="91"/>
      <c r="B165" s="39" t="s">
        <v>5</v>
      </c>
      <c r="C165" s="22"/>
      <c r="D165" s="22"/>
      <c r="E165" s="22"/>
      <c r="F165" s="85"/>
      <c r="G165" s="22"/>
      <c r="H165" s="85"/>
      <c r="I165" s="22"/>
      <c r="J165" s="178"/>
      <c r="K165" s="42">
        <f t="shared" si="58"/>
        <v>0</v>
      </c>
      <c r="L165" s="42"/>
      <c r="M165" s="43">
        <f t="shared" si="54"/>
        <v>0</v>
      </c>
    </row>
    <row r="166" spans="1:13" s="60" customFormat="1" ht="150.75" customHeight="1" x14ac:dyDescent="0.25">
      <c r="A166" s="111" t="s">
        <v>24</v>
      </c>
      <c r="B166" s="38" t="s">
        <v>98</v>
      </c>
      <c r="C166" s="140">
        <f>C168+C167+C169+C170+C171</f>
        <v>223541.9</v>
      </c>
      <c r="D166" s="140">
        <f>D168+D167+D169+D170+D171</f>
        <v>237355.4</v>
      </c>
      <c r="E166" s="140">
        <f t="shared" ref="E166" si="60">E168+E167+E169+E170+E171</f>
        <v>29944.06</v>
      </c>
      <c r="F166" s="147">
        <f>E166/D166</f>
        <v>0.12620000000000001</v>
      </c>
      <c r="G166" s="145">
        <f>G168+G167+G169+G170+G171</f>
        <v>29944.06</v>
      </c>
      <c r="H166" s="147">
        <f t="shared" ref="H166" si="61">G166/D166</f>
        <v>0.12620000000000001</v>
      </c>
      <c r="I166" s="140">
        <f>I168+I167+I169+I170+I171</f>
        <v>237355.4</v>
      </c>
      <c r="J166" s="184" t="s">
        <v>121</v>
      </c>
      <c r="K166" s="42">
        <f t="shared" si="58"/>
        <v>0</v>
      </c>
      <c r="L166" s="42"/>
      <c r="M166" s="43">
        <f t="shared" si="54"/>
        <v>0</v>
      </c>
    </row>
    <row r="167" spans="1:13" s="45" customFormat="1" ht="38.25" customHeight="1" x14ac:dyDescent="0.25">
      <c r="A167" s="111"/>
      <c r="B167" s="89" t="s">
        <v>4</v>
      </c>
      <c r="C167" s="141"/>
      <c r="D167" s="141"/>
      <c r="E167" s="141"/>
      <c r="F167" s="148"/>
      <c r="G167" s="37"/>
      <c r="H167" s="148"/>
      <c r="I167" s="141"/>
      <c r="J167" s="184"/>
      <c r="K167" s="42">
        <f t="shared" si="58"/>
        <v>0</v>
      </c>
      <c r="L167" s="42"/>
      <c r="M167" s="43">
        <f t="shared" ref="M167:M189" si="62">D167-I167</f>
        <v>0</v>
      </c>
    </row>
    <row r="168" spans="1:13" s="45" customFormat="1" ht="38.25" customHeight="1" x14ac:dyDescent="0.25">
      <c r="A168" s="111"/>
      <c r="B168" s="89" t="s">
        <v>16</v>
      </c>
      <c r="C168" s="141">
        <v>212328.6</v>
      </c>
      <c r="D168" s="141">
        <v>226142.1</v>
      </c>
      <c r="E168" s="141">
        <v>26257.13</v>
      </c>
      <c r="F168" s="148">
        <f>E168/D168</f>
        <v>0.11609999999999999</v>
      </c>
      <c r="G168" s="37">
        <v>26257.13</v>
      </c>
      <c r="H168" s="148">
        <f>G168/D168</f>
        <v>0.11609999999999999</v>
      </c>
      <c r="I168" s="141">
        <v>226142.1</v>
      </c>
      <c r="J168" s="184"/>
      <c r="K168" s="42">
        <f t="shared" si="58"/>
        <v>0</v>
      </c>
      <c r="L168" s="42"/>
      <c r="M168" s="43">
        <f t="shared" si="62"/>
        <v>0</v>
      </c>
    </row>
    <row r="169" spans="1:13" s="45" customFormat="1" ht="38.25" customHeight="1" x14ac:dyDescent="0.25">
      <c r="A169" s="111"/>
      <c r="B169" s="89" t="s">
        <v>11</v>
      </c>
      <c r="C169" s="141">
        <f>11213.3-C170</f>
        <v>11175.2</v>
      </c>
      <c r="D169" s="141">
        <f>11213.3-D170</f>
        <v>11175.2</v>
      </c>
      <c r="E169" s="37">
        <f>G169</f>
        <v>3686.93</v>
      </c>
      <c r="F169" s="40">
        <f>E169/D169</f>
        <v>0.32990000000000003</v>
      </c>
      <c r="G169" s="37">
        <v>3686.93</v>
      </c>
      <c r="H169" s="148">
        <f>G169/D169</f>
        <v>0.32990000000000003</v>
      </c>
      <c r="I169" s="141">
        <v>11175.2</v>
      </c>
      <c r="J169" s="184"/>
      <c r="K169" s="42">
        <f t="shared" si="58"/>
        <v>0</v>
      </c>
      <c r="L169" s="42"/>
      <c r="M169" s="43">
        <f t="shared" si="62"/>
        <v>0</v>
      </c>
    </row>
    <row r="170" spans="1:13" s="45" customFormat="1" ht="38.25" customHeight="1" x14ac:dyDescent="0.25">
      <c r="A170" s="111"/>
      <c r="B170" s="89" t="s">
        <v>13</v>
      </c>
      <c r="C170" s="141">
        <v>38.1</v>
      </c>
      <c r="D170" s="141">
        <v>38.1</v>
      </c>
      <c r="E170" s="141">
        <f>G170</f>
        <v>0</v>
      </c>
      <c r="F170" s="148"/>
      <c r="G170" s="37"/>
      <c r="H170" s="148"/>
      <c r="I170" s="141">
        <f>D170</f>
        <v>38.1</v>
      </c>
      <c r="J170" s="184"/>
      <c r="K170" s="42">
        <f t="shared" si="58"/>
        <v>0</v>
      </c>
      <c r="L170" s="42"/>
      <c r="M170" s="43">
        <f t="shared" si="62"/>
        <v>0</v>
      </c>
    </row>
    <row r="171" spans="1:13" s="45" customFormat="1" ht="38.25" customHeight="1" x14ac:dyDescent="0.25">
      <c r="A171" s="111"/>
      <c r="B171" s="89" t="s">
        <v>5</v>
      </c>
      <c r="C171" s="141"/>
      <c r="D171" s="141"/>
      <c r="E171" s="141"/>
      <c r="F171" s="148"/>
      <c r="G171" s="37"/>
      <c r="H171" s="148"/>
      <c r="I171" s="21"/>
      <c r="J171" s="184"/>
      <c r="K171" s="42">
        <f t="shared" si="58"/>
        <v>0</v>
      </c>
      <c r="L171" s="42"/>
      <c r="M171" s="43">
        <f t="shared" si="62"/>
        <v>0</v>
      </c>
    </row>
    <row r="172" spans="1:13" s="35" customFormat="1" ht="63.75" customHeight="1" x14ac:dyDescent="0.25">
      <c r="A172" s="111" t="s">
        <v>25</v>
      </c>
      <c r="B172" s="109" t="s">
        <v>75</v>
      </c>
      <c r="C172" s="140"/>
      <c r="D172" s="140"/>
      <c r="E172" s="155"/>
      <c r="F172" s="147"/>
      <c r="G172" s="145"/>
      <c r="H172" s="147"/>
      <c r="I172" s="136"/>
      <c r="J172" s="123" t="s">
        <v>36</v>
      </c>
      <c r="K172" s="69">
        <f t="shared" si="58"/>
        <v>0</v>
      </c>
      <c r="L172" s="69"/>
      <c r="M172" s="70">
        <f t="shared" si="62"/>
        <v>0</v>
      </c>
    </row>
    <row r="173" spans="1:13" s="46" customFormat="1" ht="101.25" x14ac:dyDescent="0.4">
      <c r="A173" s="91" t="s">
        <v>26</v>
      </c>
      <c r="B173" s="90" t="s">
        <v>68</v>
      </c>
      <c r="C173" s="142">
        <f>SUM(C174:C178)</f>
        <v>421455</v>
      </c>
      <c r="D173" s="142">
        <f t="shared" ref="D173:G173" si="63">SUM(D174:D178)</f>
        <v>421455</v>
      </c>
      <c r="E173" s="142">
        <f t="shared" si="63"/>
        <v>0</v>
      </c>
      <c r="F173" s="143">
        <f>E173/D173</f>
        <v>0</v>
      </c>
      <c r="G173" s="142">
        <f t="shared" si="63"/>
        <v>0</v>
      </c>
      <c r="H173" s="143">
        <f>G173/D173</f>
        <v>0</v>
      </c>
      <c r="I173" s="142">
        <f>SUM(I174:I178)</f>
        <v>421455</v>
      </c>
      <c r="J173" s="183" t="s">
        <v>122</v>
      </c>
      <c r="K173" s="42">
        <f t="shared" si="58"/>
        <v>0</v>
      </c>
      <c r="L173" s="42"/>
      <c r="M173" s="43">
        <f t="shared" si="62"/>
        <v>0</v>
      </c>
    </row>
    <row r="174" spans="1:13" s="46" customFormat="1" x14ac:dyDescent="0.4">
      <c r="A174" s="91"/>
      <c r="B174" s="89" t="s">
        <v>4</v>
      </c>
      <c r="C174" s="37"/>
      <c r="D174" s="37"/>
      <c r="E174" s="37"/>
      <c r="F174" s="40"/>
      <c r="G174" s="37"/>
      <c r="H174" s="40"/>
      <c r="I174" s="37"/>
      <c r="J174" s="182"/>
      <c r="K174" s="42">
        <f t="shared" si="58"/>
        <v>0</v>
      </c>
      <c r="L174" s="42"/>
      <c r="M174" s="43">
        <f t="shared" si="62"/>
        <v>0</v>
      </c>
    </row>
    <row r="175" spans="1:13" s="49" customFormat="1" x14ac:dyDescent="0.4">
      <c r="A175" s="41"/>
      <c r="B175" s="39" t="s">
        <v>16</v>
      </c>
      <c r="C175" s="37">
        <v>400380.6</v>
      </c>
      <c r="D175" s="37">
        <v>400380.6</v>
      </c>
      <c r="E175" s="37">
        <v>0</v>
      </c>
      <c r="F175" s="40">
        <f>E175/D175</f>
        <v>0</v>
      </c>
      <c r="G175" s="37">
        <v>0</v>
      </c>
      <c r="H175" s="40">
        <f>G175/D175</f>
        <v>0</v>
      </c>
      <c r="I175" s="37">
        <f>D175</f>
        <v>400380.6</v>
      </c>
      <c r="J175" s="182"/>
      <c r="K175" s="42">
        <f t="shared" si="58"/>
        <v>0</v>
      </c>
      <c r="L175" s="47"/>
      <c r="M175" s="43">
        <f t="shared" si="62"/>
        <v>0</v>
      </c>
    </row>
    <row r="176" spans="1:13" s="49" customFormat="1" x14ac:dyDescent="0.4">
      <c r="A176" s="41"/>
      <c r="B176" s="39" t="s">
        <v>11</v>
      </c>
      <c r="C176" s="37">
        <v>21074.400000000001</v>
      </c>
      <c r="D176" s="37">
        <v>21074.400000000001</v>
      </c>
      <c r="E176" s="37">
        <f>G176</f>
        <v>0</v>
      </c>
      <c r="F176" s="40">
        <f>E176/D176</f>
        <v>0</v>
      </c>
      <c r="G176" s="37">
        <v>0</v>
      </c>
      <c r="H176" s="40">
        <f>G176/D176</f>
        <v>0</v>
      </c>
      <c r="I176" s="37">
        <f>D176</f>
        <v>21074.400000000001</v>
      </c>
      <c r="J176" s="182"/>
      <c r="K176" s="42">
        <f t="shared" si="58"/>
        <v>0</v>
      </c>
      <c r="L176" s="47"/>
      <c r="M176" s="43">
        <f t="shared" si="62"/>
        <v>0</v>
      </c>
    </row>
    <row r="177" spans="1:13" s="46" customFormat="1" x14ac:dyDescent="0.4">
      <c r="A177" s="91"/>
      <c r="B177" s="89" t="s">
        <v>13</v>
      </c>
      <c r="C177" s="37">
        <v>0</v>
      </c>
      <c r="D177" s="37">
        <v>0</v>
      </c>
      <c r="E177" s="37">
        <v>0</v>
      </c>
      <c r="F177" s="40"/>
      <c r="G177" s="37"/>
      <c r="H177" s="40"/>
      <c r="I177" s="37">
        <v>0</v>
      </c>
      <c r="J177" s="182"/>
      <c r="K177" s="42">
        <f t="shared" si="58"/>
        <v>0</v>
      </c>
      <c r="L177" s="42"/>
      <c r="M177" s="43">
        <f t="shared" si="62"/>
        <v>0</v>
      </c>
    </row>
    <row r="178" spans="1:13" s="46" customFormat="1" x14ac:dyDescent="0.4">
      <c r="A178" s="91"/>
      <c r="B178" s="89" t="s">
        <v>5</v>
      </c>
      <c r="C178" s="21"/>
      <c r="D178" s="21"/>
      <c r="E178" s="21"/>
      <c r="F178" s="84"/>
      <c r="G178" s="22"/>
      <c r="H178" s="84"/>
      <c r="I178" s="21"/>
      <c r="J178" s="182"/>
      <c r="K178" s="42">
        <f t="shared" si="58"/>
        <v>0</v>
      </c>
      <c r="L178" s="42"/>
      <c r="M178" s="43">
        <f t="shared" si="62"/>
        <v>0</v>
      </c>
    </row>
    <row r="179" spans="1:13" s="81" customFormat="1" ht="75.75" customHeight="1" x14ac:dyDescent="0.25">
      <c r="A179" s="111" t="s">
        <v>27</v>
      </c>
      <c r="B179" s="109" t="s">
        <v>76</v>
      </c>
      <c r="C179" s="133"/>
      <c r="D179" s="133"/>
      <c r="E179" s="135"/>
      <c r="F179" s="83"/>
      <c r="G179" s="131"/>
      <c r="H179" s="83"/>
      <c r="I179" s="136"/>
      <c r="J179" s="123" t="s">
        <v>36</v>
      </c>
      <c r="K179" s="18">
        <f t="shared" si="58"/>
        <v>0</v>
      </c>
      <c r="L179" s="18"/>
      <c r="M179" s="19">
        <f t="shared" si="62"/>
        <v>0</v>
      </c>
    </row>
    <row r="180" spans="1:13" s="125" customFormat="1" ht="101.25" x14ac:dyDescent="0.25">
      <c r="A180" s="41" t="s">
        <v>30</v>
      </c>
      <c r="B180" s="38" t="s">
        <v>100</v>
      </c>
      <c r="C180" s="131">
        <f>C181+C182+C183</f>
        <v>0</v>
      </c>
      <c r="D180" s="131">
        <f t="shared" ref="D180:E180" si="64">D181+D182+D183</f>
        <v>0</v>
      </c>
      <c r="E180" s="131">
        <f t="shared" si="64"/>
        <v>0</v>
      </c>
      <c r="F180" s="132"/>
      <c r="G180" s="131">
        <f>G181+G182+G183</f>
        <v>0</v>
      </c>
      <c r="H180" s="132"/>
      <c r="I180" s="131">
        <f>I181+I182+I183</f>
        <v>0</v>
      </c>
      <c r="J180" s="182"/>
      <c r="K180" s="69">
        <f t="shared" si="58"/>
        <v>0</v>
      </c>
      <c r="L180" s="63"/>
      <c r="M180" s="64">
        <f t="shared" si="62"/>
        <v>0</v>
      </c>
    </row>
    <row r="181" spans="1:13" s="127" customFormat="1" x14ac:dyDescent="0.25">
      <c r="A181" s="126"/>
      <c r="B181" s="114" t="s">
        <v>4</v>
      </c>
      <c r="C181" s="22"/>
      <c r="D181" s="22"/>
      <c r="E181" s="22"/>
      <c r="F181" s="85"/>
      <c r="G181" s="22"/>
      <c r="H181" s="85"/>
      <c r="I181" s="22"/>
      <c r="J181" s="182"/>
      <c r="K181" s="69">
        <f t="shared" si="58"/>
        <v>0</v>
      </c>
      <c r="L181" s="63"/>
      <c r="M181" s="64">
        <f t="shared" si="62"/>
        <v>0</v>
      </c>
    </row>
    <row r="182" spans="1:13" s="127" customFormat="1" x14ac:dyDescent="0.25">
      <c r="A182" s="126"/>
      <c r="B182" s="114" t="s">
        <v>16</v>
      </c>
      <c r="C182" s="22"/>
      <c r="D182" s="22"/>
      <c r="E182" s="22"/>
      <c r="F182" s="85"/>
      <c r="G182" s="22"/>
      <c r="H182" s="85"/>
      <c r="I182" s="22"/>
      <c r="J182" s="182"/>
      <c r="K182" s="69">
        <f t="shared" ref="K182:K193" si="65">D182-I182</f>
        <v>0</v>
      </c>
      <c r="L182" s="63"/>
      <c r="M182" s="64">
        <f t="shared" si="62"/>
        <v>0</v>
      </c>
    </row>
    <row r="183" spans="1:13" s="127" customFormat="1" x14ac:dyDescent="0.25">
      <c r="A183" s="126"/>
      <c r="B183" s="114" t="s">
        <v>11</v>
      </c>
      <c r="C183" s="22"/>
      <c r="D183" s="22"/>
      <c r="E183" s="22"/>
      <c r="F183" s="85"/>
      <c r="G183" s="22"/>
      <c r="H183" s="85"/>
      <c r="I183" s="22"/>
      <c r="J183" s="182"/>
      <c r="K183" s="69">
        <f t="shared" si="65"/>
        <v>0</v>
      </c>
      <c r="L183" s="63"/>
      <c r="M183" s="64">
        <f t="shared" si="62"/>
        <v>0</v>
      </c>
    </row>
    <row r="184" spans="1:13" s="127" customFormat="1" x14ac:dyDescent="0.25">
      <c r="A184" s="126"/>
      <c r="B184" s="114" t="s">
        <v>13</v>
      </c>
      <c r="C184" s="22"/>
      <c r="D184" s="22"/>
      <c r="E184" s="22"/>
      <c r="F184" s="85"/>
      <c r="G184" s="22"/>
      <c r="H184" s="85"/>
      <c r="I184" s="22"/>
      <c r="J184" s="182"/>
      <c r="K184" s="69">
        <f t="shared" si="65"/>
        <v>0</v>
      </c>
      <c r="L184" s="63"/>
      <c r="M184" s="64">
        <f t="shared" si="62"/>
        <v>0</v>
      </c>
    </row>
    <row r="185" spans="1:13" s="127" customFormat="1" x14ac:dyDescent="0.25">
      <c r="A185" s="126"/>
      <c r="B185" s="114" t="s">
        <v>5</v>
      </c>
      <c r="C185" s="22"/>
      <c r="D185" s="22"/>
      <c r="E185" s="22"/>
      <c r="F185" s="85"/>
      <c r="G185" s="22"/>
      <c r="H185" s="85"/>
      <c r="I185" s="22"/>
      <c r="J185" s="182"/>
      <c r="K185" s="69">
        <f t="shared" si="65"/>
        <v>0</v>
      </c>
      <c r="L185" s="63"/>
      <c r="M185" s="64">
        <f t="shared" si="62"/>
        <v>0</v>
      </c>
    </row>
    <row r="186" spans="1:13" s="82" customFormat="1" ht="74.25" customHeight="1" x14ac:dyDescent="0.25">
      <c r="A186" s="111" t="s">
        <v>29</v>
      </c>
      <c r="B186" s="109" t="s">
        <v>77</v>
      </c>
      <c r="C186" s="131"/>
      <c r="D186" s="131"/>
      <c r="E186" s="131"/>
      <c r="F186" s="132"/>
      <c r="G186" s="131"/>
      <c r="H186" s="132"/>
      <c r="I186" s="138"/>
      <c r="J186" s="123" t="s">
        <v>36</v>
      </c>
      <c r="K186" s="18">
        <f t="shared" si="65"/>
        <v>0</v>
      </c>
      <c r="L186" s="18"/>
      <c r="M186" s="19">
        <f t="shared" si="62"/>
        <v>0</v>
      </c>
    </row>
    <row r="187" spans="1:13" s="82" customFormat="1" ht="72.75" customHeight="1" x14ac:dyDescent="0.25">
      <c r="A187" s="111" t="s">
        <v>28</v>
      </c>
      <c r="B187" s="109" t="s">
        <v>78</v>
      </c>
      <c r="C187" s="131"/>
      <c r="D187" s="131"/>
      <c r="E187" s="131"/>
      <c r="F187" s="132"/>
      <c r="G187" s="131"/>
      <c r="H187" s="132"/>
      <c r="I187" s="138"/>
      <c r="J187" s="123" t="s">
        <v>36</v>
      </c>
      <c r="K187" s="18">
        <f t="shared" si="65"/>
        <v>0</v>
      </c>
      <c r="L187" s="18"/>
      <c r="M187" s="19">
        <f t="shared" si="62"/>
        <v>0</v>
      </c>
    </row>
    <row r="188" spans="1:13" ht="94.5" customHeight="1" x14ac:dyDescent="0.4">
      <c r="A188" s="111" t="s">
        <v>79</v>
      </c>
      <c r="B188" s="109" t="s">
        <v>59</v>
      </c>
      <c r="C188" s="131"/>
      <c r="D188" s="131"/>
      <c r="E188" s="137"/>
      <c r="F188" s="132"/>
      <c r="G188" s="131"/>
      <c r="H188" s="132"/>
      <c r="I188" s="138"/>
      <c r="J188" s="123" t="s">
        <v>36</v>
      </c>
      <c r="K188" s="18">
        <f t="shared" si="65"/>
        <v>0</v>
      </c>
      <c r="L188" s="18"/>
      <c r="M188" s="19">
        <f t="shared" si="62"/>
        <v>0</v>
      </c>
    </row>
    <row r="189" spans="1:13" s="46" customFormat="1" ht="211.5" customHeight="1" x14ac:dyDescent="0.4">
      <c r="A189" s="111" t="s">
        <v>57</v>
      </c>
      <c r="B189" s="109" t="s">
        <v>99</v>
      </c>
      <c r="C189" s="140">
        <f>SUM(C190:C193)</f>
        <v>33230.199999999997</v>
      </c>
      <c r="D189" s="140">
        <f>SUM(D190:D193)</f>
        <v>34450.199999999997</v>
      </c>
      <c r="E189" s="140">
        <f>SUM(E190:E193)</f>
        <v>9363.2199999999993</v>
      </c>
      <c r="F189" s="147">
        <f>E189/D189</f>
        <v>0.27179999999999999</v>
      </c>
      <c r="G189" s="145">
        <f>SUM(G190:G193)</f>
        <v>9142.7800000000007</v>
      </c>
      <c r="H189" s="147">
        <f>G189/D189</f>
        <v>0.26540000000000002</v>
      </c>
      <c r="I189" s="140">
        <f>SUM(I190:I193)</f>
        <v>34450.199999999997</v>
      </c>
      <c r="J189" s="178" t="s">
        <v>104</v>
      </c>
      <c r="K189" s="42">
        <f t="shared" si="65"/>
        <v>0</v>
      </c>
      <c r="L189" s="42"/>
      <c r="M189" s="43">
        <f t="shared" si="62"/>
        <v>0</v>
      </c>
    </row>
    <row r="190" spans="1:13" s="62" customFormat="1" ht="33.75" customHeight="1" x14ac:dyDescent="0.4">
      <c r="A190" s="111"/>
      <c r="B190" s="89" t="s">
        <v>4</v>
      </c>
      <c r="C190" s="141">
        <v>29487.7</v>
      </c>
      <c r="D190" s="141">
        <v>30698.7</v>
      </c>
      <c r="E190" s="141">
        <v>8563.2199999999993</v>
      </c>
      <c r="F190" s="148">
        <f>E190/D190</f>
        <v>0.27889999999999998</v>
      </c>
      <c r="G190" s="37">
        <v>8563.2199999999993</v>
      </c>
      <c r="H190" s="148">
        <f t="shared" ref="H190:H191" si="66">G190/D190</f>
        <v>0.27889999999999998</v>
      </c>
      <c r="I190" s="141">
        <v>30698.7</v>
      </c>
      <c r="J190" s="178"/>
      <c r="K190" s="42">
        <f t="shared" si="65"/>
        <v>0</v>
      </c>
      <c r="L190" s="42"/>
      <c r="M190" s="61">
        <f>E190-G190</f>
        <v>0</v>
      </c>
    </row>
    <row r="191" spans="1:13" s="62" customFormat="1" ht="33.75" customHeight="1" x14ac:dyDescent="0.4">
      <c r="A191" s="111"/>
      <c r="B191" s="89" t="s">
        <v>16</v>
      </c>
      <c r="C191" s="141">
        <v>3742.5</v>
      </c>
      <c r="D191" s="141">
        <v>3742.5</v>
      </c>
      <c r="E191" s="141">
        <v>800</v>
      </c>
      <c r="F191" s="148">
        <f>E191/D191</f>
        <v>0.21379999999999999</v>
      </c>
      <c r="G191" s="37">
        <v>579.55999999999995</v>
      </c>
      <c r="H191" s="148">
        <f t="shared" si="66"/>
        <v>0.15490000000000001</v>
      </c>
      <c r="I191" s="141">
        <v>3742.5</v>
      </c>
      <c r="J191" s="178"/>
      <c r="K191" s="42">
        <f t="shared" si="65"/>
        <v>0</v>
      </c>
      <c r="L191" s="42"/>
      <c r="M191" s="61">
        <f>E191-G191</f>
        <v>220.44</v>
      </c>
    </row>
    <row r="192" spans="1:13" s="62" customFormat="1" ht="33.75" customHeight="1" x14ac:dyDescent="0.4">
      <c r="A192" s="111"/>
      <c r="B192" s="89" t="s">
        <v>11</v>
      </c>
      <c r="C192" s="141"/>
      <c r="D192" s="141">
        <v>9</v>
      </c>
      <c r="E192" s="141"/>
      <c r="F192" s="148"/>
      <c r="G192" s="37"/>
      <c r="H192" s="148"/>
      <c r="I192" s="141">
        <v>9</v>
      </c>
      <c r="J192" s="178"/>
      <c r="K192" s="42">
        <f t="shared" si="65"/>
        <v>0</v>
      </c>
      <c r="L192" s="42"/>
      <c r="M192" s="61">
        <f>E192-G192</f>
        <v>0</v>
      </c>
    </row>
    <row r="193" spans="1:13" s="62" customFormat="1" ht="33.75" customHeight="1" x14ac:dyDescent="0.4">
      <c r="A193" s="111"/>
      <c r="B193" s="89" t="s">
        <v>13</v>
      </c>
      <c r="C193" s="21"/>
      <c r="D193" s="21"/>
      <c r="E193" s="21"/>
      <c r="F193" s="84"/>
      <c r="G193" s="22"/>
      <c r="H193" s="84"/>
      <c r="I193" s="21"/>
      <c r="J193" s="178"/>
      <c r="K193" s="42">
        <f t="shared" si="65"/>
        <v>0</v>
      </c>
      <c r="L193" s="42"/>
      <c r="M193" s="61">
        <f>E193-G193</f>
        <v>0</v>
      </c>
    </row>
    <row r="194" spans="1:13" ht="73.5" customHeight="1" x14ac:dyDescent="0.4">
      <c r="A194" s="111" t="s">
        <v>81</v>
      </c>
      <c r="B194" s="109" t="s">
        <v>80</v>
      </c>
      <c r="C194" s="110"/>
      <c r="D194" s="110"/>
      <c r="E194" s="121"/>
      <c r="F194" s="113"/>
      <c r="G194" s="110"/>
      <c r="H194" s="113"/>
      <c r="I194" s="122"/>
      <c r="J194" s="123" t="s">
        <v>36</v>
      </c>
      <c r="K194" s="18"/>
      <c r="L194" s="18"/>
      <c r="M194" s="19"/>
    </row>
    <row r="195" spans="1:13" ht="73.5" customHeight="1" x14ac:dyDescent="0.4">
      <c r="A195" s="111" t="s">
        <v>83</v>
      </c>
      <c r="B195" s="109" t="s">
        <v>82</v>
      </c>
      <c r="C195" s="110"/>
      <c r="D195" s="110"/>
      <c r="E195" s="121"/>
      <c r="F195" s="113"/>
      <c r="G195" s="110"/>
      <c r="H195" s="113"/>
      <c r="I195" s="122"/>
      <c r="J195" s="123" t="s">
        <v>36</v>
      </c>
      <c r="K195" s="18"/>
      <c r="L195" s="18"/>
      <c r="M195" s="19"/>
    </row>
    <row r="410" spans="9:9" x14ac:dyDescent="0.4">
      <c r="I410" s="6"/>
    </row>
    <row r="411" spans="9:9" x14ac:dyDescent="0.4">
      <c r="I411" s="6"/>
    </row>
    <row r="412" spans="9:9" x14ac:dyDescent="0.4">
      <c r="I412" s="6"/>
    </row>
  </sheetData>
  <autoFilter ref="A7:J397"/>
  <customSheetViews>
    <customSheetView guid="{CA384592-0CFD-4322-A4EB-34EC04693944}" scale="37" showPageBreaks="1" outlineSymbols="0" zeroValues="0" fitToPage="1" printArea="1" showAutoFilter="1" view="pageBreakPreview" topLeftCell="A87">
      <selection activeCell="A98" sqref="A98:XFD103"/>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r:id="rId1"/>
      <autoFilter ref="A7:J397"/>
    </customSheetView>
    <customSheetView guid="{D95852A1-B0FC-4AC5-B62B-5CCBE05B0D15}" scale="50" showPageBreaks="1" outlineSymbols="0" zeroValues="0" fitToPage="1" showAutoFilter="1" view="pageBreakPreview" topLeftCell="A5">
      <pane xSplit="4" ySplit="4" topLeftCell="J156" activePane="bottomRight" state="frozen"/>
      <selection pane="bottomRight" activeCell="J160" sqref="J160:J165"/>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39" fitToHeight="0" orientation="landscape" r:id="rId2"/>
      <autoFilter ref="A7:J397"/>
    </customSheetView>
    <customSheetView guid="{67ADFAE6-A9AF-44D7-8539-93CD0F6B7849}" scale="50" showPageBreaks="1" outlineSymbols="0" zeroValues="0" fitToPage="1" printArea="1" showAutoFilter="1" hiddenColumns="1" view="pageBreakPreview" topLeftCell="A4">
      <pane xSplit="4" ySplit="7" topLeftCell="L26" activePane="bottomRight" state="frozen"/>
      <selection pane="bottomRight" activeCell="D29" sqref="D29:D30"/>
      <rowBreaks count="29" manualBreakCount="29">
        <brk id="54" max="11"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3" fitToHeight="0" orientation="landscape" horizontalDpi="4294967293" r:id="rId3"/>
      <autoFilter ref="A7:L397"/>
    </customSheetView>
    <customSheetView guid="{A0A3CD9B-2436-40D7-91DB-589A95FBBF00}" scale="50" showPageBreaks="1" outlineSymbols="0" zeroValues="0" fitToPage="1" printArea="1" showAutoFilter="1" hiddenColumns="1" view="pageBreakPreview">
      <pane xSplit="2" ySplit="8" topLeftCell="K150" activePane="bottomRight" state="frozen"/>
      <selection pane="bottomRight" activeCell="L160" sqref="L160:L165"/>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3" fitToHeight="0" orientation="landscape" r:id="rId4"/>
      <autoFilter ref="A7:L397"/>
    </customSheetView>
    <customSheetView guid="{45DE1976-7F07-4EB4-8A9C-FB72D060BEFA}" scale="50" showPageBreaks="1" outlineSymbols="0" zeroValues="0" fitToPage="1" printArea="1" showAutoFilter="1" hiddenColumns="1" view="pageBreakPreview" topLeftCell="E1">
      <selection activeCell="L15" sqref="L15:L20"/>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3" fitToHeight="0" orientation="landscape" r:id="rId5"/>
      <autoFilter ref="A7:L397"/>
    </customSheetView>
    <customSheetView guid="{3EEA7E1A-5F2B-4408-A34C-1F0223B5B245}" scale="50" showPageBreaks="1" outlineSymbols="0" zeroValues="0" fitToPage="1" printArea="1" showAutoFilter="1" view="pageBreakPreview" topLeftCell="A5">
      <pane xSplit="4" ySplit="10" topLeftCell="L21" activePane="bottomRight" state="frozen"/>
      <selection pane="bottomRight" activeCell="L21" sqref="L21:L28"/>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0" fitToHeight="0" orientation="landscape" horizontalDpi="4294967293" r:id="rId6"/>
      <autoFilter ref="A7:L397"/>
    </customSheetView>
    <customSheetView guid="{CCF533A2-322B-40E2-88B2-065E6D1D35B4}" scale="40" showPageBreaks="1" outlineSymbols="0" zeroValues="0" fitToPage="1" printArea="1" showAutoFilter="1" hiddenColumns="1" view="pageBreakPreview" topLeftCell="A4">
      <pane xSplit="2" ySplit="5" topLeftCell="J137" activePane="bottomRight" state="frozen"/>
      <selection pane="bottomRight" activeCell="B140" sqref="B140"/>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3" fitToHeight="0" orientation="landscape" horizontalDpi="4294967293" r:id="rId7"/>
      <autoFilter ref="A7:L391"/>
    </customSheetView>
    <customSheetView guid="{BEA0FDBA-BB07-4C19-8BBD-5E57EE395C09}" scale="50" showPageBreaks="1" outlineSymbols="0" zeroValues="0" fitToPage="1" printArea="1" showAutoFilter="1" hiddenColumns="1" view="pageBreakPreview" topLeftCell="A5">
      <pane xSplit="2" ySplit="4" topLeftCell="C9" activePane="bottomRight" state="frozen"/>
      <selection pane="bottomRight" activeCell="H9" sqref="H9"/>
      <rowBreaks count="33" manualBreakCount="33">
        <brk id="28" max="11" man="1"/>
        <brk id="82" max="11" man="1"/>
        <brk id="116" max="11" man="1"/>
        <brk id="134" max="11" man="1"/>
        <brk id="159" max="11"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 header="0" footer="0"/>
      <printOptions horizontalCentered="1"/>
      <pageSetup paperSize="8" scale="43" fitToHeight="0" orientation="landscape" r:id="rId8"/>
      <autoFilter ref="A7:L391"/>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9"/>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10"/>
      <autoFilter ref="A7:L386"/>
    </customSheetView>
    <customSheetView guid="{0CCCFAED-79CE-4449-BC23-D60C794B65C2}" scale="50" showPageBreaks="1" outlineSymbols="0" zeroValues="0" fitToPage="1" printArea="1" showAutoFilter="1" view="pageBreakPreview" topLeftCell="A5">
      <pane xSplit="2" ySplit="4" topLeftCell="K33" activePane="bottomRight" state="frozen"/>
      <selection pane="bottomRight" activeCell="L37" sqref="L37:L42"/>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horizontalDpi="4294967293" r:id="rId11"/>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2"/>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3"/>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4"/>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5"/>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6"/>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8"/>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9"/>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20"/>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21"/>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2"/>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3"/>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4"/>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5"/>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6"/>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7"/>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8"/>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9"/>
      <autoFilter ref="A7:P404"/>
    </customSheetView>
    <customSheetView guid="{99950613-28E7-4EC2-B918-559A2757B0A9}" scale="50" showPageBreaks="1" outlineSymbols="0" zeroValues="0" fitToPage="1" printArea="1" showAutoFilter="1" view="pageBreakPreview" topLeftCell="B148">
      <selection activeCell="L78" sqref="L78"/>
      <rowBreaks count="32" manualBreakCount="32">
        <brk id="28" max="11" man="1"/>
        <brk id="109" max="11" man="1"/>
        <brk id="146" max="11" man="1"/>
        <brk id="178" max="11" man="1"/>
        <brk id="211" max="18"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pageMargins left="0" right="0" top="0.9055118110236221" bottom="0" header="0" footer="0"/>
      <printOptions horizontalCentered="1"/>
      <pageSetup paperSize="8" scale="40" fitToHeight="0" orientation="landscape" r:id="rId30"/>
      <autoFilter ref="A7:L397"/>
    </customSheetView>
    <customSheetView guid="{13BE7114-35DF-4699-8779-61985C68F6C3}" scale="50" showPageBreaks="1" outlineSymbols="0" zeroValues="0" printArea="1" showAutoFilter="1" view="pageBreakPreview" topLeftCell="A5">
      <pane xSplit="4" ySplit="10" topLeftCell="L33" activePane="bottomRight" state="frozen"/>
      <selection pane="bottomRight" activeCell="A37" sqref="A37"/>
      <rowBreaks count="33" manualBreakCount="33">
        <brk id="28" max="15" man="1"/>
        <brk id="35" max="11" man="1"/>
        <brk id="44" max="11"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5" fitToHeight="0" orientation="landscape" horizontalDpi="4294967293" r:id="rId31"/>
      <autoFilter ref="A7:J397"/>
    </customSheetView>
  </customSheetViews>
  <mergeCells count="74">
    <mergeCell ref="J49:J54"/>
    <mergeCell ref="J43:J48"/>
    <mergeCell ref="J55:J60"/>
    <mergeCell ref="J62:J67"/>
    <mergeCell ref="J122:J127"/>
    <mergeCell ref="J92:J97"/>
    <mergeCell ref="J68:J73"/>
    <mergeCell ref="J134:J139"/>
    <mergeCell ref="J104:J109"/>
    <mergeCell ref="J128:J133"/>
    <mergeCell ref="J110:J115"/>
    <mergeCell ref="J98:J103"/>
    <mergeCell ref="E5:H5"/>
    <mergeCell ref="J9:J14"/>
    <mergeCell ref="J15:J20"/>
    <mergeCell ref="J37:J42"/>
    <mergeCell ref="J21:J28"/>
    <mergeCell ref="J29:J35"/>
    <mergeCell ref="F21:F23"/>
    <mergeCell ref="G21:G23"/>
    <mergeCell ref="I21:I23"/>
    <mergeCell ref="G29:G30"/>
    <mergeCell ref="H29:H30"/>
    <mergeCell ref="I29:I30"/>
    <mergeCell ref="F29:F30"/>
    <mergeCell ref="E29:E30"/>
    <mergeCell ref="H21:H23"/>
    <mergeCell ref="B29:B30"/>
    <mergeCell ref="A29:A30"/>
    <mergeCell ref="C29:C30"/>
    <mergeCell ref="D29:D30"/>
    <mergeCell ref="A3:J3"/>
    <mergeCell ref="G6:H6"/>
    <mergeCell ref="A9:A14"/>
    <mergeCell ref="A5:A7"/>
    <mergeCell ref="E6:F6"/>
    <mergeCell ref="D6:D7"/>
    <mergeCell ref="C5:D5"/>
    <mergeCell ref="C6:C7"/>
    <mergeCell ref="B5:B7"/>
    <mergeCell ref="I5:I7"/>
    <mergeCell ref="J5:J7"/>
    <mergeCell ref="A15:A20"/>
    <mergeCell ref="B21:B23"/>
    <mergeCell ref="C21:C23"/>
    <mergeCell ref="D21:D23"/>
    <mergeCell ref="E21:E23"/>
    <mergeCell ref="A21:A22"/>
    <mergeCell ref="A147:A148"/>
    <mergeCell ref="B147:B148"/>
    <mergeCell ref="D140:D141"/>
    <mergeCell ref="D147:D148"/>
    <mergeCell ref="H147:H148"/>
    <mergeCell ref="F147:F148"/>
    <mergeCell ref="E147:E148"/>
    <mergeCell ref="A140:A146"/>
    <mergeCell ref="E140:E141"/>
    <mergeCell ref="F140:F141"/>
    <mergeCell ref="G147:G148"/>
    <mergeCell ref="G140:G141"/>
    <mergeCell ref="H140:H141"/>
    <mergeCell ref="J189:J193"/>
    <mergeCell ref="C147:C148"/>
    <mergeCell ref="B140:B141"/>
    <mergeCell ref="C140:C141"/>
    <mergeCell ref="J180:J185"/>
    <mergeCell ref="J147:J153"/>
    <mergeCell ref="J173:J178"/>
    <mergeCell ref="J140:J146"/>
    <mergeCell ref="I140:I141"/>
    <mergeCell ref="I147:I148"/>
    <mergeCell ref="J166:J171"/>
    <mergeCell ref="J160:J165"/>
    <mergeCell ref="J154:J159"/>
  </mergeCells>
  <phoneticPr fontId="4" type="noConversion"/>
  <printOptions horizontalCentered="1"/>
  <pageMargins left="0" right="0" top="0.9055118110236221" bottom="0" header="0" footer="0"/>
  <pageSetup paperSize="8" scale="32" fitToHeight="0" orientation="landscape" r:id="rId32"/>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01.04.2018</vt:lpstr>
      <vt:lpstr>'на 01.04.2018'!Заголовки_для_печати</vt:lpstr>
      <vt:lpstr>'на 01.04.2018'!Область_печати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2018-04-09T06:02:04Z</cp:lastPrinted>
  <dcterms:created xsi:type="dcterms:W3CDTF">2011-12-13T05:34:09Z</dcterms:created>
  <dcterms:modified xsi:type="dcterms:W3CDTF">2018-04-16T05:15:18Z</dcterms:modified>
</cp:coreProperties>
</file>