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eymanova_er\Desktop\Documents\2017\Выдвижениние и регистрация ОИК 10\Первые финансовые отчеты 2017\"/>
    </mc:Choice>
  </mc:AlternateContent>
  <bookViews>
    <workbookView xWindow="0" yWindow="0" windowWidth="21570" windowHeight="7560"/>
  </bookViews>
  <sheets>
    <sheet name="Отчет" sheetId="1" r:id="rId1"/>
  </sheets>
  <calcPr calcId="162913"/>
</workbook>
</file>

<file path=xl/calcChain.xml><?xml version="1.0" encoding="utf-8"?>
<calcChain xmlns="http://schemas.openxmlformats.org/spreadsheetml/2006/main">
  <c r="B14" i="1" l="1"/>
  <c r="B12" i="1"/>
  <c r="N32" i="1" l="1"/>
  <c r="L32" i="1"/>
  <c r="F32" i="1"/>
  <c r="C32" i="1"/>
  <c r="B32" i="1"/>
  <c r="N31" i="1"/>
  <c r="L31" i="1"/>
  <c r="F31" i="1"/>
  <c r="C31" i="1"/>
  <c r="B31" i="1"/>
  <c r="N30" i="1"/>
  <c r="L30" i="1"/>
  <c r="F30" i="1"/>
  <c r="C30" i="1"/>
  <c r="B30" i="1"/>
  <c r="N29" i="1"/>
  <c r="L29" i="1"/>
  <c r="F29" i="1"/>
  <c r="C29" i="1"/>
  <c r="B29" i="1"/>
  <c r="N28" i="1"/>
  <c r="L28" i="1"/>
  <c r="F28" i="1"/>
  <c r="C28" i="1"/>
  <c r="B28" i="1"/>
  <c r="N27" i="1"/>
  <c r="L27" i="1"/>
  <c r="F27" i="1"/>
  <c r="C27" i="1"/>
  <c r="B27" i="1"/>
  <c r="N26" i="1"/>
  <c r="L26" i="1"/>
  <c r="F26" i="1"/>
  <c r="C26" i="1"/>
  <c r="B26" i="1"/>
  <c r="N25" i="1"/>
  <c r="L25" i="1"/>
  <c r="F25" i="1"/>
  <c r="C25" i="1"/>
  <c r="B25" i="1"/>
  <c r="N24" i="1"/>
  <c r="L24" i="1"/>
  <c r="F24" i="1"/>
  <c r="C24" i="1"/>
  <c r="B24" i="1"/>
  <c r="N23" i="1"/>
  <c r="L23" i="1"/>
  <c r="F23" i="1"/>
  <c r="C23" i="1"/>
  <c r="B23" i="1"/>
  <c r="N22" i="1"/>
  <c r="L22" i="1"/>
  <c r="F22" i="1"/>
  <c r="C22" i="1"/>
  <c r="B22" i="1"/>
  <c r="N21" i="1"/>
  <c r="L21" i="1"/>
  <c r="F21" i="1"/>
  <c r="C21" i="1"/>
  <c r="B21" i="1"/>
  <c r="N20" i="1"/>
  <c r="L20" i="1"/>
  <c r="F20" i="1"/>
  <c r="C20" i="1"/>
  <c r="B20" i="1"/>
  <c r="N19" i="1"/>
  <c r="L19" i="1"/>
  <c r="F19" i="1"/>
  <c r="C19" i="1"/>
  <c r="B19" i="1"/>
  <c r="N18" i="1"/>
  <c r="L18" i="1"/>
  <c r="F18" i="1"/>
  <c r="C18" i="1"/>
  <c r="B18" i="1"/>
  <c r="N17" i="1"/>
  <c r="L17" i="1"/>
  <c r="F17" i="1"/>
  <c r="C17" i="1"/>
  <c r="B17" i="1"/>
  <c r="N16" i="1"/>
  <c r="L16" i="1"/>
  <c r="F16" i="1"/>
  <c r="C16" i="1"/>
  <c r="B16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H10" i="1"/>
  <c r="G10" i="1"/>
  <c r="F10" i="1"/>
  <c r="E10" i="1"/>
  <c r="L9" i="1"/>
  <c r="K9" i="1"/>
  <c r="J9" i="1"/>
  <c r="G9" i="1"/>
  <c r="E9" i="1"/>
  <c r="N8" i="1"/>
  <c r="M8" i="1"/>
  <c r="J8" i="1"/>
  <c r="I8" i="1"/>
  <c r="E8" i="1"/>
  <c r="D8" i="1"/>
  <c r="M7" i="1"/>
  <c r="I7" i="1"/>
  <c r="D7" i="1"/>
  <c r="C7" i="1"/>
  <c r="B7" i="1"/>
  <c r="A7" i="1"/>
</calcChain>
</file>

<file path=xl/sharedStrings.xml><?xml version="1.0" encoding="utf-8"?>
<sst xmlns="http://schemas.openxmlformats.org/spreadsheetml/2006/main" count="36" uniqueCount="20">
  <si>
    <t>Отчет № 7. 04.09.2017 16:00:09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</si>
  <si>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</si>
  <si>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 депутатов Думы Ханты-Мансийского автономного округа - Югры шестого созыва по Нефтеюганскому одномандатному избирательному округу № 6 и Сургутскому одномандатному избирательному округу № 10</t>
  </si>
  <si>
    <t>Сургутский (№10)</t>
  </si>
  <si>
    <t>По состоянию на 01.09.2017</t>
  </si>
  <si>
    <t>В руб.</t>
  </si>
  <si>
    <t>1</t>
  </si>
  <si>
    <t>24.08.2017</t>
  </si>
  <si>
    <t/>
  </si>
  <si>
    <t>28.08.2017</t>
  </si>
  <si>
    <t>03.08.2017</t>
  </si>
  <si>
    <t>16.08.2017</t>
  </si>
  <si>
    <t>15.08.2017</t>
  </si>
  <si>
    <t>14.08.2017</t>
  </si>
  <si>
    <t>09.08.2017</t>
  </si>
  <si>
    <t>21.08.2017</t>
  </si>
  <si>
    <t>4.</t>
  </si>
  <si>
    <t>5.</t>
  </si>
  <si>
    <t>Банин Игорь Викторович</t>
  </si>
  <si>
    <t>Калошин Андрей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</si>
</sst>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topLeftCell="B1" workbookViewId="0">
      <selection activeCell="N16" sqref="N16"/>
    </sheetView>
  </sheetViews>
  <sheetFormatPr defaultRowHeight="15" x14ac:dyDescent="0.25"/>
  <cols>
    <col min="1" max="1" width="5.7109375" customWidth="1"/>
    <col min="2" max="2" width="18.28515625" customWidth="1"/>
    <col min="3" max="3" width="19.7109375" customWidth="1"/>
    <col min="4" max="4" width="11.42578125" customWidth="1"/>
    <col min="5" max="5" width="12.5703125" customWidth="1"/>
    <col min="6" max="6" width="19.140625" customWidth="1"/>
    <col min="7" max="7" width="9.7109375" customWidth="1"/>
    <col min="8" max="8" width="5.7109375" customWidth="1"/>
    <col min="9" max="9" width="11.7109375" customWidth="1"/>
    <col min="10" max="10" width="10.7109375" customWidth="1"/>
    <col min="11" max="11" width="12.85546875" customWidth="1"/>
    <col min="12" max="12" width="25.7109375" customWidth="1"/>
    <col min="13" max="13" width="10.28515625" customWidth="1"/>
    <col min="14" max="14" width="16.140625" customWidth="1"/>
  </cols>
  <sheetData>
    <row r="1" spans="1:14" ht="15" customHeight="1" x14ac:dyDescent="0.25">
      <c r="N1" s="1" t="s">
        <v>0</v>
      </c>
    </row>
    <row r="2" spans="1:14" ht="206.1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 x14ac:dyDescent="0.2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25">
      <c r="N5" s="2" t="s">
        <v>4</v>
      </c>
    </row>
    <row r="6" spans="1:14" x14ac:dyDescent="0.25">
      <c r="N6" s="2" t="s">
        <v>5</v>
      </c>
    </row>
    <row r="7" spans="1:14" ht="18" customHeight="1" x14ac:dyDescent="0.25">
      <c r="A7" s="21" t="str">
        <f t="shared" ref="A7" si="0">"№
п/п"</f>
        <v>№
п/п</v>
      </c>
      <c r="B7" s="21" t="str">
        <f t="shared" ref="B7" si="1">"Наименование избирательного округа"</f>
        <v>Наименование избирательного округа</v>
      </c>
      <c r="C7" s="21" t="str">
        <f t="shared" ref="C7" si="2">"Фамилия, имя, отчество кандидата"</f>
        <v>Фамилия, имя, отчество кандидата</v>
      </c>
      <c r="D7" s="18" t="str">
        <f t="shared" ref="D7" si="3">"Поступило средств"</f>
        <v>Поступило средств</v>
      </c>
      <c r="E7" s="19"/>
      <c r="F7" s="19"/>
      <c r="G7" s="19"/>
      <c r="H7" s="20"/>
      <c r="I7" s="18" t="str">
        <f t="shared" ref="I7" si="4">"Израсходовано средств"</f>
        <v>Израсходовано средств</v>
      </c>
      <c r="J7" s="19"/>
      <c r="K7" s="19"/>
      <c r="L7" s="20"/>
      <c r="M7" s="18" t="str">
        <f t="shared" ref="M7" si="5">"Возвращено средств"</f>
        <v>Возвращено средств</v>
      </c>
      <c r="N7" s="20"/>
    </row>
    <row r="8" spans="1:14" ht="26.25" customHeight="1" x14ac:dyDescent="0.25">
      <c r="A8" s="22"/>
      <c r="B8" s="22"/>
      <c r="C8" s="22"/>
      <c r="D8" s="21" t="str">
        <f t="shared" ref="D8" si="6">"всего"</f>
        <v>всего</v>
      </c>
      <c r="E8" s="18" t="str">
        <f t="shared" ref="E8" si="7">"из них"</f>
        <v>из них</v>
      </c>
      <c r="F8" s="19"/>
      <c r="G8" s="19"/>
      <c r="H8" s="20"/>
      <c r="I8" s="21" t="str">
        <f t="shared" ref="I8" si="8">"всего"</f>
        <v>всего</v>
      </c>
      <c r="J8" s="18" t="str">
        <f t="shared" ref="J8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8" s="19"/>
      <c r="L8" s="20"/>
      <c r="M8" s="21" t="str">
        <f t="shared" ref="M8" si="10">"сумма, руб."</f>
        <v>сумма, руб.</v>
      </c>
      <c r="N8" s="21" t="str">
        <f t="shared" ref="N8" si="11">"основание возврата"</f>
        <v>основание возврата</v>
      </c>
    </row>
    <row r="9" spans="1:14" ht="62.25" customHeight="1" x14ac:dyDescent="0.25">
      <c r="A9" s="22"/>
      <c r="B9" s="22"/>
      <c r="C9" s="22"/>
      <c r="D9" s="22"/>
      <c r="E9" s="18" t="str">
        <f t="shared" ref="E9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9" s="20"/>
      <c r="G9" s="18" t="str">
        <f t="shared" ref="G9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9" s="20"/>
      <c r="I9" s="22"/>
      <c r="J9" s="21" t="str">
        <f t="shared" ref="J9" si="14">"дата операции"</f>
        <v>дата операции</v>
      </c>
      <c r="K9" s="21" t="str">
        <f t="shared" ref="K9" si="15">"сумма, руб."</f>
        <v>сумма, руб.</v>
      </c>
      <c r="L9" s="21" t="str">
        <f t="shared" ref="L9" si="16">"назначение платежа"</f>
        <v>назначение платежа</v>
      </c>
      <c r="M9" s="22"/>
      <c r="N9" s="22"/>
    </row>
    <row r="10" spans="1:14" ht="51" x14ac:dyDescent="0.25">
      <c r="A10" s="23"/>
      <c r="B10" s="23"/>
      <c r="C10" s="23"/>
      <c r="D10" s="23"/>
      <c r="E10" s="3" t="str">
        <f>"сумма, руб."</f>
        <v>сумма, руб.</v>
      </c>
      <c r="F10" s="3" t="str">
        <f>"наименование юридического лица"</f>
        <v>наименование юридического лица</v>
      </c>
      <c r="G10" s="3" t="str">
        <f>"сумма, руб."</f>
        <v>сумма, руб.</v>
      </c>
      <c r="H10" s="3" t="str">
        <f>"кол-во граждан"</f>
        <v>кол-во граждан</v>
      </c>
      <c r="I10" s="23"/>
      <c r="J10" s="23"/>
      <c r="K10" s="23"/>
      <c r="L10" s="23"/>
      <c r="M10" s="23"/>
      <c r="N10" s="23"/>
    </row>
    <row r="11" spans="1:14" x14ac:dyDescent="0.25">
      <c r="A11" s="4" t="s">
        <v>6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  <c r="N11" s="3" t="str">
        <f>"14"</f>
        <v>14</v>
      </c>
    </row>
    <row r="12" spans="1:14" ht="25.5" x14ac:dyDescent="0.25">
      <c r="A12" s="14">
        <v>1</v>
      </c>
      <c r="B12" s="6" t="str">
        <f>"Сургутский (№ 10)"</f>
        <v>Сургутский (№ 10)</v>
      </c>
      <c r="C12" s="15" t="s">
        <v>18</v>
      </c>
      <c r="D12" s="16">
        <v>0</v>
      </c>
      <c r="E12" s="16">
        <v>0</v>
      </c>
      <c r="F12" s="15"/>
      <c r="G12" s="16">
        <v>0</v>
      </c>
      <c r="H12" s="15"/>
      <c r="I12" s="16">
        <v>0</v>
      </c>
      <c r="J12" s="15"/>
      <c r="K12" s="16">
        <v>0</v>
      </c>
      <c r="L12" s="15"/>
      <c r="M12" s="16">
        <v>0</v>
      </c>
      <c r="N12" s="15"/>
    </row>
    <row r="13" spans="1:14" x14ac:dyDescent="0.25">
      <c r="A13" s="4"/>
      <c r="B13" s="3"/>
      <c r="C13" s="3"/>
      <c r="D13" s="17">
        <v>0</v>
      </c>
      <c r="E13" s="17">
        <v>0</v>
      </c>
      <c r="F13" s="3"/>
      <c r="G13" s="17">
        <v>0</v>
      </c>
      <c r="H13" s="3"/>
      <c r="I13" s="17">
        <v>0</v>
      </c>
      <c r="J13" s="3"/>
      <c r="K13" s="17">
        <v>0</v>
      </c>
      <c r="L13" s="3"/>
      <c r="M13" s="17">
        <v>0</v>
      </c>
      <c r="N13" s="3"/>
    </row>
    <row r="14" spans="1:14" ht="25.5" x14ac:dyDescent="0.25">
      <c r="A14" s="14">
        <v>2</v>
      </c>
      <c r="B14" s="6" t="str">
        <f>"Сургутский (№ 10)"</f>
        <v>Сургутский (№ 10)</v>
      </c>
      <c r="C14" s="15" t="s">
        <v>19</v>
      </c>
      <c r="D14" s="16">
        <v>0</v>
      </c>
      <c r="E14" s="16">
        <v>0</v>
      </c>
      <c r="F14" s="15"/>
      <c r="G14" s="16">
        <v>0</v>
      </c>
      <c r="H14" s="15"/>
      <c r="I14" s="16">
        <v>0</v>
      </c>
      <c r="J14" s="15"/>
      <c r="K14" s="16">
        <v>0</v>
      </c>
      <c r="L14" s="15"/>
      <c r="M14" s="16">
        <v>0</v>
      </c>
      <c r="N14" s="15"/>
    </row>
    <row r="15" spans="1:14" x14ac:dyDescent="0.25">
      <c r="A15" s="4"/>
      <c r="B15" s="3"/>
      <c r="C15" s="3"/>
      <c r="D15" s="17">
        <v>0</v>
      </c>
      <c r="E15" s="17">
        <v>0</v>
      </c>
      <c r="F15" s="3"/>
      <c r="G15" s="17">
        <v>0</v>
      </c>
      <c r="H15" s="3"/>
      <c r="I15" s="17">
        <v>0</v>
      </c>
      <c r="J15" s="3"/>
      <c r="K15" s="17">
        <v>0</v>
      </c>
      <c r="L15" s="3"/>
      <c r="M15" s="17">
        <v>0</v>
      </c>
      <c r="N15" s="3"/>
    </row>
    <row r="16" spans="1:14" ht="127.5" x14ac:dyDescent="0.25">
      <c r="A16" s="5">
        <v>3</v>
      </c>
      <c r="B16" s="6" t="str">
        <f>"Сургутский (№ 10)"</f>
        <v>Сургутский (№ 10)</v>
      </c>
      <c r="C16" s="6" t="str">
        <f>"Кондратцев Игорь Владимирович"</f>
        <v>Кондратцев Игорь Владимирович</v>
      </c>
      <c r="D16" s="7">
        <v>250000</v>
      </c>
      <c r="E16" s="7"/>
      <c r="F16" s="6" t="str">
        <f>""</f>
        <v/>
      </c>
      <c r="G16" s="7">
        <v>100000</v>
      </c>
      <c r="H16" s="8">
        <v>2</v>
      </c>
      <c r="I16" s="7">
        <v>240000</v>
      </c>
      <c r="J16" s="9" t="s">
        <v>7</v>
      </c>
      <c r="K16" s="7">
        <v>190000</v>
      </c>
      <c r="L16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16" s="7"/>
      <c r="N16" s="6" t="str">
        <f>""</f>
        <v/>
      </c>
    </row>
    <row r="17" spans="1:14" x14ac:dyDescent="0.25">
      <c r="A17" s="4" t="s">
        <v>8</v>
      </c>
      <c r="B17" s="10" t="str">
        <f>""</f>
        <v/>
      </c>
      <c r="C17" s="10" t="str">
        <f>"Итого по кандидату"</f>
        <v>Итого по кандидату</v>
      </c>
      <c r="D17" s="11">
        <v>250000</v>
      </c>
      <c r="E17" s="11">
        <v>0</v>
      </c>
      <c r="F17" s="10" t="str">
        <f>""</f>
        <v/>
      </c>
      <c r="G17" s="11">
        <v>100000</v>
      </c>
      <c r="H17" s="12"/>
      <c r="I17" s="11">
        <v>240000</v>
      </c>
      <c r="J17" s="13"/>
      <c r="K17" s="11">
        <v>190000</v>
      </c>
      <c r="L17" s="10" t="str">
        <f>""</f>
        <v/>
      </c>
      <c r="M17" s="11">
        <v>0</v>
      </c>
      <c r="N17" s="10" t="str">
        <f>""</f>
        <v/>
      </c>
    </row>
    <row r="18" spans="1:14" ht="102.75" customHeight="1" x14ac:dyDescent="0.25">
      <c r="A18" s="5" t="s">
        <v>16</v>
      </c>
      <c r="B18" s="6" t="str">
        <f>"Сургутский (№ 10)"</f>
        <v>Сургутский (№ 10)</v>
      </c>
      <c r="C18" s="6" t="str">
        <f>"Кузнецов Александр Николаевич"</f>
        <v>Кузнецов Александр Николаевич</v>
      </c>
      <c r="D18" s="7">
        <v>5000</v>
      </c>
      <c r="E18" s="7"/>
      <c r="F18" s="6" t="str">
        <f>""</f>
        <v/>
      </c>
      <c r="G18" s="7"/>
      <c r="H18" s="8"/>
      <c r="I18" s="7">
        <v>1600</v>
      </c>
      <c r="J18" s="9"/>
      <c r="K18" s="7"/>
      <c r="L18" s="6" t="str">
        <f>""</f>
        <v/>
      </c>
      <c r="M18" s="7">
        <v>3400</v>
      </c>
      <c r="N18" s="6" t="str">
        <f>"Возврат из избирательного фонда  собственных средств, поступивших в установленном порядке, кандидату"</f>
        <v>Возврат из избирательного фонда  собственных средств, поступивших в установленном порядке, кандидату</v>
      </c>
    </row>
    <row r="19" spans="1:14" x14ac:dyDescent="0.25">
      <c r="A19" s="4" t="s">
        <v>8</v>
      </c>
      <c r="B19" s="10" t="str">
        <f>""</f>
        <v/>
      </c>
      <c r="C19" s="10" t="str">
        <f>"Итого по кандидату"</f>
        <v>Итого по кандидату</v>
      </c>
      <c r="D19" s="11">
        <v>5000</v>
      </c>
      <c r="E19" s="11">
        <v>0</v>
      </c>
      <c r="F19" s="10" t="str">
        <f>""</f>
        <v/>
      </c>
      <c r="G19" s="11">
        <v>0</v>
      </c>
      <c r="H19" s="12"/>
      <c r="I19" s="11">
        <v>1600</v>
      </c>
      <c r="J19" s="13"/>
      <c r="K19" s="11">
        <v>0</v>
      </c>
      <c r="L19" s="10" t="str">
        <f>""</f>
        <v/>
      </c>
      <c r="M19" s="11">
        <v>3400</v>
      </c>
      <c r="N19" s="10" t="str">
        <f>""</f>
        <v/>
      </c>
    </row>
    <row r="20" spans="1:14" ht="89.25" x14ac:dyDescent="0.25">
      <c r="A20" s="5" t="s">
        <v>17</v>
      </c>
      <c r="B20" s="6" t="str">
        <f>"Сургутский (№ 10)"</f>
        <v>Сургутский (№ 10)</v>
      </c>
      <c r="C20" s="6" t="str">
        <f>"Урванцева Ирина Александровна"</f>
        <v>Урванцева Ирина Александровна</v>
      </c>
      <c r="D20" s="7"/>
      <c r="E20" s="7">
        <v>700000</v>
      </c>
      <c r="F20" s="6" t="str">
        <f>"ЗАО Сургутнефтегазбанк"</f>
        <v>ЗАО Сургутнефтегазбанк</v>
      </c>
      <c r="G20" s="7">
        <v>75000</v>
      </c>
      <c r="H20" s="8">
        <v>1</v>
      </c>
      <c r="I20" s="7"/>
      <c r="J20" s="9" t="s">
        <v>9</v>
      </c>
      <c r="K20" s="7">
        <v>300000</v>
      </c>
      <c r="L20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0" s="7">
        <v>600000</v>
      </c>
      <c r="N20" s="6" t="str">
        <f>"Возврат средств юридическому лицу, указавшему в платежном поручении недостоверные сведения"</f>
        <v>Возврат средств юридическому лицу, указавшему в платежном поручении недостоверные сведения</v>
      </c>
    </row>
    <row r="21" spans="1:14" ht="102" x14ac:dyDescent="0.25">
      <c r="A21" s="5" t="s">
        <v>8</v>
      </c>
      <c r="B21" s="6" t="str">
        <f>""</f>
        <v/>
      </c>
      <c r="C21" s="6" t="str">
        <f>""</f>
        <v/>
      </c>
      <c r="D21" s="7"/>
      <c r="E21" s="7">
        <v>350000</v>
      </c>
      <c r="F21" s="6" t="str">
        <f>"Общество с Ограниченной Ответственностью ""Сибпромстрой-Югория"""</f>
        <v>Общество с Ограниченной Ответственностью "Сибпромстрой-Югория"</v>
      </c>
      <c r="G21" s="7"/>
      <c r="H21" s="8"/>
      <c r="I21" s="7"/>
      <c r="J21" s="9" t="s">
        <v>7</v>
      </c>
      <c r="K21" s="7">
        <v>250000</v>
      </c>
      <c r="L21" s="6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M21" s="7">
        <v>100000</v>
      </c>
      <c r="N21" s="6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22" spans="1:14" ht="102" x14ac:dyDescent="0.25">
      <c r="A22" s="5" t="s">
        <v>8</v>
      </c>
      <c r="B22" s="6" t="str">
        <f>""</f>
        <v/>
      </c>
      <c r="C22" s="6" t="str">
        <f>""</f>
        <v/>
      </c>
      <c r="D22" s="7"/>
      <c r="E22" s="7">
        <v>350000</v>
      </c>
      <c r="F22" s="6" t="str">
        <f>"ООО ""Югра-ПГС"""</f>
        <v>ООО "Югра-ПГС"</v>
      </c>
      <c r="G22" s="7"/>
      <c r="H22" s="8"/>
      <c r="I22" s="7"/>
      <c r="J22" s="9" t="s">
        <v>10</v>
      </c>
      <c r="K22" s="7">
        <v>150000</v>
      </c>
      <c r="L22" s="6" t="str">
        <f>"Израсходовано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технологиям)"</f>
        <v>Израсходовано на оплату работ (услуг) информационного и консультационного характера (проведение социологических исследований, оплата услуг специалистов по избирательным технологиям)</v>
      </c>
      <c r="M22" s="7"/>
      <c r="N22" s="6" t="str">
        <f>""</f>
        <v/>
      </c>
    </row>
    <row r="23" spans="1:14" ht="127.5" x14ac:dyDescent="0.25">
      <c r="A23" s="5" t="s">
        <v>8</v>
      </c>
      <c r="B23" s="6" t="str">
        <f>""</f>
        <v/>
      </c>
      <c r="C23" s="6" t="str">
        <f>""</f>
        <v/>
      </c>
      <c r="D23" s="7"/>
      <c r="E23" s="7">
        <v>350000</v>
      </c>
      <c r="F23" s="6" t="str">
        <f>"ООО""Страховое общество""Сургутнефтегаз"""</f>
        <v>ООО"Страховое общество"Сургутнефтегаз"</v>
      </c>
      <c r="G23" s="7"/>
      <c r="H23" s="8"/>
      <c r="I23" s="7"/>
      <c r="J23" s="9" t="s">
        <v>11</v>
      </c>
      <c r="K23" s="7">
        <v>101000</v>
      </c>
      <c r="L23" s="6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M23" s="7"/>
      <c r="N23" s="6" t="str">
        <f>""</f>
        <v/>
      </c>
    </row>
    <row r="24" spans="1:14" ht="51" x14ac:dyDescent="0.25">
      <c r="A24" s="5" t="s">
        <v>8</v>
      </c>
      <c r="B24" s="6" t="str">
        <f>""</f>
        <v/>
      </c>
      <c r="C24" s="6" t="str">
        <f>""</f>
        <v/>
      </c>
      <c r="D24" s="7"/>
      <c r="E24" s="7">
        <v>500000</v>
      </c>
      <c r="F24" s="6" t="str">
        <f>"ООО СПЕЦИНВЕСТ-2"</f>
        <v>ООО СПЕЦИНВЕСТ-2</v>
      </c>
      <c r="G24" s="7"/>
      <c r="H24" s="8"/>
      <c r="I24" s="7"/>
      <c r="J24" s="9" t="s">
        <v>12</v>
      </c>
      <c r="K24" s="7">
        <v>90000</v>
      </c>
      <c r="L24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24" s="7"/>
      <c r="N24" s="6" t="str">
        <f>""</f>
        <v/>
      </c>
    </row>
    <row r="25" spans="1:14" ht="51" x14ac:dyDescent="0.25">
      <c r="A25" s="5" t="s">
        <v>8</v>
      </c>
      <c r="B25" s="6" t="str">
        <f>""</f>
        <v/>
      </c>
      <c r="C25" s="6" t="str">
        <f>""</f>
        <v/>
      </c>
      <c r="D25" s="7"/>
      <c r="E25" s="7">
        <v>150000</v>
      </c>
      <c r="F25" s="6" t="str">
        <f>"АО ЗАПСИБПРОМСТРОЙ"</f>
        <v>АО ЗАПСИБПРОМСТРОЙ</v>
      </c>
      <c r="G25" s="7"/>
      <c r="H25" s="8"/>
      <c r="I25" s="7"/>
      <c r="J25" s="9" t="s">
        <v>13</v>
      </c>
      <c r="K25" s="7">
        <v>70000</v>
      </c>
      <c r="L25" s="6" t="str">
        <f>"Иные расходы, непосредственно связанные с проведением избирательной кампании"</f>
        <v>Иные расходы, непосредственно связанные с проведением избирательной кампании</v>
      </c>
      <c r="M25" s="7"/>
      <c r="N25" s="6" t="str">
        <f>""</f>
        <v/>
      </c>
    </row>
    <row r="26" spans="1:14" ht="76.5" x14ac:dyDescent="0.25">
      <c r="A26" s="5" t="s">
        <v>8</v>
      </c>
      <c r="B26" s="6" t="str">
        <f>""</f>
        <v/>
      </c>
      <c r="C26" s="6" t="str">
        <f>""</f>
        <v/>
      </c>
      <c r="D26" s="7"/>
      <c r="E26" s="7">
        <v>100000</v>
      </c>
      <c r="F26" s="6" t="str">
        <f>"ООО ""РегионМед-86"""</f>
        <v>ООО "РегионМед-86"</v>
      </c>
      <c r="G26" s="7"/>
      <c r="H26" s="8"/>
      <c r="I26" s="7"/>
      <c r="J26" s="9" t="s">
        <v>14</v>
      </c>
      <c r="K26" s="7">
        <v>61200</v>
      </c>
      <c r="L26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6" s="7"/>
      <c r="N26" s="6" t="str">
        <f>""</f>
        <v/>
      </c>
    </row>
    <row r="27" spans="1:14" ht="76.5" x14ac:dyDescent="0.25">
      <c r="A27" s="5" t="s">
        <v>8</v>
      </c>
      <c r="B27" s="6" t="str">
        <f>""</f>
        <v/>
      </c>
      <c r="C27" s="6" t="str">
        <f>""</f>
        <v/>
      </c>
      <c r="D27" s="7"/>
      <c r="E27" s="7">
        <v>200000</v>
      </c>
      <c r="F27" s="6" t="str">
        <f>"ООО ""Стройзаказчик"""</f>
        <v>ООО "Стройзаказчик"</v>
      </c>
      <c r="G27" s="7"/>
      <c r="H27" s="8"/>
      <c r="I27" s="7"/>
      <c r="J27" s="9" t="s">
        <v>15</v>
      </c>
      <c r="K27" s="7">
        <v>60000</v>
      </c>
      <c r="L27" s="6" t="str">
        <f>"Израсходовано на оплату других работ (услуг), выполненных юридическими лицами или гражданами РФ (работы и услуги, выполненные по договорам)"</f>
        <v>Израсходовано на оплату других работ (услуг), выполненных юридическими лицами или гражданами РФ (работы и услуги, выполненные по договорам)</v>
      </c>
      <c r="M27" s="7"/>
      <c r="N27" s="6" t="str">
        <f>""</f>
        <v/>
      </c>
    </row>
    <row r="28" spans="1:14" ht="51" x14ac:dyDescent="0.25">
      <c r="A28" s="5" t="s">
        <v>8</v>
      </c>
      <c r="B28" s="6" t="str">
        <f>""</f>
        <v/>
      </c>
      <c r="C28" s="6" t="str">
        <f>""</f>
        <v/>
      </c>
      <c r="D28" s="7"/>
      <c r="E28" s="7">
        <v>100000</v>
      </c>
      <c r="F28" s="6" t="str">
        <f>"ООО СФК Сурутгазстрой"</f>
        <v>ООО СФК Сурутгазстрой</v>
      </c>
      <c r="G28" s="7"/>
      <c r="H28" s="8"/>
      <c r="I28" s="7"/>
      <c r="J28" s="9" t="s">
        <v>15</v>
      </c>
      <c r="K28" s="7">
        <v>60000</v>
      </c>
      <c r="L28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28" s="7"/>
      <c r="N28" s="6" t="str">
        <f>""</f>
        <v/>
      </c>
    </row>
    <row r="29" spans="1:14" ht="51" x14ac:dyDescent="0.25">
      <c r="A29" s="5" t="s">
        <v>8</v>
      </c>
      <c r="B29" s="6" t="str">
        <f>""</f>
        <v/>
      </c>
      <c r="C29" s="6" t="str">
        <f>""</f>
        <v/>
      </c>
      <c r="D29" s="7"/>
      <c r="E29" s="7"/>
      <c r="F29" s="6" t="str">
        <f>""</f>
        <v/>
      </c>
      <c r="G29" s="7"/>
      <c r="H29" s="8"/>
      <c r="I29" s="7"/>
      <c r="J29" s="9" t="s">
        <v>15</v>
      </c>
      <c r="K29" s="7">
        <v>60000</v>
      </c>
      <c r="L29" s="6" t="str">
        <f>"Израсходовано на предвыборную агитацию. Через организации телерадиовещания"</f>
        <v>Израсходовано на предвыборную агитацию. Через организации телерадиовещания</v>
      </c>
      <c r="M29" s="7"/>
      <c r="N29" s="6" t="str">
        <f>""</f>
        <v/>
      </c>
    </row>
    <row r="30" spans="1:14" x14ac:dyDescent="0.25">
      <c r="A30" s="4" t="s">
        <v>8</v>
      </c>
      <c r="B30" s="10" t="str">
        <f>""</f>
        <v/>
      </c>
      <c r="C30" s="10" t="str">
        <f>"Итого по кандидату"</f>
        <v>Итого по кандидату</v>
      </c>
      <c r="D30" s="11">
        <v>3005000</v>
      </c>
      <c r="E30" s="11">
        <v>2800000</v>
      </c>
      <c r="F30" s="10" t="str">
        <f>""</f>
        <v/>
      </c>
      <c r="G30" s="11">
        <v>75000</v>
      </c>
      <c r="H30" s="12"/>
      <c r="I30" s="11">
        <v>1472300</v>
      </c>
      <c r="J30" s="13"/>
      <c r="K30" s="11">
        <v>1202200</v>
      </c>
      <c r="L30" s="10" t="str">
        <f>""</f>
        <v/>
      </c>
      <c r="M30" s="11">
        <v>700000</v>
      </c>
      <c r="N30" s="10" t="str">
        <f>""</f>
        <v/>
      </c>
    </row>
    <row r="31" spans="1:14" ht="38.25" x14ac:dyDescent="0.25">
      <c r="A31" s="4" t="s">
        <v>8</v>
      </c>
      <c r="B31" s="10" t="str">
        <f>""</f>
        <v/>
      </c>
      <c r="C31" s="10" t="str">
        <f>"Избирательный округ (Сургутский (№ 10)), всего"</f>
        <v>Избирательный округ (Сургутский (№ 10)), всего</v>
      </c>
      <c r="D31" s="11">
        <v>3260000</v>
      </c>
      <c r="E31" s="11">
        <v>2800000</v>
      </c>
      <c r="F31" s="10" t="str">
        <f>""</f>
        <v/>
      </c>
      <c r="G31" s="11">
        <v>175000</v>
      </c>
      <c r="H31" s="12"/>
      <c r="I31" s="11">
        <v>1713900</v>
      </c>
      <c r="J31" s="13"/>
      <c r="K31" s="11">
        <v>1392200</v>
      </c>
      <c r="L31" s="10" t="str">
        <f>""</f>
        <v/>
      </c>
      <c r="M31" s="11">
        <v>703400</v>
      </c>
      <c r="N31" s="10" t="str">
        <f>""</f>
        <v/>
      </c>
    </row>
    <row r="32" spans="1:14" x14ac:dyDescent="0.25">
      <c r="A32" s="4" t="s">
        <v>8</v>
      </c>
      <c r="B32" s="10" t="str">
        <f>""</f>
        <v/>
      </c>
      <c r="C32" s="10" t="str">
        <f>"Итого"</f>
        <v>Итого</v>
      </c>
      <c r="D32" s="11">
        <v>3260000</v>
      </c>
      <c r="E32" s="11">
        <v>2800000</v>
      </c>
      <c r="F32" s="10" t="str">
        <f>""</f>
        <v/>
      </c>
      <c r="G32" s="11">
        <v>175000</v>
      </c>
      <c r="H32" s="12">
        <v>3</v>
      </c>
      <c r="I32" s="11">
        <v>1713900</v>
      </c>
      <c r="J32" s="13"/>
      <c r="K32" s="11">
        <v>1392200</v>
      </c>
      <c r="L32" s="10" t="str">
        <f>""</f>
        <v/>
      </c>
      <c r="M32" s="11">
        <v>703400</v>
      </c>
      <c r="N32" s="10" t="str">
        <f>""</f>
        <v/>
      </c>
    </row>
  </sheetData>
  <mergeCells count="20">
    <mergeCell ref="A2:N2"/>
    <mergeCell ref="A3:N3"/>
    <mergeCell ref="A4:N4"/>
    <mergeCell ref="A7:A10"/>
    <mergeCell ref="B7:B10"/>
    <mergeCell ref="C7:C10"/>
    <mergeCell ref="D7:H7"/>
    <mergeCell ref="I7:L7"/>
    <mergeCell ref="M7:N7"/>
    <mergeCell ref="D8:D10"/>
    <mergeCell ref="E8:H8"/>
    <mergeCell ref="I8:I10"/>
    <mergeCell ref="J8:L8"/>
    <mergeCell ref="M8:M10"/>
    <mergeCell ref="N8:N10"/>
    <mergeCell ref="E9:F9"/>
    <mergeCell ref="G9:H9"/>
    <mergeCell ref="J9:J10"/>
    <mergeCell ref="K9:K10"/>
    <mergeCell ref="L9:L10"/>
  </mergeCells>
  <pageMargins left="0.25" right="0.25" top="0.75" bottom="0.75" header="0.3" footer="0.3"/>
  <pageSetup paperSize="8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Сулейманова Елена Рамазановна</cp:lastModifiedBy>
  <cp:lastPrinted>2017-09-05T04:49:30Z</cp:lastPrinted>
  <dcterms:created xsi:type="dcterms:W3CDTF">2017-09-04T10:58:47Z</dcterms:created>
  <dcterms:modified xsi:type="dcterms:W3CDTF">2017-09-05T04:53:07Z</dcterms:modified>
</cp:coreProperties>
</file>