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40" windowHeight="10200" tabRatio="355"/>
  </bookViews>
  <sheets>
    <sheet name="на 01.11.2017" sheetId="1" r:id="rId1"/>
  </sheets>
  <definedNames>
    <definedName name="_xlnm._FilterDatabase" localSheetId="0" hidden="1">'на 01.11.2017'!$A$7:$L$391</definedName>
    <definedName name="Z_0005951B_56A8_4F75_9731_3C8A24CD1AB5_.wvu.FilterData" localSheetId="0" hidden="1">'на 01.11.2017'!$A$7:$L$391</definedName>
    <definedName name="Z_0217F586_7BE2_4803_B88F_1646729DF76E_.wvu.FilterData" localSheetId="0" hidden="1">'на 01.11.2017'!$A$7:$L$391</definedName>
    <definedName name="Z_02D2F435_66DA_468E_987B_F2AECDDD4E3B_.wvu.FilterData" localSheetId="0" hidden="1">'на 01.11.2017'!$A$7:$L$391</definedName>
    <definedName name="Z_040F7A53_882C_426B_A971_3BA4E7F819F6_.wvu.FilterData" localSheetId="0" hidden="1">'на 01.11.2017'!$A$7:$H$133</definedName>
    <definedName name="Z_056CFCF2_1D67_47C0_BE8C_D1F7ABB1120B_.wvu.FilterData" localSheetId="0" hidden="1">'на 01.11.2017'!$A$7:$L$391</definedName>
    <definedName name="Z_05716ABD_418C_4DA4_AC8A_C2D9BFCD057A_.wvu.FilterData" localSheetId="0" hidden="1">'на 01.11.2017'!$A$7:$L$391</definedName>
    <definedName name="Z_05C1E2BB_B583_44DD_A8AC_FBF87A053735_.wvu.FilterData" localSheetId="0" hidden="1">'на 01.11.2017'!$A$7:$H$133</definedName>
    <definedName name="Z_05C9DD0B_EBEE_40E7_A642_8B2CDCC810BA_.wvu.FilterData" localSheetId="0" hidden="1">'на 01.11.2017'!$A$7:$H$133</definedName>
    <definedName name="Z_0623BA59_06E0_47C4_A9E0_EFF8949456C2_.wvu.FilterData" localSheetId="0" hidden="1">'на 01.11.2017'!$A$7:$H$133</definedName>
    <definedName name="Z_0644E522_2545_474C_824A_2ED6C2798897_.wvu.FilterData" localSheetId="0" hidden="1">'на 01.11.2017'!$A$7:$L$391</definedName>
    <definedName name="Z_06ECB70F_782C_4925_AAED_43BDE49D6216_.wvu.FilterData" localSheetId="0" hidden="1">'на 01.11.2017'!$A$7:$L$391</definedName>
    <definedName name="Z_071188D9_4773_41E2_8227_482316F94E22_.wvu.FilterData" localSheetId="0" hidden="1">'на 01.11.2017'!$A$7:$L$391</definedName>
    <definedName name="Z_076157D9_97A7_4D47_8780_D3B408E54324_.wvu.FilterData" localSheetId="0" hidden="1">'на 01.11.2017'!$A$7:$L$391</definedName>
    <definedName name="Z_079216EF_F396_45DE_93AA_DF26C49F532F_.wvu.FilterData" localSheetId="0" hidden="1">'на 01.11.2017'!$A$7:$H$133</definedName>
    <definedName name="Z_0796BB39_B763_4CFE_9C89_197614BDD8D2_.wvu.FilterData" localSheetId="0" hidden="1">'на 01.11.2017'!$A$7:$L$391</definedName>
    <definedName name="Z_081D092E_BCFD_434D_99DD_F262EBF81A7D_.wvu.FilterData" localSheetId="0" hidden="1">'на 01.11.2017'!$A$7:$H$133</definedName>
    <definedName name="Z_081D1E71_FAB1_490F_8347_4363E467A6B8_.wvu.FilterData" localSheetId="0" hidden="1">'на 01.11.2017'!$A$7:$L$391</definedName>
    <definedName name="Z_09665491_2447_4ACE_847B_4452B60F2DF2_.wvu.FilterData" localSheetId="0" hidden="1">'на 01.11.2017'!$A$7:$L$391</definedName>
    <definedName name="Z_09EDEF91_2CA5_4F56_B67B_9D290C461670_.wvu.FilterData" localSheetId="0" hidden="1">'на 01.11.2017'!$A$7:$H$133</definedName>
    <definedName name="Z_09F9F792_37D5_476B_BEEE_67E9106F48F0_.wvu.FilterData" localSheetId="0" hidden="1">'на 01.11.2017'!$A$7:$L$391</definedName>
    <definedName name="Z_0A10B2C2_8811_4514_A02D_EDC7436B6D07_.wvu.FilterData" localSheetId="0" hidden="1">'на 01.11.2017'!$A$7:$L$391</definedName>
    <definedName name="Z_0AC3FA68_E0C8_4657_AD81_AF6345EA501C_.wvu.FilterData" localSheetId="0" hidden="1">'на 01.11.2017'!$A$7:$H$133</definedName>
    <definedName name="Z_0B579593_C56D_4394_91C1_F024BBE56EB1_.wvu.FilterData" localSheetId="0" hidden="1">'на 01.11.2017'!$A$7:$H$133</definedName>
    <definedName name="Z_0BC55D76_817D_4871_ADFD_780685E85798_.wvu.FilterData" localSheetId="0" hidden="1">'на 01.11.2017'!$A$7:$L$391</definedName>
    <definedName name="Z_0C6B39CB_8BE2_4437_B7EF_2B863FB64A7A_.wvu.FilterData" localSheetId="0" hidden="1">'на 01.11.2017'!$A$7:$H$133</definedName>
    <definedName name="Z_0C80C604_218C_428E_8C68_64D1AFDB22E0_.wvu.FilterData" localSheetId="0" hidden="1">'на 01.11.2017'!$A$7:$L$391</definedName>
    <definedName name="Z_0C81132D_0EFB_424B_A2C0_D694846C9416_.wvu.FilterData" localSheetId="0" hidden="1">'на 01.11.2017'!$A$7:$L$391</definedName>
    <definedName name="Z_0C8C20D3_1DCE_4FE1_95B1_F35D8D398254_.wvu.FilterData" localSheetId="0" hidden="1">'на 01.11.2017'!$A$7:$H$133</definedName>
    <definedName name="Z_0CC9441C_88E9_46D0_951D_A49C84EDA8CE_.wvu.FilterData" localSheetId="0" hidden="1">'на 01.11.2017'!$A$7:$L$391</definedName>
    <definedName name="Z_0CCCFAED_79CE_4449_BC23_D60C794B65C2_.wvu.FilterData" localSheetId="0" hidden="1">'на 01.11.2017'!$A$7:$L$391</definedName>
    <definedName name="Z_0CCCFAED_79CE_4449_BC23_D60C794B65C2_.wvu.PrintArea" localSheetId="0" hidden="1">'на 01.11.2017'!$A$1:$L$188</definedName>
    <definedName name="Z_0CCCFAED_79CE_4449_BC23_D60C794B65C2_.wvu.PrintTitles" localSheetId="0" hidden="1">'на 01.11.2017'!$5:$8</definedName>
    <definedName name="Z_0CF3E93E_60F6_45C8_AD33_C2CE08831546_.wvu.FilterData" localSheetId="0" hidden="1">'на 01.11.2017'!$A$7:$H$133</definedName>
    <definedName name="Z_0D69C398_7947_4D78_B1FE_A2A25AB79E10_.wvu.FilterData" localSheetId="0" hidden="1">'на 01.11.2017'!$A$7:$L$391</definedName>
    <definedName name="Z_0D7F5190_D20E_42FD_AD77_53CB309C7272_.wvu.FilterData" localSheetId="0" hidden="1">'на 01.11.2017'!$A$7:$H$133</definedName>
    <definedName name="Z_0E67843B_6B59_48DA_8F29_8BAD133298E1_.wvu.FilterData" localSheetId="0" hidden="1">'на 01.11.2017'!$A$7:$L$391</definedName>
    <definedName name="Z_0E6786D8_AC3A_48D5_9AD7_4E7485DB6D9C_.wvu.FilterData" localSheetId="0" hidden="1">'на 01.11.2017'!$A$7:$H$133</definedName>
    <definedName name="Z_105D23B5_3830_4B2C_A4D4_FBFBD3BEFB9C_.wvu.FilterData" localSheetId="0" hidden="1">'на 01.11.2017'!$A$7:$H$133</definedName>
    <definedName name="Z_113A0779_204C_451B_8401_73E507046130_.wvu.FilterData" localSheetId="0" hidden="1">'на 01.11.2017'!$A$7:$L$391</definedName>
    <definedName name="Z_119EECA6_2DA1_40F6_BD98_65D18CFC0359_.wvu.FilterData" localSheetId="0" hidden="1">'на 01.11.2017'!$A$7:$L$391</definedName>
    <definedName name="Z_11B0FA8E_E0BF_44A4_A141_D0892BF4BA78_.wvu.FilterData" localSheetId="0" hidden="1">'на 01.11.2017'!$A$7:$L$391</definedName>
    <definedName name="Z_11EBBD1F_0821_4763_A781_80F95B559C64_.wvu.FilterData" localSheetId="0" hidden="1">'на 01.11.2017'!$A$7:$L$391</definedName>
    <definedName name="Z_12397037_6208_4B36_BC95_11438284A9DE_.wvu.FilterData" localSheetId="0" hidden="1">'на 01.11.2017'!$A$7:$H$133</definedName>
    <definedName name="Z_130C16AD_E930_4810_BDF0_A6DD3A87B8D5_.wvu.FilterData" localSheetId="0" hidden="1">'на 01.11.2017'!$A$7:$L$391</definedName>
    <definedName name="Z_1315266B_953C_4E7F_B538_74B6DF400647_.wvu.FilterData" localSheetId="0" hidden="1">'на 01.11.2017'!$A$7:$H$133</definedName>
    <definedName name="Z_132984D2_035C_4C6F_8087_28C1188A76E6_.wvu.FilterData" localSheetId="0" hidden="1">'на 01.11.2017'!$A$7:$L$391</definedName>
    <definedName name="Z_13A75724_7658_4A80_9239_F37E0BC75B64_.wvu.FilterData" localSheetId="0" hidden="1">'на 01.11.2017'!$A$7:$L$391</definedName>
    <definedName name="Z_13BE7114_35DF_4699_8779_61985C68F6C3_.wvu.FilterData" localSheetId="0" hidden="1">'на 01.11.2017'!$A$7:$L$391</definedName>
    <definedName name="Z_13BE7114_35DF_4699_8779_61985C68F6C3_.wvu.PrintArea" localSheetId="0" hidden="1">'на 01.11.2017'!$A$1:$L$190</definedName>
    <definedName name="Z_13BE7114_35DF_4699_8779_61985C68F6C3_.wvu.PrintTitles" localSheetId="0" hidden="1">'на 01.11.2017'!$5:$8</definedName>
    <definedName name="Z_13E7ADA2_058C_4412_9AEA_31547694DD5C_.wvu.FilterData" localSheetId="0" hidden="1">'на 01.11.2017'!$A$7:$H$133</definedName>
    <definedName name="Z_1474826F_81A7_45CE_9E32_539008BC6006_.wvu.FilterData" localSheetId="0" hidden="1">'на 01.11.2017'!$A$7:$L$391</definedName>
    <definedName name="Z_148D8FAA_3DC1_4430_9D42_1AFD9B8B331B_.wvu.FilterData" localSheetId="0" hidden="1">'на 01.11.2017'!$A$7:$L$391</definedName>
    <definedName name="Z_1539101F_31E9_4994_A34D_436B2BB1B73C_.wvu.FilterData" localSheetId="0" hidden="1">'на 01.11.2017'!$A$7:$L$391</definedName>
    <definedName name="Z_158130B9_9537_4E7D_AC4C_ED389C9B13A6_.wvu.FilterData" localSheetId="0" hidden="1">'на 01.11.2017'!$A$7:$L$391</definedName>
    <definedName name="Z_15AF9AFF_36E4_41C3_A9EA_A83C0A87FA00_.wvu.FilterData" localSheetId="0" hidden="1">'на 01.11.2017'!$A$7:$L$391</definedName>
    <definedName name="Z_1611C1BA_C4E2_40AE_8F45_3BEDE164E518_.wvu.FilterData" localSheetId="0" hidden="1">'на 01.11.2017'!$A$7:$L$391</definedName>
    <definedName name="Z_16533C21_4A9A_450C_8A94_553B88C3A9CF_.wvu.FilterData" localSheetId="0" hidden="1">'на 01.11.2017'!$A$7:$H$133</definedName>
    <definedName name="Z_1682CF4C_6BE2_4E45_A613_382D117E51BF_.wvu.FilterData" localSheetId="0" hidden="1">'на 01.11.2017'!$A$7:$L$391</definedName>
    <definedName name="Z_168FD5D4_D13B_47B9_8E56_61C627E3620F_.wvu.FilterData" localSheetId="0" hidden="1">'на 01.11.2017'!$A$7:$H$133</definedName>
    <definedName name="Z_169B516E_654F_469D_A8A0_69AB59FA498D_.wvu.FilterData" localSheetId="0" hidden="1">'на 01.11.2017'!$A$7:$L$391</definedName>
    <definedName name="Z_176FBEC7_B2AF_4702_A894_382F81F9ECF6_.wvu.FilterData" localSheetId="0" hidden="1">'на 01.11.2017'!$A$7:$H$133</definedName>
    <definedName name="Z_17AC66D0_E8BD_44BA_92AB_131AEC3E5A62_.wvu.FilterData" localSheetId="0" hidden="1">'на 01.11.2017'!$A$7:$L$391</definedName>
    <definedName name="Z_17AEC02B_67B1_483A_97D2_C1C6DFD21518_.wvu.FilterData" localSheetId="0" hidden="1">'на 01.11.2017'!$A$7:$L$391</definedName>
    <definedName name="Z_1902C2E4_C521_44EB_B934_0EBD6E871DD8_.wvu.FilterData" localSheetId="0" hidden="1">'на 01.11.2017'!$A$7:$L$391</definedName>
    <definedName name="Z_191D2631_8F19_4FC0_96A1_F397D331A068_.wvu.FilterData" localSheetId="0" hidden="1">'на 01.11.2017'!$A$7:$L$391</definedName>
    <definedName name="Z_19510E6E_7565_4AC2_BCB4_A345501456B6_.wvu.FilterData" localSheetId="0" hidden="1">'на 01.11.2017'!$A$7:$H$133</definedName>
    <definedName name="Z_19B34FC3_E683_4280_90EE_7791220AE682_.wvu.FilterData" localSheetId="0" hidden="1">'на 01.11.2017'!$A$7:$L$391</definedName>
    <definedName name="Z_19E5B318_3123_4687_A10B_72F3BDA9A599_.wvu.FilterData" localSheetId="0" hidden="1">'на 01.11.2017'!$A$7:$L$391</definedName>
    <definedName name="Z_1ADD4354_436F_41C7_AFD6_B73FA2D9BC20_.wvu.FilterData" localSheetId="0" hidden="1">'на 01.11.2017'!$A$7:$L$391</definedName>
    <definedName name="Z_1B413C41_F5DB_4793_803B_D278F6A0BE2C_.wvu.FilterData" localSheetId="0" hidden="1">'на 01.11.2017'!$A$7:$L$391</definedName>
    <definedName name="Z_1B943BCB_9609_428B_963E_E25F01748D7C_.wvu.FilterData" localSheetId="0" hidden="1">'на 01.11.2017'!$A$7:$L$391</definedName>
    <definedName name="Z_1BA0A829_1467_4894_A294_9BFD1EA8F94D_.wvu.FilterData" localSheetId="0" hidden="1">'на 01.11.2017'!$A$7:$L$391</definedName>
    <definedName name="Z_1C384A54_E3F0_4C1E_862E_6CD9154B364F_.wvu.FilterData" localSheetId="0" hidden="1">'на 01.11.2017'!$A$7:$L$391</definedName>
    <definedName name="Z_1C3DF549_BEC3_47F7_8F0B_A96D42597ECF_.wvu.FilterData" localSheetId="0" hidden="1">'на 01.11.2017'!$A$7:$H$133</definedName>
    <definedName name="Z_1C681B2A_8932_44D9_BF50_EA5DBCC10436_.wvu.FilterData" localSheetId="0" hidden="1">'на 01.11.2017'!$A$7:$H$133</definedName>
    <definedName name="Z_1CB0764B_554D_4C09_98DC_8DED9FC27F03_.wvu.FilterData" localSheetId="0" hidden="1">'на 01.11.2017'!$A$7:$L$391</definedName>
    <definedName name="Z_1CB5C523_AFA5_43A8_9C28_9F12CFE5BE65_.wvu.FilterData" localSheetId="0" hidden="1">'на 01.11.2017'!$A$7:$L$391</definedName>
    <definedName name="Z_1CEF9102_6C60_416B_8820_19DA6CA2FF8F_.wvu.FilterData" localSheetId="0" hidden="1">'на 01.11.2017'!$A$7:$L$391</definedName>
    <definedName name="Z_1D2C2901_70D8_494F_B885_AA5F7F9A1D2E_.wvu.FilterData" localSheetId="0" hidden="1">'на 01.11.2017'!$A$7:$L$391</definedName>
    <definedName name="Z_1D546444_6D70_47F2_86F2_EDA85896BE29_.wvu.FilterData" localSheetId="0" hidden="1">'на 01.11.2017'!$A$7:$L$391</definedName>
    <definedName name="Z_1F274A4D_4DCC_44CA_A1BD_90B7EE180486_.wvu.FilterData" localSheetId="0" hidden="1">'на 01.11.2017'!$A$7:$H$133</definedName>
    <definedName name="Z_1F6B5B08_FAE9_43CF_A27B_EE7ACD6D4DF6_.wvu.FilterData" localSheetId="0" hidden="1">'на 01.11.2017'!$A$7:$L$391</definedName>
    <definedName name="Z_1F885BC0_FA2D_45E9_BC66_C7BA68F6529B_.wvu.FilterData" localSheetId="0" hidden="1">'на 01.11.2017'!$A$7:$L$391</definedName>
    <definedName name="Z_1FF678B1_7F2B_4362_81E7_D3C79ED64B95_.wvu.FilterData" localSheetId="0" hidden="1">'на 01.11.2017'!$A$7:$H$133</definedName>
    <definedName name="Z_20461DED_BCEE_4284_A6DA_6F07C40C8239_.wvu.FilterData" localSheetId="0" hidden="1">'на 01.11.2017'!$A$7:$L$391</definedName>
    <definedName name="Z_20A3EB12_07C5_4317_9D11_7C0131FF1F02_.wvu.FilterData" localSheetId="0" hidden="1">'на 01.11.2017'!$A$7:$L$391</definedName>
    <definedName name="Z_216AEA56_C079_4104_83C7_B22F3C2C4895_.wvu.FilterData" localSheetId="0" hidden="1">'на 01.11.2017'!$A$7:$H$133</definedName>
    <definedName name="Z_2181C7D4_AA52_40AC_A808_5D532F9A4DB9_.wvu.FilterData" localSheetId="0" hidden="1">'на 01.11.2017'!$A$7:$H$133</definedName>
    <definedName name="Z_222CB208_6EE7_4ACF_9056_A80606B8DEAE_.wvu.FilterData" localSheetId="0" hidden="1">'на 01.11.2017'!$A$7:$L$391</definedName>
    <definedName name="Z_22A3361C_6866_4206_B8FA_E848438D95B8_.wvu.FilterData" localSheetId="0" hidden="1">'на 01.11.2017'!$A$7:$H$133</definedName>
    <definedName name="Z_23D71F5A_A534_4F07_942A_44ED3D76C570_.wvu.FilterData" localSheetId="0" hidden="1">'на 01.11.2017'!$A$7:$L$391</definedName>
    <definedName name="Z_246D425F_E7DE_4F74_93E1_1CA6487BB7AF_.wvu.FilterData" localSheetId="0" hidden="1">'на 01.11.2017'!$A$7:$L$391</definedName>
    <definedName name="Z_24860D1B_9CB0_4DBB_9F9A_A7B23A9FBD9E_.wvu.FilterData" localSheetId="0" hidden="1">'на 01.11.2017'!$A$7:$L$391</definedName>
    <definedName name="Z_24D1D1DF_90B3_41D1_82E1_05DE887CC58D_.wvu.FilterData" localSheetId="0" hidden="1">'на 01.11.2017'!$A$7:$H$133</definedName>
    <definedName name="Z_24E5C1BC_322C_4FEF_B964_F0DCC04482C1_.wvu.Cols" localSheetId="0" hidden="1">'на 01.11.2017'!#REF!,'на 01.11.2017'!#REF!</definedName>
    <definedName name="Z_24E5C1BC_322C_4FEF_B964_F0DCC04482C1_.wvu.FilterData" localSheetId="0" hidden="1">'на 01.11.2017'!$A$7:$H$133</definedName>
    <definedName name="Z_24E5C1BC_322C_4FEF_B964_F0DCC04482C1_.wvu.Rows" localSheetId="0" hidden="1">'на 01.11.2017'!#REF!</definedName>
    <definedName name="Z_25DD804F_4FCB_49C0_B290_F226E6C8FC4D_.wvu.FilterData" localSheetId="0" hidden="1">'на 01.11.2017'!$A$7:$L$391</definedName>
    <definedName name="Z_26390C63_E690_4CD6_B911_4F7F9CCE06AD_.wvu.FilterData" localSheetId="0" hidden="1">'на 01.11.2017'!$A$7:$L$391</definedName>
    <definedName name="Z_2647282E_5B25_4148_AAD9_72AB0A3F24C4_.wvu.FilterData" localSheetId="0" hidden="1">'на 01.11.2017'!$A$3:$M$188</definedName>
    <definedName name="Z_26E7CD7D_71FD_4075_B268_E6444384CE7D_.wvu.FilterData" localSheetId="0" hidden="1">'на 01.11.2017'!$A$7:$H$133</definedName>
    <definedName name="Z_2751B79E_F60F_449F_9B1A_ED01F0EE4A3F_.wvu.FilterData" localSheetId="0" hidden="1">'на 01.11.2017'!$A$7:$L$391</definedName>
    <definedName name="Z_28008BE5_0693_468D_890E_2AE562EDDFCA_.wvu.FilterData" localSheetId="0" hidden="1">'на 01.11.2017'!$A$7:$H$133</definedName>
    <definedName name="Z_282F013D_E5B1_4C17_8727_7949891CEFC8_.wvu.FilterData" localSheetId="0" hidden="1">'на 01.11.2017'!$A$7:$L$391</definedName>
    <definedName name="Z_2932A736_9A81_4C2B_931E_457899534006_.wvu.FilterData" localSheetId="0" hidden="1">'на 01.11.2017'!$A$7:$L$391</definedName>
    <definedName name="Z_29A3F31E_AA0E_4520_83F3_6EDE69E47FB4_.wvu.FilterData" localSheetId="0" hidden="1">'на 01.11.2017'!$A$7:$L$391</definedName>
    <definedName name="Z_29D1C55E_0AE0_4CA9_A4C9_F358DEE7E9AD_.wvu.FilterData" localSheetId="0" hidden="1">'на 01.11.2017'!$A$7:$L$391</definedName>
    <definedName name="Z_2A075779_EE89_4995_9517_DAD5135FF513_.wvu.FilterData" localSheetId="0" hidden="1">'на 01.11.2017'!$A$7:$L$391</definedName>
    <definedName name="Z_2A9D3288_FE38_46DD_A0BD_6FD4437B54BF_.wvu.FilterData" localSheetId="0" hidden="1">'на 01.11.2017'!$A$7:$L$391</definedName>
    <definedName name="Z_2B4EF399_1F78_4650_9196_70339D27DB54_.wvu.FilterData" localSheetId="0" hidden="1">'на 01.11.2017'!$A$7:$L$391</definedName>
    <definedName name="Z_2B67E997_66AF_4883_9EE5_9876648FDDE9_.wvu.FilterData" localSheetId="0" hidden="1">'на 01.11.2017'!$A$7:$L$391</definedName>
    <definedName name="Z_2B6BAC9D_8ECF_4B5C_AEA7_CCE1C0524E55_.wvu.FilterData" localSheetId="0" hidden="1">'на 01.11.2017'!$A$7:$L$391</definedName>
    <definedName name="Z_2C029299_5EEC_4151_A9E2_241D31E08692_.wvu.FilterData" localSheetId="0" hidden="1">'на 01.11.2017'!$A$7:$L$391</definedName>
    <definedName name="Z_2C43A648_766E_499E_95B2_EA6F7EA791D4_.wvu.FilterData" localSheetId="0" hidden="1">'на 01.11.2017'!$A$7:$L$391</definedName>
    <definedName name="Z_2C47EAD7_6B0B_40AB_9599_0BF3302E35F1_.wvu.FilterData" localSheetId="0" hidden="1">'на 01.11.2017'!$A$7:$H$133</definedName>
    <definedName name="Z_2CD18B03_71F5_4B8A_8C6C_592F5A66335B_.wvu.FilterData" localSheetId="0" hidden="1">'на 01.11.2017'!$A$7:$L$391</definedName>
    <definedName name="Z_2D011736_53B8_48A8_8C2E_71DD995F6546_.wvu.FilterData" localSheetId="0" hidden="1">'на 01.11.2017'!$A$7:$L$391</definedName>
    <definedName name="Z_2D540280_F40F_4530_A32A_1FF2E78E7147_.wvu.FilterData" localSheetId="0" hidden="1">'на 01.11.2017'!$A$7:$L$391</definedName>
    <definedName name="Z_2D918A37_6905_4BEF_BC3A_DA45E968DAC3_.wvu.FilterData" localSheetId="0" hidden="1">'на 01.11.2017'!$A$7:$H$133</definedName>
    <definedName name="Z_2DF88C31_E5A0_4DFE_877D_5A31D3992603_.wvu.Rows" localSheetId="0" hidden="1">'на 01.11.2017'!#REF!,'на 01.11.2017'!#REF!,'на 01.11.2017'!#REF!,'на 01.11.2017'!#REF!,'на 01.11.2017'!#REF!,'на 01.11.2017'!#REF!,'на 01.11.2017'!#REF!,'на 01.11.2017'!#REF!,'на 01.11.2017'!#REF!,'на 01.11.2017'!#REF!,'на 01.11.2017'!#REF!</definedName>
    <definedName name="Z_2F3BAFC5_8792_4BC0_833F_5CB9ACB14A14_.wvu.FilterData" localSheetId="0" hidden="1">'на 01.11.2017'!$A$7:$H$133</definedName>
    <definedName name="Z_2F3DE7DB_1DEA_4A0C_88EC_B05C9EEC768F_.wvu.FilterData" localSheetId="0" hidden="1">'на 01.11.2017'!$A$7:$L$391</definedName>
    <definedName name="Z_2F72C4E3_E946_4870_A59B_C47D17A3E8B0_.wvu.FilterData" localSheetId="0" hidden="1">'на 01.11.2017'!$A$7:$L$391</definedName>
    <definedName name="Z_2F7AC811_CA37_46E3_866E_6E10DF43054A_.wvu.FilterData" localSheetId="0" hidden="1">'на 01.11.2017'!$A$7:$L$391</definedName>
    <definedName name="Z_300D3722_BC5B_4EFC_A306_CB3461E96075_.wvu.FilterData" localSheetId="0" hidden="1">'на 01.11.2017'!$A$7:$L$391</definedName>
    <definedName name="Z_308AF0B3_EE19_4841_BBC0_915C9A7203E9_.wvu.FilterData" localSheetId="0" hidden="1">'на 01.11.2017'!$A$7:$L$391</definedName>
    <definedName name="Z_30F94082_E7C8_4DE7_AE26_19B3A4317363_.wvu.FilterData" localSheetId="0" hidden="1">'на 01.11.2017'!$A$7:$L$391</definedName>
    <definedName name="Z_315B3829_E75D_48BB_A407_88A96C0D6A4B_.wvu.FilterData" localSheetId="0" hidden="1">'на 01.11.2017'!$A$7:$L$391</definedName>
    <definedName name="Z_316B9C14_7546_49E5_A384_4190EC7682DE_.wvu.FilterData" localSheetId="0" hidden="1">'на 01.11.2017'!$A$7:$L$391</definedName>
    <definedName name="Z_31985263_3556_4B71_A26F_62706F49B320_.wvu.FilterData" localSheetId="0" hidden="1">'на 01.11.2017'!$A$7:$H$133</definedName>
    <definedName name="Z_31C5283F_7633_4B8A_ADD5_7EB245AE899F_.wvu.FilterData" localSheetId="0" hidden="1">'на 01.11.2017'!$A$7:$L$391</definedName>
    <definedName name="Z_31EABA3C_DD8D_46BF_85B1_09527EF8E816_.wvu.FilterData" localSheetId="0" hidden="1">'на 01.11.2017'!$A$7:$H$133</definedName>
    <definedName name="Z_328B1FBD_B9E0_4F8C_AA1F_438ED0F19823_.wvu.FilterData" localSheetId="0" hidden="1">'на 01.11.2017'!$A$7:$L$391</definedName>
    <definedName name="Z_32F81156_0F3B_49A8_B56D_9A01AA7C97FE_.wvu.FilterData" localSheetId="0" hidden="1">'на 01.11.2017'!$A$7:$L$391</definedName>
    <definedName name="Z_33081AFE_875F_4448_8DBB_C2288E582829_.wvu.FilterData" localSheetId="0" hidden="1">'на 01.11.2017'!$A$7:$L$391</definedName>
    <definedName name="Z_34587A22_A707_48EC_A6D8_8CA0D443CB5A_.wvu.FilterData" localSheetId="0" hidden="1">'на 01.11.2017'!$A$7:$L$391</definedName>
    <definedName name="Z_34E97F8E_B808_4C29_AFA8_24160BA8B576_.wvu.FilterData" localSheetId="0" hidden="1">'на 01.11.2017'!$A$7:$H$133</definedName>
    <definedName name="Z_354643EC_374D_4252_A3BA_624B9338CCF6_.wvu.FilterData" localSheetId="0" hidden="1">'на 01.11.2017'!$A$7:$L$391</definedName>
    <definedName name="Z_356902C5_CBA1_407E_849C_39B6CAAFCD34_.wvu.FilterData" localSheetId="0" hidden="1">'на 01.11.2017'!$A$7:$L$391</definedName>
    <definedName name="Z_3597F15D_13FB_47E4_B2D7_0713796F1B32_.wvu.FilterData" localSheetId="0" hidden="1">'на 01.11.2017'!$A$7:$H$133</definedName>
    <definedName name="Z_36279478_DEDD_46A7_8B6D_9500CB65A35C_.wvu.FilterData" localSheetId="0" hidden="1">'на 01.11.2017'!$A$7:$H$133</definedName>
    <definedName name="Z_36282042_958F_4D98_9515_9E9271F26AA2_.wvu.FilterData" localSheetId="0" hidden="1">'на 01.11.2017'!$A$7:$H$133</definedName>
    <definedName name="Z_368728BB_F981_4DE3_8F4E_C77C2580C6B3_.wvu.FilterData" localSheetId="0" hidden="1">'на 01.11.2017'!$A$7:$L$391</definedName>
    <definedName name="Z_36AEB3FF_FCBC_4E21_8EFE_F20781816ED3_.wvu.FilterData" localSheetId="0" hidden="1">'на 01.11.2017'!$A$7:$H$133</definedName>
    <definedName name="Z_371CA4AD_891B_4B1D_9403_45AB26546607_.wvu.FilterData" localSheetId="0" hidden="1">'на 01.11.2017'!$A$7:$L$391</definedName>
    <definedName name="Z_375FD1ED_0F0C_4C78_AE3D_1D583BC74E47_.wvu.FilterData" localSheetId="0" hidden="1">'на 01.11.2017'!$A$7:$L$391</definedName>
    <definedName name="Z_3789C719_2C4D_4FFB_B9EF_5AA095975824_.wvu.FilterData" localSheetId="0" hidden="1">'на 01.11.2017'!$A$7:$L$391</definedName>
    <definedName name="Z_37F8CE32_8CE8_4D95_9C0E_63112E6EFFE9_.wvu.Cols" localSheetId="0" hidden="1">'на 01.11.2017'!#REF!</definedName>
    <definedName name="Z_37F8CE32_8CE8_4D95_9C0E_63112E6EFFE9_.wvu.FilterData" localSheetId="0" hidden="1">'на 01.11.2017'!$A$7:$H$133</definedName>
    <definedName name="Z_37F8CE32_8CE8_4D95_9C0E_63112E6EFFE9_.wvu.PrintArea" localSheetId="0" hidden="1">'на 01.11.2017'!$A$1:$L$133</definedName>
    <definedName name="Z_37F8CE32_8CE8_4D95_9C0E_63112E6EFFE9_.wvu.PrintTitles" localSheetId="0" hidden="1">'на 01.11.2017'!$5:$8</definedName>
    <definedName name="Z_37F8CE32_8CE8_4D95_9C0E_63112E6EFFE9_.wvu.Rows" localSheetId="0" hidden="1">'на 01.11.2017'!#REF!,'на 01.11.2017'!#REF!,'на 01.11.2017'!#REF!,'на 01.11.2017'!#REF!,'на 01.11.2017'!#REF!,'на 01.11.2017'!#REF!,'на 01.11.2017'!#REF!,'на 01.11.2017'!#REF!,'на 01.11.2017'!#REF!,'на 01.11.2017'!#REF!,'на 01.11.2017'!#REF!,'на 01.11.2017'!#REF!,'на 01.11.2017'!#REF!,'на 01.11.2017'!#REF!,'на 01.11.2017'!#REF!,'на 01.11.2017'!#REF!,'на 01.11.2017'!#REF!</definedName>
    <definedName name="Z_386EE007_6994_4AA6_8824_D461BF01F1EA_.wvu.FilterData" localSheetId="0" hidden="1">'на 01.11.2017'!$A$7:$L$391</definedName>
    <definedName name="Z_39897EE2_53F6_432A_9A7F_7DBB2FBB08E4_.wvu.FilterData" localSheetId="0" hidden="1">'на 01.11.2017'!$A$7:$L$391</definedName>
    <definedName name="Z_3A08D49D_7322_4FD5_90D4_F8436B9BCFE3_.wvu.FilterData" localSheetId="0" hidden="1">'на 01.11.2017'!$A$7:$L$391</definedName>
    <definedName name="Z_3A152827_EFCD_4FCD_A4F0_81C604FF3F88_.wvu.FilterData" localSheetId="0" hidden="1">'на 01.11.2017'!$A$7:$L$391</definedName>
    <definedName name="Z_3A3DB971_386F_40FA_8DD4_4A74AFE3B4C9_.wvu.FilterData" localSheetId="0" hidden="1">'на 01.11.2017'!$A$7:$L$391</definedName>
    <definedName name="Z_3AAEA08B_779A_471D_BFA0_0D98BF9A4FAD_.wvu.FilterData" localSheetId="0" hidden="1">'на 01.11.2017'!$A$7:$H$133</definedName>
    <definedName name="Z_3C664174_3E98_4762_A560_3810A313981F_.wvu.FilterData" localSheetId="0" hidden="1">'на 01.11.2017'!$A$7:$L$391</definedName>
    <definedName name="Z_3C9F72CF_10C2_48CF_BBB6_A2B9A1393F37_.wvu.FilterData" localSheetId="0" hidden="1">'на 01.11.2017'!$A$7:$H$133</definedName>
    <definedName name="Z_3CBCA6B7_5D7C_44A4_844A_26E2A61FDE86_.wvu.FilterData" localSheetId="0" hidden="1">'на 01.11.2017'!$A$7:$L$391</definedName>
    <definedName name="Z_3D1280C8_646B_4BB2_862F_8A8207220C6A_.wvu.FilterData" localSheetId="0" hidden="1">'на 01.11.2017'!$A$7:$H$133</definedName>
    <definedName name="Z_3D4245D9_9AB3_43FE_97D0_205A6EA7E6E4_.wvu.FilterData" localSheetId="0" hidden="1">'на 01.11.2017'!$A$7:$L$391</definedName>
    <definedName name="Z_3D5A28D4_CB7B_405C_9FFF_EB22C14AB77F_.wvu.FilterData" localSheetId="0" hidden="1">'на 01.11.2017'!$A$7:$L$391</definedName>
    <definedName name="Z_3D6E136A_63AE_4912_A965_BD438229D989_.wvu.FilterData" localSheetId="0" hidden="1">'на 01.11.2017'!$A$7:$L$391</definedName>
    <definedName name="Z_3DB4F6FC_CE58_4083_A6ED_88DCB901BB99_.wvu.FilterData" localSheetId="0" hidden="1">'на 01.11.2017'!$A$7:$H$133</definedName>
    <definedName name="Z_3E14FD86_95B1_4D0E_A8F6_A4FFDE0E3FF0_.wvu.FilterData" localSheetId="0" hidden="1">'на 01.11.2017'!$A$7:$L$391</definedName>
    <definedName name="Z_3E7BBA27_FCB5_4D66_864C_8656009B9E88_.wvu.FilterData" localSheetId="0" hidden="1">'на 01.11.2017'!$A$3:$M$188</definedName>
    <definedName name="Z_3EEA7E1A_5F2B_4408_A34C_1F0223B5B245_.wvu.FilterData" localSheetId="0" hidden="1">'на 01.11.2017'!$A$7:$L$391</definedName>
    <definedName name="Z_3EEA7E1A_5F2B_4408_A34C_1F0223B5B245_.wvu.PrintArea" localSheetId="0" hidden="1">'на 01.11.2017'!$A$1:$L$190</definedName>
    <definedName name="Z_3EEA7E1A_5F2B_4408_A34C_1F0223B5B245_.wvu.PrintTitles" localSheetId="0" hidden="1">'на 01.11.2017'!$5:$8</definedName>
    <definedName name="Z_3F0F098D_D998_48FD_BB26_7A5537CB4DC9_.wvu.FilterData" localSheetId="0" hidden="1">'на 01.11.2017'!$A$7:$L$391</definedName>
    <definedName name="Z_3F4E18FA_E0CE_43C2_A7F4_5CAE036892ED_.wvu.FilterData" localSheetId="0" hidden="1">'на 01.11.2017'!$A$7:$L$391</definedName>
    <definedName name="Z_3F7954D6_04C1_4B23_AE36_0FF9609A2280_.wvu.FilterData" localSheetId="0" hidden="1">'на 01.11.2017'!$A$7:$L$391</definedName>
    <definedName name="Z_3F839701_87D5_496C_AD9C_2B5AE5742513_.wvu.FilterData" localSheetId="0" hidden="1">'на 01.11.2017'!$A$7:$L$391</definedName>
    <definedName name="Z_3FE8ACF3_2097_4BA9_8230_2DBD30F09632_.wvu.FilterData" localSheetId="0" hidden="1">'на 01.11.2017'!$A$7:$L$391</definedName>
    <definedName name="Z_3FEA0B99_83A0_4934_91F1_66BC8E596ABB_.wvu.FilterData" localSheetId="0" hidden="1">'на 01.11.2017'!$A$7:$L$391</definedName>
    <definedName name="Z_3FEDCFF8_5450_469D_9A9E_38AB8819A083_.wvu.FilterData" localSheetId="0" hidden="1">'на 01.11.2017'!$A$7:$L$391</definedName>
    <definedName name="Z_402DFE3F_A5E1_41E8_BB4F_E3062FAE22D8_.wvu.FilterData" localSheetId="0" hidden="1">'на 01.11.2017'!$A$7:$L$391</definedName>
    <definedName name="Z_403313B7_B74E_4D03_8AB9_B2A52A5BA330_.wvu.FilterData" localSheetId="0" hidden="1">'на 01.11.2017'!$A$7:$H$133</definedName>
    <definedName name="Z_4055661A_C391_44E3_B71B_DF824D593415_.wvu.FilterData" localSheetId="0" hidden="1">'на 01.11.2017'!$A$7:$H$133</definedName>
    <definedName name="Z_413E8ADC_60FE_4AEB_A365_51405ED7DAEF_.wvu.FilterData" localSheetId="0" hidden="1">'на 01.11.2017'!$A$7:$L$391</definedName>
    <definedName name="Z_415B8653_FE9C_472E_85AE_9CFA9B00FD5E_.wvu.FilterData" localSheetId="0" hidden="1">'на 01.11.2017'!$A$7:$H$133</definedName>
    <definedName name="Z_418F9F46_9018_4AFC_A504_8CA60A905B83_.wvu.FilterData" localSheetId="0" hidden="1">'на 01.11.2017'!$A$7:$L$391</definedName>
    <definedName name="Z_41C6EAF5_F389_4A73_A5DF_3E2ABACB9DC1_.wvu.FilterData" localSheetId="0" hidden="1">'на 01.11.2017'!$A$7:$L$391</definedName>
    <definedName name="Z_422AF1DB_ADD9_4056_90D1_EF57FA0619FA_.wvu.FilterData" localSheetId="0" hidden="1">'на 01.11.2017'!$A$7:$L$391</definedName>
    <definedName name="Z_42BF13A9_20A4_4030_912B_F63923E11DBF_.wvu.FilterData" localSheetId="0" hidden="1">'на 01.11.2017'!$A$7:$L$391</definedName>
    <definedName name="Z_4388DD05_A74C_4C1C_A344_6EEDB2F4B1B0_.wvu.FilterData" localSheetId="0" hidden="1">'на 01.11.2017'!$A$7:$H$133</definedName>
    <definedName name="Z_43F7D742_5383_4CCE_A058_3A12F3676DF6_.wvu.FilterData" localSheetId="0" hidden="1">'на 01.11.2017'!$A$7:$L$391</definedName>
    <definedName name="Z_445590C0_7350_4A17_AB85_F8DCF9494ECC_.wvu.FilterData" localSheetId="0" hidden="1">'на 01.11.2017'!$A$7:$H$133</definedName>
    <definedName name="Z_448249C8_AE56_4244_9A71_332B9BB563B1_.wvu.FilterData" localSheetId="0" hidden="1">'на 01.11.2017'!$A$7:$L$391</definedName>
    <definedName name="Z_45D27932_FD3D_46DE_B431_4E5606457D7F_.wvu.FilterData" localSheetId="0" hidden="1">'на 01.11.2017'!$A$7:$H$133</definedName>
    <definedName name="Z_45DE1976_7F07_4EB4_8A9C_FB72D060BEFA_.wvu.Cols" localSheetId="0" hidden="1">'на 01.11.2017'!$I:$I</definedName>
    <definedName name="Z_45DE1976_7F07_4EB4_8A9C_FB72D060BEFA_.wvu.FilterData" localSheetId="0" hidden="1">'на 01.11.2017'!$A$7:$L$391</definedName>
    <definedName name="Z_45DE1976_7F07_4EB4_8A9C_FB72D060BEFA_.wvu.PrintArea" localSheetId="0" hidden="1">'на 01.11.2017'!$A$1:$L$187</definedName>
    <definedName name="Z_45DE1976_7F07_4EB4_8A9C_FB72D060BEFA_.wvu.PrintTitles" localSheetId="0" hidden="1">'на 01.11.2017'!$5:$8</definedName>
    <definedName name="Z_463F3E4B_81D6_4261_A251_5FB4227E67B1_.wvu.FilterData" localSheetId="0" hidden="1">'на 01.11.2017'!$A$7:$L$391</definedName>
    <definedName name="Z_4765959C_9F0B_44DF_B00A_10C6BB8CF204_.wvu.FilterData" localSheetId="0" hidden="1">'на 01.11.2017'!$A$7:$L$391</definedName>
    <definedName name="Z_47CE02E9_7BC4_47FC_9B44_1B5CC8466C98_.wvu.FilterData" localSheetId="0" hidden="1">'на 01.11.2017'!$A$7:$L$391</definedName>
    <definedName name="Z_47DE35B6_B347_4C65_8E49_C2008CA773EB_.wvu.FilterData" localSheetId="0" hidden="1">'на 01.11.2017'!$A$7:$H$133</definedName>
    <definedName name="Z_47E54F1A_929E_4350_846F_D427E0D466DD_.wvu.FilterData" localSheetId="0" hidden="1">'на 01.11.2017'!$A$7:$L$391</definedName>
    <definedName name="Z_486156AC_4370_4C02_BA8A_CB9B49D1A8EC_.wvu.FilterData" localSheetId="0" hidden="1">'на 01.11.2017'!$A$7:$L$391</definedName>
    <definedName name="Z_490A2F1C_31D3_46A4_90C2_4FE00A2A3110_.wvu.FilterData" localSheetId="0" hidden="1">'на 01.11.2017'!$A$7:$L$391</definedName>
    <definedName name="Z_495CB41C_9D74_45FB_9A3C_30411D304A3A_.wvu.FilterData" localSheetId="0" hidden="1">'на 01.11.2017'!$A$7:$L$391</definedName>
    <definedName name="Z_49C7329D_3247_4713_BC9A_64F0EE2B0B3C_.wvu.FilterData" localSheetId="0" hidden="1">'на 01.11.2017'!$A$7:$L$391</definedName>
    <definedName name="Z_49E10B09_97E3_41C9_892E_7D9C5DFF5740_.wvu.FilterData" localSheetId="0" hidden="1">'на 01.11.2017'!$A$7:$L$391</definedName>
    <definedName name="Z_4AF0FF7E_D940_4246_AB71_AC8FEDA2EF24_.wvu.FilterData" localSheetId="0" hidden="1">'на 01.11.2017'!$A$7:$L$391</definedName>
    <definedName name="Z_4BB7905C_0E11_42F1_848D_90186131796A_.wvu.FilterData" localSheetId="0" hidden="1">'на 01.11.2017'!$A$7:$H$133</definedName>
    <definedName name="Z_4C1FE39D_945F_4F14_94DF_F69B283DCD9F_.wvu.FilterData" localSheetId="0" hidden="1">'на 01.11.2017'!$A$7:$H$133</definedName>
    <definedName name="Z_4CA010EE_9FB5_4C7E_A14E_34EFE4C7E4F1_.wvu.FilterData" localSheetId="0" hidden="1">'на 01.11.2017'!$A$7:$L$391</definedName>
    <definedName name="Z_4CEB490B_58FB_4CA0_AAF2_63178FECD849_.wvu.FilterData" localSheetId="0" hidden="1">'на 01.11.2017'!$A$7:$L$391</definedName>
    <definedName name="Z_4DBA5214_E42E_4E7C_B43C_190A2BF79ACC_.wvu.FilterData" localSheetId="0" hidden="1">'на 01.11.2017'!$A$7:$L$391</definedName>
    <definedName name="Z_4DC9D79A_8761_4284_BFE5_DFE7738AB4F8_.wvu.FilterData" localSheetId="0" hidden="1">'на 01.11.2017'!$A$7:$L$391</definedName>
    <definedName name="Z_4DF21929_63B0_45D6_9063_EE3D75E46DF0_.wvu.FilterData" localSheetId="0" hidden="1">'на 01.11.2017'!$A$7:$L$391</definedName>
    <definedName name="Z_4E70B456_53A6_4A9B_B0D8_E54D21A50BAA_.wvu.FilterData" localSheetId="0" hidden="1">'на 01.11.2017'!$A$7:$L$391</definedName>
    <definedName name="Z_4EB9A2EB_6EC6_4AFE_AFFA_537868B4F130_.wvu.FilterData" localSheetId="0" hidden="1">'на 01.11.2017'!$A$7:$L$391</definedName>
    <definedName name="Z_4EF3C623_C372_46C1_AA60_4AC85C37C9F2_.wvu.FilterData" localSheetId="0" hidden="1">'на 01.11.2017'!$A$7:$L$391</definedName>
    <definedName name="Z_4FA4A69A_6589_44A8_8710_9041295BCBA3_.wvu.FilterData" localSheetId="0" hidden="1">'на 01.11.2017'!$A$7:$L$391</definedName>
    <definedName name="Z_4FE18469_4F1B_4C4F_94F8_2337C288BBDA_.wvu.FilterData" localSheetId="0" hidden="1">'на 01.11.2017'!$A$7:$L$391</definedName>
    <definedName name="Z_5039ACE2_215B_49F3_AC23_F5E171EB2E04_.wvu.FilterData" localSheetId="0" hidden="1">'на 01.11.2017'!$A$7:$L$391</definedName>
    <definedName name="Z_512708F0_FC6D_4404_BE68_DA23201791B7_.wvu.FilterData" localSheetId="0" hidden="1">'на 01.11.2017'!$A$7:$L$391</definedName>
    <definedName name="Z_51BD5A76_12FD_4D74_BB88_134070337907_.wvu.FilterData" localSheetId="0" hidden="1">'на 01.11.2017'!$A$7:$L$391</definedName>
    <definedName name="Z_52C40832_4D48_45A4_B802_95C62DCB5A61_.wvu.FilterData" localSheetId="0" hidden="1">'на 01.11.2017'!$A$7:$H$133</definedName>
    <definedName name="Z_539CB3DF_9B66_4BE7_9074_8CE0405EB8A6_.wvu.Cols" localSheetId="0" hidden="1">'на 01.11.2017'!#REF!,'на 01.11.2017'!#REF!</definedName>
    <definedName name="Z_539CB3DF_9B66_4BE7_9074_8CE0405EB8A6_.wvu.FilterData" localSheetId="0" hidden="1">'на 01.11.2017'!$A$7:$L$391</definedName>
    <definedName name="Z_539CB3DF_9B66_4BE7_9074_8CE0405EB8A6_.wvu.PrintArea" localSheetId="0" hidden="1">'на 01.11.2017'!$A$1:$L$183</definedName>
    <definedName name="Z_539CB3DF_9B66_4BE7_9074_8CE0405EB8A6_.wvu.PrintTitles" localSheetId="0" hidden="1">'на 01.11.2017'!$5:$8</definedName>
    <definedName name="Z_543FDC9E_DC95_4C7A_84E4_76AA766A82EF_.wvu.FilterData" localSheetId="0" hidden="1">'на 01.11.2017'!$A$7:$L$391</definedName>
    <definedName name="Z_55266A36_B6A9_42E1_8467_17D14F12BABD_.wvu.FilterData" localSheetId="0" hidden="1">'на 01.11.2017'!$A$7:$H$133</definedName>
    <definedName name="Z_55F24CBB_212F_42F4_BB98_92561BDA95C3_.wvu.FilterData" localSheetId="0" hidden="1">'на 01.11.2017'!$A$7:$L$391</definedName>
    <definedName name="Z_564F82E8_8306_4799_B1F9_06B1FD1FB16E_.wvu.FilterData" localSheetId="0" hidden="1">'на 01.11.2017'!$A$3:$M$188</definedName>
    <definedName name="Z_565A1A16_6A4F_4794_B3C1_1808DC7E86C0_.wvu.FilterData" localSheetId="0" hidden="1">'на 01.11.2017'!$A$7:$H$133</definedName>
    <definedName name="Z_568C3823_FEE7_49C8_B4CF_3D48541DA65C_.wvu.FilterData" localSheetId="0" hidden="1">'на 01.11.2017'!$A$7:$H$133</definedName>
    <definedName name="Z_5696C387_34DF_4BED_BB60_2D85436D9DA8_.wvu.FilterData" localSheetId="0" hidden="1">'на 01.11.2017'!$A$7:$L$391</definedName>
    <definedName name="Z_56C18D87_C587_43F7_9147_D7827AADF66D_.wvu.FilterData" localSheetId="0" hidden="1">'на 01.11.2017'!$A$7:$H$133</definedName>
    <definedName name="Z_5729DC83_8713_4B21_9D2C_8A74D021747E_.wvu.FilterData" localSheetId="0" hidden="1">'на 01.11.2017'!$A$7:$H$133</definedName>
    <definedName name="Z_5730431A_42FA_4886_8F76_DA9C1179F65B_.wvu.FilterData" localSheetId="0" hidden="1">'на 01.11.2017'!$A$7:$L$391</definedName>
    <definedName name="Z_58270B81_2C5A_44D4_84D8_B29B6BA03243_.wvu.FilterData" localSheetId="0" hidden="1">'на 01.11.2017'!$A$7:$H$133</definedName>
    <definedName name="Z_5834E280_FA37_4F43_B5D8_B8D5A97A4524_.wvu.FilterData" localSheetId="0" hidden="1">'на 01.11.2017'!$A$7:$L$391</definedName>
    <definedName name="Z_58BFA8D4_CF88_4C84_B35F_981C21093C49_.wvu.FilterData" localSheetId="0" hidden="1">'на 01.11.2017'!$A$7:$L$391</definedName>
    <definedName name="Z_58EAD7A7_C312_4E53_9D90_6DB268F00AAE_.wvu.FilterData" localSheetId="0" hidden="1">'на 01.11.2017'!$A$7:$L$391</definedName>
    <definedName name="Z_59074C03_1A19_4344_8FE1_916D5A98CD29_.wvu.FilterData" localSheetId="0" hidden="1">'на 01.11.2017'!$A$7:$L$391</definedName>
    <definedName name="Z_593FC661_D3C9_4D5B_9F7F_4FD8BB281A5E_.wvu.FilterData" localSheetId="0" hidden="1">'на 01.11.2017'!$A$7:$L$391</definedName>
    <definedName name="Z_59F91900_CAE9_4608_97BE_FBC0993C389F_.wvu.FilterData" localSheetId="0" hidden="1">'на 01.11.2017'!$A$7:$H$133</definedName>
    <definedName name="Z_5A0826D2_48E8_4049_87EB_8011A792B32A_.wvu.FilterData" localSheetId="0" hidden="1">'на 01.11.2017'!$A$7:$L$391</definedName>
    <definedName name="Z_5AC843E8_BE7D_4B69_82E5_622B40389D76_.wvu.FilterData" localSheetId="0" hidden="1">'на 01.11.2017'!$A$7:$L$391</definedName>
    <definedName name="Z_5B201F9D_0EC3_499C_A33C_1C4C3BFDAC63_.wvu.FilterData" localSheetId="0" hidden="1">'на 01.11.2017'!$A$7:$L$391</definedName>
    <definedName name="Z_5B6D98E6_8929_4747_9889_173EDC254AC0_.wvu.FilterData" localSheetId="0" hidden="1">'на 01.11.2017'!$A$7:$L$391</definedName>
    <definedName name="Z_5B8F35C7_BACE_46B7_A289_D37993E37EE6_.wvu.FilterData" localSheetId="0" hidden="1">'на 01.11.2017'!$A$7:$L$391</definedName>
    <definedName name="Z_5C13A1A0_C535_4639_90BE_9B5D72B8AEDB_.wvu.FilterData" localSheetId="0" hidden="1">'на 01.11.2017'!$A$7:$H$133</definedName>
    <definedName name="Z_5C253E80_F3BD_4FE4_AB93_2FEE92134E33_.wvu.FilterData" localSheetId="0" hidden="1">'на 01.11.2017'!$A$7:$L$391</definedName>
    <definedName name="Z_5C519772_2A20_4B5B_841B_37C4DE3DF25F_.wvu.FilterData" localSheetId="0" hidden="1">'на 01.11.2017'!$A$7:$L$391</definedName>
    <definedName name="Z_5CDE7466_9008_4EE8_8F19_E26D937B15F6_.wvu.FilterData" localSheetId="0" hidden="1">'на 01.11.2017'!$A$7:$H$133</definedName>
    <definedName name="Z_5E8319AA_70BE_4A15_908D_5BB7BC61D3F7_.wvu.FilterData" localSheetId="0" hidden="1">'на 01.11.2017'!$A$7:$L$391</definedName>
    <definedName name="Z_5EB104F4_627D_44E7_960F_6C67063C7D09_.wvu.FilterData" localSheetId="0" hidden="1">'на 01.11.2017'!$A$7:$L$391</definedName>
    <definedName name="Z_5EB1B5BB_79BE_4318_9140_3FA31802D519_.wvu.FilterData" localSheetId="0" hidden="1">'на 01.11.2017'!$A$7:$L$391</definedName>
    <definedName name="Z_5EB1B5BB_79BE_4318_9140_3FA31802D519_.wvu.PrintArea" localSheetId="0" hidden="1">'на 01.11.2017'!$A$1:$L$183</definedName>
    <definedName name="Z_5EB1B5BB_79BE_4318_9140_3FA31802D519_.wvu.PrintTitles" localSheetId="0" hidden="1">'на 01.11.2017'!$5:$8</definedName>
    <definedName name="Z_5FB953A5_71FF_4056_AF98_C9D06FF0EDF3_.wvu.Cols" localSheetId="0" hidden="1">'на 01.11.2017'!#REF!,'на 01.11.2017'!#REF!</definedName>
    <definedName name="Z_5FB953A5_71FF_4056_AF98_C9D06FF0EDF3_.wvu.FilterData" localSheetId="0" hidden="1">'на 01.11.2017'!$A$7:$L$391</definedName>
    <definedName name="Z_5FB953A5_71FF_4056_AF98_C9D06FF0EDF3_.wvu.PrintArea" localSheetId="0" hidden="1">'на 01.11.2017'!$A$1:$L$183</definedName>
    <definedName name="Z_5FB953A5_71FF_4056_AF98_C9D06FF0EDF3_.wvu.PrintTitles" localSheetId="0" hidden="1">'на 01.11.2017'!$5:$8</definedName>
    <definedName name="Z_60155C64_695E_458C_BBFE_B89C53118803_.wvu.FilterData" localSheetId="0" hidden="1">'на 01.11.2017'!$A$7:$L$391</definedName>
    <definedName name="Z_60657231_C99E_4191_A90E_C546FB588843_.wvu.FilterData" localSheetId="0" hidden="1">'на 01.11.2017'!$A$7:$H$133</definedName>
    <definedName name="Z_60B33E92_3815_4061_91AA_8E38B8895054_.wvu.FilterData" localSheetId="0" hidden="1">'на 01.11.2017'!$A$7:$H$133</definedName>
    <definedName name="Z_61D3C2BE_E5C3_4670_8A8C_5EA015D7BE13_.wvu.FilterData" localSheetId="0" hidden="1">'на 01.11.2017'!$A$7:$L$391</definedName>
    <definedName name="Z_6246324E_D224_4FAC_8C67_F9370E7D77EB_.wvu.FilterData" localSheetId="0" hidden="1">'на 01.11.2017'!$A$7:$L$391</definedName>
    <definedName name="Z_62534477_13C5_437C_87A9_3525FC60CE4D_.wvu.FilterData" localSheetId="0" hidden="1">'на 01.11.2017'!$A$7:$L$391</definedName>
    <definedName name="Z_62691467_BD46_47AE_A6DF_52CBD0D9817B_.wvu.FilterData" localSheetId="0" hidden="1">'на 01.11.2017'!$A$7:$H$133</definedName>
    <definedName name="Z_62C4D5B7_88F6_4885_99F7_CBFA0AACC2D9_.wvu.FilterData" localSheetId="0" hidden="1">'на 01.11.2017'!$A$7:$L$391</definedName>
    <definedName name="Z_62E7809F_D5DF_4BC1_AEFF_718779E2F7F6_.wvu.FilterData" localSheetId="0" hidden="1">'на 01.11.2017'!$A$7:$L$391</definedName>
    <definedName name="Z_62F28655_B8A8_45AE_A142_E93FF8C032BD_.wvu.FilterData" localSheetId="0" hidden="1">'на 01.11.2017'!$A$7:$L$391</definedName>
    <definedName name="Z_62F2B5AA_C3D1_4669_A4A0_184285923B8F_.wvu.FilterData" localSheetId="0" hidden="1">'на 01.11.2017'!$A$7:$L$391</definedName>
    <definedName name="Z_63720CAA_47FE_4977_B082_29E1534276C7_.wvu.FilterData" localSheetId="0" hidden="1">'на 01.11.2017'!$A$7:$L$391</definedName>
    <definedName name="Z_638AAAE8_8FF2_44D0_A160_BB2A9AEB5B72_.wvu.FilterData" localSheetId="0" hidden="1">'на 01.11.2017'!$A$7:$H$133</definedName>
    <definedName name="Z_63D45DC6_0D62_438A_9069_0A4378090381_.wvu.FilterData" localSheetId="0" hidden="1">'на 01.11.2017'!$A$7:$H$133</definedName>
    <definedName name="Z_648AB040_BD0E_49A1_BA40_87D3D9C0BA55_.wvu.FilterData" localSheetId="0" hidden="1">'на 01.11.2017'!$A$7:$L$391</definedName>
    <definedName name="Z_649E5CE3_4976_49D9_83DA_4E57FFC714BF_.wvu.Cols" localSheetId="0" hidden="1">'на 01.11.2017'!$I:$I</definedName>
    <definedName name="Z_649E5CE3_4976_49D9_83DA_4E57FFC714BF_.wvu.FilterData" localSheetId="0" hidden="1">'на 01.11.2017'!$A$7:$L$391</definedName>
    <definedName name="Z_649E5CE3_4976_49D9_83DA_4E57FFC714BF_.wvu.PrintArea" localSheetId="0" hidden="1">'на 01.11.2017'!$A$1:$L$187</definedName>
    <definedName name="Z_649E5CE3_4976_49D9_83DA_4E57FFC714BF_.wvu.PrintTitles" localSheetId="0" hidden="1">'на 01.11.2017'!$5:$8</definedName>
    <definedName name="Z_64C01F03_E840_4B6E_960F_5E13E0981676_.wvu.FilterData" localSheetId="0" hidden="1">'на 01.11.2017'!$A$7:$L$391</definedName>
    <definedName name="Z_65F8B16B_220F_4FC8_86A4_6BDB56CB5C59_.wvu.FilterData" localSheetId="0" hidden="1">'на 01.11.2017'!$A$3:$M$188</definedName>
    <definedName name="Z_6654CD2E_14AE_4299_8801_306919BA9D32_.wvu.FilterData" localSheetId="0" hidden="1">'на 01.11.2017'!$A$7:$L$391</definedName>
    <definedName name="Z_66550ABE_0FE4_4071_B1FA_6163FA599414_.wvu.FilterData" localSheetId="0" hidden="1">'на 01.11.2017'!$A$7:$L$391</definedName>
    <definedName name="Z_6656F77C_55F8_4E1C_A222_2E884838D2F2_.wvu.FilterData" localSheetId="0" hidden="1">'на 01.11.2017'!$A$7:$L$391</definedName>
    <definedName name="Z_66EE8E68_84F1_44B5_B60B_7ED67214A421_.wvu.FilterData" localSheetId="0" hidden="1">'на 01.11.2017'!$A$7:$L$391</definedName>
    <definedName name="Z_67A1158E_8E10_4053_B044_B8AB7C784C01_.wvu.FilterData" localSheetId="0" hidden="1">'на 01.11.2017'!$A$7:$L$391</definedName>
    <definedName name="Z_67ADFAE6_A9AF_44D7_8539_93CD0F6B7849_.wvu.Cols" localSheetId="0" hidden="1">'на 01.11.2017'!$I:$I</definedName>
    <definedName name="Z_67ADFAE6_A9AF_44D7_8539_93CD0F6B7849_.wvu.FilterData" localSheetId="0" hidden="1">'на 01.11.2017'!$A$7:$L$391</definedName>
    <definedName name="Z_67ADFAE6_A9AF_44D7_8539_93CD0F6B7849_.wvu.PrintArea" localSheetId="0" hidden="1">'на 01.11.2017'!$A$1:$L$188</definedName>
    <definedName name="Z_67ADFAE6_A9AF_44D7_8539_93CD0F6B7849_.wvu.PrintTitles" localSheetId="0" hidden="1">'на 01.11.2017'!$5:$8</definedName>
    <definedName name="Z_68543727_5837_47F3_A17E_A06AE03143F0_.wvu.FilterData" localSheetId="0" hidden="1">'на 01.11.2017'!$A$7:$L$391</definedName>
    <definedName name="Z_6901CD30_42B7_4EC1_AF54_8AB710BFE495_.wvu.FilterData" localSheetId="0" hidden="1">'на 01.11.2017'!$A$7:$L$391</definedName>
    <definedName name="Z_69321B6F_CF2A_4DAB_82CF_8CAAD629F257_.wvu.FilterData" localSheetId="0" hidden="1">'на 01.11.2017'!$A$7:$L$391</definedName>
    <definedName name="Z_6B30174D_06F6_400C_8FE4_A489A229C982_.wvu.FilterData" localSheetId="0" hidden="1">'на 01.11.2017'!$A$7:$L$391</definedName>
    <definedName name="Z_6B9F1A4E_485B_421D_A44C_0AAE5901E28D_.wvu.FilterData" localSheetId="0" hidden="1">'на 01.11.2017'!$A$7:$L$391</definedName>
    <definedName name="Z_6BE4E62B_4F97_4F96_9638_8ADCE8F932B1_.wvu.FilterData" localSheetId="0" hidden="1">'на 01.11.2017'!$A$7:$H$133</definedName>
    <definedName name="Z_6BE735CC_AF2E_4F67_B22D_A8AB001D3353_.wvu.FilterData" localSheetId="0" hidden="1">'на 01.11.2017'!$A$7:$H$133</definedName>
    <definedName name="Z_6C574B3A_CBDC_4063_B039_06E2BE768645_.wvu.FilterData" localSheetId="0" hidden="1">'на 01.11.2017'!$A$7:$L$391</definedName>
    <definedName name="Z_6CF84B0C_144A_4CF4_A34E_B9147B738037_.wvu.FilterData" localSheetId="0" hidden="1">'на 01.11.2017'!$A$7:$H$133</definedName>
    <definedName name="Z_6D091BF8_3118_4C66_BFCF_A396B92963B0_.wvu.FilterData" localSheetId="0" hidden="1">'на 01.11.2017'!$A$7:$L$391</definedName>
    <definedName name="Z_6D692D1F_2186_4B62_878B_AABF13F25116_.wvu.FilterData" localSheetId="0" hidden="1">'на 01.11.2017'!$A$7:$L$391</definedName>
    <definedName name="Z_6D7CFBF1_75D3_41F3_8694_AE4E45FE6F72_.wvu.FilterData" localSheetId="0" hidden="1">'на 01.11.2017'!$A$7:$L$391</definedName>
    <definedName name="Z_6E1926CF_4906_4A55_811C_617ED8BB98BA_.wvu.FilterData" localSheetId="0" hidden="1">'на 01.11.2017'!$A$7:$L$391</definedName>
    <definedName name="Z_6E2D6686_B9FD_4BBA_8CD4_95C6386F5509_.wvu.FilterData" localSheetId="0" hidden="1">'на 01.11.2017'!$A$7:$H$133</definedName>
    <definedName name="Z_6ECBF068_1C02_4E6C_B4E6_EB2B6EC464BD_.wvu.FilterData" localSheetId="0" hidden="1">'на 01.11.2017'!$A$7:$L$391</definedName>
    <definedName name="Z_6F1223ED_6D7E_4BDC_97BD_57C6B16DF50B_.wvu.FilterData" localSheetId="0" hidden="1">'на 01.11.2017'!$A$7:$L$391</definedName>
    <definedName name="Z_6F188E27_E72B_48C9_888E_3A4AAF082D5A_.wvu.FilterData" localSheetId="0" hidden="1">'на 01.11.2017'!$A$7:$L$391</definedName>
    <definedName name="Z_6F60BF81_D1A9_4E04_93E7_3EE7124B8D23_.wvu.FilterData" localSheetId="0" hidden="1">'на 01.11.2017'!$A$7:$H$133</definedName>
    <definedName name="Z_6FA95ECB_A72C_44B0_B29D_BED71D2AC5FA_.wvu.FilterData" localSheetId="0" hidden="1">'на 01.11.2017'!$A$7:$L$391</definedName>
    <definedName name="Z_701E5EC3_E633_4389_A70E_4DD82E713CE4_.wvu.FilterData" localSheetId="0" hidden="1">'на 01.11.2017'!$A$7:$L$391</definedName>
    <definedName name="Z_70567FCD_AD22_4F19_9380_E5332B152F74_.wvu.FilterData" localSheetId="0" hidden="1">'на 01.11.2017'!$A$7:$L$391</definedName>
    <definedName name="Z_706D67E7_3361_40B2_829D_8844AB8060E2_.wvu.FilterData" localSheetId="0" hidden="1">'на 01.11.2017'!$A$7:$H$133</definedName>
    <definedName name="Z_70E4543C_ADDB_4019_BDB2_F36D27861FA5_.wvu.FilterData" localSheetId="0" hidden="1">'на 01.11.2017'!$A$7:$L$391</definedName>
    <definedName name="Z_70F1B7E8_7988_4C81_9922_ABE1AE06A197_.wvu.FilterData" localSheetId="0" hidden="1">'на 01.11.2017'!$A$7:$L$391</definedName>
    <definedName name="Z_7246383F_5A7C_4469_ABE5_F3DE99D7B98C_.wvu.FilterData" localSheetId="0" hidden="1">'на 01.11.2017'!$A$7:$H$133</definedName>
    <definedName name="Z_728B417D_5E48_46CF_86FE_9C0FFD136F19_.wvu.FilterData" localSheetId="0" hidden="1">'на 01.11.2017'!$A$7:$L$391</definedName>
    <definedName name="Z_72971C39_5C91_4008_BD77_2DC24FDFDCB6_.wvu.FilterData" localSheetId="0" hidden="1">'на 01.11.2017'!$A$7:$L$391</definedName>
    <definedName name="Z_72BCCF18_7B1D_4731_977C_FF5C187A4C82_.wvu.FilterData" localSheetId="0" hidden="1">'на 01.11.2017'!$A$7:$L$391</definedName>
    <definedName name="Z_72C0943B_A5D5_4B80_AD54_166C5CDC74DE_.wvu.FilterData" localSheetId="0" hidden="1">'на 01.11.2017'!$A$3:$M$188</definedName>
    <definedName name="Z_72C0943B_A5D5_4B80_AD54_166C5CDC74DE_.wvu.PrintArea" localSheetId="0" hidden="1">'на 01.11.2017'!$A$1:$L$190</definedName>
    <definedName name="Z_72C0943B_A5D5_4B80_AD54_166C5CDC74DE_.wvu.PrintTitles" localSheetId="0" hidden="1">'на 01.11.2017'!$5:$8</definedName>
    <definedName name="Z_7351B774_7780_442A_903E_647131A150ED_.wvu.FilterData" localSheetId="0" hidden="1">'на 01.11.2017'!$A$7:$L$391</definedName>
    <definedName name="Z_73DD0BF4_420B_48CB_9B9B_8A8636EFB6F5_.wvu.FilterData" localSheetId="0" hidden="1">'на 01.11.2017'!$A$7:$L$391</definedName>
    <definedName name="Z_741C3AAD_37E5_4231_B8F1_6F6ABAB5BA70_.wvu.FilterData" localSheetId="0" hidden="1">'на 01.11.2017'!$A$3:$M$188</definedName>
    <definedName name="Z_742C8CE1_B323_4B6C_901C_E2B713ADDB04_.wvu.FilterData" localSheetId="0" hidden="1">'на 01.11.2017'!$A$7:$H$133</definedName>
    <definedName name="Z_74F25527_9FBE_45D8_B38D_2B215FE8DD1E_.wvu.FilterData" localSheetId="0" hidden="1">'на 01.11.2017'!$A$7:$L$391</definedName>
    <definedName name="Z_762066AC_D656_4392_845D_8C6157B76764_.wvu.FilterData" localSheetId="0" hidden="1">'на 01.11.2017'!$A$7:$H$133</definedName>
    <definedName name="Z_7654DBDC_86A8_4903_B5DC_30516E94F2C0_.wvu.FilterData" localSheetId="0" hidden="1">'на 01.11.2017'!$A$7:$L$391</definedName>
    <definedName name="Z_77081AB2_288F_4D22_9FAD_2429DAF1E510_.wvu.FilterData" localSheetId="0" hidden="1">'на 01.11.2017'!$A$7:$L$391</definedName>
    <definedName name="Z_777611BF_FE54_48A9_A8A8_0C82A3AE3A94_.wvu.FilterData" localSheetId="0" hidden="1">'на 01.11.2017'!$A$7:$L$391</definedName>
    <definedName name="Z_793C7B2D_7F2B_48EC_8A47_D2709381137D_.wvu.FilterData" localSheetId="0" hidden="1">'на 01.11.2017'!$A$7:$L$391</definedName>
    <definedName name="Z_799DB00F_141C_483B_A462_359C05A36D93_.wvu.FilterData" localSheetId="0" hidden="1">'на 01.11.2017'!$A$7:$H$133</definedName>
    <definedName name="Z_79E4D554_5B2C_41A7_B934_B430838AA03E_.wvu.FilterData" localSheetId="0" hidden="1">'на 01.11.2017'!$A$7:$L$391</definedName>
    <definedName name="Z_7A01CF94_90AE_4821_93EE_D3FE8D12D8D5_.wvu.FilterData" localSheetId="0" hidden="1">'на 01.11.2017'!$A$7:$L$391</definedName>
    <definedName name="Z_7A09065A_45D5_4C53_B9DD_121DF6719D64_.wvu.FilterData" localSheetId="0" hidden="1">'на 01.11.2017'!$A$7:$H$133</definedName>
    <definedName name="Z_7A71A7FF_8800_4D00_AEC1_1B599D526CDE_.wvu.FilterData" localSheetId="0" hidden="1">'на 01.11.2017'!$A$7:$L$391</definedName>
    <definedName name="Z_7AE14342_BF53_4FA2_8C85_1038D8BA9596_.wvu.FilterData" localSheetId="0" hidden="1">'на 01.11.2017'!$A$7:$H$133</definedName>
    <definedName name="Z_7B245AB0_C2AF_4822_BFC4_2399F85856C1_.wvu.Cols" localSheetId="0" hidden="1">'на 01.11.2017'!#REF!,'на 01.11.2017'!#REF!</definedName>
    <definedName name="Z_7B245AB0_C2AF_4822_BFC4_2399F85856C1_.wvu.FilterData" localSheetId="0" hidden="1">'на 01.11.2017'!$A$7:$L$391</definedName>
    <definedName name="Z_7B245AB0_C2AF_4822_BFC4_2399F85856C1_.wvu.PrintArea" localSheetId="0" hidden="1">'на 01.11.2017'!$A$1:$L$183</definedName>
    <definedName name="Z_7B245AB0_C2AF_4822_BFC4_2399F85856C1_.wvu.PrintTitles" localSheetId="0" hidden="1">'на 01.11.2017'!$5:$8</definedName>
    <definedName name="Z_7BA445E6_50A0_4F67_81F2_B2945A5BFD3F_.wvu.FilterData" localSheetId="0" hidden="1">'на 01.11.2017'!$A$7:$L$391</definedName>
    <definedName name="Z_7BC27702_AD83_4B6E_860E_D694439F877D_.wvu.FilterData" localSheetId="0" hidden="1">'на 01.11.2017'!$A$7:$H$133</definedName>
    <definedName name="Z_7CB2D520_A8A5_4D6C_BE39_64C505DBAE2C_.wvu.FilterData" localSheetId="0" hidden="1">'на 01.11.2017'!$A$7:$L$391</definedName>
    <definedName name="Z_7DB24378_D193_4D04_9739_831C8625EEAE_.wvu.FilterData" localSheetId="0" hidden="1">'на 01.11.2017'!$A$7:$L$60</definedName>
    <definedName name="Z_7E10B4A2_86C5_49FE_B735_A2A4A6EBA352_.wvu.FilterData" localSheetId="0" hidden="1">'на 01.11.2017'!$A$7:$L$391</definedName>
    <definedName name="Z_7E77AE50_A8E9_48E1_BD6F_0651484E1DB4_.wvu.FilterData" localSheetId="0" hidden="1">'на 01.11.2017'!$A$7:$L$391</definedName>
    <definedName name="Z_7EA33A1B_0947_4DD9_ACB5_FE84B029B96C_.wvu.FilterData" localSheetId="0" hidden="1">'на 01.11.2017'!$A$7:$L$391</definedName>
    <definedName name="Z_80D84490_9B2F_4196_9FDE_6B9221814592_.wvu.FilterData" localSheetId="0" hidden="1">'на 01.11.2017'!$A$7:$L$391</definedName>
    <definedName name="Z_81403331_C5EB_4760_B273_D3D9C8D43951_.wvu.FilterData" localSheetId="0" hidden="1">'на 01.11.2017'!$A$7:$H$133</definedName>
    <definedName name="Z_81BE03B7_DE2F_4E82_8496_CAF917D1CC3F_.wvu.FilterData" localSheetId="0" hidden="1">'на 01.11.2017'!$A$7:$L$391</definedName>
    <definedName name="Z_8220CA38_66F1_4F9F_A7AE_CF3DF89B0B66_.wvu.FilterData" localSheetId="0" hidden="1">'на 01.11.2017'!$A$7:$L$391</definedName>
    <definedName name="Z_8280D1E0_5055_49CD_A383_D6B2F2EBD512_.wvu.FilterData" localSheetId="0" hidden="1">'на 01.11.2017'!$A$7:$H$133</definedName>
    <definedName name="Z_829F5F3F_AACC_4AF4_A7EF_0FD75747C358_.wvu.FilterData" localSheetId="0" hidden="1">'на 01.11.2017'!$A$7:$L$391</definedName>
    <definedName name="Z_840133FA_9546_4ED0_AA3E_E87F8F80931F_.wvu.FilterData" localSheetId="0" hidden="1">'на 01.11.2017'!$A$7:$L$391</definedName>
    <definedName name="Z_8462E4B7_FF49_4401_9CB1_027D70C3D86B_.wvu.FilterData" localSheetId="0" hidden="1">'на 01.11.2017'!$A$7:$H$133</definedName>
    <definedName name="Z_8518EF96_21CF_4CEA_B17C_8AA8E48B82CF_.wvu.FilterData" localSheetId="0" hidden="1">'на 01.11.2017'!$A$7:$L$391</definedName>
    <definedName name="Z_85336449_1C25_4AF7_89BA_281D7385CDF9_.wvu.FilterData" localSheetId="0" hidden="1">'на 01.11.2017'!$A$7:$L$391</definedName>
    <definedName name="Z_85610BEE_6BD4_4AC9_9284_0AD9E6A15466_.wvu.FilterData" localSheetId="0" hidden="1">'на 01.11.2017'!$A$7:$L$391</definedName>
    <definedName name="Z_85621B9F_ABEF_4928_B406_5F6003CD3FC1_.wvu.FilterData" localSheetId="0" hidden="1">'на 01.11.2017'!$A$7:$L$391</definedName>
    <definedName name="Z_8649CC96_F63A_4F83_8C89_AA8F47AC05F3_.wvu.FilterData" localSheetId="0" hidden="1">'на 01.11.2017'!$A$7:$H$133</definedName>
    <definedName name="Z_866666B3_A778_4059_8EF6_136684A0F698_.wvu.FilterData" localSheetId="0" hidden="1">'на 01.11.2017'!$A$7:$L$391</definedName>
    <definedName name="Z_868403B4_F60C_4700_B312_EDA79B4B2FC0_.wvu.FilterData" localSheetId="0" hidden="1">'на 01.11.2017'!$A$7:$L$391</definedName>
    <definedName name="Z_8789C1A0_51C5_46EF_B1F1_B319BE008AC1_.wvu.FilterData" localSheetId="0" hidden="1">'на 01.11.2017'!$A$7:$L$391</definedName>
    <definedName name="Z_87AE545F_036F_4E8B_9D04_AE59AB8BAC14_.wvu.FilterData" localSheetId="0" hidden="1">'на 01.11.2017'!$A$7:$H$133</definedName>
    <definedName name="Z_87D86486_B5EF_4463_9350_9D1E042A42DF_.wvu.FilterData" localSheetId="0" hidden="1">'на 01.11.2017'!$A$7:$L$391</definedName>
    <definedName name="Z_883D51B0_0A2B_40BD_A4BD_D3780EBDA8D9_.wvu.FilterData" localSheetId="0" hidden="1">'на 01.11.2017'!$A$7:$L$391</definedName>
    <definedName name="Z_8878B53B_0E8A_4A11_8A26_C2AC9BB8A4A9_.wvu.FilterData" localSheetId="0" hidden="1">'на 01.11.2017'!$A$7:$H$133</definedName>
    <definedName name="Z_888B8943_9277_42CB_A862_699801009D7B_.wvu.FilterData" localSheetId="0" hidden="1">'на 01.11.2017'!$A$7:$L$391</definedName>
    <definedName name="Z_89F2DB1B_0F19_4230_A501_8A6666788E86_.wvu.FilterData" localSheetId="0" hidden="1">'на 01.11.2017'!$A$7:$L$391</definedName>
    <definedName name="Z_8A4ABF0A_262D_4454_86FE_CA0ADCDF3E94_.wvu.FilterData" localSheetId="0" hidden="1">'на 01.11.2017'!$A$7:$L$391</definedName>
    <definedName name="Z_8BA7C340_DD6D_4BDE_939B_41C98A02B423_.wvu.FilterData" localSheetId="0" hidden="1">'на 01.11.2017'!$A$7:$L$391</definedName>
    <definedName name="Z_8BB118EA_41BC_4E46_8EA1_4268AA5B6DB1_.wvu.FilterData" localSheetId="0" hidden="1">'на 01.11.2017'!$A$7:$L$391</definedName>
    <definedName name="Z_8C04CD6E_A1CC_4EF8_8DD5_B859F52073A0_.wvu.FilterData" localSheetId="0" hidden="1">'на 01.11.2017'!$A$7:$L$391</definedName>
    <definedName name="Z_8C654415_86D2_479D_A511_8A4B3774E375_.wvu.FilterData" localSheetId="0" hidden="1">'на 01.11.2017'!$A$7:$H$133</definedName>
    <definedName name="Z_8CAD663B_CD5E_4846_B4FD_69BCB6D1EB12_.wvu.FilterData" localSheetId="0" hidden="1">'на 01.11.2017'!$A$7:$H$133</definedName>
    <definedName name="Z_8CB267BE_E783_4914_8FFF_50D79F1D75CF_.wvu.FilterData" localSheetId="0" hidden="1">'на 01.11.2017'!$A$7:$H$133</definedName>
    <definedName name="Z_8D0153EB_A3EC_4213_A12B_74D6D827770F_.wvu.FilterData" localSheetId="0" hidden="1">'на 01.11.2017'!$A$7:$L$391</definedName>
    <definedName name="Z_8D7BE686_9FAF_4C26_8FD5_5395E55E0797_.wvu.FilterData" localSheetId="0" hidden="1">'на 01.11.2017'!$A$7:$H$133</definedName>
    <definedName name="Z_8D8D2F4C_3B7E_4C1F_A367_4BA418733E1A_.wvu.FilterData" localSheetId="0" hidden="1">'на 01.11.2017'!$A$7:$H$133</definedName>
    <definedName name="Z_8DFDD887_4859_4275_91A7_634544543F21_.wvu.FilterData" localSheetId="0" hidden="1">'на 01.11.2017'!$A$7:$L$391</definedName>
    <definedName name="Z_8E62A2BE_7CE7_496E_AC79_F133ABDC98BF_.wvu.FilterData" localSheetId="0" hidden="1">'на 01.11.2017'!$A$7:$H$133</definedName>
    <definedName name="Z_8EEB3EFB_2D0D_474D_A904_853356F13984_.wvu.FilterData" localSheetId="0" hidden="1">'на 01.11.2017'!$A$7:$L$391</definedName>
    <definedName name="Z_8F2A8A22_72A2_4B00_8248_255CA52D5828_.wvu.FilterData" localSheetId="0" hidden="1">'на 01.11.2017'!$A$7:$L$391</definedName>
    <definedName name="Z_9089CAE7_C9D5_4B44_BF40_622C1D4BEC1A_.wvu.FilterData" localSheetId="0" hidden="1">'на 01.11.2017'!$A$7:$L$391</definedName>
    <definedName name="Z_90B62036_E8E2_47F2_BA67_9490969E5E89_.wvu.FilterData" localSheetId="0" hidden="1">'на 01.11.2017'!$A$7:$L$391</definedName>
    <definedName name="Z_91482E4A_EB85_41D6_AA9F_21521D0F577E_.wvu.FilterData" localSheetId="0" hidden="1">'на 01.11.2017'!$A$7:$L$391</definedName>
    <definedName name="Z_91A44DD7_EFA1_45BC_BF8A_C6EBAED142C3_.wvu.FilterData" localSheetId="0" hidden="1">'на 01.11.2017'!$A$7:$L$391</definedName>
    <definedName name="Z_92A69ACC_08E1_4049_9A4E_909BE09E8D3F_.wvu.FilterData" localSheetId="0" hidden="1">'на 01.11.2017'!$A$7:$L$391</definedName>
    <definedName name="Z_92A7494D_B642_4D2E_8A98_FA3ADD190BCE_.wvu.FilterData" localSheetId="0" hidden="1">'на 01.11.2017'!$A$7:$L$391</definedName>
    <definedName name="Z_92A89EF4_8A4E_4790_B0CC_01892B6039EB_.wvu.FilterData" localSheetId="0" hidden="1">'на 01.11.2017'!$A$7:$L$391</definedName>
    <definedName name="Z_92E38377_38CC_496E_BBD8_5394F7550FE3_.wvu.FilterData" localSheetId="0" hidden="1">'на 01.11.2017'!$A$7:$L$391</definedName>
    <definedName name="Z_93030161_EBD2_4C55_BB01_67290B2149A7_.wvu.FilterData" localSheetId="0" hidden="1">'на 01.11.2017'!$A$7:$L$391</definedName>
    <definedName name="Z_935DFEC4_8817_4BB5_A846_9674D5A05EE9_.wvu.FilterData" localSheetId="0" hidden="1">'на 01.11.2017'!$A$7:$H$133</definedName>
    <definedName name="Z_938F43B0_CEED_4632_948B_C835F76DFE4A_.wvu.FilterData" localSheetId="0" hidden="1">'на 01.11.2017'!$A$7:$L$391</definedName>
    <definedName name="Z_944D1186_FA84_48E6_9A44_19022D55084A_.wvu.FilterData" localSheetId="0" hidden="1">'на 01.11.2017'!$A$7:$L$391</definedName>
    <definedName name="Z_94E3B816_367C_44F4_94FC_13D42F694C13_.wvu.FilterData" localSheetId="0" hidden="1">'на 01.11.2017'!$A$7:$L$391</definedName>
    <definedName name="Z_95B5A563_A81C_425C_AC80_18232E0FA0F2_.wvu.FilterData" localSheetId="0" hidden="1">'на 01.11.2017'!$A$7:$H$133</definedName>
    <definedName name="Z_95DCDA71_E71C_4701_B168_34A55CC7547D_.wvu.FilterData" localSheetId="0" hidden="1">'на 01.11.2017'!$A$7:$L$391</definedName>
    <definedName name="Z_95E04D27_058D_4765_8CB6_B789CC5A15B9_.wvu.FilterData" localSheetId="0" hidden="1">'на 01.11.2017'!$A$7:$L$391</definedName>
    <definedName name="Z_96167660_EA8B_4F7D_87A1_785E97B459B3_.wvu.FilterData" localSheetId="0" hidden="1">'на 01.11.2017'!$A$7:$H$133</definedName>
    <definedName name="Z_96879477_4713_4ABC_982A_7EB1C07B4DED_.wvu.FilterData" localSheetId="0" hidden="1">'на 01.11.2017'!$A$7:$H$133</definedName>
    <definedName name="Z_969E164A_AA47_4A3D_AECC_F3C5A8BBA40A_.wvu.FilterData" localSheetId="0" hidden="1">'на 01.11.2017'!$A$7:$L$391</definedName>
    <definedName name="Z_9780079B_2369_4362_9878_DE63286783A8_.wvu.FilterData" localSheetId="0" hidden="1">'на 01.11.2017'!$A$7:$L$391</definedName>
    <definedName name="Z_97B55429_A18E_43B5_9AF8_FE73FCDE4BBB_.wvu.FilterData" localSheetId="0" hidden="1">'на 01.11.2017'!$A$7:$L$391</definedName>
    <definedName name="Z_97E2C09C_6040_4BDA_B6A0_AF60F993AC48_.wvu.FilterData" localSheetId="0" hidden="1">'на 01.11.2017'!$A$7:$L$391</definedName>
    <definedName name="Z_97F74FDF_2C27_4D85_A3A7_1EF51A8A2DFF_.wvu.FilterData" localSheetId="0" hidden="1">'на 01.11.2017'!$A$7:$H$133</definedName>
    <definedName name="Z_987C1B6D_28A7_49CB_BBF0_6C3FFB9FC1C5_.wvu.FilterData" localSheetId="0" hidden="1">'на 01.11.2017'!$A$7:$L$391</definedName>
    <definedName name="Z_98BF881C_EB9C_4397_B787_F3FB50ED2890_.wvu.FilterData" localSheetId="0" hidden="1">'на 01.11.2017'!$A$7:$L$391</definedName>
    <definedName name="Z_98E168F2_55D9_4CA5_BFC7_4762AF11FD48_.wvu.FilterData" localSheetId="0" hidden="1">'на 01.11.2017'!$A$7:$L$391</definedName>
    <definedName name="Z_998B8119_4FF3_4A16_838D_539C6AE34D55_.wvu.Cols" localSheetId="0" hidden="1">'на 01.11.2017'!#REF!,'на 01.11.2017'!#REF!</definedName>
    <definedName name="Z_998B8119_4FF3_4A16_838D_539C6AE34D55_.wvu.FilterData" localSheetId="0" hidden="1">'на 01.11.2017'!$A$7:$L$391</definedName>
    <definedName name="Z_998B8119_4FF3_4A16_838D_539C6AE34D55_.wvu.PrintArea" localSheetId="0" hidden="1">'на 01.11.2017'!$A$1:$L$183</definedName>
    <definedName name="Z_998B8119_4FF3_4A16_838D_539C6AE34D55_.wvu.PrintTitles" localSheetId="0" hidden="1">'на 01.11.2017'!$5:$8</definedName>
    <definedName name="Z_998B8119_4FF3_4A16_838D_539C6AE34D55_.wvu.Rows" localSheetId="0" hidden="1">'на 01.11.2017'!#REF!</definedName>
    <definedName name="Z_99950613_28E7_4EC2_B918_559A2757B0A9_.wvu.Cols" localSheetId="0" hidden="1">'на 01.11.2017'!$I:$I</definedName>
    <definedName name="Z_99950613_28E7_4EC2_B918_559A2757B0A9_.wvu.FilterData" localSheetId="0" hidden="1">'на 01.11.2017'!$A$7:$L$391</definedName>
    <definedName name="Z_99950613_28E7_4EC2_B918_559A2757B0A9_.wvu.PrintArea" localSheetId="0" hidden="1">'на 01.11.2017'!$A$1:$L$188</definedName>
    <definedName name="Z_99950613_28E7_4EC2_B918_559A2757B0A9_.wvu.PrintTitles" localSheetId="0" hidden="1">'на 01.11.2017'!$5:$8</definedName>
    <definedName name="Z_9A28E7E9_55CD_40D9_9E29_E07B8DD3C238_.wvu.FilterData" localSheetId="0" hidden="1">'на 01.11.2017'!$A$7:$L$391</definedName>
    <definedName name="Z_9A769443_7DFA_43D5_AB26_6F2EEF53DAF1_.wvu.FilterData" localSheetId="0" hidden="1">'на 01.11.2017'!$A$7:$H$133</definedName>
    <definedName name="Z_9C310551_EC8B_4B87_B5AF_39FC532C6FE3_.wvu.FilterData" localSheetId="0" hidden="1">'на 01.11.2017'!$A$7:$H$133</definedName>
    <definedName name="Z_9C38FBC7_6E93_40A5_BD30_7720FC92D0D4_.wvu.FilterData" localSheetId="0" hidden="1">'на 01.11.2017'!$A$7:$L$391</definedName>
    <definedName name="Z_9CB26755_9CF3_42C9_A567_6FF9CCE0F397_.wvu.FilterData" localSheetId="0" hidden="1">'на 01.11.2017'!$A$7:$L$391</definedName>
    <definedName name="Z_9D24C81C_5B18_4B40_BF88_7236C9CAE366_.wvu.FilterData" localSheetId="0" hidden="1">'на 01.11.2017'!$A$7:$H$133</definedName>
    <definedName name="Z_9E1D944D_E62F_4660_B928_F956F86CCB3D_.wvu.FilterData" localSheetId="0" hidden="1">'на 01.11.2017'!$A$7:$L$391</definedName>
    <definedName name="Z_9E720D93_31F0_4636_BA00_6CE6F83F3651_.wvu.FilterData" localSheetId="0" hidden="1">'на 01.11.2017'!$A$7:$L$391</definedName>
    <definedName name="Z_9E943B7D_D4C7_443F_BC4C_8AB90546D8A5_.wvu.Cols" localSheetId="0" hidden="1">'на 01.11.2017'!#REF!,'на 01.11.2017'!#REF!</definedName>
    <definedName name="Z_9E943B7D_D4C7_443F_BC4C_8AB90546D8A5_.wvu.FilterData" localSheetId="0" hidden="1">'на 01.11.2017'!$A$3:$L$60</definedName>
    <definedName name="Z_9E943B7D_D4C7_443F_BC4C_8AB90546D8A5_.wvu.PrintTitles" localSheetId="0" hidden="1">'на 01.11.2017'!$5:$8</definedName>
    <definedName name="Z_9E943B7D_D4C7_443F_BC4C_8AB90546D8A5_.wvu.Rows" localSheetId="0" hidden="1">'на 01.11.2017'!#REF!,'на 01.11.2017'!#REF!,'на 01.11.2017'!#REF!,'на 01.11.2017'!#REF!,'на 01.11.2017'!#REF!,'на 01.11.2017'!#REF!,'на 01.11.2017'!#REF!,'на 01.11.2017'!#REF!,'на 01.11.2017'!#REF!,'на 01.11.2017'!#REF!,'на 01.11.2017'!#REF!,'на 01.11.2017'!#REF!,'на 01.11.2017'!#REF!,'на 01.11.2017'!#REF!,'на 01.11.2017'!#REF!,'на 01.11.2017'!#REF!,'на 01.11.2017'!#REF!,'на 01.11.2017'!#REF!,'на 01.11.2017'!#REF!,'на 01.11.2017'!#REF!</definedName>
    <definedName name="Z_9EC99D85_9CBB_4D41_A0AC_5A782960B43C_.wvu.FilterData" localSheetId="0" hidden="1">'на 01.11.2017'!$A$7:$H$133</definedName>
    <definedName name="Z_9F469FEB_94D1_4BA9_BDF6_0A94C53541EA_.wvu.FilterData" localSheetId="0" hidden="1">'на 01.11.2017'!$A$7:$L$391</definedName>
    <definedName name="Z_9FA29541_62F4_4CED_BF33_19F6BA57578F_.wvu.Cols" localSheetId="0" hidden="1">'на 01.11.2017'!#REF!,'на 01.11.2017'!#REF!</definedName>
    <definedName name="Z_9FA29541_62F4_4CED_BF33_19F6BA57578F_.wvu.FilterData" localSheetId="0" hidden="1">'на 01.11.2017'!$A$7:$L$391</definedName>
    <definedName name="Z_9FA29541_62F4_4CED_BF33_19F6BA57578F_.wvu.PrintArea" localSheetId="0" hidden="1">'на 01.11.2017'!$A$1:$L$183</definedName>
    <definedName name="Z_9FA29541_62F4_4CED_BF33_19F6BA57578F_.wvu.PrintTitles" localSheetId="0" hidden="1">'на 01.11.2017'!$5:$8</definedName>
    <definedName name="Z_A08B7B60_BE09_484D_B75E_15D9DE206B17_.wvu.FilterData" localSheetId="0" hidden="1">'на 01.11.2017'!$A$7:$L$391</definedName>
    <definedName name="Z_A0963EEC_5578_46DF_B7B0_2B9F8CADC5B9_.wvu.FilterData" localSheetId="0" hidden="1">'на 01.11.2017'!$A$7:$L$391</definedName>
    <definedName name="Z_A0A3CD9B_2436_40D7_91DB_589A95FBBF00_.wvu.Cols" localSheetId="0" hidden="1">'на 01.11.2017'!$I:$I</definedName>
    <definedName name="Z_A0A3CD9B_2436_40D7_91DB_589A95FBBF00_.wvu.FilterData" localSheetId="0" hidden="1">'на 01.11.2017'!$A$7:$L$391</definedName>
    <definedName name="Z_A0A3CD9B_2436_40D7_91DB_589A95FBBF00_.wvu.PrintArea" localSheetId="0" hidden="1">'на 01.11.2017'!$A$1:$L$193</definedName>
    <definedName name="Z_A0A3CD9B_2436_40D7_91DB_589A95FBBF00_.wvu.PrintTitles" localSheetId="0" hidden="1">'на 01.11.2017'!$5:$8</definedName>
    <definedName name="Z_A0EB0A04_1124_498B_8C4B_C1E25B53C1A8_.wvu.FilterData" localSheetId="0" hidden="1">'на 01.11.2017'!$A$7:$H$133</definedName>
    <definedName name="Z_A113B19A_DB2C_4585_AED7_B7EF9F05E57E_.wvu.FilterData" localSheetId="0" hidden="1">'на 01.11.2017'!$A$7:$L$391</definedName>
    <definedName name="Z_A1252AD3_62A9_4B5D_B0FA_98A0DCCDEFC0_.wvu.FilterData" localSheetId="0" hidden="1">'на 01.11.2017'!$A$7:$L$391</definedName>
    <definedName name="Z_A2611F3A_C06C_4662_B39E_6F08BA7C9B14_.wvu.FilterData" localSheetId="0" hidden="1">'на 01.11.2017'!$A$7:$H$133</definedName>
    <definedName name="Z_A28DA500_33FC_4913_B21A_3E2D7ED7A130_.wvu.FilterData" localSheetId="0" hidden="1">'на 01.11.2017'!$A$7:$H$133</definedName>
    <definedName name="Z_A38250FB_559C_49CE_918A_6673F9586B86_.wvu.FilterData" localSheetId="0" hidden="1">'на 01.11.2017'!$A$7:$L$391</definedName>
    <definedName name="Z_A5169FE8_9D26_44E6_A6EA_F78B40E1DE01_.wvu.FilterData" localSheetId="0" hidden="1">'на 01.11.2017'!$A$7:$L$391</definedName>
    <definedName name="Z_A62258B9_7768_4C4F_AFFC_537782E81CFF_.wvu.FilterData" localSheetId="0" hidden="1">'на 01.11.2017'!$A$7:$H$133</definedName>
    <definedName name="Z_A65D4FF6_26A1_47FE_AF98_41E05002FB1E_.wvu.FilterData" localSheetId="0" hidden="1">'на 01.11.2017'!$A$7:$H$133</definedName>
    <definedName name="Z_A6816A2A_A381_4629_A196_A2D2CBED046E_.wvu.FilterData" localSheetId="0" hidden="1">'на 01.11.2017'!$A$7:$L$391</definedName>
    <definedName name="Z_A6B98527_7CBF_4E4D_BDEA_9334A3EB779F_.wvu.Cols" localSheetId="0" hidden="1">'на 01.11.2017'!#REF!,'на 01.11.2017'!#REF!,'на 01.11.2017'!$M:$BP</definedName>
    <definedName name="Z_A6B98527_7CBF_4E4D_BDEA_9334A3EB779F_.wvu.FilterData" localSheetId="0" hidden="1">'на 01.11.2017'!$A$7:$L$391</definedName>
    <definedName name="Z_A6B98527_7CBF_4E4D_BDEA_9334A3EB779F_.wvu.PrintArea" localSheetId="0" hidden="1">'на 01.11.2017'!$A$1:$BP$183</definedName>
    <definedName name="Z_A6B98527_7CBF_4E4D_BDEA_9334A3EB779F_.wvu.PrintTitles" localSheetId="0" hidden="1">'на 01.11.2017'!$5:$7</definedName>
    <definedName name="Z_A8EFE8CB_4B40_4A53_8B7A_29439E2B50D7_.wvu.FilterData" localSheetId="0" hidden="1">'на 01.11.2017'!$A$7:$L$391</definedName>
    <definedName name="Z_A98C96B5_CE3A_4FF9_B3E5_0DBB66ADC5BB_.wvu.FilterData" localSheetId="0" hidden="1">'на 01.11.2017'!$A$7:$H$133</definedName>
    <definedName name="Z_A9BB2943_E4B1_4809_A926_69F8C50E1CF2_.wvu.FilterData" localSheetId="0" hidden="1">'на 01.11.2017'!$A$7:$L$391</definedName>
    <definedName name="Z_AA4C7BF5_07E0_4095_B165_D2AF600190FA_.wvu.FilterData" localSheetId="0" hidden="1">'на 01.11.2017'!$A$7:$H$133</definedName>
    <definedName name="Z_AAC4B5AB_1913_4D9C_A1FF_BD9345E009EB_.wvu.FilterData" localSheetId="0" hidden="1">'на 01.11.2017'!$A$7:$H$133</definedName>
    <definedName name="Z_AB20AEF7_931C_411F_91E6_F461408B5AE6_.wvu.FilterData" localSheetId="0" hidden="1">'на 01.11.2017'!$A$7:$L$391</definedName>
    <definedName name="Z_ABA75302_0F6D_4886_9D81_1818E8870CAA_.wvu.FilterData" localSheetId="0" hidden="1">'на 01.11.2017'!$A$3:$M$188</definedName>
    <definedName name="Z_ABAF42E6_6CD6_46B1_A0C6_0099C207BC1C_.wvu.FilterData" localSheetId="0" hidden="1">'на 01.11.2017'!$A$7:$L$391</definedName>
    <definedName name="Z_ABF07E15_3FB5_46FA_8B18_72FA32E3F1DA_.wvu.FilterData" localSheetId="0" hidden="1">'на 01.11.2017'!$A$7:$L$391</definedName>
    <definedName name="Z_ACFE2E5A_B4BC_4793_B103_05F97C227772_.wvu.FilterData" localSheetId="0" hidden="1">'на 01.11.2017'!$A$7:$L$391</definedName>
    <definedName name="Z_AD079EA2_4E18_46EE_8E20_0C7923C917D2_.wvu.FilterData" localSheetId="0" hidden="1">'на 01.11.2017'!$A$7:$L$391</definedName>
    <definedName name="Z_ADE318A0_9CB5_431A_AF2B_D561B19631D9_.wvu.FilterData" localSheetId="0" hidden="1">'на 01.11.2017'!$A$7:$L$391</definedName>
    <definedName name="Z_AF01D870_77CB_46A2_A95B_3A27FF42EAA8_.wvu.FilterData" localSheetId="0" hidden="1">'на 01.11.2017'!$A$7:$H$133</definedName>
    <definedName name="Z_AF1AEFF5_9892_4FCB_BD3E_6CF1CEE1B71B_.wvu.FilterData" localSheetId="0" hidden="1">'на 01.11.2017'!$A$7:$L$391</definedName>
    <definedName name="Z_AFABF6AA_2F6E_48B0_98F8_213EA30990B1_.wvu.FilterData" localSheetId="0" hidden="1">'на 01.11.2017'!$A$7:$L$391</definedName>
    <definedName name="Z_AFC26506_1EE1_430F_B247_3257CE41958A_.wvu.FilterData" localSheetId="0" hidden="1">'на 01.11.2017'!$A$7:$L$391</definedName>
    <definedName name="Z_B00B4D71_156E_4DD9_93CC_1F392CBA035F_.wvu.FilterData" localSheetId="0" hidden="1">'на 01.11.2017'!$A$7:$L$391</definedName>
    <definedName name="Z_B0B61858_D248_4F0B_95EB_A53482FBF19B_.wvu.FilterData" localSheetId="0" hidden="1">'на 01.11.2017'!$A$7:$L$391</definedName>
    <definedName name="Z_B0BB7BD4_E507_4D19_A9BF_6595068A89B5_.wvu.FilterData" localSheetId="0" hidden="1">'на 01.11.2017'!$A$7:$L$391</definedName>
    <definedName name="Z_B180D137_9F25_4AD4_9057_37928F1867A8_.wvu.FilterData" localSheetId="0" hidden="1">'на 01.11.2017'!$A$7:$H$133</definedName>
    <definedName name="Z_B1FA2CF0_321B_4787_93E8_EB6D5C78D6B5_.wvu.FilterData" localSheetId="0" hidden="1">'на 01.11.2017'!$A$7:$L$391</definedName>
    <definedName name="Z_B246A3A0_6AE0_4610_AE7A_F7490C26DBCA_.wvu.FilterData" localSheetId="0" hidden="1">'на 01.11.2017'!$A$7:$L$391</definedName>
    <definedName name="Z_B2D38EAC_E767_43A7_B7A2_621639FE347D_.wvu.FilterData" localSheetId="0" hidden="1">'на 01.11.2017'!$A$7:$H$133</definedName>
    <definedName name="Z_B3114865_FFF9_40B7_B9E6_C3642102DCF9_.wvu.FilterData" localSheetId="0" hidden="1">'на 01.11.2017'!$A$7:$L$391</definedName>
    <definedName name="Z_B3339176_D3D0_4D7A_8AAB_C0B71F942A93_.wvu.FilterData" localSheetId="0" hidden="1">'на 01.11.2017'!$A$7:$H$133</definedName>
    <definedName name="Z_B45FAC42_679D_43AB_B511_9E5492CAC2DB_.wvu.FilterData" localSheetId="0" hidden="1">'на 01.11.2017'!$A$7:$H$133</definedName>
    <definedName name="Z_B499C08D_A2E7_417F_A9B7_BFCE2B66534F_.wvu.FilterData" localSheetId="0" hidden="1">'на 01.11.2017'!$A$7:$L$391</definedName>
    <definedName name="Z_B543C7D0_E350_4DA4_A835_ADCB64A4D66D_.wvu.FilterData" localSheetId="0" hidden="1">'на 01.11.2017'!$A$7:$L$391</definedName>
    <definedName name="Z_B5533D56_E1AE_4DE7_8436_EF9CA55A4943_.wvu.FilterData" localSheetId="0" hidden="1">'на 01.11.2017'!$A$7:$L$391</definedName>
    <definedName name="Z_B56BEF44_39DC_4F5B_A5E5_157C237832AF_.wvu.FilterData" localSheetId="0" hidden="1">'на 01.11.2017'!$A$7:$H$133</definedName>
    <definedName name="Z_B5A6FE62_B66C_45B1_AF17_B7686B0B3A3F_.wvu.FilterData" localSheetId="0" hidden="1">'на 01.11.2017'!$A$7:$L$391</definedName>
    <definedName name="Z_B603D180_E09A_4B9C_810F_9423EBA4A0EA_.wvu.FilterData" localSheetId="0" hidden="1">'на 01.11.2017'!$A$7:$L$391</definedName>
    <definedName name="Z_B698776A_6A96_445D_9813_F5440DD90495_.wvu.FilterData" localSheetId="0" hidden="1">'на 01.11.2017'!$A$7:$L$391</definedName>
    <definedName name="Z_B6F11AB1_40C8_4880_BE42_1C35664CF325_.wvu.FilterData" localSheetId="0" hidden="1">'на 01.11.2017'!$A$7:$L$391</definedName>
    <definedName name="Z_B7A22467_168B_475A_AC6B_F744F4990F6A_.wvu.FilterData" localSheetId="0" hidden="1">'на 01.11.2017'!$A$7:$L$391</definedName>
    <definedName name="Z_B7A4DC29_6CA3_48BD_BD2B_5EA61D250392_.wvu.FilterData" localSheetId="0" hidden="1">'на 01.11.2017'!$A$7:$H$133</definedName>
    <definedName name="Z_B7F67755_3086_43A6_86E7_370F80E61BD0_.wvu.FilterData" localSheetId="0" hidden="1">'на 01.11.2017'!$A$7:$H$133</definedName>
    <definedName name="Z_B8283716_285A_45D5_8283_DCA7A3C9CFC7_.wvu.FilterData" localSheetId="0" hidden="1">'на 01.11.2017'!$A$7:$L$391</definedName>
    <definedName name="Z_B858041A_E0C9_4C5A_A736_A0DA4684B712_.wvu.FilterData" localSheetId="0" hidden="1">'на 01.11.2017'!$A$7:$L$391</definedName>
    <definedName name="Z_B8EDA240_D337_4165_927F_4408D011F4B1_.wvu.FilterData" localSheetId="0" hidden="1">'на 01.11.2017'!$A$7:$L$391</definedName>
    <definedName name="Z_B9FDB936_DEDC_405B_AC55_3262523808BE_.wvu.FilterData" localSheetId="0" hidden="1">'на 01.11.2017'!$A$7:$L$391</definedName>
    <definedName name="Z_BAB4825B_2E54_4A6C_A72D_1F8E7B4FEFFB_.wvu.FilterData" localSheetId="0" hidden="1">'на 01.11.2017'!$A$7:$L$391</definedName>
    <definedName name="Z_BAFB3A8F_5ACD_4C4A_A33C_831C754D88C0_.wvu.FilterData" localSheetId="0" hidden="1">'на 01.11.2017'!$A$7:$L$391</definedName>
    <definedName name="Z_BC09D690_D177_4FC8_AE1F_8F0F0D5C6ECD_.wvu.FilterData" localSheetId="0" hidden="1">'на 01.11.2017'!$A$7:$L$391</definedName>
    <definedName name="Z_BC6910FC_42F8_457B_8F8D_9BC0111CE283_.wvu.FilterData" localSheetId="0" hidden="1">'на 01.11.2017'!$A$7:$L$391</definedName>
    <definedName name="Z_BD707806_8F10_492F_81AE_A7900A187828_.wvu.FilterData" localSheetId="0" hidden="1">'на 01.11.2017'!$A$3:$M$188</definedName>
    <definedName name="Z_BDD573CF_BFE0_4002_B5F7_E438A5DAD635_.wvu.FilterData" localSheetId="0" hidden="1">'на 01.11.2017'!$A$7:$L$391</definedName>
    <definedName name="Z_BE442298_736F_47F5_9592_76FFCCDA59DB_.wvu.FilterData" localSheetId="0" hidden="1">'на 01.11.2017'!$A$7:$H$133</definedName>
    <definedName name="Z_BE842559_6B14_41AC_A92A_4E50A6CE8B79_.wvu.FilterData" localSheetId="0" hidden="1">'на 01.11.2017'!$A$7:$L$391</definedName>
    <definedName name="Z_BE97AC31_BFEB_4520_BC44_68B0C987C70A_.wvu.FilterData" localSheetId="0" hidden="1">'на 01.11.2017'!$A$7:$L$391</definedName>
    <definedName name="Z_BEA0FDBA_BB07_4C19_8BBD_5E57EE395C09_.wvu.Cols" localSheetId="0" hidden="1">'на 01.11.2017'!$I:$I</definedName>
    <definedName name="Z_BEA0FDBA_BB07_4C19_8BBD_5E57EE395C09_.wvu.FilterData" localSheetId="0" hidden="1">'на 01.11.2017'!$A$7:$L$391</definedName>
    <definedName name="Z_BEA0FDBA_BB07_4C19_8BBD_5E57EE395C09_.wvu.PrintArea" localSheetId="0" hidden="1">'на 01.11.2017'!$A$1:$L$189</definedName>
    <definedName name="Z_BEA0FDBA_BB07_4C19_8BBD_5E57EE395C09_.wvu.PrintTitles" localSheetId="0" hidden="1">'на 01.11.2017'!$5:$8</definedName>
    <definedName name="Z_BF22223F_B516_45E8_9C4B_DD4CB4CE2C48_.wvu.FilterData" localSheetId="0" hidden="1">'на 01.11.2017'!$A$7:$L$391</definedName>
    <definedName name="Z_BF65F093_304D_44F0_BF26_E5F8F9093CF5_.wvu.FilterData" localSheetId="0" hidden="1">'на 01.11.2017'!$A$7:$L$60</definedName>
    <definedName name="Z_C02D2AC3_00AB_4B4C_8299_349FC338B994_.wvu.FilterData" localSheetId="0" hidden="1">'на 01.11.2017'!$A$7:$L$391</definedName>
    <definedName name="Z_C0ED18A2_48B4_4C82_979B_4B80DB79BC08_.wvu.FilterData" localSheetId="0" hidden="1">'на 01.11.2017'!$A$7:$L$391</definedName>
    <definedName name="Z_C140C6EF_B272_4886_8555_3A3DB8A6C4A0_.wvu.FilterData" localSheetId="0" hidden="1">'на 01.11.2017'!$A$7:$L$391</definedName>
    <definedName name="Z_C14C28B9_3A8B_4F55_AC1E_B6D3DA6398D5_.wvu.FilterData" localSheetId="0" hidden="1">'на 01.11.2017'!$A$7:$L$391</definedName>
    <definedName name="Z_C276A679_E43E_444B_B0E9_B307A301A03A_.wvu.FilterData" localSheetId="0" hidden="1">'на 01.11.2017'!$A$7:$L$391</definedName>
    <definedName name="Z_C2E7FF11_4F7B_4EA9_AD45_A8385AC4BC24_.wvu.FilterData" localSheetId="0" hidden="1">'на 01.11.2017'!$A$7:$H$133</definedName>
    <definedName name="Z_C3E7B974_7E68_49C9_8A66_DEBBC3D71CB8_.wvu.FilterData" localSheetId="0" hidden="1">'на 01.11.2017'!$A$7:$H$133</definedName>
    <definedName name="Z_C3E97E4D_03A9_422E_8E65_116E90E7DE0A_.wvu.FilterData" localSheetId="0" hidden="1">'на 01.11.2017'!$A$7:$L$391</definedName>
    <definedName name="Z_C47D5376_4107_461D_B353_0F0CCA5A27B8_.wvu.FilterData" localSheetId="0" hidden="1">'на 01.11.2017'!$A$7:$H$133</definedName>
    <definedName name="Z_C4A81194_E272_4927_9E06_D47C43E50753_.wvu.FilterData" localSheetId="0" hidden="1">'на 01.11.2017'!$A$7:$L$391</definedName>
    <definedName name="Z_C4E388F3_F33E_45AF_8E75_3BD450853C20_.wvu.FilterData" localSheetId="0" hidden="1">'на 01.11.2017'!$A$7:$L$391</definedName>
    <definedName name="Z_C55D9313_9108_41CA_AD0E_FE2F7292C638_.wvu.FilterData" localSheetId="0" hidden="1">'на 01.11.2017'!$A$7:$H$133</definedName>
    <definedName name="Z_C5D84F85_3611_4C2A_903D_ECFF3A3DA3D9_.wvu.FilterData" localSheetId="0" hidden="1">'на 01.11.2017'!$A$7:$H$133</definedName>
    <definedName name="Z_C636DE0B_BC5D_45AA_89BD_B628CA1FE119_.wvu.FilterData" localSheetId="0" hidden="1">'на 01.11.2017'!$A$7:$L$391</definedName>
    <definedName name="Z_C70C85CF_5ADB_4631_87C7_BA23E9BE3196_.wvu.FilterData" localSheetId="0" hidden="1">'на 01.11.2017'!$A$7:$L$391</definedName>
    <definedName name="Z_C74598AC_1D4B_466D_8455_294C1A2E69BB_.wvu.FilterData" localSheetId="0" hidden="1">'на 01.11.2017'!$A$7:$H$133</definedName>
    <definedName name="Z_C7DB809B_EB90_4CA8_929B_8A5AA3E83B84_.wvu.FilterData" localSheetId="0" hidden="1">'на 01.11.2017'!$A$7:$L$391</definedName>
    <definedName name="Z_C8579552_11B1_4140_9659_E1DA02EF9DD1_.wvu.FilterData" localSheetId="0" hidden="1">'на 01.11.2017'!$A$7:$L$391</definedName>
    <definedName name="Z_C8C7D91A_0101_429D_A7C4_25C2A366909A_.wvu.Cols" localSheetId="0" hidden="1">'на 01.11.2017'!#REF!,'на 01.11.2017'!#REF!</definedName>
    <definedName name="Z_C8C7D91A_0101_429D_A7C4_25C2A366909A_.wvu.FilterData" localSheetId="0" hidden="1">'на 01.11.2017'!$A$7:$L$60</definedName>
    <definedName name="Z_C8C7D91A_0101_429D_A7C4_25C2A366909A_.wvu.Rows" localSheetId="0" hidden="1">'на 01.11.2017'!#REF!,'на 01.11.2017'!#REF!,'на 01.11.2017'!#REF!,'на 01.11.2017'!#REF!,'на 01.11.2017'!#REF!,'на 01.11.2017'!#REF!,'на 01.11.2017'!#REF!,'на 01.11.2017'!#REF!,'на 01.11.2017'!#REF!,'на 01.11.2017'!#REF!</definedName>
    <definedName name="Z_C9081176_529C_43E8_8E20_8AC24E7C2D35_.wvu.FilterData" localSheetId="0" hidden="1">'на 01.11.2017'!$A$7:$L$391</definedName>
    <definedName name="Z_C94FB5D5_E515_4327_B4DC_AC3D7C1A6363_.wvu.FilterData" localSheetId="0" hidden="1">'на 01.11.2017'!$A$7:$L$391</definedName>
    <definedName name="Z_C97ACF3E_ACD3_4C9D_94FA_EA6F3D46505E_.wvu.FilterData" localSheetId="0" hidden="1">'на 01.11.2017'!$A$7:$L$391</definedName>
    <definedName name="Z_C98B4A4E_FC1F_45B3_ABB0_7DC9BD4B8057_.wvu.FilterData" localSheetId="0" hidden="1">'на 01.11.2017'!$A$7:$H$133</definedName>
    <definedName name="Z_C9A5AE8B_0A38_4D54_B36F_AFD2A577F3EF_.wvu.FilterData" localSheetId="0" hidden="1">'на 01.11.2017'!$A$7:$L$391</definedName>
    <definedName name="Z_CA384592_0CFD_4322_A4EB_34EC04693944_.wvu.FilterData" localSheetId="0" hidden="1">'на 01.11.2017'!$A$7:$L$391</definedName>
    <definedName name="Z_CA384592_0CFD_4322_A4EB_34EC04693944_.wvu.PrintArea" localSheetId="0" hidden="1">'на 01.11.2017'!$A$1:$L$185</definedName>
    <definedName name="Z_CA384592_0CFD_4322_A4EB_34EC04693944_.wvu.PrintTitles" localSheetId="0" hidden="1">'на 01.11.2017'!$5:$8</definedName>
    <definedName name="Z_CAAD7F8A_A328_4C0A_9ECF_2AD83A08D699_.wvu.FilterData" localSheetId="0" hidden="1">'на 01.11.2017'!$A$7:$H$133</definedName>
    <definedName name="Z_CB1A56DC_A135_41E6_8A02_AE4E518C879F_.wvu.FilterData" localSheetId="0" hidden="1">'на 01.11.2017'!$A$7:$L$391</definedName>
    <definedName name="Z_CB4880DD_CE83_4DFC_BBA7_70687256D5A4_.wvu.FilterData" localSheetId="0" hidden="1">'на 01.11.2017'!$A$7:$H$133</definedName>
    <definedName name="Z_CBDBA949_FA00_4560_8001_BD00E63FCCA4_.wvu.FilterData" localSheetId="0" hidden="1">'на 01.11.2017'!$A$7:$L$391</definedName>
    <definedName name="Z_CBF12BD1_A071_4448_8003_32E74F40E3E3_.wvu.FilterData" localSheetId="0" hidden="1">'на 01.11.2017'!$A$7:$H$133</definedName>
    <definedName name="Z_CBF9D894_3FD2_4B68_BAC8_643DB23851C0_.wvu.FilterData" localSheetId="0" hidden="1">'на 01.11.2017'!$A$7:$H$133</definedName>
    <definedName name="Z_CBF9D894_3FD2_4B68_BAC8_643DB23851C0_.wvu.Rows" localSheetId="0" hidden="1">'на 01.11.2017'!#REF!,'на 01.11.2017'!#REF!,'на 01.11.2017'!#REF!,'на 01.11.2017'!#REF!</definedName>
    <definedName name="Z_CCC17219_B1A3_4C6B_B903_0E4550432FD0_.wvu.FilterData" localSheetId="0" hidden="1">'на 01.11.2017'!$A$7:$H$133</definedName>
    <definedName name="Z_CCF533A2_322B_40E2_88B2_065E6D1D35B4_.wvu.Cols" localSheetId="0" hidden="1">'на 01.11.2017'!$I:$I</definedName>
    <definedName name="Z_CCF533A2_322B_40E2_88B2_065E6D1D35B4_.wvu.FilterData" localSheetId="0" hidden="1">'на 01.11.2017'!$A$7:$L$391</definedName>
    <definedName name="Z_CCF533A2_322B_40E2_88B2_065E6D1D35B4_.wvu.PrintArea" localSheetId="0" hidden="1">'на 01.11.2017'!$A$1:$L$187</definedName>
    <definedName name="Z_CCF533A2_322B_40E2_88B2_065E6D1D35B4_.wvu.PrintTitles" localSheetId="0" hidden="1">'на 01.11.2017'!$5:$8</definedName>
    <definedName name="Z_CD10AFE5_EACD_43E3_B0AD_1FCFF7EEADC3_.wvu.FilterData" localSheetId="0" hidden="1">'на 01.11.2017'!$A$7:$L$391</definedName>
    <definedName name="Z_CDABDA6A_CEAA_4779_9390_A07E787E5F1B_.wvu.FilterData" localSheetId="0" hidden="1">'на 01.11.2017'!$A$7:$L$391</definedName>
    <definedName name="Z_CDBBEB40_4DC8_4F8A_B0B0_EE0E987A2098_.wvu.FilterData" localSheetId="0" hidden="1">'на 01.11.2017'!$A$7:$L$391</definedName>
    <definedName name="Z_CEF22FD3_C3E9_4C31_B864_568CAC74A486_.wvu.FilterData" localSheetId="0" hidden="1">'на 01.11.2017'!$A$7:$L$391</definedName>
    <definedName name="Z_CFEB7053_3C1D_451D_9A86_5940DFCF964A_.wvu.FilterData" localSheetId="0" hidden="1">'на 01.11.2017'!$A$7:$L$391</definedName>
    <definedName name="Z_D165341F_496A_48CE_829A_555B16787041_.wvu.FilterData" localSheetId="0" hidden="1">'на 01.11.2017'!$A$7:$L$391</definedName>
    <definedName name="Z_D20DFCFE_63F9_4265_B37B_4F36C46DF159_.wvu.Cols" localSheetId="0" hidden="1">'на 01.11.2017'!#REF!,'на 01.11.2017'!#REF!</definedName>
    <definedName name="Z_D20DFCFE_63F9_4265_B37B_4F36C46DF159_.wvu.FilterData" localSheetId="0" hidden="1">'на 01.11.2017'!$A$7:$L$391</definedName>
    <definedName name="Z_D20DFCFE_63F9_4265_B37B_4F36C46DF159_.wvu.PrintArea" localSheetId="0" hidden="1">'на 01.11.2017'!$A$1:$L$183</definedName>
    <definedName name="Z_D20DFCFE_63F9_4265_B37B_4F36C46DF159_.wvu.PrintTitles" localSheetId="0" hidden="1">'на 01.11.2017'!$5:$8</definedName>
    <definedName name="Z_D20DFCFE_63F9_4265_B37B_4F36C46DF159_.wvu.Rows" localSheetId="0" hidden="1">'на 01.11.2017'!#REF!,'на 01.11.2017'!#REF!,'на 01.11.2017'!#REF!,'на 01.11.2017'!#REF!,'на 01.11.2017'!#REF!</definedName>
    <definedName name="Z_D2422493_0DF6_4923_AFF9_1CE532FC9E0E_.wvu.FilterData" localSheetId="0" hidden="1">'на 01.11.2017'!$A$7:$L$391</definedName>
    <definedName name="Z_D26EAC32_42CC_46AF_8D27_8094727B2B8E_.wvu.FilterData" localSheetId="0" hidden="1">'на 01.11.2017'!$A$7:$L$391</definedName>
    <definedName name="Z_D298563F_7459_410D_A6E1_6B1CDFA6DAA7_.wvu.FilterData" localSheetId="0" hidden="1">'на 01.11.2017'!$A$7:$L$391</definedName>
    <definedName name="Z_D2D627FD_8F1D_4B0C_A4A1_1A515A2831A8_.wvu.FilterData" localSheetId="0" hidden="1">'на 01.11.2017'!$A$7:$L$391</definedName>
    <definedName name="Z_D343F548_3DE6_4716_9B8B_0FF1DF1B1DE3_.wvu.FilterData" localSheetId="0" hidden="1">'на 01.11.2017'!$A$7:$H$133</definedName>
    <definedName name="Z_D3607008_88A4_4735_BF9B_0D60A732D98C_.wvu.FilterData" localSheetId="0" hidden="1">'на 01.11.2017'!$A$7:$L$391</definedName>
    <definedName name="Z_D3C3EFC2_493C_4B9B_BC16_8147B08F8F65_.wvu.FilterData" localSheetId="0" hidden="1">'на 01.11.2017'!$A$7:$H$133</definedName>
    <definedName name="Z_D3D848E7_EB88_4E73_985E_C45B9AE68145_.wvu.FilterData" localSheetId="0" hidden="1">'на 01.11.2017'!$A$7:$L$391</definedName>
    <definedName name="Z_D3E86F4B_12A8_47CC_AEBE_74534991E315_.wvu.FilterData" localSheetId="0" hidden="1">'на 01.11.2017'!$A$7:$L$391</definedName>
    <definedName name="Z_D3F31BC4_4CDA_431B_BA5F_ADE76A923760_.wvu.FilterData" localSheetId="0" hidden="1">'на 01.11.2017'!$A$7:$H$133</definedName>
    <definedName name="Z_D45ABB34_16CC_462D_8459_2034D47F465D_.wvu.FilterData" localSheetId="0" hidden="1">'на 01.11.2017'!$A$7:$H$133</definedName>
    <definedName name="Z_D479007E_A9E8_4307_A3E8_18A2BB5C55F2_.wvu.FilterData" localSheetId="0" hidden="1">'на 01.11.2017'!$A$7:$L$391</definedName>
    <definedName name="Z_D48CEF89_B01B_4E1D_92B4_235EA4A40F11_.wvu.FilterData" localSheetId="0" hidden="1">'на 01.11.2017'!$A$7:$L$391</definedName>
    <definedName name="Z_D4B24D18_8D1D_47A1_AE9B_21E3F9EF98EE_.wvu.FilterData" localSheetId="0" hidden="1">'на 01.11.2017'!$A$7:$L$391</definedName>
    <definedName name="Z_D4D3E883_F6A4_4364_94CA_00BA6BEEBB0B_.wvu.FilterData" localSheetId="0" hidden="1">'на 01.11.2017'!$A$7:$L$391</definedName>
    <definedName name="Z_D4E20E73_FD07_4BE4_B8FA_FE6B214643C4_.wvu.FilterData" localSheetId="0" hidden="1">'на 01.11.2017'!$A$7:$L$391</definedName>
    <definedName name="Z_D5317C3A_3EDA_404B_818D_EAF558810951_.wvu.FilterData" localSheetId="0" hidden="1">'на 01.11.2017'!$A$7:$H$133</definedName>
    <definedName name="Z_D537FB3B_712D_486A_BA32_4F73BEB2AA19_.wvu.FilterData" localSheetId="0" hidden="1">'на 01.11.2017'!$A$7:$H$133</definedName>
    <definedName name="Z_D6730C21_0555_4F4D_B589_9DE5CFF9C442_.wvu.FilterData" localSheetId="0" hidden="1">'на 01.11.2017'!$A$7:$H$133</definedName>
    <definedName name="Z_D6D7FE80_F340_4943_9CA8_381604446690_.wvu.FilterData" localSheetId="0" hidden="1">'на 01.11.2017'!$A$7:$L$391</definedName>
    <definedName name="Z_D7104B72_13BA_47A2_BD7D_6C7C814EB74F_.wvu.FilterData" localSheetId="0" hidden="1">'на 01.11.2017'!$A$7:$L$391</definedName>
    <definedName name="Z_D7BC8E82_4392_4806_9DAE_D94253790B9C_.wvu.Cols" localSheetId="0" hidden="1">'на 01.11.2017'!#REF!,'на 01.11.2017'!#REF!,'на 01.11.2017'!$M:$BP</definedName>
    <definedName name="Z_D7BC8E82_4392_4806_9DAE_D94253790B9C_.wvu.FilterData" localSheetId="0" hidden="1">'на 01.11.2017'!$A$7:$L$391</definedName>
    <definedName name="Z_D7BC8E82_4392_4806_9DAE_D94253790B9C_.wvu.PrintArea" localSheetId="0" hidden="1">'на 01.11.2017'!$A$1:$BP$183</definedName>
    <definedName name="Z_D7BC8E82_4392_4806_9DAE_D94253790B9C_.wvu.PrintTitles" localSheetId="0" hidden="1">'на 01.11.2017'!$5:$7</definedName>
    <definedName name="Z_D7DA24ED_ABB7_4D6E_ACD6_4B88F5184AF8_.wvu.FilterData" localSheetId="0" hidden="1">'на 01.11.2017'!$A$7:$L$391</definedName>
    <definedName name="Z_D8418465_ECB6_40A4_8538_9D6D02B4E5CE_.wvu.FilterData" localSheetId="0" hidden="1">'на 01.11.2017'!$A$7:$H$133</definedName>
    <definedName name="Z_D8836A46_4276_4875_86A1_BB0E2B53006C_.wvu.FilterData" localSheetId="0" hidden="1">'на 01.11.2017'!$A$7:$H$133</definedName>
    <definedName name="Z_D8EBE17E_7A1A_4392_901C_A4C8DD4BAF28_.wvu.FilterData" localSheetId="0" hidden="1">'на 01.11.2017'!$A$7:$H$133</definedName>
    <definedName name="Z_D917D9C8_DA24_43F6_B702_2D065DC4F3EA_.wvu.FilterData" localSheetId="0" hidden="1">'на 01.11.2017'!$A$7:$L$391</definedName>
    <definedName name="Z_D921BCFE_106A_48C3_8051_F877509D5A90_.wvu.FilterData" localSheetId="0" hidden="1">'на 01.11.2017'!$A$7:$L$391</definedName>
    <definedName name="Z_D930048B_C8C6_498D_B7FD_C4CFAF447C25_.wvu.FilterData" localSheetId="0" hidden="1">'на 01.11.2017'!$A$7:$L$391</definedName>
    <definedName name="Z_D93C7415_B321_4E66_84AD_0490D011FDE7_.wvu.FilterData" localSheetId="0" hidden="1">'на 01.11.2017'!$A$7:$L$391</definedName>
    <definedName name="Z_D952F92C_16FA_49C0_ACE1_EEFE2012130A_.wvu.FilterData" localSheetId="0" hidden="1">'на 01.11.2017'!$A$7:$L$391</definedName>
    <definedName name="Z_D954D534_B88D_4A21_85D6_C0757B597D1E_.wvu.FilterData" localSheetId="0" hidden="1">'на 01.11.2017'!$A$7:$L$391</definedName>
    <definedName name="Z_D95852A1_B0FC_4AC5_B62B_5CCBE05B0D15_.wvu.FilterData" localSheetId="0" hidden="1">'на 01.11.2017'!$A$7:$L$391</definedName>
    <definedName name="Z_D97BC9A1_860C_45CB_8FAD_B69CEE39193C_.wvu.FilterData" localSheetId="0" hidden="1">'на 01.11.2017'!$A$7:$H$133</definedName>
    <definedName name="Z_D981844C_3450_4227_997A_DB8016618FC0_.wvu.FilterData" localSheetId="0" hidden="1">'на 01.11.2017'!$A$7:$L$391</definedName>
    <definedName name="Z_DA3033F1_502F_4BCA_B468_CBA3E20E7254_.wvu.FilterData" localSheetId="0" hidden="1">'на 01.11.2017'!$A$7:$L$391</definedName>
    <definedName name="Z_DA5DFA2D_C1AA_42F5_8828_D1905F1C9BD0_.wvu.FilterData" localSheetId="0" hidden="1">'на 01.11.2017'!$A$7:$L$391</definedName>
    <definedName name="Z_DB55315D_56C8_4F2C_9317_AA25AA5EAC9E_.wvu.FilterData" localSheetId="0" hidden="1">'на 01.11.2017'!$A$7:$L$391</definedName>
    <definedName name="Z_DBB88EE7_5C30_443C_A427_07BA2C7C58DA_.wvu.FilterData" localSheetId="0" hidden="1">'на 01.11.2017'!$A$7:$L$391</definedName>
    <definedName name="Z_DBF40914_927D_466F_8B6B_F333D1AFC9B0_.wvu.FilterData" localSheetId="0" hidden="1">'на 01.11.2017'!$A$7:$L$391</definedName>
    <definedName name="Z_DC263B7F_7E05_4E66_AE9F_05D6DDE635B1_.wvu.FilterData" localSheetId="0" hidden="1">'на 01.11.2017'!$A$7:$H$133</definedName>
    <definedName name="Z_DC796824_ECED_4590_A3E8_8D5A3534C637_.wvu.FilterData" localSheetId="0" hidden="1">'на 01.11.2017'!$A$7:$H$133</definedName>
    <definedName name="Z_DCC1B134_1BA2_418E_B1D0_0938D8743370_.wvu.FilterData" localSheetId="0" hidden="1">'на 01.11.2017'!$A$7:$H$133</definedName>
    <definedName name="Z_DD479BCC_48E3_497E_81BC_9A58CD7AC8EF_.wvu.FilterData" localSheetId="0" hidden="1">'на 01.11.2017'!$A$7:$L$391</definedName>
    <definedName name="Z_DDA68DE5_EF86_4A52_97CD_589088C5FE7A_.wvu.FilterData" localSheetId="0" hidden="1">'на 01.11.2017'!$A$7:$H$133</definedName>
    <definedName name="Z_DE210091_3D77_4964_B6B2_443A728CBE9E_.wvu.FilterData" localSheetId="0" hidden="1">'на 01.11.2017'!$A$7:$L$391</definedName>
    <definedName name="Z_DE2C3999_6F3E_4D24_86CF_8803BF5FAA48_.wvu.FilterData" localSheetId="0" hidden="1">'на 01.11.2017'!$A$7:$L$60</definedName>
    <definedName name="Z_DEA6EDB2_F27D_4C8F_B061_FD80BEC5543F_.wvu.FilterData" localSheetId="0" hidden="1">'на 01.11.2017'!$A$7:$H$133</definedName>
    <definedName name="Z_DECE3245_1BE4_4A3F_B644_E8DE80612C1E_.wvu.FilterData" localSheetId="0" hidden="1">'на 01.11.2017'!$A$7:$L$391</definedName>
    <definedName name="Z_DF6B7D46_D8DB_447A_83A4_53EE18358CF2_.wvu.FilterData" localSheetId="0" hidden="1">'на 01.11.2017'!$A$7:$L$391</definedName>
    <definedName name="Z_DFB08918_D5A4_4224_AEA5_63620C0D53DD_.wvu.FilterData" localSheetId="0" hidden="1">'на 01.11.2017'!$A$7:$L$391</definedName>
    <definedName name="Z_E0178566_B0D6_4A04_941F_723DE4642B4A_.wvu.FilterData" localSheetId="0" hidden="1">'на 01.11.2017'!$A$7:$L$391</definedName>
    <definedName name="Z_E0B34E03_0754_4713_9A98_5ACEE69C9E71_.wvu.FilterData" localSheetId="0" hidden="1">'на 01.11.2017'!$A$7:$H$133</definedName>
    <definedName name="Z_E1E7843B_3EC3_4FFF_9B1C_53E7DE6A4004_.wvu.FilterData" localSheetId="0" hidden="1">'на 01.11.2017'!$A$7:$H$133</definedName>
    <definedName name="Z_E25FE844_1AD8_4E16_B2DB_9033A702F13A_.wvu.FilterData" localSheetId="0" hidden="1">'на 01.11.2017'!$A$7:$H$133</definedName>
    <definedName name="Z_E2861A4E_263A_4BE6_9223_2DA352B0AD2D_.wvu.FilterData" localSheetId="0" hidden="1">'на 01.11.2017'!$A$7:$H$133</definedName>
    <definedName name="Z_E2FB76DF_1C94_4620_8087_FEE12FDAA3D2_.wvu.FilterData" localSheetId="0" hidden="1">'на 01.11.2017'!$A$7:$H$133</definedName>
    <definedName name="Z_E3C6ECC1_0F12_435D_9B36_B23F6133337F_.wvu.FilterData" localSheetId="0" hidden="1">'на 01.11.2017'!$A$7:$H$133</definedName>
    <definedName name="Z_E437F2F2_3B79_49F0_9901_D31498A163D7_.wvu.FilterData" localSheetId="0" hidden="1">'на 01.11.2017'!$A$7:$L$391</definedName>
    <definedName name="Z_E531BAEE_E556_4AEF_B35B_C675BD99939C_.wvu.FilterData" localSheetId="0" hidden="1">'на 01.11.2017'!$A$7:$L$391</definedName>
    <definedName name="Z_E5EC7523_F88D_4AD4_9A8D_84C16AB7BFC1_.wvu.FilterData" localSheetId="0" hidden="1">'на 01.11.2017'!$A$7:$L$391</definedName>
    <definedName name="Z_E6B0F607_AC37_4539_B427_EA5DBDA71490_.wvu.FilterData" localSheetId="0" hidden="1">'на 01.11.2017'!$A$7:$L$391</definedName>
    <definedName name="Z_E6F2229B_648C_45EB_AFDD_48E1933E9057_.wvu.FilterData" localSheetId="0" hidden="1">'на 01.11.2017'!$A$7:$L$391</definedName>
    <definedName name="Z_E79ABD49_719F_4887_A43D_3DE66BF8AD95_.wvu.FilterData" localSheetId="0" hidden="1">'на 01.11.2017'!$A$7:$L$391</definedName>
    <definedName name="Z_E818C85D_F563_4BCC_9747_0856B0207D9A_.wvu.FilterData" localSheetId="0" hidden="1">'на 01.11.2017'!$A$7:$L$391</definedName>
    <definedName name="Z_E85A9955_A3DD_46D7_A4A3_9B67A0E2B00C_.wvu.FilterData" localSheetId="0" hidden="1">'на 01.11.2017'!$A$7:$L$391</definedName>
    <definedName name="Z_E85CF805_B7EC_4B8E_BF6B_2D35F453C813_.wvu.FilterData" localSheetId="0" hidden="1">'на 01.11.2017'!$A$7:$L$391</definedName>
    <definedName name="Z_E86B59AB_8419_4B63_BADC_4C4DB9795CAA_.wvu.FilterData" localSheetId="0" hidden="1">'на 01.11.2017'!$A$7:$L$391</definedName>
    <definedName name="Z_E88E1D11_18C0_4724_9D4F_2C85DDF57564_.wvu.FilterData" localSheetId="0" hidden="1">'на 01.11.2017'!$A$7:$H$133</definedName>
    <definedName name="Z_E8E447B7_386A_4449_A267_EA8A8ED2E9DF_.wvu.FilterData" localSheetId="0" hidden="1">'на 01.11.2017'!$A$7:$L$391</definedName>
    <definedName name="Z_E952215A_EF2B_4724_A091_1F77A330F7A6_.wvu.FilterData" localSheetId="0" hidden="1">'на 01.11.2017'!$A$7:$L$391</definedName>
    <definedName name="Z_E9A4F66F_BB40_4C19_8750_6E61AF1D74A1_.wvu.FilterData" localSheetId="0" hidden="1">'на 01.11.2017'!$A$7:$L$391</definedName>
    <definedName name="Z_EA234825_5817_4C50_AC45_83D70F061045_.wvu.FilterData" localSheetId="0" hidden="1">'на 01.11.2017'!$A$7:$L$391</definedName>
    <definedName name="Z_EA26BD39_D295_43F0_9554_645E38E73803_.wvu.FilterData" localSheetId="0" hidden="1">'на 01.11.2017'!$A$7:$L$391</definedName>
    <definedName name="Z_EA769D6D_3269_481D_9974_BC10C6C55FF6_.wvu.FilterData" localSheetId="0" hidden="1">'на 01.11.2017'!$A$7:$H$133</definedName>
    <definedName name="Z_EB2D8BE6_72BC_4D23_BEC7_DBF109493B0C_.wvu.FilterData" localSheetId="0" hidden="1">'на 01.11.2017'!$A$7:$L$391</definedName>
    <definedName name="Z_EBCDBD63_50FE_4D52_B280_2A723FA77236_.wvu.FilterData" localSheetId="0" hidden="1">'на 01.11.2017'!$A$7:$H$133</definedName>
    <definedName name="Z_EC6B58CC_C695_4EAF_B026_DA7CE6279D7A_.wvu.FilterData" localSheetId="0" hidden="1">'на 01.11.2017'!$A$7:$L$391</definedName>
    <definedName name="Z_EC741CE0_C720_481D_9CFE_596247B0CF36_.wvu.FilterData" localSheetId="0" hidden="1">'на 01.11.2017'!$A$7:$L$391</definedName>
    <definedName name="Z_EC7DFC56_670B_4634_9C36_1A0E9779A8AB_.wvu.FilterData" localSheetId="0" hidden="1">'на 01.11.2017'!$A$7:$L$391</definedName>
    <definedName name="Z_ED74FBD3_DF35_4798_8C2A_7ADA46D140AA_.wvu.FilterData" localSheetId="0" hidden="1">'на 01.11.2017'!$A$7:$H$133</definedName>
    <definedName name="Z_EF1610FE_843B_4864_9DAD_05F697DD47DC_.wvu.FilterData" localSheetId="0" hidden="1">'на 01.11.2017'!$A$7:$L$391</definedName>
    <definedName name="Z_EFFADE78_6F23_4B5D_AE74_3E82BA29B398_.wvu.FilterData" localSheetId="0" hidden="1">'на 01.11.2017'!$A$7:$H$133</definedName>
    <definedName name="Z_F0EB967D_F079_4FD4_AD5F_5BA84E405B49_.wvu.FilterData" localSheetId="0" hidden="1">'на 01.11.2017'!$A$7:$L$391</definedName>
    <definedName name="Z_F140A98E_30AA_4FD0_8B93_08F8951EDE5E_.wvu.FilterData" localSheetId="0" hidden="1">'на 01.11.2017'!$A$7:$H$133</definedName>
    <definedName name="Z_F2110B0B_AAE7_42F0_B553_C360E9249AD4_.wvu.Cols" localSheetId="0" hidden="1">'на 01.11.2017'!#REF!,'на 01.11.2017'!#REF!,'на 01.11.2017'!$M:$BP</definedName>
    <definedName name="Z_F2110B0B_AAE7_42F0_B553_C360E9249AD4_.wvu.FilterData" localSheetId="0" hidden="1">'на 01.11.2017'!$A$7:$L$391</definedName>
    <definedName name="Z_F2110B0B_AAE7_42F0_B553_C360E9249AD4_.wvu.PrintArea" localSheetId="0" hidden="1">'на 01.11.2017'!$A$1:$BP$183</definedName>
    <definedName name="Z_F2110B0B_AAE7_42F0_B553_C360E9249AD4_.wvu.PrintTitles" localSheetId="0" hidden="1">'на 01.11.2017'!$5:$7</definedName>
    <definedName name="Z_F30FADD4_07E9_4B4F_B53A_86E542EF0570_.wvu.FilterData" localSheetId="0" hidden="1">'на 01.11.2017'!$A$7:$L$391</definedName>
    <definedName name="Z_F34EC6B1_390D_4B75_852C_F8775ACC3B29_.wvu.FilterData" localSheetId="0" hidden="1">'на 01.11.2017'!$A$7:$L$391</definedName>
    <definedName name="Z_F3E148B1_ED1B_4330_84E7_EFC4722C807A_.wvu.FilterData" localSheetId="0" hidden="1">'на 01.11.2017'!$A$7:$L$391</definedName>
    <definedName name="Z_F3F1BB49_52AF_48BB_95BC_060170851629_.wvu.FilterData" localSheetId="0" hidden="1">'на 01.11.2017'!$A$7:$L$391</definedName>
    <definedName name="Z_F413BB5D_EA53_42FB_84EF_A630DFA6E3CE_.wvu.FilterData" localSheetId="0" hidden="1">'на 01.11.2017'!$A$7:$L$391</definedName>
    <definedName name="Z_F4D51502_0CCD_4E1C_8387_D94D30666E39_.wvu.FilterData" localSheetId="0" hidden="1">'на 01.11.2017'!$A$7:$L$391</definedName>
    <definedName name="Z_F5904F57_BE1E_4C1A_B9F2_3334C6090028_.wvu.FilterData" localSheetId="0" hidden="1">'на 01.11.2017'!$A$7:$L$391</definedName>
    <definedName name="Z_F5F50589_1DF0_4A91_A5AE_A081904AF6B0_.wvu.FilterData" localSheetId="0" hidden="1">'на 01.11.2017'!$A$7:$L$391</definedName>
    <definedName name="Z_F675BEC0_5D51_42CD_8359_31DF2F226166_.wvu.FilterData" localSheetId="0" hidden="1">'на 01.11.2017'!$A$7:$L$391</definedName>
    <definedName name="Z_F7FC106B_79FE_40D3_AA43_206A7284AC4B_.wvu.FilterData" localSheetId="0" hidden="1">'на 01.11.2017'!$A$7:$L$391</definedName>
    <definedName name="Z_F8CD48ED_A67F_492E_A417_09D352E93E12_.wvu.FilterData" localSheetId="0" hidden="1">'на 01.11.2017'!$A$7:$H$133</definedName>
    <definedName name="Z_F8E4304E_2CC4_4F73_A08A_BA6FE8EB77EF_.wvu.FilterData" localSheetId="0" hidden="1">'на 01.11.2017'!$A$7:$L$391</definedName>
    <definedName name="Z_F9AF50D2_05C8_4D13_9F15_43FAA7F1CB7A_.wvu.FilterData" localSheetId="0" hidden="1">'на 01.11.2017'!$A$7:$L$391</definedName>
    <definedName name="Z_F9F96D65_7E5D_4EDB_B47B_CD800EE8793F_.wvu.FilterData" localSheetId="0" hidden="1">'на 01.11.2017'!$A$7:$H$133</definedName>
    <definedName name="Z_FA263ADC_F7F9_4F21_8D0A_B162CFE58321_.wvu.FilterData" localSheetId="0" hidden="1">'на 01.11.2017'!$A$7:$L$391</definedName>
    <definedName name="Z_FA47CA05_CCF1_4EDC_AAF6_26967695B1D8_.wvu.FilterData" localSheetId="0" hidden="1">'на 01.11.2017'!$A$7:$L$391</definedName>
    <definedName name="Z_FAEA1540_FB92_4A7F_8E18_381E2C6FAF74_.wvu.FilterData" localSheetId="0" hidden="1">'на 01.11.2017'!$A$7:$H$133</definedName>
    <definedName name="Z_FB2B2898_07E8_4F64_9660_A5CFE0C3B2A1_.wvu.FilterData" localSheetId="0" hidden="1">'на 01.11.2017'!$A$7:$L$391</definedName>
    <definedName name="Z_FBEEEF36_B47B_4551_8D8A_904E9E1222D4_.wvu.FilterData" localSheetId="0" hidden="1">'на 01.11.2017'!$A$7:$H$133</definedName>
    <definedName name="Z_FC5D3D29_E6B6_4724_B01C_EFC5C58D36F7_.wvu.FilterData" localSheetId="0" hidden="1">'на 01.11.2017'!$A$7:$L$391</definedName>
    <definedName name="Z_FC921717_EFFF_4C5F_AE15_5DB48A6B2DDC_.wvu.FilterData" localSheetId="0" hidden="1">'на 01.11.2017'!$A$7:$L$391</definedName>
    <definedName name="Z_FCFEE462_86B3_4D22_A291_C53135F468F2_.wvu.FilterData" localSheetId="0" hidden="1">'на 01.11.2017'!$A$7:$L$391</definedName>
    <definedName name="Z_FD01F790_1BBF_4238_916B_FA56833C331E_.wvu.FilterData" localSheetId="0" hidden="1">'на 01.11.2017'!$A$7:$L$391</definedName>
    <definedName name="Z_FD0E1B66_1ED2_4768_AEAA_4813773FCD1B_.wvu.FilterData" localSheetId="0" hidden="1">'на 01.11.2017'!$A$7:$H$133</definedName>
    <definedName name="Z_FD5CEF9A_4499_4018_A32D_B5C5AF11D935_.wvu.FilterData" localSheetId="0" hidden="1">'на 01.11.2017'!$A$7:$L$391</definedName>
    <definedName name="Z_FD66CF31_1A62_4649_ABF8_67009C9EEFA8_.wvu.FilterData" localSheetId="0" hidden="1">'на 01.11.2017'!$A$7:$L$391</definedName>
    <definedName name="Z_FDE37E7A_0D62_48F6_B80B_D6356ECC791B_.wvu.FilterData" localSheetId="0" hidden="1">'на 01.11.2017'!$A$7:$L$391</definedName>
    <definedName name="Z_FE9D531A_F987_4486_AC6F_37568587E0CC_.wvu.FilterData" localSheetId="0" hidden="1">'на 01.11.2017'!$A$7:$L$391</definedName>
    <definedName name="Z_FEE18FC2_E5D2_4C59_B7D0_FDF82F2008D4_.wvu.FilterData" localSheetId="0" hidden="1">'на 01.11.2017'!$A$7:$L$391</definedName>
    <definedName name="Z_FEF0FD9C_0AF1_4157_A391_071CD507BEBA_.wvu.FilterData" localSheetId="0" hidden="1">'на 01.11.2017'!$A$7:$L$391</definedName>
    <definedName name="Z_FEFFCD5F_F237_4316_B50A_6C71D0FF3363_.wvu.FilterData" localSheetId="0" hidden="1">'на 01.11.2017'!$A$7:$L$391</definedName>
    <definedName name="Z_FF7CC20D_CA9E_46D2_A113_9EB09E8A7DF6_.wvu.FilterData" localSheetId="0" hidden="1">'на 01.11.2017'!$A$7:$H$133</definedName>
    <definedName name="Z_FF7F531F_28CE_4C28_BA81_DE242DB82E03_.wvu.FilterData" localSheetId="0" hidden="1">'на 01.11.2017'!$A$7:$L$391</definedName>
    <definedName name="Z_FF9EFDBE_F5FD_432E_96BA_C22D4E9B91D4_.wvu.FilterData" localSheetId="0" hidden="1">'на 01.11.2017'!$A$7:$L$391</definedName>
    <definedName name="Z_FFBF84C0_8EC1_41E5_A130_1EB26E22D86E_.wvu.FilterData" localSheetId="0" hidden="1">'на 01.11.2017'!$A$7:$L$391</definedName>
    <definedName name="_xlnm.Print_Titles" localSheetId="0">'на 01.11.2017'!$5:$8</definedName>
    <definedName name="_xlnm.Print_Area" localSheetId="0">'на 01.11.2017'!$A$1:$L$189</definedName>
  </definedNames>
  <calcPr calcId="145621" fullPrecision="0"/>
  <customWorkbookViews>
    <customWorkbookView name="Маганёва Екатерина Николаевна - Личное представление" guid="{CA384592-0CFD-4322-A4EB-34EC04693944}" mergeInterval="0" personalView="1" maximized="1" xWindow="-8" yWindow="-8" windowWidth="1296" windowHeight="1000" tabRatio="355" activeSheetId="1"/>
    <customWorkbookView name="Рогожина Ольга Сергеевна - Личное представление" guid="{BEA0FDBA-BB07-4C19-8BBD-5E57EE395C09}" mergeInterval="0" personalView="1" maximized="1" windowWidth="1276" windowHeight="735" tabRatio="518" activeSheetId="1"/>
    <customWorkbookView name="Шулепова Ольга Анатольевна - Личное представление" guid="{67ADFAE6-A9AF-44D7-8539-93CD0F6B7849}" mergeInterval="0" personalView="1" maximized="1" windowWidth="1276" windowHeight="739" tabRatio="518" activeSheetId="1"/>
    <customWorkbookView name="Минакова Оксана Сергеевна - Личное представление" guid="{45DE1976-7F07-4EB4-8A9C-FB72D060BEFA}" mergeInterval="0" personalView="1" maximized="1" xWindow="-8" yWindow="-8" windowWidth="1296" windowHeight="1000" tabRatio="518" activeSheetId="1"/>
    <customWorkbookView name="Сырвачева Виктория Алексеевна - Личное представление" guid="{72C0943B-A5D5-4B80-AD54-166C5CDC74DE}" mergeInterval="0" personalView="1" maximized="1" xWindow="-8" yWindow="-8" windowWidth="1296" windowHeight="1000" tabRatio="518" activeSheetId="1"/>
    <customWorkbookView name="perevoschikova_av - Личное представление" guid="{649E5CE3-4976-49D9-83DA-4E57FFC714BF}" mergeInterval="0" personalView="1" maximized="1" xWindow="1" yWindow="1" windowWidth="1276" windowHeight="794" tabRatio="518" activeSheetId="1"/>
    <customWorkbookView name="Козлова Анастасия Сергеевна - Личное представление" guid="{0CCCFAED-79CE-4449-BC23-D60C794B65C2}" mergeInterval="0" personalView="1" maximized="1" windowWidth="1276" windowHeight="759" tabRatio="518" activeSheetId="1"/>
    <customWorkbookView name="Корунова Олеся Юрьевна - Личное представление" guid="{5EB1B5BB-79BE-4318-9140-3FA31802D519}" mergeInterval="0" personalView="1" maximized="1" xWindow="-8" yWindow="-8" windowWidth="1296" windowHeight="1000" tabRatio="518" activeSheetId="1"/>
    <customWorkbookView name="Литвинчук Екатерина Николаевна - Личное представление" guid="{5FB953A5-71FF-4056-AF98-C9D06FF0EDF3}" mergeInterval="0" personalView="1" maximized="1" xWindow="-8" yWindow="-8" windowWidth="1296" windowHeight="1000" tabRatio="518" activeSheetId="1"/>
    <customWorkbookView name="Денисова Евгения Юрьевна - Личное представление" guid="{9FA29541-62F4-4CED-BF33-19F6BA57578F}" mergeInterval="0" personalView="1" maximized="1" windowWidth="1276" windowHeight="759" tabRatio="518" activeSheetId="1"/>
    <customWorkbookView name="kou - Личное представление" guid="{998B8119-4FF3-4A16-838D-539C6AE34D55}" mergeInterval="0" personalView="1" maximized="1" windowWidth="1148" windowHeight="645" tabRatio="518" activeSheetId="1"/>
    <customWorkbookView name="pav - Личное представление" guid="{539CB3DF-9B66-4BE7-9074-8CE0405EB8A6}" mergeInterval="0" personalView="1" maximized="1" xWindow="1" yWindow="1" windowWidth="1276" windowHeight="794" tabRatio="518" activeSheetId="1"/>
    <customWorkbookView name="User - Личное представление" guid="{D20DFCFE-63F9-4265-B37B-4F36C46DF159}" mergeInterval="0" personalView="1" maximized="1" xWindow="-8" yWindow="-8" windowWidth="1296" windowHeight="1000" tabRatio="518" activeSheetId="1"/>
    <customWorkbookView name="Морычева Надежда Николаевна - Личное представление" guid="{A6B98527-7CBF-4E4D-BDEA-9334A3EB779F}" mergeInterval="0" personalView="1" maximized="1" xWindow="-8" yWindow="-8" windowWidth="1296" windowHeight="1000" tabRatio="501" activeSheetId="1"/>
    <customWorkbookView name="Михальченко Светлана Николаевна - Личное представление" guid="{D7BC8E82-4392-4806-9DAE-D94253790B9C}" mergeInterval="0" personalView="1" maximized="1" windowWidth="1276" windowHeight="759" tabRatio="501" activeSheetId="1" showComments="commIndAndComment"/>
    <customWorkbookView name="Анастасия Вячеславовна - Личное представление" guid="{F2110B0B-AAE7-42F0-B553-C360E9249AD4}" mergeInterval="0" personalView="1" maximized="1" windowWidth="1276" windowHeight="779" tabRatio="501"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 name="Соловьёва Ольга Валерьевна - Личное представление" guid="{CB1A56DC-A135-41E6-8A02-AE4E518C879F}" mergeInterval="0" personalView="1" maximized="1" windowWidth="1916" windowHeight="855" tabRatio="623" activeSheetId="1" showComments="commIndAndComment"/>
    <customWorkbookView name="Коптеева Елена Анатольевна - Личное представление" guid="{2F7AC811-CA37-46E3-866E-6E10DF43054A}" mergeInterval="0" personalView="1" maximized="1" windowWidth="1276" windowHeight="799" tabRatio="698" activeSheetId="1"/>
    <customWorkbookView name="kaa - Личное представление" guid="{7B245AB0-C2AF-4822-BFC4-2399F85856C1}" mergeInterval="0" personalView="1" maximized="1" xWindow="1" yWindow="1" windowWidth="1280" windowHeight="803" tabRatio="518" activeSheetId="1"/>
    <customWorkbookView name="Вершинина Мария Игоревна - Личное представление" guid="{A0A3CD9B-2436-40D7-91DB-589A95FBBF00}" mergeInterval="0" personalView="1" maximized="1" windowWidth="1276" windowHeight="779" tabRatio="518" activeSheetId="1"/>
    <customWorkbookView name="Залецкая Ольга Геннадьевна - Личное представление" guid="{D95852A1-B0FC-4AC5-B62B-5CCBE05B0D15}" mergeInterval="0" personalView="1" maximized="1" windowWidth="1276" windowHeight="799" tabRatio="518" activeSheetId="1"/>
    <customWorkbookView name="Крыжановская Анна Александровна - Личное представление" guid="{3EEA7E1A-5F2B-4408-A34C-1F0223B5B245}" mergeInterval="0" personalView="1" maximized="1" xWindow="-8" yWindow="-8" windowWidth="1296" windowHeight="1000" tabRatio="518" activeSheetId="1"/>
    <customWorkbookView name="Астахова Анна Владимировна - Личное представление" guid="{13BE7114-35DF-4699-8779-61985C68F6C3}" mergeInterval="0" personalView="1" maximized="1" xWindow="-8" yWindow="-8" windowWidth="1296" windowHeight="1000" tabRatio="518" activeSheetId="1" showComments="commIndAndComment"/>
    <customWorkbookView name="Перевощикова Анна Васильевна - Личное представление" guid="{CCF533A2-322B-40E2-88B2-065E6D1D35B4}" mergeInterval="0" personalView="1" maximized="1" xWindow="-8" yWindow="-8" windowWidth="1296" windowHeight="1000" tabRatio="440" activeSheetId="1"/>
    <customWorkbookView name="Маслова Алина Рамазановна - Личное представление" guid="{99950613-28E7-4EC2-B918-559A2757B0A9}" mergeInterval="0" personalView="1" maximized="1" xWindow="-8" yWindow="-8" windowWidth="1936" windowHeight="1056" tabRatio="518" activeSheetId="1"/>
  </customWorkbookViews>
  <fileRecoveryPr autoRecover="0"/>
</workbook>
</file>

<file path=xl/calcChain.xml><?xml version="1.0" encoding="utf-8"?>
<calcChain xmlns="http://schemas.openxmlformats.org/spreadsheetml/2006/main">
  <c r="K83" i="1" l="1"/>
  <c r="H83" i="1"/>
  <c r="F83" i="1"/>
  <c r="K82" i="1"/>
  <c r="H82" i="1"/>
  <c r="F82" i="1"/>
  <c r="K81" i="1"/>
  <c r="J80" i="1"/>
  <c r="G80" i="1"/>
  <c r="E80" i="1"/>
  <c r="D80" i="1"/>
  <c r="C80" i="1"/>
  <c r="K80" i="1" l="1"/>
  <c r="F80" i="1"/>
  <c r="H80" i="1"/>
  <c r="F40" i="1"/>
  <c r="J25" i="1" l="1"/>
  <c r="J26" i="1"/>
  <c r="C134" i="1"/>
  <c r="J145" i="1" l="1"/>
  <c r="J144" i="1"/>
  <c r="J32" i="1" l="1"/>
  <c r="J51" i="1"/>
  <c r="C21" i="1" l="1"/>
  <c r="K32" i="1" l="1"/>
  <c r="J69" i="1" l="1"/>
  <c r="I69" i="1"/>
  <c r="H69" i="1"/>
  <c r="G69" i="1"/>
  <c r="F69" i="1"/>
  <c r="K73" i="1"/>
  <c r="J73" i="1"/>
  <c r="I73" i="1"/>
  <c r="H73" i="1"/>
  <c r="G73" i="1"/>
  <c r="F73" i="1"/>
  <c r="H40" i="1"/>
  <c r="G37" i="1" l="1"/>
  <c r="H38" i="1" l="1"/>
  <c r="F38" i="1"/>
  <c r="E37" i="1"/>
  <c r="I88" i="1" l="1"/>
  <c r="I70" i="1" s="1"/>
  <c r="I89" i="1"/>
  <c r="I71" i="1" s="1"/>
  <c r="I92" i="1"/>
  <c r="I64" i="1" l="1"/>
  <c r="I86" i="1"/>
  <c r="I65" i="1"/>
  <c r="K77" i="1"/>
  <c r="H77" i="1"/>
  <c r="F77" i="1"/>
  <c r="K76" i="1"/>
  <c r="H76" i="1"/>
  <c r="F76" i="1"/>
  <c r="K75" i="1"/>
  <c r="J74" i="1"/>
  <c r="G74" i="1"/>
  <c r="E74" i="1"/>
  <c r="D74" i="1"/>
  <c r="C74" i="1"/>
  <c r="F74" i="1" l="1"/>
  <c r="I68" i="1"/>
  <c r="I62" i="1" s="1"/>
  <c r="K74" i="1"/>
  <c r="H74" i="1"/>
  <c r="F136" i="1" l="1"/>
  <c r="E33" i="1" l="1"/>
  <c r="E26" i="1"/>
  <c r="F26" i="1" s="1"/>
  <c r="K17" i="1" l="1"/>
  <c r="H156" i="1" l="1"/>
  <c r="G100" i="1" l="1"/>
  <c r="G101" i="1"/>
  <c r="E101" i="1"/>
  <c r="G110" i="1"/>
  <c r="F106" i="1"/>
  <c r="F105" i="1"/>
  <c r="H106" i="1"/>
  <c r="H105" i="1"/>
  <c r="I13" i="1" l="1"/>
  <c r="F156" i="1" l="1"/>
  <c r="J170" i="1" l="1"/>
  <c r="J169" i="1"/>
  <c r="K25" i="1" l="1"/>
  <c r="H136" i="1"/>
  <c r="H137" i="1"/>
  <c r="D134" i="1"/>
  <c r="C37" i="1" l="1"/>
  <c r="I43" i="1" l="1"/>
  <c r="C100" i="1" l="1"/>
  <c r="F143" i="1"/>
  <c r="H143" i="1"/>
  <c r="K156" i="1" l="1"/>
  <c r="E138" i="1"/>
  <c r="F138" i="1" s="1"/>
  <c r="J29" i="1" l="1"/>
  <c r="J38" i="1"/>
  <c r="D37" i="1"/>
  <c r="K57" i="1" l="1"/>
  <c r="C43" i="1"/>
  <c r="I141" i="1" l="1"/>
  <c r="I10" i="1"/>
  <c r="G29" i="1" l="1"/>
  <c r="I29" i="1" l="1"/>
  <c r="I25" i="1"/>
  <c r="I21" i="1" s="1"/>
  <c r="K46" i="1" l="1"/>
  <c r="I14" i="1" l="1"/>
  <c r="I12" i="1"/>
  <c r="I11" i="1"/>
  <c r="I9" i="1" l="1"/>
  <c r="H185" i="1"/>
  <c r="H184" i="1"/>
  <c r="F184" i="1"/>
  <c r="F45" i="1" l="1"/>
  <c r="J100" i="1" l="1"/>
  <c r="C99" i="1"/>
  <c r="D160" i="1" l="1"/>
  <c r="C29" i="1"/>
  <c r="K19" i="1" l="1"/>
  <c r="J128" i="1"/>
  <c r="K15" i="1" l="1"/>
  <c r="K146" i="1" l="1"/>
  <c r="K185" i="1" l="1"/>
  <c r="K184" i="1"/>
  <c r="C183" i="1"/>
  <c r="J183" i="1"/>
  <c r="G183" i="1"/>
  <c r="E183" i="1"/>
  <c r="D183" i="1"/>
  <c r="K187" i="1"/>
  <c r="K186" i="1"/>
  <c r="F185" i="1"/>
  <c r="H183" i="1" l="1"/>
  <c r="F183" i="1"/>
  <c r="K183" i="1"/>
  <c r="H107" i="1" l="1"/>
  <c r="J37" i="1" l="1"/>
  <c r="K45" i="1"/>
  <c r="H45" i="1"/>
  <c r="H46" i="1"/>
  <c r="K176" i="1" l="1"/>
  <c r="E34" i="1" l="1"/>
  <c r="E29" i="1" s="1"/>
  <c r="D154" i="1"/>
  <c r="E154" i="1"/>
  <c r="G154" i="1"/>
  <c r="J154" i="1"/>
  <c r="C154" i="1"/>
  <c r="K157" i="1"/>
  <c r="K158" i="1"/>
  <c r="K159" i="1"/>
  <c r="H154" i="1" l="1"/>
  <c r="F154" i="1"/>
  <c r="K154" i="1"/>
  <c r="K162" i="1" l="1"/>
  <c r="K47" i="1"/>
  <c r="K39" i="1" l="1"/>
  <c r="K143" i="1" l="1"/>
  <c r="K145" i="1" l="1"/>
  <c r="D43" i="1" l="1"/>
  <c r="G116" i="1"/>
  <c r="C116" i="1"/>
  <c r="H33" i="1" l="1"/>
  <c r="K66" i="1"/>
  <c r="G13" i="1"/>
  <c r="K95" i="1"/>
  <c r="H95" i="1"/>
  <c r="F95" i="1"/>
  <c r="K94" i="1"/>
  <c r="H94" i="1"/>
  <c r="F94" i="1"/>
  <c r="K93" i="1"/>
  <c r="J92" i="1"/>
  <c r="G92" i="1"/>
  <c r="E92" i="1"/>
  <c r="D92" i="1"/>
  <c r="C92" i="1"/>
  <c r="E91" i="1"/>
  <c r="E73" i="1" s="1"/>
  <c r="D91" i="1"/>
  <c r="C91" i="1"/>
  <c r="C73" i="1" s="1"/>
  <c r="J90" i="1"/>
  <c r="G90" i="1"/>
  <c r="E90" i="1"/>
  <c r="D90" i="1"/>
  <c r="C90" i="1"/>
  <c r="J89" i="1"/>
  <c r="J71" i="1" s="1"/>
  <c r="G89" i="1"/>
  <c r="G71" i="1" s="1"/>
  <c r="E89" i="1"/>
  <c r="E71" i="1" s="1"/>
  <c r="D89" i="1"/>
  <c r="D71" i="1" s="1"/>
  <c r="C89" i="1"/>
  <c r="C71" i="1" s="1"/>
  <c r="J88" i="1"/>
  <c r="J70" i="1" s="1"/>
  <c r="E88" i="1"/>
  <c r="E70" i="1" s="1"/>
  <c r="D88" i="1"/>
  <c r="D70" i="1" s="1"/>
  <c r="C88" i="1"/>
  <c r="C70" i="1" s="1"/>
  <c r="E87" i="1"/>
  <c r="E69" i="1" s="1"/>
  <c r="D87" i="1"/>
  <c r="C87" i="1"/>
  <c r="J67" i="1"/>
  <c r="C69" i="1" l="1"/>
  <c r="C63" i="1" s="1"/>
  <c r="C10" i="1" s="1"/>
  <c r="D69" i="1"/>
  <c r="D73" i="1"/>
  <c r="K87" i="1"/>
  <c r="K69" i="1" s="1"/>
  <c r="H26" i="1"/>
  <c r="K88" i="1"/>
  <c r="K70" i="1" s="1"/>
  <c r="J86" i="1"/>
  <c r="K90" i="1"/>
  <c r="D86" i="1"/>
  <c r="E86" i="1"/>
  <c r="C86" i="1"/>
  <c r="K89" i="1"/>
  <c r="F88" i="1"/>
  <c r="F70" i="1" s="1"/>
  <c r="F89" i="1"/>
  <c r="F71" i="1" s="1"/>
  <c r="H89" i="1"/>
  <c r="H71" i="1" s="1"/>
  <c r="K92" i="1"/>
  <c r="G88" i="1"/>
  <c r="G70" i="1" s="1"/>
  <c r="F92" i="1"/>
  <c r="H92" i="1"/>
  <c r="C68" i="1" l="1"/>
  <c r="E65" i="1"/>
  <c r="K71" i="1"/>
  <c r="C64" i="1"/>
  <c r="J66" i="1"/>
  <c r="J68" i="1"/>
  <c r="D68" i="1"/>
  <c r="K86" i="1"/>
  <c r="F86" i="1"/>
  <c r="E68" i="1"/>
  <c r="H88" i="1"/>
  <c r="H70" i="1" s="1"/>
  <c r="G86" i="1"/>
  <c r="H86" i="1" s="1"/>
  <c r="K68" i="1" l="1"/>
  <c r="F68" i="1"/>
  <c r="G68" i="1"/>
  <c r="H68" i="1" s="1"/>
  <c r="K144" i="1"/>
  <c r="F32" i="1" l="1"/>
  <c r="G99" i="1"/>
  <c r="G63" i="1" s="1"/>
  <c r="G10" i="1" s="1"/>
  <c r="K33" i="1" l="1"/>
  <c r="F33" i="1"/>
  <c r="G104" i="1"/>
  <c r="J43" i="1" l="1"/>
  <c r="J21" i="1"/>
  <c r="G21" i="1"/>
  <c r="K43" i="1" l="1"/>
  <c r="D21" i="1"/>
  <c r="H21" i="1" s="1"/>
  <c r="E164" i="1"/>
  <c r="H162" i="1"/>
  <c r="F162" i="1"/>
  <c r="H163" i="1" l="1"/>
  <c r="J164" i="1"/>
  <c r="J13" i="1" l="1"/>
  <c r="K163" i="1"/>
  <c r="F163" i="1"/>
  <c r="K164" i="1"/>
  <c r="J160" i="1"/>
  <c r="G14" i="1" l="1"/>
  <c r="C141" i="1" l="1"/>
  <c r="J167" i="1"/>
  <c r="E170" i="1"/>
  <c r="G43" i="1" l="1"/>
  <c r="F46" i="1"/>
  <c r="E43" i="1"/>
  <c r="E58" i="1" l="1"/>
  <c r="E21" i="1" l="1"/>
  <c r="F21" i="1" s="1"/>
  <c r="K169" i="1" l="1"/>
  <c r="K170" i="1"/>
  <c r="K44" i="1" l="1"/>
  <c r="K26" i="1"/>
  <c r="K51" i="1"/>
  <c r="K54" i="1"/>
  <c r="K107" i="1" l="1"/>
  <c r="K34" i="1"/>
  <c r="J49" i="1"/>
  <c r="G160" i="1" l="1"/>
  <c r="K123" i="1" l="1"/>
  <c r="J122" i="1"/>
  <c r="K131" i="1"/>
  <c r="K130" i="1"/>
  <c r="K129" i="1"/>
  <c r="K125" i="1"/>
  <c r="K124" i="1"/>
  <c r="K119" i="1"/>
  <c r="K118" i="1"/>
  <c r="K117" i="1"/>
  <c r="K113" i="1"/>
  <c r="K112" i="1"/>
  <c r="K111" i="1"/>
  <c r="K106" i="1"/>
  <c r="K105" i="1"/>
  <c r="K104" i="1" l="1"/>
  <c r="K110" i="1"/>
  <c r="K128" i="1"/>
  <c r="K122" i="1"/>
  <c r="K116" i="1"/>
  <c r="J101" i="1" l="1"/>
  <c r="J65" i="1" s="1"/>
  <c r="J12" i="1" s="1"/>
  <c r="J64" i="1"/>
  <c r="J11" i="1" s="1"/>
  <c r="J99" i="1"/>
  <c r="J63" i="1" s="1"/>
  <c r="J10" i="1" s="1"/>
  <c r="J116" i="1"/>
  <c r="J62" i="1" l="1"/>
  <c r="J98" i="1"/>
  <c r="H146" i="1" l="1"/>
  <c r="F146" i="1"/>
  <c r="K171" i="1" l="1"/>
  <c r="H170" i="1"/>
  <c r="K40" i="1"/>
  <c r="K37" i="1" s="1"/>
  <c r="G174" i="1" l="1"/>
  <c r="J174" i="1" l="1"/>
  <c r="D55" i="1"/>
  <c r="J14" i="1" l="1"/>
  <c r="E174" i="1"/>
  <c r="D174" i="1"/>
  <c r="C174" i="1"/>
  <c r="K137" i="1"/>
  <c r="J104" i="1" l="1"/>
  <c r="H39" i="1"/>
  <c r="F39" i="1"/>
  <c r="J110" i="1"/>
  <c r="H51" i="1"/>
  <c r="G49" i="1"/>
  <c r="D49" i="1"/>
  <c r="C49" i="1"/>
  <c r="F170" i="1"/>
  <c r="F51" i="1"/>
  <c r="K50" i="1"/>
  <c r="K177" i="1"/>
  <c r="K179" i="1"/>
  <c r="K178" i="1"/>
  <c r="K175" i="1"/>
  <c r="K49" i="1" l="1"/>
  <c r="K174" i="1"/>
  <c r="E49" i="1"/>
  <c r="F37" i="1"/>
  <c r="H37" i="1"/>
  <c r="H49" i="1"/>
  <c r="F49" i="1" l="1"/>
  <c r="F43" i="1"/>
  <c r="H43" i="1"/>
  <c r="H25" i="1"/>
  <c r="H140" i="1"/>
  <c r="F140" i="1"/>
  <c r="K140" i="1"/>
  <c r="K14" i="1" s="1"/>
  <c r="K139" i="1"/>
  <c r="K13" i="1" s="1"/>
  <c r="K136" i="1"/>
  <c r="J134" i="1"/>
  <c r="J55" i="1"/>
  <c r="F145" i="1"/>
  <c r="F144" i="1"/>
  <c r="H145" i="1"/>
  <c r="H144" i="1"/>
  <c r="J141" i="1"/>
  <c r="G141" i="1"/>
  <c r="E141" i="1"/>
  <c r="D141" i="1"/>
  <c r="F25" i="1"/>
  <c r="G134" i="1" l="1"/>
  <c r="H141" i="1"/>
  <c r="H138" i="1"/>
  <c r="K138" i="1"/>
  <c r="F141" i="1"/>
  <c r="K141" i="1"/>
  <c r="D29" i="1"/>
  <c r="H32" i="1"/>
  <c r="H29" i="1" l="1"/>
  <c r="F29" i="1"/>
  <c r="K21" i="1"/>
  <c r="K134" i="1"/>
  <c r="H134" i="1"/>
  <c r="K29" i="1"/>
  <c r="E160" i="1" l="1"/>
  <c r="C160" i="1"/>
  <c r="G55" i="1"/>
  <c r="H160" i="1" l="1"/>
  <c r="F160" i="1"/>
  <c r="K160" i="1"/>
  <c r="K168" i="1"/>
  <c r="D167" i="1"/>
  <c r="E167" i="1"/>
  <c r="G167" i="1"/>
  <c r="C167" i="1"/>
  <c r="H169" i="1"/>
  <c r="F169" i="1"/>
  <c r="K167" i="1" l="1"/>
  <c r="F137" i="1"/>
  <c r="E134" i="1"/>
  <c r="H167" i="1"/>
  <c r="F167" i="1"/>
  <c r="G128" i="1"/>
  <c r="E128" i="1"/>
  <c r="D128" i="1"/>
  <c r="C128" i="1"/>
  <c r="H124" i="1"/>
  <c r="H123" i="1"/>
  <c r="D122" i="1"/>
  <c r="C122" i="1"/>
  <c r="H117" i="1"/>
  <c r="F117" i="1"/>
  <c r="E116" i="1"/>
  <c r="D116" i="1"/>
  <c r="H112" i="1"/>
  <c r="F112" i="1"/>
  <c r="E110" i="1"/>
  <c r="D110" i="1"/>
  <c r="C110" i="1"/>
  <c r="F107" i="1"/>
  <c r="E104" i="1"/>
  <c r="D104" i="1"/>
  <c r="C104" i="1"/>
  <c r="E103" i="1"/>
  <c r="D103" i="1"/>
  <c r="C103" i="1"/>
  <c r="C67" i="1" s="1"/>
  <c r="E102" i="1"/>
  <c r="D102" i="1"/>
  <c r="C102" i="1"/>
  <c r="C66" i="1" s="1"/>
  <c r="C13" i="1" s="1"/>
  <c r="G65" i="1"/>
  <c r="G12" i="1" s="1"/>
  <c r="D101" i="1"/>
  <c r="C101" i="1"/>
  <c r="C65" i="1" s="1"/>
  <c r="C12" i="1" s="1"/>
  <c r="G64" i="1"/>
  <c r="G11" i="1" s="1"/>
  <c r="D100" i="1"/>
  <c r="C11" i="1"/>
  <c r="D99" i="1"/>
  <c r="D65" i="1" l="1"/>
  <c r="D64" i="1"/>
  <c r="D63" i="1"/>
  <c r="E67" i="1"/>
  <c r="E100" i="1"/>
  <c r="F134" i="1"/>
  <c r="E12" i="1"/>
  <c r="E66" i="1"/>
  <c r="E13" i="1" s="1"/>
  <c r="E99" i="1"/>
  <c r="F99" i="1" s="1"/>
  <c r="D67" i="1"/>
  <c r="D66" i="1"/>
  <c r="C62" i="1"/>
  <c r="K99" i="1"/>
  <c r="K63" i="1" s="1"/>
  <c r="K101" i="1"/>
  <c r="K65" i="1" s="1"/>
  <c r="K100" i="1"/>
  <c r="C98" i="1"/>
  <c r="F104" i="1"/>
  <c r="F116" i="1"/>
  <c r="H101" i="1"/>
  <c r="G98" i="1"/>
  <c r="C14" i="1"/>
  <c r="D98" i="1"/>
  <c r="H100" i="1"/>
  <c r="F101" i="1"/>
  <c r="H104" i="1"/>
  <c r="H99" i="1"/>
  <c r="F110" i="1"/>
  <c r="H110" i="1"/>
  <c r="H116" i="1"/>
  <c r="H122" i="1"/>
  <c r="D13" i="1" l="1"/>
  <c r="H13" i="1" s="1"/>
  <c r="D10" i="1"/>
  <c r="H10" i="1" s="1"/>
  <c r="D11" i="1"/>
  <c r="K64" i="1"/>
  <c r="K11" i="1" s="1"/>
  <c r="D62" i="1"/>
  <c r="D12" i="1"/>
  <c r="C9" i="1"/>
  <c r="E98" i="1"/>
  <c r="F98" i="1" s="1"/>
  <c r="E14" i="1"/>
  <c r="E64" i="1"/>
  <c r="E11" i="1" s="1"/>
  <c r="F11" i="1" s="1"/>
  <c r="F122" i="1"/>
  <c r="E63" i="1"/>
  <c r="E10" i="1" s="1"/>
  <c r="K98" i="1"/>
  <c r="D14" i="1"/>
  <c r="H14" i="1" s="1"/>
  <c r="F100" i="1"/>
  <c r="J9" i="1"/>
  <c r="H98" i="1"/>
  <c r="F10" i="1" l="1"/>
  <c r="H11" i="1"/>
  <c r="F14" i="1"/>
  <c r="H12" i="1"/>
  <c r="F12" i="1"/>
  <c r="F13" i="1"/>
  <c r="D9" i="1"/>
  <c r="E62" i="1"/>
  <c r="F62" i="1" s="1"/>
  <c r="F64" i="1"/>
  <c r="F63" i="1"/>
  <c r="H63" i="1"/>
  <c r="G62" i="1"/>
  <c r="H62" i="1" s="1"/>
  <c r="H64" i="1"/>
  <c r="G9" i="1"/>
  <c r="H65" i="1"/>
  <c r="F65" i="1"/>
  <c r="H9" i="1" l="1"/>
  <c r="K62" i="1"/>
  <c r="E9" i="1"/>
  <c r="F9" i="1" s="1"/>
  <c r="K58" i="1" l="1"/>
  <c r="K12" i="1" s="1"/>
  <c r="K56" i="1"/>
  <c r="K10" i="1" s="1"/>
  <c r="H57" i="1"/>
  <c r="F57" i="1"/>
  <c r="E55" i="1"/>
  <c r="C55" i="1"/>
  <c r="H17" i="1"/>
  <c r="J15" i="1"/>
  <c r="G15" i="1"/>
  <c r="D15" i="1"/>
  <c r="E15" i="1"/>
  <c r="C15" i="1"/>
  <c r="F17" i="1"/>
  <c r="H15" i="1" l="1"/>
  <c r="K55" i="1"/>
  <c r="F15" i="1"/>
  <c r="H55" i="1"/>
  <c r="F55" i="1"/>
  <c r="K9" i="1" l="1"/>
</calcChain>
</file>

<file path=xl/sharedStrings.xml><?xml version="1.0" encoding="utf-8"?>
<sst xmlns="http://schemas.openxmlformats.org/spreadsheetml/2006/main" count="261" uniqueCount="123">
  <si>
    <t>Факт финансирования</t>
  </si>
  <si>
    <t>5.</t>
  </si>
  <si>
    <t>% исполнения к уточненному плану</t>
  </si>
  <si>
    <t>№ п/п</t>
  </si>
  <si>
    <t>федеральный бюджет</t>
  </si>
  <si>
    <t>привлечённые средства</t>
  </si>
  <si>
    <t>Исполнение</t>
  </si>
  <si>
    <t>Фактически
 профинансировано</t>
  </si>
  <si>
    <t>Наименование программы/подпрограммы</t>
  </si>
  <si>
    <t>Исполнено (кассовый расход)</t>
  </si>
  <si>
    <t>6.</t>
  </si>
  <si>
    <t xml:space="preserve">бюджет МО </t>
  </si>
  <si>
    <t>% к уточненному плану</t>
  </si>
  <si>
    <t>бюджет МО сверх соглашения</t>
  </si>
  <si>
    <t>2.</t>
  </si>
  <si>
    <t>3.</t>
  </si>
  <si>
    <t>бюджет ХМАО-Югры</t>
  </si>
  <si>
    <t>8.</t>
  </si>
  <si>
    <t>10.</t>
  </si>
  <si>
    <t>11.</t>
  </si>
  <si>
    <t>12.</t>
  </si>
  <si>
    <t>13.</t>
  </si>
  <si>
    <t>14.</t>
  </si>
  <si>
    <t>15.</t>
  </si>
  <si>
    <t>16.</t>
  </si>
  <si>
    <t>17.</t>
  </si>
  <si>
    <t>18.</t>
  </si>
  <si>
    <t>19.</t>
  </si>
  <si>
    <t>22.</t>
  </si>
  <si>
    <t>21.</t>
  </si>
  <si>
    <t>20.</t>
  </si>
  <si>
    <t>Всего по программам 
Ханты-Мансийского автономного округа - Югры</t>
  </si>
  <si>
    <t>(тыс. руб.)</t>
  </si>
  <si>
    <t>1.</t>
  </si>
  <si>
    <t>4.</t>
  </si>
  <si>
    <t xml:space="preserve">7. </t>
  </si>
  <si>
    <t>Ожидаемый остаток средств на 1 января года, следующего за отчетным</t>
  </si>
  <si>
    <t>Реализация мероприятий не запланирована</t>
  </si>
  <si>
    <t>бюджет ХМАО - Югры</t>
  </si>
  <si>
    <t>бюджет МО</t>
  </si>
  <si>
    <t>Улучшение жилищных условий молодых семей в соответствии с федеральной целевой программой "Жилище" (УУиРЖ)</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</si>
  <si>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</si>
  <si>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Улучшение жилищных условий ветеранов Великой Отечественной войны (ДАиГ)</t>
  </si>
  <si>
    <t>11.1.</t>
  </si>
  <si>
    <t>11.1.1.</t>
  </si>
  <si>
    <t>11.2.</t>
  </si>
  <si>
    <t>11.2.1.</t>
  </si>
  <si>
    <t>11.2.2.</t>
  </si>
  <si>
    <t>11.2.3.</t>
  </si>
  <si>
    <t>11.2.4.</t>
  </si>
  <si>
    <t>11.2.5.</t>
  </si>
  <si>
    <t>Пояснения, ожидаемые результаты, планируемые сроки выполнения работ, оказания услуг, причины неисполнения и так далее</t>
  </si>
  <si>
    <t xml:space="preserve">                                                                                                                                                                             </t>
  </si>
  <si>
    <t xml:space="preserve">бюджет ХМАО - Югры </t>
  </si>
  <si>
    <t xml:space="preserve">бюджет ХМАО-Югры </t>
  </si>
  <si>
    <t xml:space="preserve">федеральный бюджет </t>
  </si>
  <si>
    <t>Обеспечение жильем граждан, уволенных с военной службы и приравненных к ним лиц (УУиРЖ)</t>
  </si>
  <si>
    <t>Улица Киртбая от  ул. 1 "З" до ул. 3 "З"(ДАиГ)</t>
  </si>
  <si>
    <t>26.</t>
  </si>
  <si>
    <t xml:space="preserve">Государственная программа «Доступная среда в Ханты-Мансийском автономном округе – Югре на 2016-2020 годы» </t>
  </si>
  <si>
    <t xml:space="preserve">Государственная программа «Оказание содействия добровольному переселению в Ханты-Мансийский автономный округ – Югру соотечественников, проживающих за рубежом, на 2016–2020 годы» </t>
  </si>
  <si>
    <t>Сетевой план- график*</t>
  </si>
  <si>
    <t>11.1.2.</t>
  </si>
  <si>
    <r>
      <t xml:space="preserve">Государственная программа "Развитие здравоохранения  на 2018-2025 годы и на период до 2030 года" 
</t>
    </r>
    <r>
      <rPr>
        <sz val="16"/>
        <rFont val="Times New Roman"/>
        <family val="2"/>
        <charset val="204"/>
      </rPr>
      <t>(1. Субвенции на организацию осуществления мероприятий по проведению дезинсекции и дератизации.)</t>
    </r>
  </si>
  <si>
    <r>
      <t xml:space="preserve">Финансовые затраты на реализацию программы в </t>
    </r>
    <r>
      <rPr>
        <u/>
        <sz val="18"/>
        <color theme="1"/>
        <rFont val="Times New Roman"/>
        <family val="2"/>
        <charset val="204"/>
      </rPr>
      <t>2018</t>
    </r>
    <r>
      <rPr>
        <sz val="18"/>
        <color theme="1"/>
        <rFont val="Times New Roman"/>
        <family val="2"/>
        <charset val="204"/>
      </rPr>
      <t xml:space="preserve"> году  </t>
    </r>
  </si>
  <si>
    <t>на 01.02.2018</t>
  </si>
  <si>
    <t xml:space="preserve">Утвержденный план 
на 2018 год </t>
  </si>
  <si>
    <t xml:space="preserve">Уточненный план 
на 2018 год </t>
  </si>
  <si>
    <t>Ожидаемое исполнение на 01.01.2019</t>
  </si>
  <si>
    <r>
      <t>Государственная программа «Развитие агропромышленного комплекса и рынков сельскохозяйственной продукции, сырья и продовольствия в Ханты-Мансийском автономном округе - Югре на 2018-2025 годы и на период до 2030 года»</t>
    </r>
    <r>
      <rPr>
        <sz val="16"/>
        <rFont val="Times New Roman"/>
        <family val="2"/>
        <charset val="204"/>
      </rPr>
      <t xml:space="preserve"> 
(1. Субвенции на повышение эффективности использования и развитие ресурсного потенциала рыбохозяйственного комплекса;
 2. субвенции по поддержку животноводства, переработку и реализацию продукции животноводства;
3. субвенции на проведение мероприятий по предупреждению и ликвидации болезней животных, их лечению, защите населения от болезней, общих для человека и животных) </t>
    </r>
  </si>
  <si>
    <r>
      <t xml:space="preserve">Государственная программа «Развитие жилищно-коммунального комплекса и повышение энергетической эффективности в Ханты-Мансийском автономном округе - Югре на 2018 - 2025 годы и на период до 2030 года» 
</t>
    </r>
    <r>
      <rPr>
        <sz val="16"/>
        <rFont val="Times New Roman"/>
        <family val="2"/>
        <charset val="204"/>
      </rPr>
      <t>(1.Субвенции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2. Субсидии на поддержку государственных программ субъектов Российской Федерации и муниципальных программ формирования современной городской среды;
3.Субсидии на реализацию полномочий в сфере жилищно-коммунального комплекса;
4.Субсидии на поддержку государственных программ субъектов Российской Федерации и муниципальных программ формирования современной городской среды</t>
    </r>
  </si>
  <si>
    <r>
      <t xml:space="preserve">Государственная программа "Развитие транспортной системы Ханты-Мансийского автономного округа - Югры на 2018-2025 годы и на период до 2030 года" 
</t>
    </r>
    <r>
      <rPr>
        <sz val="16"/>
        <rFont val="Times New Roman"/>
        <family val="2"/>
        <charset val="204"/>
      </rPr>
      <t>(1. Субсидии на строительство (реконструкцию), капитальный ремонт и ремонт автомобильных дорог общего пользования местного значения)</t>
    </r>
  </si>
  <si>
    <r>
      <rPr>
        <b/>
        <sz val="16"/>
        <rFont val="Times New Roman"/>
        <family val="1"/>
        <charset val="204"/>
      </rPr>
      <t>Государственная программа "Развитие физической культуры и спорта в Ханты-Мансийском автономном округе — Югре на 2018 — 2025 годы и на период до 2030 года"</t>
    </r>
    <r>
      <rPr>
        <b/>
        <sz val="16"/>
        <color rgb="FFFF0000"/>
        <rFont val="Times New Roman"/>
        <family val="2"/>
        <charset val="204"/>
      </rPr>
      <t xml:space="preserve">
</t>
    </r>
    <r>
      <rPr>
        <b/>
        <sz val="16"/>
        <rFont val="Times New Roman"/>
        <family val="1"/>
        <charset val="204"/>
      </rPr>
      <t>(</t>
    </r>
    <r>
      <rPr>
        <sz val="16"/>
        <rFont val="Times New Roman"/>
        <family val="1"/>
        <charset val="204"/>
      </rPr>
      <t>1</t>
    </r>
    <r>
      <rPr>
        <b/>
        <sz val="16"/>
        <rFont val="Times New Roman"/>
        <family val="1"/>
        <charset val="204"/>
      </rPr>
      <t xml:space="preserve">. </t>
    </r>
    <r>
      <rPr>
        <sz val="16"/>
        <rFont val="Times New Roman"/>
        <family val="1"/>
        <charset val="204"/>
      </rPr>
      <t>Субсидии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проведения тренировочных сборов и участия в соревнованиях.</t>
    </r>
    <r>
      <rPr>
        <sz val="16"/>
        <color rgb="FFFF0000"/>
        <rFont val="Times New Roman"/>
        <family val="2"/>
        <charset val="204"/>
      </rPr>
      <t xml:space="preserve">
</t>
    </r>
  </si>
  <si>
    <r>
      <rPr>
        <b/>
        <sz val="16"/>
        <rFont val="Times New Roman"/>
        <family val="1"/>
        <charset val="204"/>
      </rPr>
      <t>Государственная программа "Развитие культуры и туризма в Ханты-Мансийском автономном округе - Югре на 2018-2025 годы и на период до 2030 года"</t>
    </r>
    <r>
      <rPr>
        <sz val="16"/>
        <rFont val="Times New Roman"/>
        <family val="1"/>
        <charset val="204"/>
      </rPr>
      <t xml:space="preserve"> </t>
    </r>
    <r>
      <rPr>
        <sz val="16"/>
        <color rgb="FFFF0000"/>
        <rFont val="Times New Roman"/>
        <family val="2"/>
        <charset val="204"/>
      </rPr>
      <t xml:space="preserve">
</t>
    </r>
    <r>
      <rPr>
        <sz val="16"/>
        <rFont val="Times New Roman"/>
        <family val="1"/>
        <charset val="204"/>
      </rPr>
      <t xml:space="preserve">(1. Субвенции на 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 </t>
    </r>
    <r>
      <rPr>
        <sz val="16"/>
        <color rgb="FFFF0000"/>
        <rFont val="Times New Roman"/>
        <family val="2"/>
        <charset val="204"/>
      </rPr>
      <t xml:space="preserve">
</t>
    </r>
    <r>
      <rPr>
        <sz val="16"/>
        <rFont val="Times New Roman"/>
        <family val="1"/>
        <charset val="204"/>
      </rPr>
      <t>2. Субсидии на развитие сферы культуры в муниципальных образованиях автономного округа;</t>
    </r>
    <r>
      <rPr>
        <sz val="16"/>
        <color rgb="FFFF0000"/>
        <rFont val="Times New Roman"/>
        <family val="2"/>
        <charset val="204"/>
      </rPr>
      <t xml:space="preserve">
</t>
    </r>
    <r>
      <rPr>
        <sz val="16"/>
        <rFont val="Times New Roman"/>
        <family val="1"/>
        <charset val="204"/>
      </rPr>
      <t>3. Субсидии на поддержку отрасли культуры;</t>
    </r>
    <r>
      <rPr>
        <sz val="16"/>
        <color rgb="FFFF0000"/>
        <rFont val="Times New Roman"/>
        <family val="2"/>
        <charset val="204"/>
      </rPr>
      <t xml:space="preserve">
</t>
    </r>
    <r>
      <rPr>
        <sz val="16"/>
        <rFont val="Times New Roman"/>
        <family val="1"/>
        <charset val="204"/>
      </rPr>
      <t>4. Судсидии на поддержку творческой деятельности и техническое оснащение детских и кукольных театров; 
5.Субсидии на 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№597 №О мероприятиях по реализации государственной социальной политики")</t>
    </r>
    <r>
      <rPr>
        <sz val="16"/>
        <color rgb="FFFF0000"/>
        <rFont val="Times New Roman"/>
        <family val="2"/>
        <charset val="204"/>
      </rPr>
      <t xml:space="preserve">
</t>
    </r>
  </si>
  <si>
    <t xml:space="preserve">Заключен  МК № 08/2017 от 25.10.2017 с ООО СК "ЮВиС"  на выполнение работ по строительству объекта "Улица Киртбая от  ул. 1 "З" до ул. 3 "З" . Цена контракта - 678 069,2 тыс.руб. В 2017 году выполнены работы на сумму  83 768,8 тыс.руб. Срок выполнения работ по 30 июня 2019 года. Ориентировочный срок ввода объекта в эксплуатацию - июль 2019 года.  </t>
  </si>
  <si>
    <t>11.1.2.1.</t>
  </si>
  <si>
    <r>
      <rPr>
        <b/>
        <sz val="16"/>
        <rFont val="Times New Roman"/>
        <family val="1"/>
        <charset val="204"/>
      </rPr>
      <t>Государственная программа «Содействие занятости населения в Ханты-Мансийском автономном округе – Югре на 2018-2025 годы и на период до 2030 года» 
(</t>
    </r>
    <r>
      <rPr>
        <sz val="16"/>
        <rFont val="Times New Roman"/>
        <family val="1"/>
        <charset val="204"/>
      </rPr>
      <t>1.</t>
    </r>
    <r>
      <rPr>
        <b/>
        <sz val="16"/>
        <rFont val="Times New Roman"/>
        <family val="1"/>
        <charset val="204"/>
      </rPr>
      <t xml:space="preserve"> </t>
    </r>
    <r>
      <rPr>
        <sz val="16"/>
        <rFont val="Times New Roman"/>
        <family val="1"/>
        <charset val="204"/>
      </rPr>
      <t xml:space="preserve">Субвенции на осуществление отдельных государственных полномочий в сфере трудовых отношений и государственного управления охраной труда; </t>
    </r>
    <r>
      <rPr>
        <sz val="16"/>
        <color rgb="FFFF0000"/>
        <rFont val="Times New Roman"/>
        <family val="2"/>
        <charset val="204"/>
      </rPr>
      <t xml:space="preserve">
</t>
    </r>
    <r>
      <rPr>
        <sz val="16"/>
        <rFont val="Times New Roman"/>
        <family val="1"/>
        <charset val="204"/>
      </rPr>
      <t>2. Иные межбюджетные трансферты на реализацию  мероприятий по содействию трудоустройству граждан.)</t>
    </r>
  </si>
  <si>
    <t xml:space="preserve">В связи с отсутствием на 01.01.2018 участников подпрограммы, средства федерального бюджета до муниципального образования не доводились. </t>
  </si>
  <si>
    <t>В 2018 году из средств окружного бюджета предусмотрены расходы на приобретение конвертов и бумаги.</t>
  </si>
  <si>
    <r>
      <rPr>
        <u/>
        <sz val="16"/>
        <rFont val="Times New Roman"/>
        <family val="2"/>
        <charset val="204"/>
      </rPr>
      <t>АГ:</t>
    </r>
    <r>
      <rPr>
        <sz val="16"/>
        <rFont val="Times New Roman"/>
        <family val="2"/>
        <charset val="204"/>
      </rPr>
      <t xml:space="preserve"> Бюджетные ассигнования запланированы на выплату заработной платы сотруднику в рамках реализации переданного государственного полномочия по обеспечению регулирования деятельности по обращению с отходами производства и потребления и на техническое обеспечение. 
Закупки на приобретение материальных запасов планируется провести в соответствии с планом - графиком.
</t>
    </r>
  </si>
  <si>
    <r>
      <rPr>
        <b/>
        <sz val="16"/>
        <rFont val="Times New Roman"/>
        <family val="1"/>
        <charset val="204"/>
      </rPr>
      <t>Государственная программа «Развитие образования в Ханты-Мансийском автономном округе – Югре на 2018-2025 годы и на период до 2030 года»</t>
    </r>
    <r>
      <rPr>
        <b/>
        <sz val="16"/>
        <color rgb="FFFF0000"/>
        <rFont val="Times New Roman"/>
        <family val="2"/>
        <charset val="204"/>
      </rPr>
      <t xml:space="preserve">
</t>
    </r>
    <r>
      <rPr>
        <sz val="16"/>
        <rFont val="Times New Roman"/>
        <family val="1"/>
        <charset val="204"/>
      </rPr>
      <t>1.</t>
    </r>
    <r>
      <rPr>
        <b/>
        <sz val="16"/>
        <rFont val="Times New Roman"/>
        <family val="1"/>
        <charset val="204"/>
      </rPr>
      <t xml:space="preserve"> </t>
    </r>
    <r>
      <rPr>
        <sz val="16"/>
        <rFont val="Times New Roman"/>
        <family val="1"/>
        <charset val="204"/>
      </rPr>
      <t>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t>
    </r>
    <r>
      <rPr>
        <sz val="16"/>
        <color rgb="FFFF0000"/>
        <rFont val="Times New Roman"/>
        <family val="2"/>
        <charset val="204"/>
      </rPr>
      <t xml:space="preserve">
</t>
    </r>
    <r>
      <rPr>
        <sz val="16"/>
        <rFont val="Times New Roman"/>
        <family val="1"/>
        <charset val="204"/>
      </rPr>
      <t>2. Субвенции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r>
    <r>
      <rPr>
        <sz val="16"/>
        <color rgb="FFFF0000"/>
        <rFont val="Times New Roman"/>
        <family val="2"/>
        <charset val="204"/>
      </rPr>
      <t xml:space="preserve">
</t>
    </r>
    <r>
      <rPr>
        <sz val="16"/>
        <rFont val="Times New Roman"/>
        <family val="1"/>
        <charset val="204"/>
      </rPr>
      <t>3. 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4. Субвенции на организацию и обеспечение отдыха и оздоровления детей, в том числе в этнической среде;
5.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t>
    </r>
    <r>
      <rPr>
        <sz val="16"/>
        <color rgb="FFFF0000"/>
        <rFont val="Times New Roman"/>
        <family val="2"/>
        <charset val="204"/>
      </rPr>
      <t xml:space="preserve">
</t>
    </r>
    <r>
      <rPr>
        <sz val="16"/>
        <rFont val="Times New Roman"/>
        <family val="1"/>
        <charset val="204"/>
      </rPr>
      <t>6. Субсидии на дополнительное финансовое обеспечение мероприятий по организации питания обучающихся;</t>
    </r>
    <r>
      <rPr>
        <sz val="16"/>
        <color rgb="FFFF0000"/>
        <rFont val="Times New Roman"/>
        <family val="2"/>
        <charset val="204"/>
      </rPr>
      <t xml:space="preserve">
</t>
    </r>
    <r>
      <rPr>
        <sz val="16"/>
        <rFont val="Times New Roman"/>
        <family val="1"/>
        <charset val="204"/>
      </rPr>
      <t>7.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8. Субсидии 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 761 "О Национальной стратегии действий в интересах детей на 2012–2017 годы"</t>
    </r>
    <r>
      <rPr>
        <sz val="16"/>
        <color rgb="FFFF0000"/>
        <rFont val="Times New Roman"/>
        <family val="2"/>
        <charset val="204"/>
      </rPr>
      <t xml:space="preserve">
</t>
    </r>
    <r>
      <rPr>
        <sz val="16"/>
        <rFont val="Times New Roman"/>
        <family val="1"/>
        <charset val="204"/>
      </rPr>
      <t>9. Субсидии на строительство и реконструкцию дошкольных образовательных и общеобразовательных организаций;</t>
    </r>
    <r>
      <rPr>
        <sz val="16"/>
        <color rgb="FFFF0000"/>
        <rFont val="Times New Roman"/>
        <family val="2"/>
        <charset val="204"/>
      </rPr>
      <t xml:space="preserve">
</t>
    </r>
    <r>
      <rPr>
        <sz val="16"/>
        <rFont val="Times New Roman"/>
        <family val="1"/>
        <charset val="204"/>
      </rPr>
      <t>10. Иные межбюджетные трансферы от Департамента образования и молодежной политики ХМАО-Югры на организацию и проведение единого государственного экзамена.</t>
    </r>
  </si>
  <si>
    <r>
      <rPr>
        <u/>
        <sz val="16"/>
        <rFont val="Times New Roman"/>
        <family val="1"/>
        <charset val="204"/>
      </rPr>
      <t>АГ:</t>
    </r>
    <r>
      <rPr>
        <sz val="16"/>
        <rFont val="Times New Roman"/>
        <family val="1"/>
        <charset val="204"/>
      </rPr>
      <t xml:space="preserve"> По состоянию на 01.02.2018 произведена выплата заработной платы за первую половину января месяца 2018 года,  оплата услуг по содержанию имущества, поставке основных средств и материальных запасов, поставке товара в соответствии с условиями заключаемых договоров,  в рамках переданных полномочий в сфере трудовых отношений государственного управления охраной труда.
</t>
    </r>
    <r>
      <rPr>
        <u/>
        <sz val="16"/>
        <rFont val="Times New Roman"/>
        <family val="1"/>
        <charset val="204"/>
      </rPr>
      <t>ДФ:</t>
    </r>
    <r>
      <rPr>
        <sz val="16"/>
        <rFont val="Times New Roman"/>
        <family val="1"/>
        <charset val="204"/>
      </rPr>
      <t xml:space="preserve"> Иные межбюджетные трансферты на реализацию  мероприятий по содействию трудоустройству граждан зарезервированы в бюджетной росписи департамента финансов до определения исполнителей.
</t>
    </r>
    <r>
      <rPr>
        <u/>
        <sz val="16"/>
        <color rgb="FFFF0000"/>
        <rFont val="Times New Roman"/>
        <family val="2"/>
        <charset val="204"/>
      </rPr>
      <t/>
    </r>
  </si>
  <si>
    <r>
      <rPr>
        <u/>
        <sz val="16"/>
        <rFont val="Times New Roman"/>
        <family val="1"/>
        <charset val="204"/>
      </rPr>
      <t>УППЭК:</t>
    </r>
    <r>
      <rPr>
        <sz val="16"/>
        <rFont val="Times New Roman"/>
        <family val="1"/>
        <charset val="204"/>
      </rPr>
      <t xml:space="preserve"> в рамках реализации государственной программы планируется заключение муниципального контракта на оказание услуг по санитарно-противоэпидемическим мероприятиям (акарицидная, ларвицидная обработки, барьерная дератизация) в городе Сургут. 
Кроме того, денежные средства будут использованы на выплату заработной платы и начисления на выплаты по оплате труда специалисту, ответственному за подготовку документов (отчетов об использовании субвенции на осуществление отдельных полномочий автономного округа по организации по санитарно-противоэпидемическим мероприятиям (акарицидная, ларвицидная обработки, барьерная дератизация) города Сургута), а также на техническое обеспечение. Денежные средства будут освоены в течение года.</t>
    </r>
  </si>
  <si>
    <r>
      <t>Государственная программа «Социальная поддержка жителей Ханты-Мансийского автономного округа - Югры на 2018 - 2025 годы и на период до 2030 года» 
(</t>
    </r>
    <r>
      <rPr>
        <sz val="16"/>
        <rFont val="Times New Roman"/>
        <family val="2"/>
        <charset val="204"/>
      </rPr>
      <t xml:space="preserve">1. Субвенции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2. Субвенции на осуществление полномочий по образованию и организации деятельности комиссий по делам несовершеннолетних и защите их прав; 
3. Субвенции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4. Субвенции на осуществление деятельности по опеке и попечительству;
5. Субвенции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t>
    </r>
  </si>
  <si>
    <r>
      <rPr>
        <u/>
        <sz val="16"/>
        <rFont val="Times New Roman"/>
        <family val="1"/>
        <charset val="204"/>
      </rPr>
      <t>АГ:</t>
    </r>
    <r>
      <rPr>
        <sz val="16"/>
        <rFont val="Times New Roman"/>
        <family val="1"/>
        <charset val="204"/>
      </rPr>
      <t xml:space="preserve"> Функции по обеспечению организации деятельности   по государственной регистрации актов гражданского состояния, осуществляемые   в рамках переданных государственных полномочий    осуществляются в плановом режиме.         </t>
    </r>
    <r>
      <rPr>
        <sz val="16"/>
        <color rgb="FFFF0000"/>
        <rFont val="Times New Roman"/>
        <family val="2"/>
        <charset val="204"/>
      </rPr>
      <t xml:space="preserve">           
</t>
    </r>
    <r>
      <rPr>
        <u/>
        <sz val="16"/>
        <color rgb="FFFF0000"/>
        <rFont val="Times New Roman"/>
        <family val="2"/>
        <charset val="204"/>
      </rPr>
      <t/>
    </r>
  </si>
  <si>
    <r>
      <t xml:space="preserve">Государственная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2018 - 2025 годах и на период до 2030 года»
</t>
    </r>
    <r>
      <rPr>
        <sz val="16"/>
        <rFont val="Times New Roman"/>
        <family val="2"/>
        <charset val="204"/>
      </rPr>
      <t>(1. 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2.Субсидии на создание условий для деятельности народных дружин;
3. Субсидии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4. Субсидии на обеспечение функционирования и развития систем видеонаблюдения в сфере общественного порядка;
5.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6. Субсидии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и интеграции мигрантов, профилактики экстремизма.)</t>
    </r>
  </si>
  <si>
    <r>
      <t>Государственная программа «Социально-экономическое развитие и повышение инвестиционной привлекательности Ханты-Мансийского автономного округа - Югры в 2018 - 2025 годах и на период до 2030 года» 
(</t>
    </r>
    <r>
      <rPr>
        <sz val="16"/>
        <rFont val="Times New Roman"/>
        <family val="2"/>
        <charset val="204"/>
      </rPr>
      <t>1. Субсидии на организацию предоставления государственных услуг в многофункциональных центрах предоставления государственных и муниципальных услуг).</t>
    </r>
  </si>
  <si>
    <r>
      <t xml:space="preserve">Государственная программа «Развитие государственной гражданской службы, муниципальной службы и резерва управленческих кадров в Ханты-Мансийском автономном округе - Югре в 2018 - 2025 годах и на период до 2030 года» 
</t>
    </r>
    <r>
      <rPr>
        <sz val="16"/>
        <rFont val="Times New Roman"/>
        <family val="2"/>
        <charset val="204"/>
      </rPr>
      <t>(1.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r>
  </si>
  <si>
    <t>Размещение заявок на проведение аукционов по приобретению жилых помещений для участников программы, согласно плана-графика, состоится в апреле 2018 года (41 - 1 комн.кв., 20 - 2 комн.кв, 6-3 комн.кв, 2 - 4 комн.кв., на сумму 203 549,64 тыс.руб.)</t>
  </si>
  <si>
    <t>По состоянию на 01.01.2018 на учете состоит 2 человека из числа ветеранов Великой Отечественной войны и лиц приравненных категорий, нуждающихся в улучшении жилищных условий. С учетом средств федерального и окружного бюджета в 2018 году планируется приобрести в муниципальную собственность для предоставления по договору социального найма одно жилое помещение.
Размещение заявки на проведение аукциона по приобретению жилого помещения для участника программы состоится в феврале 2018 года. (1 комн.кв., на сумму 2 043,3 тыс.руб.).</t>
  </si>
  <si>
    <r>
      <rPr>
        <u/>
        <sz val="16"/>
        <rFont val="Times New Roman"/>
        <family val="1"/>
        <charset val="204"/>
      </rPr>
      <t xml:space="preserve">ДГХ: 
</t>
    </r>
    <r>
      <rPr>
        <sz val="16"/>
        <rFont val="Times New Roman"/>
        <family val="1"/>
        <charset val="204"/>
      </rPr>
      <t>В рамках подпрограммы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 предусмотрено:
1) капитальный ремонт объекта "Магистральные сети водопровода по ул. Дзержинского участок от ж/д 7/3 до ул. Республики". Расходы запланированы на 4 квартал 2018. 
2) возмещение части затрат на уплату процентов по привлекаемым заемным средствам на оплату задолженности за энергоресурсы. Субсидия носит заявительный характер. На 01.02.2018 обращений не поступало.
3) возмещение части затрат на уплату процентов по привлекаемым заемным средствам для реализации инвестиционных проектов, направленных на энергосбережение и повышение энергетической эффективности в системах коммунальной инфраструктуры и жилищном фонде. Субсидия носит заявительный характер. На 01.02.2018 обращений не поступало.
4) финансирование инвестиционных проектов в сфере жилищно-коммунального комплекса с привлечением заемных средств.</t>
    </r>
    <r>
      <rPr>
        <sz val="16"/>
        <color rgb="FFFF0000"/>
        <rFont val="Times New Roman"/>
        <family val="1"/>
        <charset val="204"/>
      </rPr>
      <t xml:space="preserve">
</t>
    </r>
    <r>
      <rPr>
        <sz val="16"/>
        <rFont val="Times New Roman"/>
        <family val="1"/>
        <charset val="204"/>
      </rPr>
      <t>В рамках подпрограммы  "Обеспечение равных прав потребителей на получение энергетических ресурсов" запланированы:
1)  возмещение недополученных доходов организациям, осуществляющим реализацию населению сжиженного газа по социально ориентированным розничным ценам. Субсидия носит заявительный характер. На 01.02.2018 обращений не поступало. (ДГХ)
2) расходы на оплату труда для осуществления переданного государственного полномочия. (УБУиО)
В рамках подпрограммы "Повышение энергоэффективности в отраслях экономики" предусмотрено:
1) установка (замена) АУРТЭ в 5 зданиях учреждений, установка (замена)  индивидуальных приборов учета  в муниципальных жилых и нежилых помещениях в количестве 106 шт. (ДГХ)
2) установка (замена) индивидуальных приборов учета  в муниципальных жилых и нежилых помещениях в количестве 6 шт. (КУИ)
3) Предприятиями города за счет собственных средств запланирована реконструкция уличных водопроводных сетей с применением современных материалов протяженностью 0,9  км, установка 2 частотных преобразователя на котельном оборудовании, ремонт магистральные тепловых сети в двухтрубном исчислении протяжённостью 855 пог.м., произвести замену светильников на светильники с энергосберегающими лампами на 19 объектах.
В рамках подпрограммы "Формирование комфортной городской среды" предусмотрено благоустройство дворовых территорий многоквартирных домов в г. Сургуте по 21 адресу. Планируемая площадь выполнения работ 33 870,3 кв.м. Расходы запланированы на 3, 4 кварталы 2018 года.</t>
    </r>
    <r>
      <rPr>
        <sz val="16"/>
        <color rgb="FFFF0000"/>
        <rFont val="Times New Roman"/>
        <family val="1"/>
        <charset val="204"/>
      </rPr>
      <t xml:space="preserve">
</t>
    </r>
    <r>
      <rPr>
        <u/>
        <sz val="16"/>
        <rFont val="Times New Roman"/>
        <family val="1"/>
        <charset val="204"/>
      </rPr>
      <t xml:space="preserve">ДАиГ: </t>
    </r>
    <r>
      <rPr>
        <sz val="16"/>
        <rFont val="Times New Roman"/>
        <family val="1"/>
        <charset val="204"/>
      </rPr>
      <t xml:space="preserve">В рамках данной программы предусмотрены средства на строительство объекта  «Пешеходный мост в сквере "Старожилов" в г.Сургуте». Извещение о проведении аукциона на выполнение строительно-монтажных работ, согласно плана-графика, будет размещено в феврале 2018 года. Начальная максимальная цена контракта – 17 261,07 тыс.руб.  Запланированный  срок окончания работ – декабрь 2018 года. </t>
    </r>
    <r>
      <rPr>
        <u/>
        <sz val="16"/>
        <rFont val="Times New Roman"/>
        <family val="1"/>
        <charset val="204"/>
      </rPr>
      <t xml:space="preserve">
 УППЭК</t>
    </r>
    <r>
      <rPr>
        <sz val="16"/>
        <rFont val="Times New Roman"/>
        <family val="1"/>
        <charset val="204"/>
      </rPr>
      <t>: в 2018 году планируется благоустройство объекта  "Сквер в мкр-не 31". Средства  будут освоены в течение  года.</t>
    </r>
    <r>
      <rPr>
        <sz val="24"/>
        <color rgb="FFFF0000"/>
        <rFont val="Times New Roman"/>
        <family val="1"/>
        <charset val="204"/>
      </rPr>
      <t xml:space="preserve">
                   </t>
    </r>
    <r>
      <rPr>
        <sz val="16"/>
        <color rgb="FFFF0000"/>
        <rFont val="Times New Roman"/>
        <family val="2"/>
        <charset val="204"/>
      </rPr>
      <t xml:space="preserve">                                                                                         </t>
    </r>
  </si>
  <si>
    <r>
      <rPr>
        <u/>
        <sz val="16"/>
        <rFont val="Times New Roman"/>
        <family val="2"/>
        <charset val="204"/>
      </rPr>
      <t>ДГХ</t>
    </r>
    <r>
      <rPr>
        <sz val="16"/>
        <rFont val="Times New Roman"/>
        <family val="2"/>
        <charset val="204"/>
      </rPr>
      <t xml:space="preserve">:  В 2018 году запланирован ремонт дорог общей площадью 157,93  тыс.кв.м.     
Заключен муниципальный контракт от 08.09.2017 № 48-ГХ  с АО "АВТОДОРСТРОЙ" на ремонт автомобильных дорог на сумму 385 814,2тыс.руб. (средства окружного бюджета 366 523,5 тыс.руб., средства городского бюджета 19 290,7тыс.руб.). Расходы запланированы на 3, 4 кварталы 2018 года.
</t>
    </r>
    <r>
      <rPr>
        <u/>
        <sz val="16"/>
        <rFont val="Times New Roman"/>
        <family val="1"/>
        <charset val="204"/>
      </rPr>
      <t>ДАиГ:</t>
    </r>
    <r>
      <rPr>
        <sz val="16"/>
        <rFont val="Times New Roman"/>
        <family val="1"/>
        <charset val="204"/>
      </rPr>
      <t xml:space="preserve">  В рамках реализации данной программы ведется строительство объекта "Улица Киртбая от  ул. 1 "З" до ул. 3 "З" Заключен  муниципальный контракт № 08/2017 от 25.10.2017  на выполнение работ по строительству объекта с ООО СК "ЮВиС". Цена контракта - 678 069,2 тыс.руб.   Срок выполнения работ по 30 июня 2019 года. Ориентировочный срок ввода объекта в эксплуатацию - июль 2019 года.  </t>
    </r>
  </si>
  <si>
    <t xml:space="preserve">Государственная программа «Социально-экономическое развитие коренных малочисленных народов Севера Ханты-Мансийского автономного округа – Югры на 2018–2025 годы и на период до 2030 года» </t>
  </si>
  <si>
    <t xml:space="preserve">Государственная программа «Защита населения и территорий от чрезвычайных ситуаций, обеспечение пожарной безопасности в Ханты-Мансийском автономном округе – Югре на 2018–2025 годы и на период до 2030 года» </t>
  </si>
  <si>
    <t xml:space="preserve">Государственная программа «Информационное общество Ханты-Мансийского автономного округа – Югры на 2018–2025 годы и на период до 2030 года» </t>
  </si>
  <si>
    <t xml:space="preserve">Государственная программа «Управление государственными финансами в Ханты-Мансийском автономном округе – Югре на 2018–2025 годы и на период до 2030 года» </t>
  </si>
  <si>
    <r>
      <t>Государственная программа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2018–2025 годы и на период до 2030 года"</t>
    </r>
    <r>
      <rPr>
        <sz val="16"/>
        <color theme="1"/>
        <rFont val="Times New Roman"/>
        <family val="2"/>
        <charset val="204"/>
      </rPr>
      <t xml:space="preserve"> 
</t>
    </r>
  </si>
  <si>
    <t>Государственная программа «Развитие гражданского общества Ханты-Мансийского автономного округа – Югры на 2018–2025 годы и на период до 2030 года»</t>
  </si>
  <si>
    <t xml:space="preserve">Государственная программа «Управление государственным имуществом Ханты-Мансийского автономного округа – Югры на 2018–2025 годы и на период до 2030 года» </t>
  </si>
  <si>
    <t>25.</t>
  </si>
  <si>
    <t xml:space="preserve">Государственная программа "Воспроизводство и использование природных ресурсов Ханты-Мансийского автономного округа – Югры в 2018–2025 годах и на период до 2030 года"
</t>
  </si>
  <si>
    <t>27.</t>
  </si>
  <si>
    <t>Государственная программа "Развитие промышленности, инноваций и туризма в Ханты-Мансийском автономном округе – Югре в 2018–2025 годах и на период до 2030 года"</t>
  </si>
  <si>
    <t>28.</t>
  </si>
  <si>
    <r>
      <rPr>
        <u/>
        <sz val="16"/>
        <rFont val="Times New Roman"/>
        <family val="1"/>
        <charset val="204"/>
      </rPr>
      <t>АГ:</t>
    </r>
    <r>
      <rPr>
        <sz val="16"/>
        <rFont val="Times New Roman"/>
        <family val="1"/>
        <charset val="204"/>
      </rPr>
      <t xml:space="preserve"> Функции по обеспечению организации  деятельности  комиссий по делам несовершеннолетних и защите их прав, по опеке и попечительству в рамках переданных государственных полномочий осущестляются в плановом режиме.
      Расходы на осуществление ежемесячных выплат на содержание детей-сирот и детей, оставшихся без попечения родителей, лиц из числа детей сирот и детей, оставшихся без попечения родителей, вознаграждения приемным родителям производятся планомерно в течение  финансового года.
      Предоставление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производятся по мере поступления заявлений.
</t>
    </r>
    <r>
      <rPr>
        <sz val="16"/>
        <color rgb="FFFF0000"/>
        <rFont val="Times New Roman"/>
        <family val="2"/>
        <charset val="204"/>
      </rPr>
      <t xml:space="preserve">
</t>
    </r>
    <r>
      <rPr>
        <u/>
        <sz val="16"/>
        <rFont val="Times New Roman"/>
        <family val="1"/>
        <charset val="204"/>
      </rPr>
      <t>ДГХ:</t>
    </r>
    <r>
      <rPr>
        <sz val="16"/>
        <rFont val="Times New Roman"/>
        <family val="1"/>
        <charset val="204"/>
      </rPr>
      <t xml:space="preserve"> На 2018 год запланирован ремонт 4 квартир детям-сиротам по следующим адресам: ул. Мелик-Карамова, 41, кв. 19 (60,4 м2), ул. 50 лет ВЛКСМ, 11, кв. 54 (40.1 м2), ул. Майская, 10, кв. 147 (27,5 м2), пр. Мира, 9, кв. 97 (52 м2). Расходы запланированы на 1, 3 кварталы 2018 года.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реализации мероприятий программы планируется приобретение жилых помещений для детей-сирот и детей оставшихся без попечения родителей. Согласно плана-графика аукцион будет объявлен в марте 2018 года (33 - 1 комн.кв., на сумму - 78 759,9 тыс.руб.) 
</t>
    </r>
    <r>
      <rPr>
        <sz val="16"/>
        <color rgb="FFFF0000"/>
        <rFont val="Times New Roman"/>
        <family val="2"/>
        <charset val="204"/>
      </rPr>
      <t xml:space="preserve">
</t>
    </r>
    <r>
      <rPr>
        <u/>
        <sz val="16"/>
        <rFont val="Times New Roman"/>
        <family val="1"/>
        <charset val="204"/>
      </rPr>
      <t>ДО:</t>
    </r>
    <r>
      <rPr>
        <sz val="16"/>
        <rFont val="Times New Roman"/>
        <family val="1"/>
        <charset val="204"/>
      </rPr>
      <t xml:space="preserve"> реализация  мероприятий программы осуществляется в плановом режиме, освоение средств планируется до конца 2018 года:</t>
    </r>
    <r>
      <rPr>
        <sz val="16"/>
        <color rgb="FFFF0000"/>
        <rFont val="Times New Roman"/>
        <family val="2"/>
        <charset val="204"/>
      </rPr>
      <t xml:space="preserve">
</t>
    </r>
    <r>
      <rPr>
        <sz val="16"/>
        <rFont val="Times New Roman"/>
        <family val="1"/>
        <charset val="204"/>
      </rPr>
      <t>Доля  планируемая для прохождения детьми-сиротами и детьми, оставшихся без попечения родителей  в возрасте от 6 до 17 лет (включительно),  оздоровления в организациях отдыха детей и их оздоровления, от общей численности детей, нуждающихся  в оздоровлении, - 37,4 % .</t>
    </r>
  </si>
  <si>
    <r>
      <t xml:space="preserve">Государственная программа «Обеспечение экологической безопасности Ханты-Мансийского автономного округа -Югры на 2018-2025 годы и на период до 2030 года"
</t>
    </r>
    <r>
      <rPr>
        <sz val="16"/>
        <rFont val="Times New Roman"/>
        <family val="2"/>
        <charset val="204"/>
      </rPr>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r>
  </si>
  <si>
    <r>
      <t xml:space="preserve">Государственная программа  "Обеспечение доступным и комфортным жильем жителей Ханты-Мансийского автономного округа - Югры в 2018 - 2025 годах и на период до 2030 года"
</t>
    </r>
    <r>
      <rPr>
        <sz val="16"/>
        <rFont val="Times New Roman"/>
        <family val="2"/>
        <charset val="204"/>
      </rPr>
      <t xml:space="preserve">
</t>
    </r>
  </si>
  <si>
    <t>Подпрограмма II "Содействие развитию жилищного строительства"</t>
  </si>
  <si>
    <t>Приобретение жилых помещений в целях обеспечения жильём граждан (ДАиГ)</t>
  </si>
  <si>
    <t xml:space="preserve">Строительство систем инженерной инфраструктуры в целях обеспечения инженерной подготовки земельных участков предназначенных для жилищного строительства
</t>
  </si>
  <si>
    <t xml:space="preserve">Подпрограмма  IV "Обеспечение мерами государственной поддержки по улучшению жилищных условий отдельных категорий граждан"
</t>
  </si>
  <si>
    <t>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  (УУиРЖ)</t>
  </si>
  <si>
    <t>Предоставление субсидий органам местного самоуправления муниципальных образований для реализации полномочий в области строительства и жилищных отношений
 (ДАиГ)</t>
  </si>
  <si>
    <t>11.1.1.1</t>
  </si>
  <si>
    <r>
      <rPr>
        <u/>
        <sz val="16"/>
        <rFont val="Times New Roman"/>
        <family val="1"/>
        <charset val="204"/>
      </rPr>
      <t xml:space="preserve">АГ: </t>
    </r>
    <r>
      <rPr>
        <sz val="16"/>
        <rFont val="Times New Roman"/>
        <family val="1"/>
        <charset val="204"/>
      </rPr>
      <t xml:space="preserve"> Заключено соглашение о предоставлении субсидии из бюджета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от 20.12.2017 № 78.  
       За счет средств субсидии планируется производить расходы на выплату заработной платы и начислений на выплаты по оплате труда работникам МКУ "МФЦ г. Сургута".
       За счет средств местного бюджета предусмотрены расходы на оплату услуг связи, автотранспортных услуг, клининговых услуги, услуг по заправке картриджей и приобретение материальных запасов необходимых для организации предоставления государственных и муниципальных услуг.</t>
    </r>
    <r>
      <rPr>
        <sz val="16"/>
        <color rgb="FFFF0000"/>
        <rFont val="Times New Roman"/>
        <family val="2"/>
        <charset val="204"/>
      </rPr>
      <t xml:space="preserve">
</t>
    </r>
  </si>
  <si>
    <r>
      <rPr>
        <u/>
        <sz val="16"/>
        <rFont val="Times New Roman"/>
        <family val="1"/>
        <charset val="204"/>
      </rPr>
      <t xml:space="preserve">КУИ: </t>
    </r>
    <r>
      <rPr>
        <sz val="16"/>
        <rFont val="Times New Roman"/>
        <family val="1"/>
        <charset val="204"/>
      </rPr>
      <t xml:space="preserve">В рамках реализации программы предоставляется субсидия на повышение эффективности использования и развитие ресурсного потенциала рыбохозяйственного комплекса, в целях возмещения недополученных доходов и (или) финансового обеспечения (возмещения) затрат и субсидии на поддержку животноводства, переработки и реализации продукции животноводства, в целях возмещения недополученных доходов и (или) финансового обеспечения (возмещения) затрат.  
Кроме того запланированы расходы для осуществления переданного государственного полномочия по проведению мероприятий по поддержке животноводства, переработки и реализации продукции животноводства
</t>
    </r>
    <r>
      <rPr>
        <u/>
        <sz val="16"/>
        <rFont val="Times New Roman"/>
        <family val="1"/>
        <charset val="204"/>
      </rPr>
      <t>ДГХ:</t>
    </r>
    <r>
      <rPr>
        <sz val="16"/>
        <rFont val="Times New Roman"/>
        <family val="1"/>
        <charset val="204"/>
      </rPr>
      <t xml:space="preserve"> В рамках реализации мероприятий программы предоставляется субсидия на финансовое обеспечение (возмещение) затрат по отлову и содержанию безнадзорных животных.В 2018 году планируется утилизировать 1 800 безнадзорных животных. 
</t>
    </r>
    <r>
      <rPr>
        <u/>
        <sz val="16"/>
        <rFont val="Times New Roman"/>
        <family val="1"/>
        <charset val="204"/>
      </rPr>
      <t>УБУиО</t>
    </r>
    <r>
      <rPr>
        <sz val="16"/>
        <rFont val="Times New Roman"/>
        <family val="1"/>
        <charset val="204"/>
      </rPr>
      <t xml:space="preserve">: Запланированы расходы на оплату труда для осуществления переданного государственного полномочия по проведению мероприятий по предупреждению и ликвидации болезней от животных, их лечению, защите населения от болезней, общих для человека и животных. Денежные средства будут освоены в течение года.
</t>
    </r>
    <r>
      <rPr>
        <u/>
        <sz val="18"/>
        <rFont val="Times New Roman"/>
        <family val="2"/>
        <charset val="204"/>
      </rPr>
      <t/>
    </r>
  </si>
  <si>
    <r>
      <t xml:space="preserve">АГ(ДК): </t>
    </r>
    <r>
      <rPr>
        <sz val="16"/>
        <rFont val="Times New Roman"/>
        <family val="1"/>
        <charset val="204"/>
      </rPr>
      <t xml:space="preserve"> Соглашение между Департаментом физической культуры и спорта ХМАО-Югры и МО городской округ город Сургут на стадии подписания. Бюджетные ассигнования запланированы на приобретение спортивного оборудования, экипировки и инвентаря, проведение тренировочных сборов и участие в соревнованиях. Освоение средств планируется в 2018 году.                                                        </t>
    </r>
  </si>
  <si>
    <r>
      <rPr>
        <sz val="16"/>
        <rFont val="Times New Roman"/>
        <family val="1"/>
        <charset val="204"/>
      </rPr>
      <t>ДГХ: Для создания условий деятельности народных дружин запланированы средства на приобретение форменной одежды, нарукавных повязок, удостоверений народных дружинников и вкладышей к удостоверениям, личное страхование народных дружинников.</t>
    </r>
    <r>
      <rPr>
        <u/>
        <sz val="16"/>
        <color rgb="FFFF0000"/>
        <rFont val="Times New Roman"/>
        <family val="2"/>
        <charset val="204"/>
      </rPr>
      <t xml:space="preserve">
</t>
    </r>
    <r>
      <rPr>
        <u/>
        <sz val="16"/>
        <rFont val="Times New Roman"/>
        <family val="1"/>
        <charset val="204"/>
      </rPr>
      <t>АГ:</t>
    </r>
    <r>
      <rPr>
        <sz val="16"/>
        <rFont val="Times New Roman"/>
        <family val="1"/>
        <charset val="204"/>
      </rPr>
      <t xml:space="preserve">  1. По состоянию на 01.02.2018 произведена выплата заработной платы за первую половину января месяца 2018 года, оплата услуг по содержанию имущества и поставке материальных запасов, поставке товара  по факту оказания услуг в соответствии с условиями заключаемых договоров, муниципальных контрактов  в рамках переданных государственных полномочий на осуществление полномочий по созданию и обеспечению деятельности административных комиссий.  Реализация мероприятий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sz val="16"/>
        <rFont val="Times New Roman"/>
        <family val="1"/>
        <charset val="204"/>
      </rPr>
      <t xml:space="preserve"> За счет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запланированы расходы на услуги почтовой связи, поставку конвертов и услуги СМИ по печати. Закупки, запланированные на 2018 год для осуществления данного полномочия планируется провести в соответствии с план-графиком.
</t>
    </r>
    <r>
      <rPr>
        <sz val="16"/>
        <color rgb="FFFF0000"/>
        <rFont val="Times New Roman"/>
        <family val="2"/>
        <charset val="204"/>
      </rPr>
      <t xml:space="preserve">
</t>
    </r>
    <r>
      <rPr>
        <sz val="16"/>
        <rFont val="Times New Roman"/>
        <family val="1"/>
        <charset val="204"/>
      </rPr>
      <t xml:space="preserve">АГ(ДК): Бюджетные ассигнования запланированы на проведение городских мероприятий в рамках городского молодежного проекта "Среда Обитания" (Проведение игры КВН на Кубок Главы города, Фестиваль КВН), в рамках городского молодежного проекта  "Вожатые Сургута" (Молодежный фестиваль "Легкий город") и в рамках городского молодежного проекта "PROфилактика" (Молодежный форум "Революция тела", Проведение VI слета активистов в сфере первичной профилактики). Освоение средств планируется в течение 2018 года.   </t>
    </r>
    <r>
      <rPr>
        <sz val="16"/>
        <color rgb="FFFF0000"/>
        <rFont val="Times New Roman"/>
        <family val="1"/>
        <charset val="204"/>
      </rPr>
      <t xml:space="preserve">                                                                                                </t>
    </r>
    <r>
      <rPr>
        <sz val="16"/>
        <color rgb="FFFF0000"/>
        <rFont val="Times New Roman"/>
        <family val="2"/>
        <charset val="204"/>
      </rPr>
      <t xml:space="preserve">
</t>
    </r>
    <r>
      <rPr>
        <u/>
        <sz val="18"/>
        <color theme="1"/>
        <rFont val="Times New Roman"/>
        <family val="2"/>
        <charset val="204"/>
      </rPr>
      <t/>
    </r>
  </si>
  <si>
    <t>Информация о реализации государственных программ Ханты-Мансийского автономного округа - Югры
на территории городского округа город Сургут на 01.02.2017 года</t>
  </si>
  <si>
    <r>
      <rPr>
        <u/>
        <sz val="16"/>
        <rFont val="Times New Roman"/>
        <family val="1"/>
        <charset val="204"/>
      </rPr>
      <t>ДО</t>
    </r>
    <r>
      <rPr>
        <sz val="16"/>
        <rFont val="Times New Roman"/>
        <family val="1"/>
        <charset val="204"/>
      </rPr>
      <t xml:space="preserve">: Реализация программы осуществляется в плановом режиме, освоение средств планируется до конца 2018 года.
Численность воспитанников, получающих муниципальную услугу «Реализация основных общеобразовательных программ дошкольного образования», на конец года - 25 936 чел.
Численность воспитанников частных организаций, осуществляющих образовательную деятельность по реализации образовательных программ дошкольного образования, на конец года - 1 189 чел.
Численность учащихся, получающих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 на конец года - 48 757 чел.
Численность учащихся частных общеобразовательных организаций на конец года - 438 чел.
Численность учащихся, получающих муниципальную услугу «Реализация дополнительных общеразвивающих программ», на конец года - 8 482 чел.
Численность детей, получающих муниципальную услугу «Организация отдыха детей и молодежи» в оздоровительных лагерях с дневным пребыванием детей - 11 000 чел.
Численность детей, посещающих лагерь с дневным пребыванием детей на базе некоммерческих организаций, юридических лиц, не являющихся муниципальными учреждениями - 745 чел.
Планируемое для приобретения количество путевок для детей в возрасте от 6 до 17 лет  в организации, обеспечивающие отдых и оздоровление детей - 2 310 шт.
Достижение уровня средней заработной платы по педагогическим работникам муниципальных организаций дополнительного образования детей подведомственных департаменту образования на 01.02.2018 составило 68 671,6 рублей.
</t>
    </r>
    <r>
      <rPr>
        <sz val="16"/>
        <color rgb="FFFF0000"/>
        <rFont val="Times New Roman"/>
        <family val="2"/>
        <charset val="204"/>
      </rPr>
      <t xml:space="preserve">
</t>
    </r>
    <r>
      <rPr>
        <u/>
        <sz val="16"/>
        <rFont val="Times New Roman"/>
        <family val="1"/>
        <charset val="204"/>
      </rPr>
      <t>ДАиГ:</t>
    </r>
    <r>
      <rPr>
        <sz val="16"/>
        <rFont val="Times New Roman"/>
        <family val="1"/>
        <charset val="204"/>
      </rPr>
      <t xml:space="preserve"> В рамках данной программы средства предусмотрены на выполнение проектно-изыскательские работы по объектам "Средняя общеобразовательная школа в микрорайоне 32 г.Сургута", "Средняя общеобразовательная школа в микрорайоне 33 г.Сургута".  Заключен муниципальный контракт №15П/2017 от 04.10.2017 с ЗАО "Проектно-инвестиционная компания", сумма по контракту 16 888,2 тыс. руб. Срок выполнения работ - 9 месяцев с даты заключения контракта.  В 2017 году выполнено работ на сумму 7 277,6 тыс. руб. 
В 2018 году планируется заключение контракта на подключение объекта "Средняя общеобразовательная школа в микрорайоне 33 г.Сургута" к электрическим сетям (на сумму 82,2 тыс. руб.)
АГ(ДК): 1) Соглашение между Департаментом образования и молодежной политики ХМАО-Югры и МО городским округом город Сургут по 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на стадии подписания.  Планируемая численность детей, посетивших лагерь дневного пребывания - 700 чел. 
                                                                                                                                                                                2) Достижение уровня средней заработной платы  на 01.02.2018 года составило по педагогическим работникам муниципальных организаций дополнительного образования детей в размере 75 158,5 рублей. Освоение планируется в течение 2018 года. </t>
    </r>
    <r>
      <rPr>
        <sz val="16"/>
        <color rgb="FFFF0000"/>
        <rFont val="Times New Roman"/>
        <family val="2"/>
        <charset val="204"/>
      </rPr>
      <t xml:space="preserve">
</t>
    </r>
  </si>
  <si>
    <r>
      <rPr>
        <u/>
        <sz val="16"/>
        <rFont val="Times New Roman"/>
        <family val="1"/>
        <charset val="204"/>
      </rPr>
      <t xml:space="preserve">АГ: </t>
    </r>
    <r>
      <rPr>
        <sz val="16"/>
        <rFont val="Times New Roman"/>
        <family val="1"/>
        <charset val="204"/>
      </rPr>
      <t xml:space="preserve">Реализация мероприятия «Материально-техническое обеспечение деятельности по осуществлению отдельных государственных полномочий в области архивного дела» осуществляется в плановом режиме. Бюджетные ассигнования будут использованы в полном объеме до конца 2018 года. </t>
    </r>
    <r>
      <rPr>
        <sz val="16"/>
        <color rgb="FFFF0000"/>
        <rFont val="Times New Roman"/>
        <family val="2"/>
        <charset val="204"/>
      </rPr>
      <t xml:space="preserve">
</t>
    </r>
    <r>
      <rPr>
        <u/>
        <sz val="16"/>
        <rFont val="Times New Roman"/>
        <family val="1"/>
        <charset val="204"/>
      </rPr>
      <t>АГ(ДК):</t>
    </r>
    <r>
      <rPr>
        <sz val="16"/>
        <rFont val="Times New Roman"/>
        <family val="1"/>
        <charset val="204"/>
      </rPr>
      <t xml:space="preserve"> 1) Соглашение между Департамента культуры ХМАО-Югры и МО городским округом город Сургут на стадии подписания. В рамках подпрограммы "Сохранение исторического и культурного наследия, снижение инфраструктурных ограничений с целью обеспечения функционирования всех видов культурной деятельности" бюджетные ассигнования запланированы для формирования информационных ресурсов общедоступных библиотек Югры и модернизацию программно-аппаратных комплексов общедоступных библиотек (МБУК "ЦБС"). Планируется приобретение оборудования для модернизации сайтов, автоматизации музеев и для инвалидов (МБУК "СКМ", "СХМ"). 
Денежные средства планируется освоить в течении 2018 года.                                                                                                                                          2) Использование бюджетных ассигнований на организацию и показ театральной постановки (МАУ "ТАиК "Петрушка") планируется в 3 квартале 2018 года.                                                                                                                </t>
    </r>
    <r>
      <rPr>
        <sz val="16"/>
        <color theme="1"/>
        <rFont val="Times New Roman"/>
        <family val="1"/>
        <charset val="204"/>
      </rPr>
      <t xml:space="preserve">3) Достижение уровня средней заработной платы на 01.02.2018 года составило по работникам муниципальных учреждений культуры в размере 72 069,0 рублей.    </t>
    </r>
    <r>
      <rPr>
        <sz val="16"/>
        <color rgb="FFFF0000"/>
        <rFont val="Times New Roman"/>
        <family val="1"/>
        <charset val="204"/>
      </rPr>
      <t xml:space="preserve">                                         
  </t>
    </r>
    <r>
      <rPr>
        <sz val="16"/>
        <color rgb="FFFF0000"/>
        <rFont val="Times New Roman"/>
        <family val="2"/>
        <charset val="204"/>
      </rPr>
      <t xml:space="preserve">
</t>
    </r>
    <r>
      <rPr>
        <u/>
        <sz val="20"/>
        <rFont val="Times New Roman"/>
        <family val="1"/>
        <charset val="204"/>
      </rPr>
      <t/>
    </r>
  </si>
  <si>
    <t xml:space="preserve">На 01.01.2018 участниками мероприятия числится 53 молодые семьи. В 2018 году социальную выплату на приобретение (строительство) жилья планируется предоставить 5 молодым семьям.                                                                                                       
    </t>
  </si>
  <si>
    <t xml:space="preserve">На 01.01.2018 участниками мероприятия числится 437  человек. В 2018 году субсидию за счет средств федерального бюджета на приобретение (строительство) жилья планируется  предоставить 20 льготополучателям.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</si>
</sst>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р_._-;\-* #,##0.00_р_._-;_-* &quot;-&quot;??_р_._-;_-@_-"/>
    <numFmt numFmtId="164" formatCode="#,##0.0"/>
    <numFmt numFmtId="165" formatCode="&quot;$&quot;#,##0_);\(&quot;$&quot;#,##0\)"/>
    <numFmt numFmtId="166" formatCode="&quot;р.&quot;#,##0_);\(&quot;р.&quot;#,##0\)"/>
    <numFmt numFmtId="167" formatCode="0.0%"/>
  </numFmts>
  <fonts count="58"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2"/>
      <color theme="1"/>
      <name val="Times New Roman"/>
      <family val="2"/>
      <charset val="204"/>
    </font>
    <font>
      <sz val="11"/>
      <color theme="1"/>
      <name val="Calibri"/>
      <family val="2"/>
      <charset val="204"/>
      <scheme val="minor"/>
    </font>
    <font>
      <sz val="18"/>
      <color theme="1"/>
      <name val="Times New Roman"/>
      <family val="2"/>
      <charset val="204"/>
    </font>
    <font>
      <sz val="20"/>
      <color theme="1"/>
      <name val="Times New Roman"/>
      <family val="2"/>
      <charset val="204"/>
    </font>
    <font>
      <b/>
      <sz val="20"/>
      <color theme="1"/>
      <name val="Times New Roman"/>
      <family val="2"/>
      <charset val="204"/>
    </font>
    <font>
      <b/>
      <sz val="20"/>
      <name val="Times New Roman"/>
      <family val="2"/>
      <charset val="204"/>
    </font>
    <font>
      <sz val="20"/>
      <name val="Times New Roman"/>
      <family val="2"/>
      <charset val="204"/>
    </font>
    <font>
      <sz val="18"/>
      <name val="Times New Roman"/>
      <family val="2"/>
      <charset val="204"/>
    </font>
    <font>
      <u/>
      <sz val="20"/>
      <name val="Times New Roman"/>
      <family val="1"/>
      <charset val="204"/>
    </font>
    <font>
      <u/>
      <sz val="18"/>
      <color theme="1"/>
      <name val="Times New Roman"/>
      <family val="2"/>
      <charset val="204"/>
    </font>
    <font>
      <i/>
      <sz val="20"/>
      <name val="Times New Roman"/>
      <family val="2"/>
      <charset val="204"/>
    </font>
    <font>
      <sz val="20"/>
      <color theme="0"/>
      <name val="Times New Roman"/>
      <family val="2"/>
      <charset val="204"/>
    </font>
    <font>
      <b/>
      <sz val="20"/>
      <color rgb="FFFF0000"/>
      <name val="Times New Roman"/>
      <family val="2"/>
      <charset val="204"/>
    </font>
    <font>
      <sz val="20"/>
      <color rgb="FFFF0000"/>
      <name val="Times New Roman"/>
      <family val="2"/>
      <charset val="204"/>
    </font>
    <font>
      <u/>
      <sz val="18"/>
      <name val="Times New Roman"/>
      <family val="2"/>
      <charset val="204"/>
    </font>
    <font>
      <i/>
      <sz val="16"/>
      <name val="Times New Roman"/>
      <family val="2"/>
      <charset val="204"/>
    </font>
    <font>
      <sz val="24"/>
      <color rgb="FFFF0000"/>
      <name val="Times New Roman"/>
      <family val="2"/>
      <charset val="204"/>
    </font>
    <font>
      <b/>
      <i/>
      <sz val="20"/>
      <color rgb="FFFF0000"/>
      <name val="Times New Roman"/>
      <family val="2"/>
      <charset val="204"/>
    </font>
    <font>
      <b/>
      <sz val="16"/>
      <name val="Times New Roman"/>
      <family val="2"/>
      <charset val="204"/>
    </font>
    <font>
      <sz val="16"/>
      <name val="Times New Roman"/>
      <family val="2"/>
      <charset val="204"/>
    </font>
    <font>
      <sz val="16"/>
      <color rgb="FFFF0000"/>
      <name val="Times New Roman"/>
      <family val="2"/>
      <charset val="204"/>
    </font>
    <font>
      <b/>
      <sz val="16"/>
      <color rgb="FFFF0000"/>
      <name val="Times New Roman"/>
      <family val="2"/>
      <charset val="204"/>
    </font>
    <font>
      <u/>
      <sz val="16"/>
      <color rgb="FFFF0000"/>
      <name val="Times New Roman"/>
      <family val="2"/>
      <charset val="204"/>
    </font>
    <font>
      <i/>
      <sz val="20"/>
      <color rgb="FFFF0000"/>
      <name val="Times New Roman"/>
      <family val="2"/>
      <charset val="204"/>
    </font>
    <font>
      <sz val="18"/>
      <color rgb="FFFF0000"/>
      <name val="Times New Roman"/>
      <family val="2"/>
      <charset val="204"/>
    </font>
    <font>
      <b/>
      <sz val="18"/>
      <color rgb="FFFF0000"/>
      <name val="Times New Roman"/>
      <family val="2"/>
      <charset val="204"/>
    </font>
    <font>
      <u/>
      <sz val="16"/>
      <name val="Times New Roman"/>
      <family val="1"/>
      <charset val="204"/>
    </font>
    <font>
      <sz val="16"/>
      <name val="Times New Roman"/>
      <family val="1"/>
      <charset val="204"/>
    </font>
    <font>
      <sz val="16"/>
      <color rgb="FFFF0000"/>
      <name val="Times New Roman"/>
      <family val="1"/>
      <charset val="204"/>
    </font>
    <font>
      <sz val="24"/>
      <color rgb="FFFF0000"/>
      <name val="Times New Roman"/>
      <family val="1"/>
      <charset val="204"/>
    </font>
    <font>
      <u/>
      <sz val="16"/>
      <name val="Times New Roman"/>
      <family val="2"/>
      <charset val="204"/>
    </font>
    <font>
      <b/>
      <sz val="16"/>
      <name val="Times New Roman"/>
      <family val="1"/>
      <charset val="204"/>
    </font>
    <font>
      <b/>
      <sz val="16"/>
      <color rgb="FFFF0000"/>
      <name val="Times New Roman"/>
      <family val="1"/>
      <charset val="204"/>
    </font>
    <font>
      <b/>
      <i/>
      <sz val="18"/>
      <name val="Times New Roman"/>
      <family val="2"/>
      <charset val="204"/>
    </font>
    <font>
      <b/>
      <i/>
      <sz val="20"/>
      <name val="Times New Roman"/>
      <family val="2"/>
      <charset val="204"/>
    </font>
    <font>
      <b/>
      <i/>
      <sz val="16"/>
      <name val="Times New Roman"/>
      <family val="2"/>
      <charset val="204"/>
    </font>
    <font>
      <i/>
      <sz val="18"/>
      <name val="Times New Roman"/>
      <family val="2"/>
      <charset val="204"/>
    </font>
    <font>
      <sz val="24"/>
      <name val="Times New Roman"/>
      <family val="2"/>
      <charset val="204"/>
    </font>
    <font>
      <sz val="16"/>
      <color theme="1"/>
      <name val="Times New Roman"/>
      <family val="2"/>
      <charset val="204"/>
    </font>
    <font>
      <b/>
      <sz val="16"/>
      <color theme="1"/>
      <name val="Times New Roman"/>
      <family val="2"/>
      <charset val="204"/>
    </font>
    <font>
      <b/>
      <i/>
      <sz val="20"/>
      <color theme="1"/>
      <name val="Times New Roman"/>
      <family val="2"/>
      <charset val="204"/>
    </font>
    <font>
      <i/>
      <sz val="20"/>
      <color theme="1"/>
      <name val="Times New Roman"/>
      <family val="2"/>
      <charset val="204"/>
    </font>
    <font>
      <b/>
      <i/>
      <sz val="16"/>
      <name val="Times New Roman"/>
      <family val="1"/>
      <charset val="204"/>
    </font>
    <font>
      <b/>
      <i/>
      <sz val="20"/>
      <name val="Times New Roman"/>
      <family val="1"/>
      <charset val="204"/>
    </font>
    <font>
      <b/>
      <i/>
      <sz val="20"/>
      <color theme="1"/>
      <name val="Times New Roman"/>
      <family val="1"/>
      <charset val="204"/>
    </font>
    <font>
      <i/>
      <sz val="20"/>
      <name val="Times New Roman"/>
      <family val="1"/>
      <charset val="204"/>
    </font>
    <font>
      <i/>
      <sz val="20"/>
      <color theme="1"/>
      <name val="Times New Roman"/>
      <family val="1"/>
      <charset val="204"/>
    </font>
    <font>
      <sz val="16"/>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6" fillId="0" borderId="0"/>
    <xf numFmtId="0" fontId="11" fillId="0" borderId="0"/>
    <xf numFmtId="0" fontId="6" fillId="0" borderId="0"/>
    <xf numFmtId="0" fontId="11" fillId="0" borderId="0"/>
    <xf numFmtId="0" fontId="3" fillId="0" borderId="0"/>
    <xf numFmtId="0" fontId="5" fillId="0" borderId="0"/>
    <xf numFmtId="0" fontId="3" fillId="0" borderId="0"/>
    <xf numFmtId="0" fontId="10" fillId="0" borderId="0"/>
    <xf numFmtId="0" fontId="5" fillId="0" borderId="0"/>
    <xf numFmtId="0" fontId="5" fillId="0" borderId="0"/>
    <xf numFmtId="0" fontId="5" fillId="0" borderId="0"/>
    <xf numFmtId="0" fontId="6" fillId="0" borderId="0"/>
    <xf numFmtId="0" fontId="1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37">
    <xf numFmtId="0" fontId="0" fillId="0" borderId="0" xfId="0"/>
    <xf numFmtId="0" fontId="13" fillId="0" borderId="0" xfId="0" applyFont="1" applyFill="1" applyBorder="1" applyAlignment="1">
      <alignment horizontal="center" wrapText="1"/>
    </xf>
    <xf numFmtId="0" fontId="13" fillId="0" borderId="0" xfId="0" applyFont="1" applyFill="1" applyBorder="1" applyAlignment="1">
      <alignment wrapText="1"/>
    </xf>
    <xf numFmtId="4" fontId="13" fillId="0" borderId="0" xfId="0" applyNumberFormat="1" applyFont="1" applyFill="1" applyBorder="1" applyAlignment="1">
      <alignment wrapText="1"/>
    </xf>
    <xf numFmtId="2" fontId="13" fillId="0" borderId="0" xfId="0" applyNumberFormat="1" applyFont="1" applyFill="1" applyBorder="1" applyAlignment="1">
      <alignment wrapText="1"/>
    </xf>
    <xf numFmtId="9" fontId="13" fillId="0" borderId="0" xfId="0" applyNumberFormat="1" applyFont="1" applyFill="1" applyBorder="1" applyAlignment="1">
      <alignment wrapText="1"/>
    </xf>
    <xf numFmtId="0" fontId="13" fillId="0" borderId="0" xfId="0" applyFont="1" applyFill="1" applyAlignment="1">
      <alignment wrapText="1"/>
    </xf>
    <xf numFmtId="0" fontId="13" fillId="0" borderId="0" xfId="0" applyFont="1" applyFill="1" applyAlignment="1">
      <alignment horizontal="center" wrapText="1"/>
    </xf>
    <xf numFmtId="4" fontId="13" fillId="0" borderId="0" xfId="0" applyNumberFormat="1" applyFont="1" applyFill="1" applyAlignment="1">
      <alignment wrapText="1"/>
    </xf>
    <xf numFmtId="2" fontId="13" fillId="0" borderId="0" xfId="0" applyNumberFormat="1" applyFont="1" applyFill="1" applyAlignment="1">
      <alignment wrapText="1"/>
    </xf>
    <xf numFmtId="9" fontId="13" fillId="0" borderId="0" xfId="0" applyNumberFormat="1" applyFont="1" applyFill="1" applyAlignment="1">
      <alignment wrapText="1"/>
    </xf>
    <xf numFmtId="0" fontId="13" fillId="0" borderId="0" xfId="0" applyFont="1" applyFill="1" applyAlignment="1">
      <alignment horizontal="left" vertical="top" wrapText="1"/>
    </xf>
    <xf numFmtId="0" fontId="13" fillId="0" borderId="0" xfId="0" applyFont="1" applyFill="1" applyAlignment="1">
      <alignment horizontal="justify" wrapText="1"/>
    </xf>
    <xf numFmtId="2" fontId="12" fillId="0" borderId="1" xfId="0" applyNumberFormat="1" applyFont="1" applyFill="1" applyBorder="1" applyAlignment="1" applyProtection="1">
      <alignment horizontal="center" vertical="top" wrapText="1"/>
      <protection locked="0"/>
    </xf>
    <xf numFmtId="9" fontId="12" fillId="0" borderId="1" xfId="0" applyNumberFormat="1" applyFont="1" applyFill="1" applyBorder="1" applyAlignment="1" applyProtection="1">
      <alignment horizontal="center" vertical="top" wrapText="1"/>
      <protection locked="0"/>
    </xf>
    <xf numFmtId="0" fontId="13" fillId="0" borderId="0" xfId="0" applyFont="1" applyFill="1" applyBorder="1" applyAlignment="1">
      <alignment horizontal="justify" wrapText="1"/>
    </xf>
    <xf numFmtId="0" fontId="13" fillId="0" borderId="0" xfId="0" applyFont="1" applyFill="1" applyAlignment="1">
      <alignment horizontal="left" vertical="center" wrapText="1"/>
    </xf>
    <xf numFmtId="0" fontId="13" fillId="0" borderId="0" xfId="0" applyFont="1" applyFill="1" applyBorder="1" applyAlignment="1">
      <alignment horizontal="left" vertical="center" wrapText="1"/>
    </xf>
    <xf numFmtId="4" fontId="14" fillId="0" borderId="0" xfId="0" applyNumberFormat="1" applyFont="1" applyFill="1" applyAlignment="1">
      <alignment horizontal="left" vertical="center" wrapText="1"/>
    </xf>
    <xf numFmtId="4" fontId="14" fillId="0" borderId="0" xfId="0" applyNumberFormat="1" applyFont="1" applyFill="1" applyAlignment="1">
      <alignment horizontal="left" vertical="top" wrapText="1"/>
    </xf>
    <xf numFmtId="9" fontId="23" fillId="0" borderId="1" xfId="0" applyNumberFormat="1" applyFont="1" applyFill="1" applyBorder="1" applyAlignment="1" applyProtection="1">
      <alignment horizontal="center" vertical="center" wrapText="1"/>
      <protection locked="0"/>
    </xf>
    <xf numFmtId="4" fontId="23" fillId="0" borderId="1" xfId="0" applyNumberFormat="1" applyFont="1" applyFill="1" applyBorder="1" applyAlignment="1" applyProtection="1">
      <alignment horizontal="center" vertical="center" wrapText="1"/>
      <protection locked="0"/>
    </xf>
    <xf numFmtId="4" fontId="23" fillId="2" borderId="1" xfId="0" applyNumberFormat="1" applyFont="1" applyFill="1" applyBorder="1" applyAlignment="1" applyProtection="1">
      <alignment horizontal="center" vertical="center" wrapText="1"/>
      <protection locked="0"/>
    </xf>
    <xf numFmtId="4" fontId="13" fillId="2" borderId="0" xfId="0" applyNumberFormat="1" applyFont="1" applyFill="1" applyBorder="1" applyAlignment="1">
      <alignment wrapText="1"/>
    </xf>
    <xf numFmtId="4" fontId="12" fillId="2" borderId="1" xfId="0" applyNumberFormat="1" applyFont="1" applyFill="1" applyBorder="1" applyAlignment="1" applyProtection="1">
      <alignment horizontal="center" vertical="top" wrapText="1"/>
      <protection locked="0"/>
    </xf>
    <xf numFmtId="4" fontId="13" fillId="2" borderId="0" xfId="0" applyNumberFormat="1" applyFont="1" applyFill="1" applyAlignment="1">
      <alignment wrapText="1"/>
    </xf>
    <xf numFmtId="0" fontId="26" fillId="0" borderId="0" xfId="0" applyFont="1" applyFill="1" applyAlignment="1">
      <alignment horizontal="justify" wrapText="1"/>
    </xf>
    <xf numFmtId="0" fontId="23" fillId="0" borderId="0" xfId="0" applyFont="1" applyFill="1" applyAlignment="1">
      <alignment horizontal="justify" wrapText="1"/>
    </xf>
    <xf numFmtId="4" fontId="16" fillId="0" borderId="0" xfId="0" applyNumberFormat="1" applyFont="1" applyFill="1" applyBorder="1" applyAlignment="1" applyProtection="1">
      <alignment horizontal="right" wrapText="1"/>
      <protection locked="0"/>
    </xf>
    <xf numFmtId="4" fontId="22" fillId="2" borderId="1" xfId="0" applyNumberFormat="1" applyFont="1" applyFill="1" applyBorder="1" applyAlignment="1" applyProtection="1">
      <alignment horizontal="center" vertical="center" wrapText="1"/>
      <protection locked="0"/>
    </xf>
    <xf numFmtId="9" fontId="22" fillId="0" borderId="1" xfId="0" applyNumberFormat="1" applyFont="1" applyFill="1" applyBorder="1" applyAlignment="1" applyProtection="1">
      <alignment horizontal="center" vertical="center" wrapText="1"/>
      <protection locked="0"/>
    </xf>
    <xf numFmtId="4" fontId="27" fillId="0"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3" fontId="20" fillId="0" borderId="1" xfId="0" applyNumberFormat="1" applyFont="1" applyFill="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3" fontId="20" fillId="2" borderId="1" xfId="0" applyNumberFormat="1"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top" wrapText="1"/>
      <protection locked="0"/>
    </xf>
    <xf numFmtId="0" fontId="20" fillId="0" borderId="0" xfId="0" applyFont="1" applyFill="1" applyAlignment="1">
      <alignment horizontal="left" vertical="center" wrapText="1"/>
    </xf>
    <xf numFmtId="0" fontId="20" fillId="0" borderId="0" xfId="0" applyFont="1" applyFill="1" applyAlignment="1">
      <alignment horizontal="left" vertical="top" wrapText="1"/>
    </xf>
    <xf numFmtId="0" fontId="22" fillId="0" borderId="3" xfId="0" applyFont="1" applyFill="1" applyBorder="1" applyAlignment="1" applyProtection="1">
      <alignment horizontal="justify" vertical="top" wrapText="1"/>
      <protection locked="0"/>
    </xf>
    <xf numFmtId="0" fontId="23" fillId="0" borderId="1" xfId="0" applyFont="1" applyFill="1" applyBorder="1" applyAlignment="1" applyProtection="1">
      <alignment horizontal="justify" vertical="top" wrapText="1"/>
      <protection locked="0"/>
    </xf>
    <xf numFmtId="4" fontId="27" fillId="2"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justify" vertical="top" wrapText="1"/>
      <protection locked="0"/>
    </xf>
    <xf numFmtId="0" fontId="23" fillId="0" borderId="4" xfId="0" applyFont="1" applyFill="1" applyBorder="1" applyAlignment="1" applyProtection="1">
      <alignment horizontal="justify" vertical="top" wrapText="1"/>
      <protection locked="0"/>
    </xf>
    <xf numFmtId="0" fontId="22" fillId="0" borderId="1" xfId="0" quotePrefix="1" applyFont="1" applyFill="1" applyBorder="1" applyAlignment="1" applyProtection="1">
      <alignment horizontal="justify" vertical="top" wrapText="1"/>
      <protection locked="0"/>
    </xf>
    <xf numFmtId="0" fontId="28"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4" fontId="16" fillId="2" borderId="1" xfId="0" applyNumberFormat="1" applyFont="1" applyFill="1" applyBorder="1" applyAlignment="1" applyProtection="1">
      <alignment horizontal="center" vertical="center" wrapText="1"/>
      <protection locked="0"/>
    </xf>
    <xf numFmtId="9" fontId="16" fillId="2" borderId="1" xfId="0" applyNumberFormat="1" applyFont="1" applyFill="1" applyBorder="1" applyAlignment="1" applyProtection="1">
      <alignment horizontal="center" vertical="center" wrapText="1"/>
      <protection locked="0"/>
    </xf>
    <xf numFmtId="4" fontId="16" fillId="0" borderId="1" xfId="0" applyNumberFormat="1" applyFont="1" applyFill="1" applyBorder="1" applyAlignment="1" applyProtection="1">
      <alignment horizontal="center" vertical="center" wrapText="1"/>
      <protection locked="0"/>
    </xf>
    <xf numFmtId="0" fontId="28" fillId="2" borderId="1" xfId="0" applyFont="1" applyFill="1" applyBorder="1" applyAlignment="1" applyProtection="1">
      <alignment horizontal="justify" vertical="top" wrapText="1"/>
      <protection locked="0"/>
    </xf>
    <xf numFmtId="0" fontId="29" fillId="2" borderId="1" xfId="0" applyFont="1" applyFill="1" applyBorder="1" applyAlignment="1" applyProtection="1">
      <alignment horizontal="justify" vertical="top" wrapText="1"/>
      <protection locked="0"/>
    </xf>
    <xf numFmtId="10" fontId="16" fillId="0" borderId="1" xfId="0" applyNumberFormat="1" applyFont="1" applyFill="1" applyBorder="1" applyAlignment="1" applyProtection="1">
      <alignment horizontal="center" vertical="center" wrapText="1"/>
      <protection locked="0"/>
    </xf>
    <xf numFmtId="10" fontId="16"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justify" vertical="top" wrapText="1"/>
      <protection locked="0"/>
    </xf>
    <xf numFmtId="9" fontId="16" fillId="0"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top" wrapText="1"/>
      <protection locked="0"/>
    </xf>
    <xf numFmtId="4" fontId="22" fillId="0" borderId="0" xfId="0" applyNumberFormat="1" applyFont="1" applyFill="1" applyAlignment="1">
      <alignment horizontal="left" vertical="center" wrapText="1"/>
    </xf>
    <xf numFmtId="4" fontId="22" fillId="0" borderId="0" xfId="0" applyNumberFormat="1" applyFont="1" applyFill="1" applyAlignment="1">
      <alignment horizontal="left" vertical="top" wrapText="1"/>
    </xf>
    <xf numFmtId="0" fontId="22" fillId="0" borderId="0" xfId="0" applyFont="1" applyFill="1" applyAlignment="1">
      <alignment horizontal="left" vertical="top" wrapText="1"/>
    </xf>
    <xf numFmtId="0" fontId="23" fillId="0" borderId="0" xfId="0" applyFont="1" applyFill="1" applyAlignment="1">
      <alignment horizontal="left" vertical="top" wrapText="1"/>
    </xf>
    <xf numFmtId="0" fontId="23" fillId="0" borderId="0" xfId="0" applyFont="1" applyFill="1" applyAlignment="1">
      <alignment wrapText="1"/>
    </xf>
    <xf numFmtId="4" fontId="22" fillId="2" borderId="0" xfId="0" applyNumberFormat="1" applyFont="1" applyFill="1" applyAlignment="1">
      <alignment horizontal="left" vertical="center" wrapText="1"/>
    </xf>
    <xf numFmtId="4" fontId="22" fillId="2" borderId="0" xfId="0" applyNumberFormat="1" applyFont="1" applyFill="1" applyAlignment="1">
      <alignment horizontal="left" vertical="top" wrapText="1"/>
    </xf>
    <xf numFmtId="0" fontId="23" fillId="2" borderId="0" xfId="0" applyFont="1" applyFill="1" applyAlignment="1">
      <alignment wrapText="1"/>
    </xf>
    <xf numFmtId="2" fontId="22" fillId="0" borderId="1" xfId="0" applyNumberFormat="1" applyFont="1" applyFill="1" applyBorder="1" applyAlignment="1" applyProtection="1">
      <alignment horizontal="center" vertical="center" wrapText="1"/>
      <protection locked="0"/>
    </xf>
    <xf numFmtId="0" fontId="22" fillId="0" borderId="0" xfId="0" applyFont="1" applyFill="1" applyAlignment="1">
      <alignment horizontal="left" vertical="center" wrapText="1"/>
    </xf>
    <xf numFmtId="4" fontId="23" fillId="0" borderId="0" xfId="0" applyNumberFormat="1" applyFont="1" applyFill="1" applyAlignment="1">
      <alignment horizontal="left" vertical="center" wrapText="1"/>
    </xf>
    <xf numFmtId="4" fontId="23" fillId="0" borderId="0" xfId="0" applyNumberFormat="1" applyFont="1" applyFill="1" applyAlignment="1">
      <alignment horizontal="left" vertical="top" wrapText="1"/>
    </xf>
    <xf numFmtId="0" fontId="22" fillId="0" borderId="1" xfId="0" applyNumberFormat="1" applyFont="1" applyFill="1" applyBorder="1" applyAlignment="1" applyProtection="1">
      <alignment horizontal="center" vertical="center" wrapText="1"/>
      <protection locked="0"/>
    </xf>
    <xf numFmtId="4" fontId="33" fillId="2" borderId="1" xfId="0" applyNumberFormat="1" applyFont="1" applyFill="1" applyBorder="1" applyAlignment="1" applyProtection="1">
      <alignment horizontal="center" vertical="center" wrapText="1"/>
      <protection locked="0"/>
    </xf>
    <xf numFmtId="0" fontId="33" fillId="0" borderId="0" xfId="0" applyFont="1" applyFill="1" applyAlignment="1">
      <alignment horizontal="left" vertical="center" wrapText="1"/>
    </xf>
    <xf numFmtId="0" fontId="27" fillId="0" borderId="0" xfId="0" applyFont="1" applyFill="1" applyAlignment="1">
      <alignment horizontal="left" vertical="center" wrapText="1"/>
    </xf>
    <xf numFmtId="0" fontId="34" fillId="0" borderId="0" xfId="0" applyFont="1" applyFill="1" applyAlignment="1">
      <alignment horizontal="left" vertical="top" wrapText="1"/>
    </xf>
    <xf numFmtId="4" fontId="33" fillId="0" borderId="1" xfId="0" applyNumberFormat="1" applyFont="1" applyFill="1" applyBorder="1" applyAlignment="1" applyProtection="1">
      <alignment horizontal="center" vertical="center" wrapText="1"/>
      <protection locked="0"/>
    </xf>
    <xf numFmtId="0" fontId="35" fillId="3" borderId="0" xfId="0" applyFont="1" applyFill="1" applyAlignment="1">
      <alignment horizontal="left" vertical="center" wrapText="1"/>
    </xf>
    <xf numFmtId="0" fontId="23" fillId="2" borderId="0" xfId="0" applyFont="1" applyFill="1" applyAlignment="1">
      <alignment horizontal="left" vertical="top" wrapText="1"/>
    </xf>
    <xf numFmtId="0" fontId="33" fillId="3" borderId="0" xfId="0" applyFont="1" applyFill="1" applyAlignment="1">
      <alignment horizontal="left" vertical="center" wrapText="1"/>
    </xf>
    <xf numFmtId="4" fontId="22" fillId="0" borderId="0" xfId="0" applyNumberFormat="1" applyFont="1" applyFill="1" applyAlignment="1">
      <alignment horizontal="left" wrapText="1"/>
    </xf>
    <xf numFmtId="0" fontId="23" fillId="0" borderId="0" xfId="0" applyFont="1" applyFill="1" applyAlignment="1">
      <alignment horizontal="left" wrapText="1"/>
    </xf>
    <xf numFmtId="0" fontId="16" fillId="2" borderId="1" xfId="0" applyFont="1" applyFill="1" applyBorder="1" applyAlignment="1">
      <alignment horizontal="left" vertical="top" wrapText="1"/>
    </xf>
    <xf numFmtId="4" fontId="21" fillId="2" borderId="1" xfId="0" applyNumberFormat="1" applyFont="1" applyFill="1" applyBorder="1" applyAlignment="1" applyProtection="1">
      <alignment horizontal="center" vertical="center" wrapText="1"/>
      <protection locked="0"/>
    </xf>
    <xf numFmtId="0" fontId="15" fillId="0" borderId="4"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42" fillId="0" borderId="1" xfId="0" applyFont="1" applyFill="1" applyBorder="1" applyAlignment="1" applyProtection="1">
      <alignment horizontal="justify" vertical="top" wrapText="1"/>
      <protection locked="0"/>
    </xf>
    <xf numFmtId="49" fontId="20" fillId="2" borderId="1" xfId="0" applyNumberFormat="1" applyFont="1" applyFill="1" applyBorder="1" applyAlignment="1" applyProtection="1">
      <alignment horizontal="justify" vertical="top" wrapText="1"/>
      <protection locked="0"/>
    </xf>
    <xf numFmtId="0" fontId="25" fillId="2" borderId="1" xfId="0" applyFont="1" applyFill="1" applyBorder="1" applyAlignment="1" applyProtection="1">
      <alignment horizontal="justify" vertical="top" wrapText="1"/>
      <protection locked="0"/>
    </xf>
    <xf numFmtId="4" fontId="20" fillId="2" borderId="1" xfId="0" applyNumberFormat="1" applyFont="1" applyFill="1" applyBorder="1" applyAlignment="1" applyProtection="1">
      <alignment horizontal="center" vertical="center" wrapText="1"/>
      <protection locked="0"/>
    </xf>
    <xf numFmtId="4" fontId="15" fillId="2" borderId="0" xfId="0" applyNumberFormat="1" applyFont="1" applyFill="1" applyAlignment="1">
      <alignment horizontal="left" vertical="center" wrapText="1"/>
    </xf>
    <xf numFmtId="4" fontId="15" fillId="2" borderId="0" xfId="0" applyNumberFormat="1" applyFont="1" applyFill="1" applyAlignment="1">
      <alignment horizontal="left" vertical="top" wrapText="1"/>
    </xf>
    <xf numFmtId="0" fontId="43" fillId="2" borderId="0" xfId="0" applyFont="1" applyFill="1" applyAlignment="1">
      <alignment horizontal="left" vertical="center" wrapText="1"/>
    </xf>
    <xf numFmtId="0" fontId="17" fillId="2" borderId="0" xfId="0" applyFont="1" applyFill="1" applyAlignment="1">
      <alignment horizontal="left" vertical="top" wrapText="1"/>
    </xf>
    <xf numFmtId="0" fontId="45" fillId="2" borderId="1" xfId="0" applyFont="1" applyFill="1" applyBorder="1" applyAlignment="1" applyProtection="1">
      <alignment horizontal="justify" vertical="top" wrapText="1"/>
      <protection locked="0"/>
    </xf>
    <xf numFmtId="4" fontId="44" fillId="2" borderId="1" xfId="0" applyNumberFormat="1" applyFont="1" applyFill="1" applyBorder="1" applyAlignment="1" applyProtection="1">
      <alignment horizontal="center" vertical="center" wrapText="1"/>
      <protection locked="0"/>
    </xf>
    <xf numFmtId="4" fontId="43" fillId="2" borderId="0" xfId="0" applyNumberFormat="1" applyFont="1" applyFill="1" applyAlignment="1">
      <alignment horizontal="left" vertical="center" wrapText="1"/>
    </xf>
    <xf numFmtId="0" fontId="46" fillId="2" borderId="0" xfId="0" applyFont="1" applyFill="1" applyAlignment="1">
      <alignment horizontal="left" vertical="center" wrapText="1"/>
    </xf>
    <xf numFmtId="49" fontId="15" fillId="2" borderId="1" xfId="0" applyNumberFormat="1" applyFont="1" applyFill="1" applyBorder="1" applyAlignment="1" applyProtection="1">
      <alignment horizontal="justify" vertical="top" wrapText="1"/>
      <protection locked="0"/>
    </xf>
    <xf numFmtId="0" fontId="25" fillId="2" borderId="1" xfId="0" applyFont="1" applyFill="1" applyBorder="1" applyAlignment="1" applyProtection="1">
      <alignment horizontal="justify" vertical="center" wrapText="1"/>
      <protection locked="0"/>
    </xf>
    <xf numFmtId="49" fontId="45" fillId="2" borderId="1" xfId="0" applyNumberFormat="1" applyFont="1" applyFill="1" applyBorder="1" applyAlignment="1" applyProtection="1">
      <alignment horizontal="justify" vertical="top" wrapText="1"/>
      <protection locked="0"/>
    </xf>
    <xf numFmtId="49" fontId="25" fillId="2" borderId="1" xfId="0" applyNumberFormat="1" applyFont="1" applyFill="1" applyBorder="1" applyAlignment="1" applyProtection="1">
      <alignment horizontal="justify" vertical="center" wrapText="1"/>
      <protection locked="0"/>
    </xf>
    <xf numFmtId="49" fontId="25" fillId="2" borderId="1" xfId="0" applyNumberFormat="1"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49" fontId="20" fillId="0" borderId="1" xfId="0" applyNumberFormat="1" applyFont="1" applyFill="1" applyBorder="1" applyAlignment="1" applyProtection="1">
      <alignment horizontal="justify" vertical="top" wrapText="1"/>
      <protection locked="0"/>
    </xf>
    <xf numFmtId="0" fontId="25" fillId="0" borderId="1" xfId="0" applyFont="1" applyFill="1" applyBorder="1" applyAlignment="1" applyProtection="1">
      <alignment horizontal="justify" vertical="top" wrapText="1"/>
      <protection locked="0"/>
    </xf>
    <xf numFmtId="4" fontId="20" fillId="0" borderId="1" xfId="0" applyNumberFormat="1" applyFont="1" applyFill="1" applyBorder="1" applyAlignment="1" applyProtection="1">
      <alignment horizontal="center" vertical="center" wrapText="1"/>
      <protection locked="0"/>
    </xf>
    <xf numFmtId="2" fontId="16" fillId="0" borderId="1" xfId="0" applyNumberFormat="1" applyFont="1" applyFill="1" applyBorder="1" applyAlignment="1" applyProtection="1">
      <alignment horizontal="center" vertical="center" wrapText="1"/>
      <protection locked="0"/>
    </xf>
    <xf numFmtId="4" fontId="15" fillId="0" borderId="0" xfId="0" applyNumberFormat="1" applyFont="1" applyFill="1" applyAlignment="1">
      <alignment horizontal="left" vertical="center" wrapText="1"/>
    </xf>
    <xf numFmtId="4" fontId="15" fillId="0" borderId="0" xfId="0" applyNumberFormat="1" applyFont="1" applyFill="1" applyAlignment="1">
      <alignment horizontal="left" vertical="top" wrapText="1"/>
    </xf>
    <xf numFmtId="0" fontId="43" fillId="0" borderId="0" xfId="0" applyFont="1" applyFill="1" applyAlignment="1">
      <alignment horizontal="left" vertical="center" wrapText="1"/>
    </xf>
    <xf numFmtId="0" fontId="17" fillId="0" borderId="0" xfId="0" applyFont="1" applyFill="1" applyAlignment="1">
      <alignment horizontal="left" vertical="top" wrapText="1"/>
    </xf>
    <xf numFmtId="0" fontId="46" fillId="3" borderId="0" xfId="0" applyFont="1" applyFill="1" applyAlignment="1">
      <alignment horizontal="left" vertical="center" wrapText="1"/>
    </xf>
    <xf numFmtId="167" fontId="16" fillId="0"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49" fontId="44" fillId="0" borderId="1" xfId="0" applyNumberFormat="1" applyFont="1" applyFill="1" applyBorder="1" applyAlignment="1" applyProtection="1">
      <alignment horizontal="justify" vertical="top" wrapText="1"/>
      <protection locked="0"/>
    </xf>
    <xf numFmtId="0" fontId="45" fillId="0" borderId="1" xfId="0" applyFont="1" applyFill="1" applyBorder="1" applyAlignment="1" applyProtection="1">
      <alignment horizontal="justify" vertical="top" wrapText="1"/>
      <protection locked="0"/>
    </xf>
    <xf numFmtId="4" fontId="44" fillId="0" borderId="1" xfId="0" applyNumberFormat="1" applyFont="1" applyFill="1" applyBorder="1" applyAlignment="1" applyProtection="1">
      <alignment horizontal="center" vertical="center" wrapText="1"/>
      <protection locked="0"/>
    </xf>
    <xf numFmtId="49" fontId="15" fillId="0" borderId="1" xfId="0" applyNumberFormat="1" applyFont="1" applyFill="1" applyBorder="1" applyAlignment="1" applyProtection="1">
      <alignment horizontal="justify" vertical="top" wrapText="1"/>
      <protection locked="0"/>
    </xf>
    <xf numFmtId="0" fontId="46" fillId="0" borderId="0" xfId="0" applyFont="1" applyFill="1" applyAlignment="1">
      <alignment horizontal="left" vertical="center" wrapText="1"/>
    </xf>
    <xf numFmtId="0" fontId="16" fillId="0" borderId="0" xfId="0"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justify" vertical="center" wrapText="1"/>
      <protection locked="0"/>
    </xf>
    <xf numFmtId="9" fontId="16" fillId="0" borderId="0" xfId="0" applyNumberFormat="1" applyFont="1" applyFill="1" applyBorder="1" applyAlignment="1" applyProtection="1">
      <alignment horizontal="right" vertical="center" wrapText="1"/>
      <protection locked="0"/>
    </xf>
    <xf numFmtId="1" fontId="16" fillId="0" borderId="0" xfId="0" applyNumberFormat="1" applyFont="1" applyFill="1" applyBorder="1" applyAlignment="1" applyProtection="1">
      <alignment horizontal="right" vertical="center" wrapText="1"/>
      <protection locked="0"/>
    </xf>
    <xf numFmtId="0" fontId="15" fillId="0" borderId="1" xfId="0" applyFont="1" applyFill="1" applyBorder="1" applyAlignment="1" applyProtection="1">
      <alignment horizontal="justify" vertical="top" wrapText="1"/>
      <protection locked="0"/>
    </xf>
    <xf numFmtId="0" fontId="48" fillId="0" borderId="1" xfId="0" applyFont="1" applyFill="1" applyBorder="1" applyAlignment="1" applyProtection="1">
      <alignment horizontal="justify" vertical="top" wrapText="1"/>
      <protection locked="0"/>
    </xf>
    <xf numFmtId="4" fontId="14" fillId="0" borderId="1" xfId="0" applyNumberFormat="1" applyFont="1" applyFill="1" applyBorder="1" applyAlignment="1" applyProtection="1">
      <alignment horizontal="center" vertical="center" wrapText="1"/>
      <protection locked="0"/>
    </xf>
    <xf numFmtId="4" fontId="14" fillId="2" borderId="1" xfId="0" applyNumberFormat="1" applyFont="1" applyFill="1" applyBorder="1" applyAlignment="1" applyProtection="1">
      <alignment horizontal="center" vertical="center" wrapText="1"/>
      <protection locked="0"/>
    </xf>
    <xf numFmtId="4" fontId="13" fillId="0" borderId="1" xfId="0" applyNumberFormat="1" applyFont="1" applyFill="1" applyBorder="1" applyAlignment="1" applyProtection="1">
      <alignment horizontal="center" vertical="center" wrapText="1"/>
      <protection locked="0"/>
    </xf>
    <xf numFmtId="0" fontId="49" fillId="0" borderId="1" xfId="0" applyFont="1" applyFill="1" applyBorder="1" applyAlignment="1" applyProtection="1">
      <alignment horizontal="justify" vertical="top" wrapText="1"/>
      <protection locked="0"/>
    </xf>
    <xf numFmtId="0" fontId="14" fillId="0" borderId="0" xfId="0" applyFont="1" applyFill="1" applyAlignment="1">
      <alignment horizontal="left" vertical="top" wrapText="1"/>
    </xf>
    <xf numFmtId="0" fontId="14" fillId="0" borderId="1" xfId="0" applyFont="1" applyFill="1" applyBorder="1" applyAlignment="1" applyProtection="1">
      <alignment horizontal="justify" vertical="top" wrapText="1"/>
      <protection locked="0"/>
    </xf>
    <xf numFmtId="2" fontId="14" fillId="2" borderId="1" xfId="0" applyNumberFormat="1" applyFont="1" applyFill="1" applyBorder="1" applyAlignment="1" applyProtection="1">
      <alignment horizontal="center" vertical="center" wrapText="1"/>
      <protection locked="0"/>
    </xf>
    <xf numFmtId="9" fontId="14" fillId="2" borderId="1" xfId="0" applyNumberFormat="1"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0" fontId="48" fillId="0" borderId="1" xfId="0" applyFont="1" applyFill="1" applyBorder="1" applyAlignment="1" applyProtection="1">
      <alignment horizontal="justify" vertical="center" wrapText="1"/>
      <protection locked="0"/>
    </xf>
    <xf numFmtId="0" fontId="50" fillId="0" borderId="0" xfId="0" applyFont="1" applyFill="1" applyAlignment="1">
      <alignment horizontal="left" vertical="center" wrapText="1"/>
    </xf>
    <xf numFmtId="0" fontId="51" fillId="0" borderId="0" xfId="0" applyFont="1" applyFill="1" applyAlignment="1">
      <alignment horizontal="left" vertical="center" wrapText="1"/>
    </xf>
    <xf numFmtId="4" fontId="13" fillId="2" borderId="1" xfId="0" applyNumberFormat="1"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0" fontId="51" fillId="0" borderId="0" xfId="0" applyFont="1" applyFill="1" applyAlignment="1">
      <alignment horizontal="left" vertical="top" wrapText="1"/>
    </xf>
    <xf numFmtId="0" fontId="50" fillId="0" borderId="0" xfId="0" applyFont="1" applyFill="1" applyAlignment="1">
      <alignment horizontal="left" vertical="top" wrapText="1"/>
    </xf>
    <xf numFmtId="0" fontId="14" fillId="2" borderId="1" xfId="0" applyFont="1" applyFill="1" applyBorder="1" applyAlignment="1" applyProtection="1">
      <alignment horizontal="justify" vertical="top" wrapText="1"/>
      <protection locked="0"/>
    </xf>
    <xf numFmtId="0" fontId="49" fillId="2" borderId="1" xfId="0" applyFont="1" applyFill="1" applyBorder="1" applyAlignment="1" applyProtection="1">
      <alignment horizontal="justify" vertical="top" wrapText="1"/>
      <protection locked="0"/>
    </xf>
    <xf numFmtId="4" fontId="14" fillId="2" borderId="0" xfId="0" applyNumberFormat="1" applyFont="1" applyFill="1" applyAlignment="1">
      <alignment horizontal="left" vertical="center" wrapText="1"/>
    </xf>
    <xf numFmtId="4" fontId="14" fillId="2" borderId="0" xfId="0" applyNumberFormat="1" applyFont="1" applyFill="1" applyAlignment="1">
      <alignment horizontal="left" vertical="top" wrapText="1"/>
    </xf>
    <xf numFmtId="0" fontId="51" fillId="2" borderId="0" xfId="0" applyFont="1" applyFill="1" applyAlignment="1">
      <alignment horizontal="left" vertical="top" wrapText="1"/>
    </xf>
    <xf numFmtId="0" fontId="14" fillId="2" borderId="1" xfId="0" quotePrefix="1" applyFont="1" applyFill="1" applyBorder="1" applyAlignment="1" applyProtection="1">
      <alignment horizontal="justify" vertical="top" wrapText="1"/>
      <protection locked="0"/>
    </xf>
    <xf numFmtId="0" fontId="48" fillId="2" borderId="1" xfId="0" applyFont="1" applyFill="1" applyBorder="1" applyAlignment="1" applyProtection="1">
      <alignment horizontal="justify" vertical="top" wrapText="1"/>
      <protection locked="0"/>
    </xf>
    <xf numFmtId="0" fontId="13" fillId="2" borderId="0" xfId="0" applyFont="1" applyFill="1" applyAlignment="1">
      <alignment horizontal="left" vertical="top" wrapText="1"/>
    </xf>
    <xf numFmtId="0" fontId="14" fillId="0" borderId="0" xfId="0" applyFont="1" applyFill="1" applyAlignment="1">
      <alignment horizontal="left" vertical="center" wrapText="1"/>
    </xf>
    <xf numFmtId="10" fontId="14" fillId="0" borderId="1" xfId="0" applyNumberFormat="1" applyFont="1" applyFill="1" applyBorder="1" applyAlignment="1" applyProtection="1">
      <alignment horizontal="center" vertical="center" wrapText="1"/>
      <protection locked="0"/>
    </xf>
    <xf numFmtId="10" fontId="22" fillId="0" borderId="1" xfId="0" applyNumberFormat="1" applyFont="1" applyFill="1" applyBorder="1" applyAlignment="1" applyProtection="1">
      <alignment horizontal="center" vertical="center" wrapText="1"/>
      <protection locked="0"/>
    </xf>
    <xf numFmtId="10" fontId="23" fillId="0" borderId="1" xfId="0" applyNumberFormat="1" applyFont="1" applyFill="1" applyBorder="1" applyAlignment="1" applyProtection="1">
      <alignment horizontal="center" vertical="center" wrapText="1"/>
      <protection locked="0"/>
    </xf>
    <xf numFmtId="10" fontId="13" fillId="0" borderId="1" xfId="0" applyNumberFormat="1" applyFont="1" applyFill="1" applyBorder="1" applyAlignment="1" applyProtection="1">
      <alignment horizontal="center" vertical="center" wrapText="1"/>
      <protection locked="0"/>
    </xf>
    <xf numFmtId="10" fontId="23" fillId="2" borderId="1" xfId="0" applyNumberFormat="1" applyFont="1" applyFill="1" applyBorder="1" applyAlignment="1" applyProtection="1">
      <alignment horizontal="center" vertical="center" wrapText="1"/>
      <protection locked="0"/>
    </xf>
    <xf numFmtId="10" fontId="21" fillId="0"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10" fontId="22" fillId="2" borderId="1" xfId="0" applyNumberFormat="1" applyFont="1" applyFill="1" applyBorder="1" applyAlignment="1" applyProtection="1">
      <alignment horizontal="center" vertical="center" wrapText="1"/>
      <protection locked="0"/>
    </xf>
    <xf numFmtId="10" fontId="14" fillId="2" borderId="1" xfId="0" applyNumberFormat="1" applyFont="1" applyFill="1" applyBorder="1" applyAlignment="1" applyProtection="1">
      <alignment horizontal="center" vertical="center" wrapText="1"/>
      <protection locked="0"/>
    </xf>
    <xf numFmtId="10" fontId="44" fillId="2" borderId="1" xfId="0" applyNumberFormat="1" applyFont="1" applyFill="1" applyBorder="1" applyAlignment="1" applyProtection="1">
      <alignment horizontal="center" vertical="center" wrapText="1"/>
      <protection locked="0"/>
    </xf>
    <xf numFmtId="10" fontId="20" fillId="2" borderId="1" xfId="0" applyNumberFormat="1" applyFont="1" applyFill="1" applyBorder="1" applyAlignment="1" applyProtection="1">
      <alignment horizontal="center" vertical="center" wrapText="1"/>
      <protection locked="0"/>
    </xf>
    <xf numFmtId="10" fontId="44" fillId="0" borderId="1" xfId="0" applyNumberFormat="1" applyFont="1" applyFill="1" applyBorder="1" applyAlignment="1" applyProtection="1">
      <alignment horizontal="center" vertical="center" wrapText="1"/>
      <protection locked="0"/>
    </xf>
    <xf numFmtId="10" fontId="20" fillId="0" borderId="1" xfId="0" applyNumberFormat="1" applyFont="1" applyFill="1" applyBorder="1" applyAlignment="1" applyProtection="1">
      <alignment horizontal="center" vertical="center" wrapText="1"/>
      <protection locked="0"/>
    </xf>
    <xf numFmtId="10" fontId="33" fillId="0" borderId="1" xfId="0" applyNumberFormat="1" applyFont="1" applyFill="1" applyBorder="1" applyAlignment="1" applyProtection="1">
      <alignment horizontal="center" vertical="center" wrapText="1"/>
      <protection locked="0"/>
    </xf>
    <xf numFmtId="10" fontId="21" fillId="2" borderId="1" xfId="0" applyNumberFormat="1" applyFont="1" applyFill="1" applyBorder="1" applyAlignment="1" applyProtection="1">
      <alignment horizontal="center" vertical="center" wrapText="1"/>
      <protection locked="0"/>
    </xf>
    <xf numFmtId="10" fontId="13" fillId="2" borderId="1" xfId="0" applyNumberFormat="1" applyFont="1" applyFill="1" applyBorder="1" applyAlignment="1" applyProtection="1">
      <alignment horizontal="center" vertical="center" wrapText="1"/>
      <protection locked="0"/>
    </xf>
    <xf numFmtId="10" fontId="50" fillId="2" borderId="1" xfId="0" applyNumberFormat="1" applyFont="1" applyFill="1" applyBorder="1" applyAlignment="1" applyProtection="1">
      <alignment horizontal="center" vertical="center" wrapText="1"/>
      <protection locked="0"/>
    </xf>
    <xf numFmtId="10" fontId="51" fillId="2" borderId="1" xfId="0" applyNumberFormat="1" applyFont="1" applyFill="1" applyBorder="1" applyAlignment="1" applyProtection="1">
      <alignment horizontal="center" vertical="center" wrapText="1"/>
      <protection locked="0"/>
    </xf>
    <xf numFmtId="10" fontId="50" fillId="0" borderId="1" xfId="0" applyNumberFormat="1" applyFont="1" applyFill="1" applyBorder="1" applyAlignment="1" applyProtection="1">
      <alignment horizontal="center" vertical="center" wrapText="1"/>
      <protection locked="0"/>
    </xf>
    <xf numFmtId="10" fontId="51" fillId="0" borderId="1" xfId="0" applyNumberFormat="1" applyFont="1" applyFill="1" applyBorder="1" applyAlignment="1" applyProtection="1">
      <alignment horizontal="center" vertical="center" wrapText="1"/>
      <protection locked="0"/>
    </xf>
    <xf numFmtId="49" fontId="52" fillId="2" borderId="1" xfId="0" applyNumberFormat="1" applyFont="1" applyFill="1" applyBorder="1" applyAlignment="1" applyProtection="1">
      <alignment horizontal="justify" vertical="center" wrapText="1"/>
      <protection locked="0"/>
    </xf>
    <xf numFmtId="0" fontId="52" fillId="2" borderId="1" xfId="0" applyFont="1" applyFill="1" applyBorder="1" applyAlignment="1" applyProtection="1">
      <alignment horizontal="justify" vertical="center" wrapText="1"/>
      <protection locked="0"/>
    </xf>
    <xf numFmtId="4" fontId="53" fillId="2" borderId="1" xfId="0" applyNumberFormat="1" applyFont="1" applyFill="1" applyBorder="1" applyAlignment="1" applyProtection="1">
      <alignment horizontal="center" vertical="center" wrapText="1"/>
      <protection locked="0"/>
    </xf>
    <xf numFmtId="10" fontId="53" fillId="2" borderId="1" xfId="0" applyNumberFormat="1" applyFont="1" applyFill="1" applyBorder="1" applyAlignment="1" applyProtection="1">
      <alignment horizontal="center" vertical="center" wrapText="1"/>
      <protection locked="0"/>
    </xf>
    <xf numFmtId="10" fontId="54" fillId="2" borderId="1" xfId="0" applyNumberFormat="1" applyFont="1" applyFill="1" applyBorder="1" applyAlignment="1" applyProtection="1">
      <alignment horizontal="center" vertical="center" wrapText="1"/>
      <protection locked="0"/>
    </xf>
    <xf numFmtId="4" fontId="55" fillId="2" borderId="1" xfId="0" applyNumberFormat="1" applyFont="1" applyFill="1" applyBorder="1" applyAlignment="1" applyProtection="1">
      <alignment horizontal="center" vertical="center" wrapText="1"/>
      <protection locked="0"/>
    </xf>
    <xf numFmtId="10" fontId="55" fillId="2" borderId="1" xfId="0" applyNumberFormat="1" applyFont="1" applyFill="1" applyBorder="1" applyAlignment="1" applyProtection="1">
      <alignment horizontal="center" vertical="center" wrapText="1"/>
      <protection locked="0"/>
    </xf>
    <xf numFmtId="10" fontId="56" fillId="2" borderId="1" xfId="0" applyNumberFormat="1" applyFont="1" applyFill="1" applyBorder="1" applyAlignment="1" applyProtection="1">
      <alignment horizontal="center" vertical="center" wrapText="1"/>
      <protection locked="0"/>
    </xf>
    <xf numFmtId="0" fontId="29" fillId="0" borderId="1" xfId="0" applyFont="1" applyFill="1" applyBorder="1" applyAlignment="1" applyProtection="1">
      <alignment horizontal="justify" vertical="top" wrapText="1"/>
      <protection locked="0"/>
    </xf>
    <xf numFmtId="4" fontId="22" fillId="0" borderId="1" xfId="0" applyNumberFormat="1" applyFont="1" applyFill="1" applyBorder="1" applyAlignment="1" applyProtection="1">
      <alignment horizontal="center" vertical="center" wrapText="1"/>
      <protection locked="0"/>
    </xf>
    <xf numFmtId="4" fontId="15" fillId="0" borderId="1" xfId="0" applyNumberFormat="1" applyFont="1" applyFill="1" applyBorder="1" applyAlignment="1" applyProtection="1">
      <alignment horizontal="center" vertical="center" wrapText="1"/>
      <protection locked="0"/>
    </xf>
    <xf numFmtId="4" fontId="16" fillId="0" borderId="0" xfId="0" applyNumberFormat="1" applyFont="1" applyFill="1" applyBorder="1" applyAlignment="1" applyProtection="1">
      <alignment horizontal="center" vertical="center" wrapText="1"/>
      <protection locked="0"/>
    </xf>
    <xf numFmtId="4" fontId="16" fillId="2" borderId="0" xfId="0" applyNumberFormat="1" applyFont="1" applyFill="1" applyBorder="1" applyAlignment="1" applyProtection="1">
      <alignment horizontal="center" vertical="center" wrapText="1"/>
      <protection locked="0"/>
    </xf>
    <xf numFmtId="0" fontId="46" fillId="2" borderId="1" xfId="0" applyFont="1" applyFill="1" applyBorder="1" applyAlignment="1">
      <alignment horizontal="left" vertical="center" wrapText="1"/>
    </xf>
    <xf numFmtId="9" fontId="45" fillId="2" borderId="1" xfId="0" applyNumberFormat="1" applyFont="1" applyFill="1" applyBorder="1" applyAlignment="1" applyProtection="1">
      <alignment horizontal="center" vertical="center" wrapText="1"/>
      <protection locked="0"/>
    </xf>
    <xf numFmtId="9" fontId="29" fillId="2" borderId="1" xfId="0" applyNumberFormat="1" applyFont="1" applyFill="1" applyBorder="1" applyAlignment="1" applyProtection="1">
      <alignment horizontal="justify" vertical="center" wrapText="1"/>
      <protection locked="0"/>
    </xf>
    <xf numFmtId="0" fontId="38"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4" fontId="15" fillId="0" borderId="1" xfId="0" applyNumberFormat="1" applyFont="1" applyFill="1" applyBorder="1" applyAlignment="1" applyProtection="1">
      <alignment horizontal="center" vertical="center" wrapText="1"/>
      <protection locked="0"/>
    </xf>
    <xf numFmtId="0" fontId="28" fillId="0" borderId="1" xfId="0" applyFont="1" applyFill="1" applyBorder="1" applyAlignment="1" applyProtection="1">
      <alignment horizontal="justify" vertical="top" wrapText="1"/>
      <protection locked="0"/>
    </xf>
    <xf numFmtId="4" fontId="15" fillId="2" borderId="1" xfId="0" applyNumberFormat="1" applyFont="1" applyFill="1" applyBorder="1" applyAlignment="1" applyProtection="1">
      <alignment horizontal="center" vertical="center" wrapText="1"/>
      <protection locked="0"/>
    </xf>
    <xf numFmtId="0" fontId="48" fillId="0" borderId="1" xfId="0" applyFont="1" applyFill="1" applyBorder="1" applyAlignment="1" applyProtection="1">
      <alignment horizontal="justify" vertical="top" wrapText="1"/>
      <protection locked="0"/>
    </xf>
    <xf numFmtId="0" fontId="38" fillId="0" borderId="1" xfId="0" applyFont="1" applyFill="1" applyBorder="1" applyAlignment="1" applyProtection="1">
      <alignment horizontal="justify" vertical="top" wrapText="1"/>
      <protection locked="0"/>
    </xf>
    <xf numFmtId="0" fontId="30" fillId="0" borderId="1" xfId="0" applyFont="1" applyFill="1" applyBorder="1" applyAlignment="1" applyProtection="1">
      <alignment horizontal="justify" vertical="top" wrapText="1"/>
      <protection locked="0"/>
    </xf>
    <xf numFmtId="0" fontId="29" fillId="0" borderId="1" xfId="0" applyFont="1" applyFill="1" applyBorder="1" applyAlignment="1" applyProtection="1">
      <alignment horizontal="justify" vertical="top" wrapText="1"/>
      <protection locked="0"/>
    </xf>
    <xf numFmtId="0" fontId="15" fillId="0" borderId="1" xfId="0" applyFont="1" applyFill="1" applyBorder="1" applyAlignment="1" applyProtection="1">
      <alignment horizontal="justify" vertical="top" wrapText="1"/>
      <protection locked="0"/>
    </xf>
    <xf numFmtId="0" fontId="15" fillId="0" borderId="4" xfId="0" applyFont="1" applyFill="1" applyBorder="1" applyAlignment="1" applyProtection="1">
      <alignment horizontal="justify" vertical="top" wrapText="1"/>
      <protection locked="0"/>
    </xf>
    <xf numFmtId="0" fontId="15" fillId="0" borderId="3" xfId="0" applyFont="1" applyFill="1" applyBorder="1" applyAlignment="1" applyProtection="1">
      <alignment horizontal="justify" vertical="top" wrapText="1"/>
      <protection locked="0"/>
    </xf>
    <xf numFmtId="10" fontId="14" fillId="0" borderId="1" xfId="0" applyNumberFormat="1" applyFont="1" applyFill="1" applyBorder="1" applyAlignment="1" applyProtection="1">
      <alignment horizontal="center" vertical="center" wrapText="1"/>
      <protection locked="0"/>
    </xf>
    <xf numFmtId="0" fontId="36" fillId="0" borderId="1" xfId="0" applyFont="1" applyFill="1" applyBorder="1" applyAlignment="1" applyProtection="1">
      <alignment horizontal="justify" vertical="top" wrapText="1"/>
      <protection locked="0"/>
    </xf>
    <xf numFmtId="0" fontId="37" fillId="0" borderId="1" xfId="0" applyFont="1" applyFill="1" applyBorder="1" applyAlignment="1" applyProtection="1">
      <alignment horizontal="justify" vertical="top" wrapText="1"/>
      <protection locked="0"/>
    </xf>
    <xf numFmtId="4" fontId="28" fillId="0" borderId="1" xfId="0" applyNumberFormat="1" applyFont="1" applyFill="1" applyBorder="1" applyAlignment="1" applyProtection="1">
      <alignment horizontal="center" vertical="center" wrapText="1"/>
      <protection locked="0"/>
    </xf>
    <xf numFmtId="10" fontId="15" fillId="2" borderId="1" xfId="0" applyNumberFormat="1" applyFont="1" applyFill="1" applyBorder="1" applyAlignment="1" applyProtection="1">
      <alignment horizontal="center" vertical="center" wrapText="1"/>
      <protection locked="0"/>
    </xf>
    <xf numFmtId="4" fontId="22" fillId="0" borderId="1" xfId="0" applyNumberFormat="1" applyFont="1" applyFill="1" applyBorder="1" applyAlignment="1" applyProtection="1">
      <alignment horizontal="center" vertical="center" wrapText="1"/>
      <protection locked="0"/>
    </xf>
    <xf numFmtId="10" fontId="14" fillId="2" borderId="1" xfId="0" applyNumberFormat="1" applyFont="1" applyFill="1" applyBorder="1" applyAlignment="1" applyProtection="1">
      <alignment horizontal="center" vertical="center" wrapText="1"/>
      <protection locked="0"/>
    </xf>
    <xf numFmtId="10" fontId="15" fillId="0" borderId="1" xfId="0" applyNumberFormat="1" applyFont="1" applyFill="1" applyBorder="1" applyAlignment="1" applyProtection="1">
      <alignment horizontal="center" vertical="center" wrapText="1"/>
      <protection locked="0"/>
    </xf>
    <xf numFmtId="0" fontId="15" fillId="0" borderId="2" xfId="0" applyFont="1" applyFill="1" applyBorder="1" applyAlignment="1" applyProtection="1">
      <alignment horizontal="justify" vertical="top" wrapText="1"/>
      <protection locked="0"/>
    </xf>
    <xf numFmtId="0" fontId="42" fillId="0" borderId="1" xfId="0" applyFont="1" applyFill="1" applyBorder="1" applyAlignment="1" applyProtection="1">
      <alignment horizontal="justify" vertical="top" wrapText="1"/>
      <protection locked="0"/>
    </xf>
    <xf numFmtId="0" fontId="31" fillId="0" borderId="1" xfId="0" applyFont="1" applyFill="1" applyBorder="1" applyAlignment="1" applyProtection="1">
      <alignment horizontal="justify" vertical="top" wrapText="1"/>
      <protection locked="0"/>
    </xf>
    <xf numFmtId="4" fontId="14" fillId="2" borderId="1" xfId="0" applyNumberFormat="1" applyFont="1" applyFill="1" applyBorder="1" applyAlignment="1" applyProtection="1">
      <alignment horizontal="center" vertical="center" wrapText="1"/>
      <protection locked="0"/>
    </xf>
    <xf numFmtId="0" fontId="47" fillId="0" borderId="0" xfId="0" quotePrefix="1" applyFont="1" applyFill="1" applyBorder="1" applyAlignment="1" applyProtection="1">
      <alignment horizontal="center" vertical="center" wrapText="1"/>
      <protection locked="0"/>
    </xf>
    <xf numFmtId="164" fontId="12"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justify" vertical="top" wrapText="1"/>
      <protection locked="0"/>
    </xf>
    <xf numFmtId="0" fontId="13" fillId="0" borderId="1" xfId="0" applyFont="1" applyFill="1" applyBorder="1" applyAlignment="1" applyProtection="1">
      <alignment horizontal="center" vertical="center" wrapText="1"/>
      <protection locked="0"/>
    </xf>
    <xf numFmtId="4" fontId="12" fillId="0" borderId="1" xfId="0" applyNumberFormat="1" applyFont="1" applyFill="1" applyBorder="1" applyAlignment="1" applyProtection="1">
      <alignment horizontal="center" vertical="center" wrapText="1"/>
      <protection locked="0"/>
    </xf>
    <xf numFmtId="4" fontId="12" fillId="0" borderId="1" xfId="0" quotePrefix="1"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2" fontId="12" fillId="0" borderId="1" xfId="0" applyNumberFormat="1"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164" fontId="12" fillId="0" borderId="1" xfId="0" quotePrefix="1" applyNumberFormat="1" applyFont="1" applyFill="1" applyBorder="1" applyAlignment="1" applyProtection="1">
      <alignment horizontal="center" vertical="center" wrapText="1"/>
      <protection locked="0"/>
    </xf>
    <xf numFmtId="4" fontId="49" fillId="0" borderId="1" xfId="0" applyNumberFormat="1" applyFont="1" applyFill="1" applyBorder="1" applyAlignment="1" applyProtection="1">
      <alignment horizontal="center" vertical="top" wrapText="1"/>
      <protection locked="0"/>
    </xf>
    <xf numFmtId="0" fontId="37" fillId="0" borderId="1" xfId="0" applyFont="1" applyFill="1" applyBorder="1" applyAlignment="1" applyProtection="1">
      <alignment horizontal="left" vertical="top" wrapText="1"/>
      <protection locked="0"/>
    </xf>
    <xf numFmtId="0" fontId="29" fillId="0" borderId="1" xfId="0" applyFont="1" applyFill="1" applyBorder="1" applyAlignment="1" applyProtection="1">
      <alignment horizontal="left" vertical="top" wrapText="1"/>
      <protection locked="0"/>
    </xf>
    <xf numFmtId="0" fontId="48" fillId="0" borderId="1" xfId="0" applyFont="1" applyFill="1" applyBorder="1" applyAlignment="1" applyProtection="1">
      <alignment horizontal="left" vertical="top" wrapText="1"/>
      <protection locked="0"/>
    </xf>
    <xf numFmtId="9" fontId="29" fillId="2" borderId="1" xfId="0" applyNumberFormat="1" applyFont="1" applyFill="1" applyBorder="1" applyAlignment="1" applyProtection="1">
      <alignment horizontal="center" vertical="center" wrapText="1"/>
      <protection locked="0"/>
    </xf>
    <xf numFmtId="9" fontId="45" fillId="2" borderId="1" xfId="0" applyNumberFormat="1" applyFont="1" applyFill="1" applyBorder="1" applyAlignment="1" applyProtection="1">
      <alignment horizontal="center" vertical="center" wrapText="1"/>
      <protection locked="0"/>
    </xf>
    <xf numFmtId="9" fontId="29" fillId="0" borderId="1" xfId="0" applyNumberFormat="1" applyFont="1" applyFill="1" applyBorder="1" applyAlignment="1" applyProtection="1">
      <alignment horizontal="left" vertical="top" wrapText="1"/>
      <protection locked="0"/>
    </xf>
    <xf numFmtId="9" fontId="45" fillId="0" borderId="1"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horizontal="justify" vertical="top" wrapText="1"/>
      <protection locked="0"/>
    </xf>
    <xf numFmtId="9" fontId="29" fillId="2" borderId="1" xfId="0" applyNumberFormat="1" applyFont="1" applyFill="1" applyBorder="1" applyAlignment="1" applyProtection="1">
      <alignment horizontal="justify" vertical="center" wrapText="1"/>
      <protection locked="0"/>
    </xf>
    <xf numFmtId="4" fontId="15" fillId="2" borderId="4" xfId="0" applyNumberFormat="1" applyFont="1" applyFill="1" applyBorder="1" applyAlignment="1" applyProtection="1">
      <alignment horizontal="center" vertical="center" wrapText="1"/>
      <protection locked="0"/>
    </xf>
    <xf numFmtId="4" fontId="15" fillId="2" borderId="3" xfId="0" applyNumberFormat="1" applyFont="1" applyFill="1" applyBorder="1" applyAlignment="1" applyProtection="1">
      <alignment horizontal="center" vertical="center" wrapText="1"/>
      <protection locked="0"/>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colors>
    <mruColors>
      <color rgb="FF99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outlinePr showOutlineSymbols="0"/>
    <pageSetUpPr fitToPage="1"/>
  </sheetPr>
  <dimension ref="A1:O406"/>
  <sheetViews>
    <sheetView showZeros="0" tabSelected="1" showOutlineSymbols="0" view="pageBreakPreview" topLeftCell="E1" zoomScale="35" zoomScaleNormal="50" zoomScaleSheetLayoutView="35" zoomScalePageLayoutView="75" workbookViewId="0">
      <selection activeCell="M1" sqref="M1:Q1048576"/>
    </sheetView>
  </sheetViews>
  <sheetFormatPr defaultRowHeight="26.25" outlineLevelRow="1" outlineLevelCol="2" x14ac:dyDescent="0.4"/>
  <cols>
    <col min="1" max="1" width="13" style="7" customWidth="1"/>
    <col min="2" max="2" width="89" style="12" customWidth="1"/>
    <col min="3" max="3" width="31.625" style="8" customWidth="1"/>
    <col min="4" max="4" width="30.875" style="8" customWidth="1"/>
    <col min="5" max="5" width="26.125" style="9" customWidth="1" outlineLevel="2"/>
    <col min="6" max="6" width="18.625" style="10" customWidth="1" outlineLevel="2"/>
    <col min="7" max="7" width="33.75" style="25" customWidth="1" outlineLevel="2"/>
    <col min="8" max="8" width="19.625" style="10" customWidth="1" outlineLevel="2"/>
    <col min="9" max="9" width="26.125" style="10" customWidth="1" outlineLevel="2"/>
    <col min="10" max="10" width="26.625" style="10" customWidth="1" outlineLevel="2"/>
    <col min="11" max="11" width="27.875" style="10" customWidth="1" outlineLevel="2"/>
    <col min="12" max="12" width="131.5" style="27" customWidth="1"/>
    <col min="13" max="14" width="21.5" style="16" customWidth="1"/>
    <col min="15" max="15" width="22.75" style="6" customWidth="1"/>
    <col min="16" max="68" width="9" style="6" customWidth="1"/>
    <col min="69" max="16384" width="9" style="6"/>
  </cols>
  <sheetData>
    <row r="1" spans="1:15" ht="30.75" x14ac:dyDescent="0.45">
      <c r="A1" s="1"/>
      <c r="B1" s="15"/>
      <c r="C1" s="3"/>
      <c r="D1" s="3"/>
      <c r="E1" s="4"/>
      <c r="F1" s="5"/>
      <c r="G1" s="23"/>
      <c r="H1" s="5"/>
      <c r="I1" s="5"/>
      <c r="J1" s="5"/>
      <c r="K1" s="5"/>
      <c r="L1" s="26"/>
    </row>
    <row r="2" spans="1:15" ht="30.75" x14ac:dyDescent="0.45">
      <c r="A2" s="1"/>
      <c r="B2" s="15"/>
      <c r="C2" s="3"/>
      <c r="D2" s="3"/>
      <c r="E2" s="4"/>
      <c r="F2" s="5"/>
      <c r="G2" s="23"/>
      <c r="H2" s="5"/>
      <c r="I2" s="5"/>
      <c r="J2" s="5"/>
      <c r="K2" s="5"/>
      <c r="L2" s="26"/>
    </row>
    <row r="3" spans="1:15" ht="73.5" customHeight="1" x14ac:dyDescent="0.4">
      <c r="A3" s="215" t="s">
        <v>118</v>
      </c>
      <c r="B3" s="215"/>
      <c r="C3" s="215"/>
      <c r="D3" s="215"/>
      <c r="E3" s="215"/>
      <c r="F3" s="215"/>
      <c r="G3" s="215"/>
      <c r="H3" s="215"/>
      <c r="I3" s="215"/>
      <c r="J3" s="215"/>
      <c r="K3" s="215"/>
      <c r="L3" s="215"/>
    </row>
    <row r="4" spans="1:15" s="2" customFormat="1" ht="41.25" customHeight="1" x14ac:dyDescent="0.4">
      <c r="A4" s="124"/>
      <c r="B4" s="125"/>
      <c r="C4" s="186"/>
      <c r="D4" s="186"/>
      <c r="E4" s="186"/>
      <c r="F4" s="186"/>
      <c r="G4" s="187"/>
      <c r="H4" s="126"/>
      <c r="I4" s="126"/>
      <c r="J4" s="127"/>
      <c r="K4" s="126"/>
      <c r="L4" s="28" t="s">
        <v>32</v>
      </c>
      <c r="M4" s="17"/>
      <c r="N4" s="17"/>
    </row>
    <row r="5" spans="1:15" s="11" customFormat="1" ht="57.75" customHeight="1" x14ac:dyDescent="0.25">
      <c r="A5" s="218" t="s">
        <v>3</v>
      </c>
      <c r="B5" s="221" t="s">
        <v>8</v>
      </c>
      <c r="C5" s="219" t="s">
        <v>64</v>
      </c>
      <c r="D5" s="219"/>
      <c r="E5" s="224" t="s">
        <v>65</v>
      </c>
      <c r="F5" s="224"/>
      <c r="G5" s="224"/>
      <c r="H5" s="224"/>
      <c r="I5" s="224" t="s">
        <v>61</v>
      </c>
      <c r="J5" s="222" t="s">
        <v>68</v>
      </c>
      <c r="K5" s="222" t="s">
        <v>36</v>
      </c>
      <c r="L5" s="223" t="s">
        <v>51</v>
      </c>
      <c r="M5" s="16"/>
      <c r="N5" s="16"/>
    </row>
    <row r="6" spans="1:15" s="11" customFormat="1" ht="47.25" customHeight="1" x14ac:dyDescent="0.25">
      <c r="A6" s="218"/>
      <c r="B6" s="221"/>
      <c r="C6" s="220" t="s">
        <v>66</v>
      </c>
      <c r="D6" s="219" t="s">
        <v>67</v>
      </c>
      <c r="E6" s="216" t="s">
        <v>7</v>
      </c>
      <c r="F6" s="216"/>
      <c r="G6" s="216" t="s">
        <v>6</v>
      </c>
      <c r="H6" s="216"/>
      <c r="I6" s="224"/>
      <c r="J6" s="222"/>
      <c r="K6" s="222"/>
      <c r="L6" s="223"/>
      <c r="M6" s="16"/>
      <c r="N6" s="16"/>
    </row>
    <row r="7" spans="1:15" s="11" customFormat="1" ht="28.5" customHeight="1" x14ac:dyDescent="0.25">
      <c r="A7" s="218"/>
      <c r="B7" s="221"/>
      <c r="C7" s="220"/>
      <c r="D7" s="219"/>
      <c r="E7" s="13" t="s">
        <v>0</v>
      </c>
      <c r="F7" s="14" t="s">
        <v>12</v>
      </c>
      <c r="G7" s="24" t="s">
        <v>9</v>
      </c>
      <c r="H7" s="14" t="s">
        <v>2</v>
      </c>
      <c r="I7" s="224"/>
      <c r="J7" s="222"/>
      <c r="K7" s="222"/>
      <c r="L7" s="223"/>
      <c r="M7" s="16"/>
      <c r="N7" s="16"/>
    </row>
    <row r="8" spans="1:15" s="40" customFormat="1" x14ac:dyDescent="0.25">
      <c r="A8" s="33">
        <v>1</v>
      </c>
      <c r="B8" s="34">
        <v>2</v>
      </c>
      <c r="C8" s="35">
        <v>3</v>
      </c>
      <c r="D8" s="35">
        <v>4</v>
      </c>
      <c r="E8" s="36">
        <v>5</v>
      </c>
      <c r="F8" s="35">
        <v>6</v>
      </c>
      <c r="G8" s="37">
        <v>7</v>
      </c>
      <c r="H8" s="38">
        <v>8</v>
      </c>
      <c r="I8" s="38">
        <v>8</v>
      </c>
      <c r="J8" s="38">
        <v>9</v>
      </c>
      <c r="K8" s="35">
        <v>10</v>
      </c>
      <c r="L8" s="38">
        <v>11</v>
      </c>
      <c r="M8" s="39"/>
      <c r="N8" s="39"/>
    </row>
    <row r="9" spans="1:15" s="134" customFormat="1" ht="87" customHeight="1" x14ac:dyDescent="0.25">
      <c r="A9" s="217"/>
      <c r="B9" s="133" t="s">
        <v>31</v>
      </c>
      <c r="C9" s="130">
        <f>SUM(C10:C14)</f>
        <v>11855135.359999999</v>
      </c>
      <c r="D9" s="130">
        <f>SUM(D10:D14)</f>
        <v>11843954.9</v>
      </c>
      <c r="E9" s="130">
        <f>SUM(E10:E14)</f>
        <v>202324.39</v>
      </c>
      <c r="F9" s="155">
        <f>E9/D9</f>
        <v>1.7100000000000001E-2</v>
      </c>
      <c r="G9" s="130">
        <f t="shared" ref="G9" si="0">SUM(G10:G14)</f>
        <v>57573.95</v>
      </c>
      <c r="H9" s="155">
        <f>G9/D9</f>
        <v>4.8999999999999998E-3</v>
      </c>
      <c r="I9" s="131">
        <f>SUM(I10:I14)</f>
        <v>1653595.2</v>
      </c>
      <c r="J9" s="131">
        <f>SUM(J10:J14)</f>
        <v>11843954.9</v>
      </c>
      <c r="K9" s="130">
        <f>SUM(K10:K14)</f>
        <v>0</v>
      </c>
      <c r="L9" s="225"/>
      <c r="M9" s="18"/>
      <c r="N9" s="18"/>
      <c r="O9" s="19"/>
    </row>
    <row r="10" spans="1:15" s="11" customFormat="1" x14ac:dyDescent="0.25">
      <c r="A10" s="217"/>
      <c r="B10" s="129" t="s">
        <v>4</v>
      </c>
      <c r="C10" s="130">
        <f t="shared" ref="C10:K10" si="1">C16+C24+C31+C38+C44+C50+C56+C63+C136+C143+C161+C168+C175+C155+C184</f>
        <v>66074.399999999994</v>
      </c>
      <c r="D10" s="130">
        <f t="shared" si="1"/>
        <v>59939.94</v>
      </c>
      <c r="E10" s="130">
        <f t="shared" si="1"/>
        <v>0</v>
      </c>
      <c r="F10" s="155">
        <f t="shared" ref="F10:F14" si="2">E10/D10</f>
        <v>0</v>
      </c>
      <c r="G10" s="130">
        <f t="shared" si="1"/>
        <v>0</v>
      </c>
      <c r="H10" s="155">
        <f t="shared" ref="H10:H15" si="3">G10/D10</f>
        <v>0</v>
      </c>
      <c r="I10" s="131">
        <f t="shared" si="1"/>
        <v>0</v>
      </c>
      <c r="J10" s="131">
        <f t="shared" si="1"/>
        <v>59939.94</v>
      </c>
      <c r="K10" s="130">
        <f t="shared" si="1"/>
        <v>0</v>
      </c>
      <c r="L10" s="225"/>
      <c r="M10" s="18"/>
      <c r="N10" s="18"/>
      <c r="O10" s="19"/>
    </row>
    <row r="11" spans="1:15" s="11" customFormat="1" x14ac:dyDescent="0.25">
      <c r="A11" s="217"/>
      <c r="B11" s="129" t="s">
        <v>16</v>
      </c>
      <c r="C11" s="130">
        <f>C17+C25+C32+C39+C45+C51+C57+C64+C137+C144+C162+C169+C176+C156+C185</f>
        <v>11291431.699999999</v>
      </c>
      <c r="D11" s="130">
        <f>D17+D25+D32+D39+D45+D51+D57+D64+D137+D144+D162+D169+D176+D156+D185</f>
        <v>11286385.6</v>
      </c>
      <c r="E11" s="130">
        <f>E17+E25+E32+E39+E45+E51+E57+E64+E137+E144+E162+E169+E176+E156+E185</f>
        <v>201626.61</v>
      </c>
      <c r="F11" s="155">
        <f t="shared" si="2"/>
        <v>1.7899999999999999E-2</v>
      </c>
      <c r="G11" s="130">
        <f>G17+G25+G32+G39+G45+G51+G57+G64+G137+G144+G162+G169+G176+G156+G185</f>
        <v>56876.17</v>
      </c>
      <c r="H11" s="155">
        <f t="shared" si="3"/>
        <v>5.0000000000000001E-3</v>
      </c>
      <c r="I11" s="131">
        <f>I17+I25+I32+I39+I45+I51+I57+I64+I137+I144+I162+I169+I176+I156+I185</f>
        <v>1645026.6</v>
      </c>
      <c r="J11" s="131">
        <f>J17+J25+J32+J39+J45+J51+J57+J64+J137+J144+J162+J169+J176+J156+J185</f>
        <v>11286385.6</v>
      </c>
      <c r="K11" s="131">
        <f>K17+K25+K32+K39+K45+K51+K57+K64+K137+K144+K162+K169+K176+K156+K185</f>
        <v>0</v>
      </c>
      <c r="L11" s="225"/>
      <c r="M11" s="18"/>
      <c r="N11" s="18"/>
      <c r="O11" s="19"/>
    </row>
    <row r="12" spans="1:15" s="11" customFormat="1" x14ac:dyDescent="0.25">
      <c r="A12" s="217"/>
      <c r="B12" s="129" t="s">
        <v>11</v>
      </c>
      <c r="C12" s="130">
        <f>C18+C26+C33+C40+C46+C52+C58+C65+C138+C145+C163+C170+C177+C157</f>
        <v>350774.2</v>
      </c>
      <c r="D12" s="130">
        <f>D18+D26+D33+D40+D46+D52+D58+D65+D138+D145+D163+D170+D177+D157</f>
        <v>350774.3</v>
      </c>
      <c r="E12" s="130">
        <f>E18+E26+E33+E40+E46+E52+E58+E65+E138+E145+E163+E170+E177+E157</f>
        <v>697.78</v>
      </c>
      <c r="F12" s="155">
        <f t="shared" si="2"/>
        <v>2E-3</v>
      </c>
      <c r="G12" s="130">
        <f>G18+G26+G33+G40+G46+G52+G58+G65+G138+G145+G163+G170+G177+G157</f>
        <v>697.78</v>
      </c>
      <c r="H12" s="155">
        <f t="shared" si="3"/>
        <v>2E-3</v>
      </c>
      <c r="I12" s="130">
        <f>I18+I26+I33+I40+I46+I52+I58+I65+I138+I145+I163+I170+I177+I157</f>
        <v>8568.6</v>
      </c>
      <c r="J12" s="130">
        <f>J18+J26+J33+J40+J46+J52+J58+J65+J138+J145+J163+J170+J177+J157</f>
        <v>350774.3</v>
      </c>
      <c r="K12" s="130">
        <f>K18+K26+K33+K40+K46+K52+K58+K65+K138+K145+K163+K170+K177+K157</f>
        <v>0</v>
      </c>
      <c r="L12" s="225"/>
      <c r="M12" s="18"/>
      <c r="N12" s="18"/>
      <c r="O12" s="19"/>
    </row>
    <row r="13" spans="1:15" s="11" customFormat="1" x14ac:dyDescent="0.25">
      <c r="A13" s="217"/>
      <c r="B13" s="129" t="s">
        <v>13</v>
      </c>
      <c r="C13" s="130">
        <f t="shared" ref="C13:E14" si="4">C19+C27+C34+C41+C47+C53+C59+C66+C139+C146+C164+C171+C178</f>
        <v>12933.1</v>
      </c>
      <c r="D13" s="130">
        <f t="shared" si="4"/>
        <v>12933.1</v>
      </c>
      <c r="E13" s="130">
        <f t="shared" si="4"/>
        <v>0</v>
      </c>
      <c r="F13" s="155">
        <f t="shared" si="2"/>
        <v>0</v>
      </c>
      <c r="G13" s="130">
        <f>G19+G27+G34+G41+G47+G53+G59+G66+G139+G146+G164+G171+G178+G158</f>
        <v>0</v>
      </c>
      <c r="H13" s="155">
        <f t="shared" si="3"/>
        <v>0</v>
      </c>
      <c r="I13" s="131">
        <f>I19+I27+I34+I41+I47+I53+I59+I66+I139+I146+I164+I171+I178</f>
        <v>0</v>
      </c>
      <c r="J13" s="131">
        <f>J19+J27+J34+J41+J47+J53+J59+J66+J139+J146+J164+J171+J178</f>
        <v>12933.1</v>
      </c>
      <c r="K13" s="130">
        <f>K19+K27+K34+K41+K47+K53+K59+K66+K139+K146+K164+K171+K178+K158</f>
        <v>0</v>
      </c>
      <c r="L13" s="225"/>
      <c r="M13" s="18"/>
      <c r="N13" s="18"/>
      <c r="O13" s="19"/>
    </row>
    <row r="14" spans="1:15" s="11" customFormat="1" x14ac:dyDescent="0.25">
      <c r="A14" s="217"/>
      <c r="B14" s="129" t="s">
        <v>5</v>
      </c>
      <c r="C14" s="130">
        <f t="shared" si="4"/>
        <v>133921.96</v>
      </c>
      <c r="D14" s="130">
        <f t="shared" si="4"/>
        <v>133921.96</v>
      </c>
      <c r="E14" s="130">
        <f t="shared" si="4"/>
        <v>0</v>
      </c>
      <c r="F14" s="155">
        <f t="shared" si="2"/>
        <v>0</v>
      </c>
      <c r="G14" s="130">
        <f>G20+G28+G35+G42+G48+G54+G60+G67+G140+G147+G165+G172+G179</f>
        <v>0</v>
      </c>
      <c r="H14" s="155">
        <f t="shared" si="3"/>
        <v>0</v>
      </c>
      <c r="I14" s="131">
        <f>I20+I28+I35+I42+I48+I54+I60+I67+I140+I147+I165+I172+I179</f>
        <v>0</v>
      </c>
      <c r="J14" s="131">
        <f>J20+J28+J35+J42+J48+J54+J60+J67+J140+J147+J165+J172+J179</f>
        <v>133921.96</v>
      </c>
      <c r="K14" s="130">
        <f>K20+K28+K35+K42+K48+K54+K60+K67+K140+K147+K165+K172+K179+K159</f>
        <v>0</v>
      </c>
      <c r="L14" s="225"/>
      <c r="M14" s="18"/>
      <c r="N14" s="18"/>
      <c r="O14" s="19"/>
    </row>
    <row r="15" spans="1:15" s="61" customFormat="1" ht="102" customHeight="1" x14ac:dyDescent="0.25">
      <c r="A15" s="201" t="s">
        <v>33</v>
      </c>
      <c r="B15" s="47" t="s">
        <v>63</v>
      </c>
      <c r="C15" s="185">
        <f>C16+C17+C18+C19+C20</f>
        <v>3197.6</v>
      </c>
      <c r="D15" s="185">
        <f t="shared" ref="D15:G15" si="5">D16+D17+D18+D19+D20</f>
        <v>3197.6</v>
      </c>
      <c r="E15" s="185">
        <f t="shared" si="5"/>
        <v>0</v>
      </c>
      <c r="F15" s="118">
        <f>E15/D15</f>
        <v>0</v>
      </c>
      <c r="G15" s="185">
        <f t="shared" si="5"/>
        <v>0</v>
      </c>
      <c r="H15" s="155">
        <f t="shared" si="3"/>
        <v>0</v>
      </c>
      <c r="I15" s="48"/>
      <c r="J15" s="48">
        <f t="shared" ref="J15" si="6">J16+J17+J18+J19+J20</f>
        <v>3197.6</v>
      </c>
      <c r="K15" s="48">
        <f t="shared" ref="K15" si="7">K16+K17+K18+K19+K20</f>
        <v>0</v>
      </c>
      <c r="L15" s="226" t="s">
        <v>82</v>
      </c>
      <c r="M15" s="59"/>
      <c r="N15" s="59"/>
      <c r="O15" s="60"/>
    </row>
    <row r="16" spans="1:15" s="61" customFormat="1" x14ac:dyDescent="0.25">
      <c r="A16" s="211"/>
      <c r="B16" s="183" t="s">
        <v>4</v>
      </c>
      <c r="C16" s="49"/>
      <c r="D16" s="49"/>
      <c r="E16" s="49"/>
      <c r="F16" s="55"/>
      <c r="G16" s="49"/>
      <c r="H16" s="170"/>
      <c r="I16" s="49"/>
      <c r="J16" s="49"/>
      <c r="K16" s="49"/>
      <c r="L16" s="192"/>
      <c r="M16" s="59"/>
      <c r="N16" s="59"/>
      <c r="O16" s="60"/>
    </row>
    <row r="17" spans="1:15" s="61" customFormat="1" x14ac:dyDescent="0.25">
      <c r="A17" s="211"/>
      <c r="B17" s="183" t="s">
        <v>16</v>
      </c>
      <c r="C17" s="49">
        <v>3197.6</v>
      </c>
      <c r="D17" s="49">
        <v>3197.6</v>
      </c>
      <c r="E17" s="49">
        <v>0</v>
      </c>
      <c r="F17" s="55">
        <f>E17/D17</f>
        <v>0</v>
      </c>
      <c r="G17" s="49">
        <v>0</v>
      </c>
      <c r="H17" s="170">
        <f>G17/D17</f>
        <v>0</v>
      </c>
      <c r="I17" s="49"/>
      <c r="J17" s="51">
        <v>3197.6</v>
      </c>
      <c r="K17" s="49">
        <f>D17-J17</f>
        <v>0</v>
      </c>
      <c r="L17" s="192"/>
      <c r="M17" s="59"/>
      <c r="N17" s="59"/>
      <c r="O17" s="60"/>
    </row>
    <row r="18" spans="1:15" s="61" customFormat="1" x14ac:dyDescent="0.25">
      <c r="A18" s="211"/>
      <c r="B18" s="183" t="s">
        <v>11</v>
      </c>
      <c r="C18" s="49"/>
      <c r="D18" s="49"/>
      <c r="E18" s="49"/>
      <c r="F18" s="55"/>
      <c r="G18" s="49"/>
      <c r="H18" s="170"/>
      <c r="I18" s="49"/>
      <c r="J18" s="49"/>
      <c r="K18" s="49"/>
      <c r="L18" s="192"/>
      <c r="M18" s="59"/>
      <c r="N18" s="59"/>
      <c r="O18" s="60"/>
    </row>
    <row r="19" spans="1:15" s="61" customFormat="1" x14ac:dyDescent="0.25">
      <c r="A19" s="211"/>
      <c r="B19" s="183" t="s">
        <v>13</v>
      </c>
      <c r="C19" s="49">
        <v>0</v>
      </c>
      <c r="D19" s="49">
        <v>0</v>
      </c>
      <c r="E19" s="49">
        <v>0</v>
      </c>
      <c r="F19" s="55"/>
      <c r="G19" s="49">
        <v>0</v>
      </c>
      <c r="H19" s="170"/>
      <c r="I19" s="49"/>
      <c r="J19" s="49">
        <v>0</v>
      </c>
      <c r="K19" s="49">
        <f>D19-J19</f>
        <v>0</v>
      </c>
      <c r="L19" s="192"/>
      <c r="M19" s="59"/>
      <c r="N19" s="59"/>
      <c r="O19" s="60"/>
    </row>
    <row r="20" spans="1:15" s="62" customFormat="1" x14ac:dyDescent="0.25">
      <c r="A20" s="202"/>
      <c r="B20" s="183" t="s">
        <v>5</v>
      </c>
      <c r="C20" s="49"/>
      <c r="D20" s="49"/>
      <c r="E20" s="49"/>
      <c r="F20" s="55"/>
      <c r="G20" s="49"/>
      <c r="H20" s="170"/>
      <c r="I20" s="49"/>
      <c r="J20" s="49"/>
      <c r="K20" s="49"/>
      <c r="L20" s="192"/>
      <c r="M20" s="59"/>
      <c r="N20" s="59"/>
      <c r="O20" s="60"/>
    </row>
    <row r="21" spans="1:15" s="63" customFormat="1" ht="26.25" customHeight="1" x14ac:dyDescent="0.4">
      <c r="A21" s="201" t="s">
        <v>14</v>
      </c>
      <c r="B21" s="212" t="s">
        <v>80</v>
      </c>
      <c r="C21" s="214">
        <f>C24+C25+C26+C27</f>
        <v>9907461.4199999999</v>
      </c>
      <c r="D21" s="195">
        <f>D24+D25+D26+D27</f>
        <v>9907461.4199999999</v>
      </c>
      <c r="E21" s="214">
        <f>E24+E25+E26+E27</f>
        <v>115211.12</v>
      </c>
      <c r="F21" s="207">
        <f>(E21/D21)</f>
        <v>1.1599999999999999E-2</v>
      </c>
      <c r="G21" s="195">
        <f>G24+G25+G26+G27</f>
        <v>43555.71</v>
      </c>
      <c r="H21" s="209">
        <f>G21/D21</f>
        <v>4.4000000000000003E-3</v>
      </c>
      <c r="I21" s="195">
        <f>I25</f>
        <v>1634115</v>
      </c>
      <c r="J21" s="195">
        <f>SUM(J24:J28)</f>
        <v>9907461.4199999999</v>
      </c>
      <c r="K21" s="195">
        <f>SUM(K24:K28)</f>
        <v>0</v>
      </c>
      <c r="L21" s="191" t="s">
        <v>119</v>
      </c>
      <c r="M21" s="59"/>
      <c r="N21" s="59"/>
      <c r="O21" s="60"/>
    </row>
    <row r="22" spans="1:15" s="63" customFormat="1" ht="409.5" customHeight="1" x14ac:dyDescent="0.4">
      <c r="A22" s="211"/>
      <c r="B22" s="213"/>
      <c r="C22" s="214"/>
      <c r="D22" s="195"/>
      <c r="E22" s="214"/>
      <c r="F22" s="207"/>
      <c r="G22" s="195"/>
      <c r="H22" s="209"/>
      <c r="I22" s="195"/>
      <c r="J22" s="195"/>
      <c r="K22" s="195"/>
      <c r="L22" s="192"/>
      <c r="M22" s="59"/>
      <c r="N22" s="59"/>
      <c r="O22" s="60"/>
    </row>
    <row r="23" spans="1:15" s="63" customFormat="1" ht="362.25" customHeight="1" x14ac:dyDescent="0.4">
      <c r="A23" s="41"/>
      <c r="B23" s="213"/>
      <c r="C23" s="214"/>
      <c r="D23" s="195"/>
      <c r="E23" s="214"/>
      <c r="F23" s="207"/>
      <c r="G23" s="195"/>
      <c r="H23" s="209"/>
      <c r="I23" s="195"/>
      <c r="J23" s="195"/>
      <c r="K23" s="195"/>
      <c r="L23" s="192"/>
      <c r="M23" s="59"/>
      <c r="N23" s="59"/>
      <c r="O23" s="60"/>
    </row>
    <row r="24" spans="1:15" s="63" customFormat="1" ht="39" customHeight="1" x14ac:dyDescent="0.4">
      <c r="A24" s="42"/>
      <c r="B24" s="183" t="s">
        <v>4</v>
      </c>
      <c r="C24" s="29"/>
      <c r="D24" s="22"/>
      <c r="E24" s="22"/>
      <c r="F24" s="159"/>
      <c r="G24" s="29"/>
      <c r="H24" s="170"/>
      <c r="I24" s="49"/>
      <c r="J24" s="22"/>
      <c r="K24" s="29"/>
      <c r="L24" s="192"/>
      <c r="M24" s="59"/>
      <c r="N24" s="59"/>
      <c r="O24" s="60"/>
    </row>
    <row r="25" spans="1:15" s="63" customFormat="1" ht="35.25" customHeight="1" x14ac:dyDescent="0.4">
      <c r="A25" s="42"/>
      <c r="B25" s="183" t="s">
        <v>16</v>
      </c>
      <c r="C25" s="49">
        <v>9825389.4000000004</v>
      </c>
      <c r="D25" s="49">
        <v>9825389.4000000004</v>
      </c>
      <c r="E25" s="49">
        <v>114805.7</v>
      </c>
      <c r="F25" s="55">
        <f>E25/D25</f>
        <v>1.17E-2</v>
      </c>
      <c r="G25" s="49">
        <v>43150.29</v>
      </c>
      <c r="H25" s="170">
        <f>G25/D25</f>
        <v>4.4000000000000003E-3</v>
      </c>
      <c r="I25" s="49">
        <f>259920+573174.2+640446.5+4590+22682.6+22236.3+199+20894.2+21949.4+5660+27171.5+26911.3+5520+2760</f>
        <v>1634115</v>
      </c>
      <c r="J25" s="49">
        <f>9776650.01+34691.39+14048</f>
        <v>9825389.4000000004</v>
      </c>
      <c r="K25" s="49">
        <f>D25-J25</f>
        <v>0</v>
      </c>
      <c r="L25" s="192"/>
      <c r="M25" s="59"/>
      <c r="N25" s="59"/>
      <c r="O25" s="60"/>
    </row>
    <row r="26" spans="1:15" s="66" customFormat="1" ht="44.25" customHeight="1" x14ac:dyDescent="0.4">
      <c r="A26" s="42" t="s">
        <v>52</v>
      </c>
      <c r="B26" s="183" t="s">
        <v>11</v>
      </c>
      <c r="C26" s="49">
        <v>82072.02</v>
      </c>
      <c r="D26" s="49">
        <v>82072.02</v>
      </c>
      <c r="E26" s="49">
        <f>G26</f>
        <v>405.42</v>
      </c>
      <c r="F26" s="55">
        <f>E26/D26</f>
        <v>4.8999999999999998E-3</v>
      </c>
      <c r="G26" s="49">
        <v>405.42</v>
      </c>
      <c r="H26" s="170">
        <f t="shared" ref="H26" si="8">G26/D26</f>
        <v>4.8999999999999998E-3</v>
      </c>
      <c r="I26" s="49"/>
      <c r="J26" s="49">
        <f>45819.72+34691.39+1560.91</f>
        <v>82072.02</v>
      </c>
      <c r="K26" s="49">
        <f>D26-J26</f>
        <v>0</v>
      </c>
      <c r="L26" s="192"/>
      <c r="M26" s="59"/>
      <c r="N26" s="64"/>
      <c r="O26" s="65"/>
    </row>
    <row r="27" spans="1:15" s="63" customFormat="1" ht="42.75" customHeight="1" x14ac:dyDescent="0.4">
      <c r="A27" s="42"/>
      <c r="B27" s="183" t="s">
        <v>13</v>
      </c>
      <c r="C27" s="22"/>
      <c r="D27" s="22"/>
      <c r="E27" s="22"/>
      <c r="F27" s="159"/>
      <c r="G27" s="22"/>
      <c r="H27" s="170"/>
      <c r="I27" s="49"/>
      <c r="J27" s="22"/>
      <c r="K27" s="22"/>
      <c r="L27" s="192"/>
      <c r="M27" s="59"/>
      <c r="N27" s="59"/>
      <c r="O27" s="60"/>
    </row>
    <row r="28" spans="1:15" s="63" customFormat="1" ht="42.75" customHeight="1" x14ac:dyDescent="0.4">
      <c r="A28" s="42"/>
      <c r="B28" s="183" t="s">
        <v>5</v>
      </c>
      <c r="C28" s="22"/>
      <c r="D28" s="22"/>
      <c r="E28" s="22"/>
      <c r="F28" s="159"/>
      <c r="G28" s="22"/>
      <c r="H28" s="170"/>
      <c r="I28" s="22"/>
      <c r="J28" s="22"/>
      <c r="K28" s="43"/>
      <c r="L28" s="192"/>
      <c r="M28" s="59"/>
      <c r="N28" s="59"/>
      <c r="O28" s="60"/>
    </row>
    <row r="29" spans="1:15" s="63" customFormat="1" x14ac:dyDescent="0.4">
      <c r="A29" s="201" t="s">
        <v>15</v>
      </c>
      <c r="B29" s="194" t="s">
        <v>83</v>
      </c>
      <c r="C29" s="193">
        <f>C31+C32+C33+C34+C35</f>
        <v>278452.40000000002</v>
      </c>
      <c r="D29" s="193">
        <f t="shared" ref="D29:K29" si="9">D31+D32+D33+D34+D35</f>
        <v>278452.40000000002</v>
      </c>
      <c r="E29" s="193">
        <f>E31+E32+E33+E34+E35</f>
        <v>84632.8</v>
      </c>
      <c r="F29" s="210">
        <f>E29/D29</f>
        <v>0.3039</v>
      </c>
      <c r="G29" s="195">
        <f>G31+G32+G33+G34+G35</f>
        <v>12354.1</v>
      </c>
      <c r="H29" s="203">
        <f>G29/D29</f>
        <v>4.4400000000000002E-2</v>
      </c>
      <c r="I29" s="193">
        <f>I32</f>
        <v>0</v>
      </c>
      <c r="J29" s="193">
        <f>J31+J32+J33+J34+J35</f>
        <v>278452.40000000002</v>
      </c>
      <c r="K29" s="193">
        <f t="shared" si="9"/>
        <v>0</v>
      </c>
      <c r="L29" s="191" t="s">
        <v>104</v>
      </c>
      <c r="M29" s="59"/>
      <c r="N29" s="59"/>
      <c r="O29" s="60"/>
    </row>
    <row r="30" spans="1:15" s="63" customFormat="1" ht="331.5" customHeight="1" x14ac:dyDescent="0.4">
      <c r="A30" s="202"/>
      <c r="B30" s="194"/>
      <c r="C30" s="193"/>
      <c r="D30" s="193"/>
      <c r="E30" s="193"/>
      <c r="F30" s="210"/>
      <c r="G30" s="195"/>
      <c r="H30" s="203"/>
      <c r="I30" s="193"/>
      <c r="J30" s="193"/>
      <c r="K30" s="193"/>
      <c r="L30" s="192"/>
      <c r="M30" s="59"/>
      <c r="N30" s="59"/>
      <c r="O30" s="60"/>
    </row>
    <row r="31" spans="1:15" s="63" customFormat="1" x14ac:dyDescent="0.4">
      <c r="A31" s="104"/>
      <c r="B31" s="183" t="s">
        <v>4</v>
      </c>
      <c r="C31" s="51"/>
      <c r="D31" s="51"/>
      <c r="E31" s="51"/>
      <c r="F31" s="54"/>
      <c r="G31" s="49"/>
      <c r="H31" s="158"/>
      <c r="I31" s="51"/>
      <c r="J31" s="51"/>
      <c r="K31" s="51"/>
      <c r="L31" s="192"/>
      <c r="M31" s="59"/>
      <c r="N31" s="59"/>
      <c r="O31" s="60"/>
    </row>
    <row r="32" spans="1:15" s="63" customFormat="1" x14ac:dyDescent="0.4">
      <c r="A32" s="104"/>
      <c r="B32" s="183" t="s">
        <v>54</v>
      </c>
      <c r="C32" s="51">
        <v>278452.40000000002</v>
      </c>
      <c r="D32" s="51">
        <v>278452.40000000002</v>
      </c>
      <c r="E32" s="51">
        <v>84632.8</v>
      </c>
      <c r="F32" s="54">
        <f t="shared" ref="F32:F33" si="10">E32/D32</f>
        <v>0.3039</v>
      </c>
      <c r="G32" s="49">
        <v>12354.1</v>
      </c>
      <c r="H32" s="158">
        <f t="shared" ref="H32" si="11">G32/D32</f>
        <v>4.4400000000000002E-2</v>
      </c>
      <c r="I32" s="51"/>
      <c r="J32" s="51">
        <f>4565.5+57757.3+202129.6+14000</f>
        <v>278452.40000000002</v>
      </c>
      <c r="K32" s="21">
        <f>D32-J32</f>
        <v>0</v>
      </c>
      <c r="L32" s="192"/>
      <c r="M32" s="59"/>
      <c r="N32" s="59"/>
      <c r="O32" s="60"/>
    </row>
    <row r="33" spans="1:15" s="63" customFormat="1" x14ac:dyDescent="0.4">
      <c r="A33" s="104"/>
      <c r="B33" s="183" t="s">
        <v>11</v>
      </c>
      <c r="C33" s="51"/>
      <c r="D33" s="51"/>
      <c r="E33" s="51">
        <f>G33</f>
        <v>0</v>
      </c>
      <c r="F33" s="160" t="e">
        <f t="shared" si="10"/>
        <v>#DIV/0!</v>
      </c>
      <c r="G33" s="83"/>
      <c r="H33" s="160" t="e">
        <f>G33/D33</f>
        <v>#DIV/0!</v>
      </c>
      <c r="I33" s="51"/>
      <c r="J33" s="51"/>
      <c r="K33" s="51">
        <f>D33-J33</f>
        <v>0</v>
      </c>
      <c r="L33" s="192"/>
      <c r="M33" s="59"/>
      <c r="N33" s="59"/>
      <c r="O33" s="60"/>
    </row>
    <row r="34" spans="1:15" s="63" customFormat="1" x14ac:dyDescent="0.4">
      <c r="A34" s="104"/>
      <c r="B34" s="183" t="s">
        <v>13</v>
      </c>
      <c r="C34" s="21"/>
      <c r="D34" s="21"/>
      <c r="E34" s="21">
        <f>G34</f>
        <v>0</v>
      </c>
      <c r="F34" s="157"/>
      <c r="G34" s="22"/>
      <c r="H34" s="158"/>
      <c r="I34" s="21"/>
      <c r="J34" s="21"/>
      <c r="K34" s="21">
        <f>D34-J34</f>
        <v>0</v>
      </c>
      <c r="L34" s="192"/>
      <c r="M34" s="59"/>
      <c r="N34" s="59"/>
      <c r="O34" s="60"/>
    </row>
    <row r="35" spans="1:15" s="63" customFormat="1" x14ac:dyDescent="0.4">
      <c r="A35" s="104"/>
      <c r="B35" s="183" t="s">
        <v>5</v>
      </c>
      <c r="C35" s="21"/>
      <c r="D35" s="21"/>
      <c r="E35" s="21"/>
      <c r="F35" s="157"/>
      <c r="G35" s="22"/>
      <c r="H35" s="158"/>
      <c r="I35" s="21"/>
      <c r="J35" s="21"/>
      <c r="K35" s="31"/>
      <c r="L35" s="192"/>
      <c r="M35" s="59"/>
      <c r="N35" s="59"/>
      <c r="O35" s="60"/>
    </row>
    <row r="36" spans="1:15" s="68" customFormat="1" ht="40.5" x14ac:dyDescent="0.25">
      <c r="A36" s="104" t="s">
        <v>34</v>
      </c>
      <c r="B36" s="47" t="s">
        <v>59</v>
      </c>
      <c r="C36" s="184"/>
      <c r="D36" s="184"/>
      <c r="E36" s="67"/>
      <c r="F36" s="156"/>
      <c r="G36" s="29"/>
      <c r="H36" s="155"/>
      <c r="I36" s="184"/>
      <c r="J36" s="30"/>
      <c r="K36" s="30"/>
      <c r="L36" s="139" t="s">
        <v>37</v>
      </c>
      <c r="M36" s="59"/>
      <c r="N36" s="59"/>
      <c r="O36" s="60"/>
    </row>
    <row r="37" spans="1:15" s="63" customFormat="1" ht="346.5" customHeight="1" x14ac:dyDescent="0.4">
      <c r="A37" s="84" t="s">
        <v>1</v>
      </c>
      <c r="B37" s="87" t="s">
        <v>73</v>
      </c>
      <c r="C37" s="185">
        <f>C39+C40+C38</f>
        <v>320057.59999999998</v>
      </c>
      <c r="D37" s="185">
        <f>D39+D40+D38</f>
        <v>321318.84000000003</v>
      </c>
      <c r="E37" s="130">
        <f>E39+E40+E38</f>
        <v>292.36</v>
      </c>
      <c r="F37" s="155">
        <f t="shared" ref="F37" si="12">E37/D37</f>
        <v>8.9999999999999998E-4</v>
      </c>
      <c r="G37" s="48">
        <f>G39+G40+G38</f>
        <v>292.36</v>
      </c>
      <c r="H37" s="155">
        <f t="shared" ref="H37" si="13">G37/D37</f>
        <v>8.9999999999999998E-4</v>
      </c>
      <c r="I37" s="184"/>
      <c r="J37" s="185">
        <f>J39+J40+J38</f>
        <v>321318.84000000003</v>
      </c>
      <c r="K37" s="184">
        <f>K39+K40</f>
        <v>0</v>
      </c>
      <c r="L37" s="197" t="s">
        <v>120</v>
      </c>
      <c r="M37" s="59"/>
      <c r="N37" s="59"/>
      <c r="O37" s="60"/>
    </row>
    <row r="38" spans="1:15" s="63" customFormat="1" x14ac:dyDescent="0.4">
      <c r="A38" s="45"/>
      <c r="B38" s="183" t="s">
        <v>4</v>
      </c>
      <c r="C38" s="51">
        <v>107.8</v>
      </c>
      <c r="D38" s="51">
        <v>486.14</v>
      </c>
      <c r="E38" s="132">
        <v>0</v>
      </c>
      <c r="F38" s="157">
        <f>E38/D38</f>
        <v>0</v>
      </c>
      <c r="G38" s="22">
        <v>0</v>
      </c>
      <c r="H38" s="158">
        <f>G38/D38</f>
        <v>0</v>
      </c>
      <c r="I38" s="21"/>
      <c r="J38" s="51">
        <f>D38</f>
        <v>486.14</v>
      </c>
      <c r="K38" s="21"/>
      <c r="L38" s="198"/>
      <c r="M38" s="59"/>
      <c r="N38" s="69"/>
      <c r="O38" s="70"/>
    </row>
    <row r="39" spans="1:15" s="63" customFormat="1" x14ac:dyDescent="0.4">
      <c r="A39" s="44"/>
      <c r="B39" s="183" t="s">
        <v>54</v>
      </c>
      <c r="C39" s="51">
        <v>160784.70000000001</v>
      </c>
      <c r="D39" s="51">
        <v>161667.5</v>
      </c>
      <c r="E39" s="132">
        <v>0</v>
      </c>
      <c r="F39" s="157">
        <f t="shared" ref="F39" si="14">E39/D39</f>
        <v>0</v>
      </c>
      <c r="G39" s="22">
        <v>0</v>
      </c>
      <c r="H39" s="158">
        <f t="shared" ref="H39" si="15">G39/D39</f>
        <v>0</v>
      </c>
      <c r="I39" s="21"/>
      <c r="J39" s="51">
        <v>161667.5</v>
      </c>
      <c r="K39" s="21">
        <f>D39-J39</f>
        <v>0</v>
      </c>
      <c r="L39" s="198"/>
      <c r="M39" s="59"/>
      <c r="N39" s="59"/>
      <c r="O39" s="60"/>
    </row>
    <row r="40" spans="1:15" s="63" customFormat="1" x14ac:dyDescent="0.4">
      <c r="A40" s="44"/>
      <c r="B40" s="183" t="s">
        <v>11</v>
      </c>
      <c r="C40" s="51">
        <v>159165.1</v>
      </c>
      <c r="D40" s="51">
        <v>159165.20000000001</v>
      </c>
      <c r="E40" s="132">
        <v>292.36</v>
      </c>
      <c r="F40" s="158">
        <f>E40/D40</f>
        <v>1.8E-3</v>
      </c>
      <c r="G40" s="49">
        <v>292.36</v>
      </c>
      <c r="H40" s="158">
        <f>G40/D40</f>
        <v>1.8E-3</v>
      </c>
      <c r="I40" s="21"/>
      <c r="J40" s="51">
        <v>159165.20000000001</v>
      </c>
      <c r="K40" s="21">
        <f>D40-J40</f>
        <v>0</v>
      </c>
      <c r="L40" s="198"/>
      <c r="M40" s="59"/>
      <c r="N40" s="59"/>
      <c r="O40" s="60"/>
    </row>
    <row r="41" spans="1:15" s="63" customFormat="1" x14ac:dyDescent="0.4">
      <c r="A41" s="44"/>
      <c r="B41" s="183" t="s">
        <v>13</v>
      </c>
      <c r="C41" s="21"/>
      <c r="D41" s="21"/>
      <c r="E41" s="132"/>
      <c r="F41" s="157"/>
      <c r="G41" s="22"/>
      <c r="H41" s="158"/>
      <c r="I41" s="21"/>
      <c r="J41" s="21"/>
      <c r="K41" s="21"/>
      <c r="L41" s="198"/>
      <c r="M41" s="59"/>
      <c r="N41" s="59"/>
      <c r="O41" s="60"/>
    </row>
    <row r="42" spans="1:15" s="63" customFormat="1" x14ac:dyDescent="0.4">
      <c r="A42" s="44"/>
      <c r="B42" s="183" t="s">
        <v>5</v>
      </c>
      <c r="C42" s="21"/>
      <c r="D42" s="21"/>
      <c r="E42" s="21"/>
      <c r="F42" s="157"/>
      <c r="G42" s="22"/>
      <c r="H42" s="158"/>
      <c r="I42" s="21"/>
      <c r="J42" s="21"/>
      <c r="K42" s="21"/>
      <c r="L42" s="198"/>
      <c r="M42" s="59"/>
      <c r="N42" s="59"/>
      <c r="O42" s="60"/>
    </row>
    <row r="43" spans="1:15" s="68" customFormat="1" ht="174.75" customHeight="1" x14ac:dyDescent="0.25">
      <c r="A43" s="85" t="s">
        <v>10</v>
      </c>
      <c r="B43" s="87" t="s">
        <v>72</v>
      </c>
      <c r="C43" s="185">
        <f>C44+C45+C46+C47</f>
        <v>8731.19</v>
      </c>
      <c r="D43" s="185">
        <f>D44+D45+D46+D47</f>
        <v>8731.19</v>
      </c>
      <c r="E43" s="184">
        <f>E44+E45+E46+E47+E48</f>
        <v>0</v>
      </c>
      <c r="F43" s="156">
        <f>E43/D43</f>
        <v>0</v>
      </c>
      <c r="G43" s="29">
        <f>SUM(G44:G48)</f>
        <v>0</v>
      </c>
      <c r="H43" s="155">
        <f>G43/D43</f>
        <v>0</v>
      </c>
      <c r="I43" s="184">
        <f>SUM(I45:I46)</f>
        <v>0</v>
      </c>
      <c r="J43" s="185">
        <f>J44+J45+J46+J47</f>
        <v>8731.19</v>
      </c>
      <c r="K43" s="184">
        <f>D43-J43</f>
        <v>0</v>
      </c>
      <c r="L43" s="204" t="s">
        <v>116</v>
      </c>
      <c r="M43" s="59"/>
      <c r="N43" s="59"/>
      <c r="O43" s="60"/>
    </row>
    <row r="44" spans="1:15" s="62" customFormat="1" x14ac:dyDescent="0.25">
      <c r="A44" s="46"/>
      <c r="B44" s="183" t="s">
        <v>4</v>
      </c>
      <c r="C44" s="51"/>
      <c r="D44" s="51"/>
      <c r="E44" s="21"/>
      <c r="F44" s="157"/>
      <c r="G44" s="22"/>
      <c r="H44" s="155"/>
      <c r="I44" s="184"/>
      <c r="J44" s="51"/>
      <c r="K44" s="71">
        <f>D44-J44</f>
        <v>0</v>
      </c>
      <c r="L44" s="198"/>
      <c r="M44" s="59"/>
      <c r="N44" s="59"/>
      <c r="O44" s="60"/>
    </row>
    <row r="45" spans="1:15" s="62" customFormat="1" x14ac:dyDescent="0.25">
      <c r="A45" s="46"/>
      <c r="B45" s="183" t="s">
        <v>54</v>
      </c>
      <c r="C45" s="51">
        <v>7858</v>
      </c>
      <c r="D45" s="51">
        <v>7858</v>
      </c>
      <c r="E45" s="21">
        <v>0</v>
      </c>
      <c r="F45" s="157">
        <f>E45/D45</f>
        <v>0</v>
      </c>
      <c r="G45" s="22">
        <v>0</v>
      </c>
      <c r="H45" s="158">
        <f t="shared" ref="H45:H46" si="16">G45/D45</f>
        <v>0</v>
      </c>
      <c r="I45" s="21">
        <v>0</v>
      </c>
      <c r="J45" s="51">
        <v>7858</v>
      </c>
      <c r="K45" s="21">
        <f>D45-J45</f>
        <v>0</v>
      </c>
      <c r="L45" s="198"/>
      <c r="M45" s="59"/>
      <c r="N45" s="59"/>
      <c r="O45" s="60"/>
    </row>
    <row r="46" spans="1:15" s="62" customFormat="1" x14ac:dyDescent="0.25">
      <c r="A46" s="46"/>
      <c r="B46" s="183" t="s">
        <v>11</v>
      </c>
      <c r="C46" s="51">
        <v>873.19</v>
      </c>
      <c r="D46" s="51">
        <v>873.19</v>
      </c>
      <c r="E46" s="21">
        <v>0</v>
      </c>
      <c r="F46" s="157">
        <f>E46/D46</f>
        <v>0</v>
      </c>
      <c r="G46" s="22">
        <v>0</v>
      </c>
      <c r="H46" s="158">
        <f t="shared" si="16"/>
        <v>0</v>
      </c>
      <c r="I46" s="21">
        <v>0</v>
      </c>
      <c r="J46" s="51">
        <v>873.19</v>
      </c>
      <c r="K46" s="21">
        <f>D46-J46</f>
        <v>0</v>
      </c>
      <c r="L46" s="198"/>
      <c r="M46" s="59"/>
      <c r="N46" s="59"/>
      <c r="O46" s="60"/>
    </row>
    <row r="47" spans="1:15" s="62" customFormat="1" x14ac:dyDescent="0.25">
      <c r="A47" s="46"/>
      <c r="B47" s="183" t="s">
        <v>13</v>
      </c>
      <c r="C47" s="21">
        <v>0</v>
      </c>
      <c r="D47" s="21">
        <v>0</v>
      </c>
      <c r="E47" s="21"/>
      <c r="F47" s="157">
        <v>0</v>
      </c>
      <c r="G47" s="72"/>
      <c r="H47" s="158"/>
      <c r="I47" s="21"/>
      <c r="J47" s="21">
        <v>0</v>
      </c>
      <c r="K47" s="21">
        <f>D47-J47</f>
        <v>0</v>
      </c>
      <c r="L47" s="198"/>
      <c r="M47" s="59"/>
      <c r="N47" s="59"/>
      <c r="O47" s="60"/>
    </row>
    <row r="48" spans="1:15" s="62" customFormat="1" x14ac:dyDescent="0.25">
      <c r="A48" s="46"/>
      <c r="B48" s="183" t="s">
        <v>5</v>
      </c>
      <c r="C48" s="21"/>
      <c r="D48" s="21"/>
      <c r="E48" s="21"/>
      <c r="F48" s="157"/>
      <c r="G48" s="22"/>
      <c r="H48" s="158"/>
      <c r="I48" s="21"/>
      <c r="J48" s="21"/>
      <c r="K48" s="20"/>
      <c r="L48" s="198"/>
      <c r="M48" s="59"/>
      <c r="N48" s="59"/>
      <c r="O48" s="60"/>
    </row>
    <row r="49" spans="1:15" s="62" customFormat="1" ht="172.5" customHeight="1" x14ac:dyDescent="0.25">
      <c r="A49" s="86" t="s">
        <v>35</v>
      </c>
      <c r="B49" s="87" t="s">
        <v>76</v>
      </c>
      <c r="C49" s="48">
        <f>C50+C51+C52+C53</f>
        <v>9175.9</v>
      </c>
      <c r="D49" s="48">
        <f t="shared" ref="D49:E49" si="17">D50+D51+D52+D53</f>
        <v>9175.9</v>
      </c>
      <c r="E49" s="48">
        <f t="shared" si="17"/>
        <v>339.2</v>
      </c>
      <c r="F49" s="161">
        <f t="shared" ref="F49:F51" si="18">E49/D49</f>
        <v>3.6999999999999998E-2</v>
      </c>
      <c r="G49" s="48">
        <f>G50+G51+G52+G53</f>
        <v>202.68</v>
      </c>
      <c r="H49" s="163">
        <f t="shared" ref="H49:H51" si="19">G49/D49</f>
        <v>2.2100000000000002E-2</v>
      </c>
      <c r="I49" s="29"/>
      <c r="J49" s="48">
        <f>J50+J51+J52+J53</f>
        <v>9175.9</v>
      </c>
      <c r="K49" s="184">
        <f>D49-J49</f>
        <v>0</v>
      </c>
      <c r="L49" s="197" t="s">
        <v>81</v>
      </c>
      <c r="M49" s="59"/>
      <c r="N49" s="59"/>
      <c r="O49" s="60"/>
    </row>
    <row r="50" spans="1:15" s="62" customFormat="1" x14ac:dyDescent="0.25">
      <c r="A50" s="44"/>
      <c r="B50" s="183" t="s">
        <v>4</v>
      </c>
      <c r="C50" s="48"/>
      <c r="D50" s="48"/>
      <c r="E50" s="48"/>
      <c r="F50" s="161"/>
      <c r="G50" s="48"/>
      <c r="H50" s="163"/>
      <c r="I50" s="29"/>
      <c r="J50" s="48"/>
      <c r="K50" s="184">
        <f>D50-J50</f>
        <v>0</v>
      </c>
      <c r="L50" s="198"/>
      <c r="M50" s="59"/>
      <c r="N50" s="59"/>
      <c r="O50" s="60"/>
    </row>
    <row r="51" spans="1:15" s="62" customFormat="1" x14ac:dyDescent="0.25">
      <c r="A51" s="44"/>
      <c r="B51" s="183" t="s">
        <v>16</v>
      </c>
      <c r="C51" s="49">
        <v>9175.9</v>
      </c>
      <c r="D51" s="49">
        <v>9175.9</v>
      </c>
      <c r="E51" s="49">
        <v>339.2</v>
      </c>
      <c r="F51" s="55">
        <f t="shared" si="18"/>
        <v>3.6999999999999998E-2</v>
      </c>
      <c r="G51" s="49">
        <v>202.68</v>
      </c>
      <c r="H51" s="170">
        <f t="shared" si="19"/>
        <v>2.2100000000000002E-2</v>
      </c>
      <c r="I51" s="22"/>
      <c r="J51" s="49">
        <f>8428+747.9</f>
        <v>9175.9</v>
      </c>
      <c r="K51" s="21">
        <f>D51-J51</f>
        <v>0</v>
      </c>
      <c r="L51" s="198"/>
      <c r="M51" s="59"/>
      <c r="N51" s="59"/>
      <c r="O51" s="60"/>
    </row>
    <row r="52" spans="1:15" s="62" customFormat="1" x14ac:dyDescent="0.25">
      <c r="A52" s="44"/>
      <c r="B52" s="183" t="s">
        <v>11</v>
      </c>
      <c r="C52" s="29"/>
      <c r="D52" s="29"/>
      <c r="E52" s="29"/>
      <c r="F52" s="162"/>
      <c r="G52" s="29"/>
      <c r="H52" s="163"/>
      <c r="I52" s="29"/>
      <c r="J52" s="29"/>
      <c r="K52" s="184"/>
      <c r="L52" s="198"/>
      <c r="M52" s="59"/>
      <c r="N52" s="59"/>
      <c r="O52" s="60"/>
    </row>
    <row r="53" spans="1:15" s="62" customFormat="1" x14ac:dyDescent="0.25">
      <c r="A53" s="44"/>
      <c r="B53" s="183" t="s">
        <v>13</v>
      </c>
      <c r="C53" s="29"/>
      <c r="D53" s="29"/>
      <c r="E53" s="29"/>
      <c r="F53" s="162"/>
      <c r="G53" s="29"/>
      <c r="H53" s="163"/>
      <c r="I53" s="29"/>
      <c r="J53" s="29"/>
      <c r="K53" s="184"/>
      <c r="L53" s="198"/>
      <c r="M53" s="59"/>
      <c r="N53" s="59"/>
      <c r="O53" s="60"/>
    </row>
    <row r="54" spans="1:15" s="62" customFormat="1" x14ac:dyDescent="0.25">
      <c r="A54" s="44"/>
      <c r="B54" s="183" t="s">
        <v>5</v>
      </c>
      <c r="C54" s="22"/>
      <c r="D54" s="22"/>
      <c r="E54" s="22"/>
      <c r="F54" s="159"/>
      <c r="G54" s="22"/>
      <c r="H54" s="170"/>
      <c r="I54" s="22"/>
      <c r="J54" s="22"/>
      <c r="K54" s="184">
        <f>D54-J54</f>
        <v>0</v>
      </c>
      <c r="L54" s="198"/>
      <c r="M54" s="59"/>
      <c r="N54" s="59"/>
      <c r="O54" s="60"/>
    </row>
    <row r="55" spans="1:15" s="73" customFormat="1" ht="230.25" customHeight="1" x14ac:dyDescent="0.25">
      <c r="A55" s="58" t="s">
        <v>17</v>
      </c>
      <c r="B55" s="52" t="s">
        <v>69</v>
      </c>
      <c r="C55" s="48">
        <f>C56+C57+C58+C59+C60</f>
        <v>1797</v>
      </c>
      <c r="D55" s="48">
        <f>D56+D57+D58+D59+D60</f>
        <v>1797</v>
      </c>
      <c r="E55" s="48">
        <f t="shared" ref="E55" si="20">E56+E57+E58+E59+E60</f>
        <v>0</v>
      </c>
      <c r="F55" s="161">
        <f>E55/D55</f>
        <v>0</v>
      </c>
      <c r="G55" s="48">
        <f>G56+G57+G58+G59+G60</f>
        <v>0</v>
      </c>
      <c r="H55" s="163">
        <f>G55/D55</f>
        <v>0</v>
      </c>
      <c r="I55" s="48"/>
      <c r="J55" s="48">
        <f>J56+J57+J58+J59+J60</f>
        <v>1797</v>
      </c>
      <c r="K55" s="48">
        <f>K56+K57+K58+K59+K60</f>
        <v>0</v>
      </c>
      <c r="L55" s="205" t="s">
        <v>115</v>
      </c>
      <c r="M55" s="59"/>
      <c r="N55" s="59"/>
      <c r="O55" s="60"/>
    </row>
    <row r="56" spans="1:15" s="62" customFormat="1" x14ac:dyDescent="0.25">
      <c r="A56" s="58"/>
      <c r="B56" s="53" t="s">
        <v>4</v>
      </c>
      <c r="C56" s="49">
        <v>0</v>
      </c>
      <c r="D56" s="49">
        <v>0</v>
      </c>
      <c r="E56" s="49">
        <v>0</v>
      </c>
      <c r="F56" s="55"/>
      <c r="G56" s="49">
        <v>0</v>
      </c>
      <c r="H56" s="170"/>
      <c r="I56" s="49"/>
      <c r="J56" s="49">
        <v>0</v>
      </c>
      <c r="K56" s="49">
        <f>D56-J56</f>
        <v>0</v>
      </c>
      <c r="L56" s="198"/>
      <c r="M56" s="59"/>
      <c r="N56" s="59"/>
      <c r="O56" s="60"/>
    </row>
    <row r="57" spans="1:15" s="62" customFormat="1" x14ac:dyDescent="0.25">
      <c r="A57" s="58"/>
      <c r="B57" s="53" t="s">
        <v>54</v>
      </c>
      <c r="C57" s="49">
        <v>1797</v>
      </c>
      <c r="D57" s="49">
        <v>1797</v>
      </c>
      <c r="E57" s="49">
        <v>0</v>
      </c>
      <c r="F57" s="55">
        <f t="shared" ref="F57" si="21">E57/D57</f>
        <v>0</v>
      </c>
      <c r="G57" s="49">
        <v>0</v>
      </c>
      <c r="H57" s="170">
        <f t="shared" ref="H57" si="22">G57/D57</f>
        <v>0</v>
      </c>
      <c r="I57" s="49"/>
      <c r="J57" s="49">
        <v>1797</v>
      </c>
      <c r="K57" s="49">
        <f>D57-J57</f>
        <v>0</v>
      </c>
      <c r="L57" s="198"/>
      <c r="M57" s="59"/>
      <c r="N57" s="59"/>
      <c r="O57" s="60"/>
    </row>
    <row r="58" spans="1:15" s="62" customFormat="1" x14ac:dyDescent="0.25">
      <c r="A58" s="58"/>
      <c r="B58" s="53" t="s">
        <v>11</v>
      </c>
      <c r="C58" s="49">
        <v>0</v>
      </c>
      <c r="D58" s="49">
        <v>0</v>
      </c>
      <c r="E58" s="49">
        <f>G58</f>
        <v>0</v>
      </c>
      <c r="F58" s="55"/>
      <c r="G58" s="49">
        <v>0</v>
      </c>
      <c r="H58" s="170"/>
      <c r="I58" s="49"/>
      <c r="J58" s="49">
        <v>0</v>
      </c>
      <c r="K58" s="49">
        <f>D58-J58</f>
        <v>0</v>
      </c>
      <c r="L58" s="198"/>
      <c r="M58" s="59"/>
      <c r="N58" s="59"/>
      <c r="O58" s="60"/>
    </row>
    <row r="59" spans="1:15" s="62" customFormat="1" x14ac:dyDescent="0.25">
      <c r="A59" s="58"/>
      <c r="B59" s="53" t="s">
        <v>13</v>
      </c>
      <c r="C59" s="49"/>
      <c r="D59" s="49"/>
      <c r="E59" s="49"/>
      <c r="F59" s="55"/>
      <c r="G59" s="49"/>
      <c r="H59" s="170"/>
      <c r="I59" s="49"/>
      <c r="J59" s="49"/>
      <c r="K59" s="49"/>
      <c r="L59" s="198"/>
      <c r="M59" s="59"/>
      <c r="N59" s="59"/>
      <c r="O59" s="60"/>
    </row>
    <row r="60" spans="1:15" s="62" customFormat="1" ht="27" customHeight="1" x14ac:dyDescent="0.25">
      <c r="A60" s="58"/>
      <c r="B60" s="183" t="s">
        <v>5</v>
      </c>
      <c r="C60" s="49"/>
      <c r="D60" s="49"/>
      <c r="E60" s="49"/>
      <c r="F60" s="55"/>
      <c r="G60" s="49"/>
      <c r="H60" s="170"/>
      <c r="I60" s="49"/>
      <c r="J60" s="49"/>
      <c r="K60" s="49"/>
      <c r="L60" s="198"/>
      <c r="M60" s="59"/>
      <c r="N60" s="59"/>
      <c r="O60" s="60"/>
    </row>
    <row r="61" spans="1:15" s="140" customFormat="1" ht="72.75" customHeight="1" x14ac:dyDescent="0.25">
      <c r="A61" s="135" t="s">
        <v>18</v>
      </c>
      <c r="B61" s="133" t="s">
        <v>92</v>
      </c>
      <c r="C61" s="131"/>
      <c r="D61" s="131"/>
      <c r="E61" s="136"/>
      <c r="F61" s="163"/>
      <c r="G61" s="131"/>
      <c r="H61" s="163"/>
      <c r="I61" s="131"/>
      <c r="J61" s="137"/>
      <c r="K61" s="138"/>
      <c r="L61" s="139" t="s">
        <v>37</v>
      </c>
      <c r="M61" s="18"/>
      <c r="N61" s="18"/>
      <c r="O61" s="19"/>
    </row>
    <row r="62" spans="1:15" s="123" customFormat="1" ht="72" customHeight="1" x14ac:dyDescent="0.25">
      <c r="A62" s="106" t="s">
        <v>19</v>
      </c>
      <c r="B62" s="47" t="s">
        <v>106</v>
      </c>
      <c r="C62" s="48">
        <f>SUM(C63:C66)</f>
        <v>365272.68</v>
      </c>
      <c r="D62" s="48">
        <f>SUM(D63:D66)</f>
        <v>357548.88</v>
      </c>
      <c r="E62" s="48">
        <f>SUM(E63:E66)</f>
        <v>0</v>
      </c>
      <c r="F62" s="118">
        <f>E62/D62</f>
        <v>0</v>
      </c>
      <c r="G62" s="48">
        <f t="shared" ref="G62" si="23">SUM(G63:G67)</f>
        <v>0</v>
      </c>
      <c r="H62" s="163">
        <f>G62/D62</f>
        <v>0</v>
      </c>
      <c r="I62" s="48">
        <f>I68+I98</f>
        <v>19480.2</v>
      </c>
      <c r="J62" s="48">
        <f>SUM(J63:J66)</f>
        <v>357548.88</v>
      </c>
      <c r="K62" s="185">
        <f>SUM(K63:K67)</f>
        <v>0</v>
      </c>
      <c r="L62" s="206"/>
      <c r="M62" s="112"/>
      <c r="N62" s="112"/>
      <c r="O62" s="113"/>
    </row>
    <row r="63" spans="1:15" s="115" customFormat="1" x14ac:dyDescent="0.25">
      <c r="A63" s="107"/>
      <c r="B63" s="183" t="s">
        <v>4</v>
      </c>
      <c r="C63" s="49">
        <f t="shared" ref="C63:E67" si="24">C69+C99</f>
        <v>17922.2</v>
      </c>
      <c r="D63" s="49">
        <f t="shared" si="24"/>
        <v>10198.4</v>
      </c>
      <c r="E63" s="51">
        <f t="shared" si="24"/>
        <v>0</v>
      </c>
      <c r="F63" s="55">
        <f t="shared" ref="F63:F65" si="25">E63/D63</f>
        <v>0</v>
      </c>
      <c r="G63" s="51">
        <f>G69+G99</f>
        <v>0</v>
      </c>
      <c r="H63" s="170">
        <f t="shared" ref="H63:H65" si="26">G63/D63</f>
        <v>0</v>
      </c>
      <c r="I63" s="49"/>
      <c r="J63" s="49">
        <f>J69+J99</f>
        <v>10198.4</v>
      </c>
      <c r="K63" s="51">
        <f>K69+K99</f>
        <v>0</v>
      </c>
      <c r="L63" s="206"/>
      <c r="M63" s="112"/>
      <c r="N63" s="112"/>
      <c r="O63" s="113"/>
    </row>
    <row r="64" spans="1:15" s="115" customFormat="1" x14ac:dyDescent="0.25">
      <c r="A64" s="107"/>
      <c r="B64" s="183" t="s">
        <v>38</v>
      </c>
      <c r="C64" s="49">
        <f t="shared" si="24"/>
        <v>290062.09999999998</v>
      </c>
      <c r="D64" s="49">
        <f t="shared" si="24"/>
        <v>290062.09999999998</v>
      </c>
      <c r="E64" s="51">
        <f t="shared" si="24"/>
        <v>0</v>
      </c>
      <c r="F64" s="55">
        <f t="shared" si="25"/>
        <v>0</v>
      </c>
      <c r="G64" s="51">
        <f>G70+G100</f>
        <v>0</v>
      </c>
      <c r="H64" s="170">
        <f t="shared" si="26"/>
        <v>0</v>
      </c>
      <c r="I64" s="49">
        <f>I70</f>
        <v>10911.6</v>
      </c>
      <c r="J64" s="49">
        <f>J70+J100</f>
        <v>290062.09999999998</v>
      </c>
      <c r="K64" s="51">
        <f>D64-J64</f>
        <v>0</v>
      </c>
      <c r="L64" s="206"/>
      <c r="M64" s="112"/>
      <c r="N64" s="112"/>
      <c r="O64" s="113"/>
    </row>
    <row r="65" spans="1:15" s="115" customFormat="1" x14ac:dyDescent="0.25">
      <c r="A65" s="107"/>
      <c r="B65" s="183" t="s">
        <v>11</v>
      </c>
      <c r="C65" s="49">
        <f t="shared" si="24"/>
        <v>57288.38</v>
      </c>
      <c r="D65" s="49">
        <f t="shared" si="24"/>
        <v>57288.38</v>
      </c>
      <c r="E65" s="49">
        <f t="shared" si="24"/>
        <v>0</v>
      </c>
      <c r="F65" s="55">
        <f t="shared" si="25"/>
        <v>0</v>
      </c>
      <c r="G65" s="49">
        <f>G71+G101</f>
        <v>0</v>
      </c>
      <c r="H65" s="170">
        <f t="shared" si="26"/>
        <v>0</v>
      </c>
      <c r="I65" s="49">
        <f>I71</f>
        <v>8568.6</v>
      </c>
      <c r="J65" s="49">
        <f>J71+J101</f>
        <v>57288.38</v>
      </c>
      <c r="K65" s="51">
        <f>K71+K101</f>
        <v>0</v>
      </c>
      <c r="L65" s="206"/>
      <c r="M65" s="112"/>
      <c r="N65" s="112"/>
      <c r="O65" s="113"/>
    </row>
    <row r="66" spans="1:15" s="115" customFormat="1" x14ac:dyDescent="0.25">
      <c r="A66" s="107"/>
      <c r="B66" s="183" t="s">
        <v>13</v>
      </c>
      <c r="C66" s="49">
        <f t="shared" si="24"/>
        <v>0</v>
      </c>
      <c r="D66" s="49">
        <f t="shared" si="24"/>
        <v>0</v>
      </c>
      <c r="E66" s="49">
        <f t="shared" si="24"/>
        <v>0</v>
      </c>
      <c r="F66" s="55">
        <v>0</v>
      </c>
      <c r="G66" s="51"/>
      <c r="H66" s="170">
        <v>0</v>
      </c>
      <c r="I66" s="49"/>
      <c r="J66" s="49">
        <f>J72+J102</f>
        <v>0</v>
      </c>
      <c r="K66" s="51">
        <f>K72+K102</f>
        <v>0</v>
      </c>
      <c r="L66" s="206"/>
      <c r="M66" s="112"/>
      <c r="N66" s="112"/>
      <c r="O66" s="113"/>
    </row>
    <row r="67" spans="1:15" s="115" customFormat="1" collapsed="1" x14ac:dyDescent="0.25">
      <c r="A67" s="107"/>
      <c r="B67" s="183" t="s">
        <v>5</v>
      </c>
      <c r="C67" s="49">
        <f t="shared" si="24"/>
        <v>0</v>
      </c>
      <c r="D67" s="49">
        <f t="shared" si="24"/>
        <v>0</v>
      </c>
      <c r="E67" s="49">
        <f t="shared" si="24"/>
        <v>0</v>
      </c>
      <c r="F67" s="55"/>
      <c r="G67" s="49"/>
      <c r="H67" s="170"/>
      <c r="I67" s="49"/>
      <c r="J67" s="49">
        <f>J73+J103</f>
        <v>0</v>
      </c>
      <c r="K67" s="117"/>
      <c r="L67" s="206"/>
      <c r="M67" s="112"/>
      <c r="N67" s="112"/>
      <c r="O67" s="113"/>
    </row>
    <row r="68" spans="1:15" s="98" customFormat="1" ht="45.75" customHeight="1" x14ac:dyDescent="0.25">
      <c r="A68" s="101" t="s">
        <v>43</v>
      </c>
      <c r="B68" s="95" t="s">
        <v>107</v>
      </c>
      <c r="C68" s="96">
        <f>SUM(C69:C73)</f>
        <v>342093.63</v>
      </c>
      <c r="D68" s="96">
        <f>SUM(D69:D73)</f>
        <v>342093.63</v>
      </c>
      <c r="E68" s="96">
        <f>SUM(E69:E73)</f>
        <v>0</v>
      </c>
      <c r="F68" s="164">
        <f>E68/D68</f>
        <v>0</v>
      </c>
      <c r="G68" s="96">
        <f>SUM(G69:G73)</f>
        <v>0</v>
      </c>
      <c r="H68" s="171">
        <f>G68/D68</f>
        <v>0</v>
      </c>
      <c r="I68" s="96">
        <f>SUM(I69:I73)</f>
        <v>19480.2</v>
      </c>
      <c r="J68" s="96">
        <f>SUM(J69:J73)</f>
        <v>342093.63</v>
      </c>
      <c r="K68" s="96">
        <f>SUM(K70:K73)</f>
        <v>0</v>
      </c>
      <c r="L68" s="230"/>
      <c r="M68" s="91"/>
      <c r="N68" s="97"/>
      <c r="O68" s="92"/>
    </row>
    <row r="69" spans="1:15" s="94" customFormat="1" x14ac:dyDescent="0.25">
      <c r="A69" s="99"/>
      <c r="B69" s="53" t="s">
        <v>4</v>
      </c>
      <c r="C69" s="49">
        <f t="shared" ref="C69:K69" si="27">C87+C75</f>
        <v>0</v>
      </c>
      <c r="D69" s="49">
        <f t="shared" si="27"/>
        <v>0</v>
      </c>
      <c r="E69" s="49">
        <f t="shared" si="27"/>
        <v>0</v>
      </c>
      <c r="F69" s="55">
        <f t="shared" si="27"/>
        <v>0</v>
      </c>
      <c r="G69" s="49">
        <f t="shared" si="27"/>
        <v>0</v>
      </c>
      <c r="H69" s="170">
        <f t="shared" si="27"/>
        <v>0</v>
      </c>
      <c r="I69" s="49">
        <f t="shared" si="27"/>
        <v>0</v>
      </c>
      <c r="J69" s="49">
        <f t="shared" si="27"/>
        <v>0</v>
      </c>
      <c r="K69" s="49">
        <f t="shared" si="27"/>
        <v>0</v>
      </c>
      <c r="L69" s="230"/>
      <c r="M69" s="91"/>
      <c r="N69" s="91"/>
      <c r="O69" s="92"/>
    </row>
    <row r="70" spans="1:15" s="94" customFormat="1" x14ac:dyDescent="0.25">
      <c r="A70" s="99"/>
      <c r="B70" s="53" t="s">
        <v>53</v>
      </c>
      <c r="C70" s="49">
        <f t="shared" ref="C70:K70" si="28">C88+C76</f>
        <v>285078.5</v>
      </c>
      <c r="D70" s="49">
        <f t="shared" si="28"/>
        <v>285078.5</v>
      </c>
      <c r="E70" s="49">
        <f t="shared" si="28"/>
        <v>0</v>
      </c>
      <c r="F70" s="55">
        <f t="shared" si="28"/>
        <v>0</v>
      </c>
      <c r="G70" s="49">
        <f t="shared" si="28"/>
        <v>0</v>
      </c>
      <c r="H70" s="170">
        <f t="shared" si="28"/>
        <v>0</v>
      </c>
      <c r="I70" s="49">
        <f t="shared" si="28"/>
        <v>10911.6</v>
      </c>
      <c r="J70" s="49">
        <f t="shared" si="28"/>
        <v>285078.5</v>
      </c>
      <c r="K70" s="49">
        <f t="shared" si="28"/>
        <v>0</v>
      </c>
      <c r="L70" s="230"/>
      <c r="M70" s="91"/>
      <c r="N70" s="91"/>
      <c r="O70" s="92"/>
    </row>
    <row r="71" spans="1:15" s="94" customFormat="1" x14ac:dyDescent="0.25">
      <c r="A71" s="99"/>
      <c r="B71" s="53" t="s">
        <v>11</v>
      </c>
      <c r="C71" s="49">
        <f t="shared" ref="C71:J71" si="29">C89+C77</f>
        <v>57015.13</v>
      </c>
      <c r="D71" s="49">
        <f t="shared" si="29"/>
        <v>57015.13</v>
      </c>
      <c r="E71" s="49">
        <f t="shared" si="29"/>
        <v>0</v>
      </c>
      <c r="F71" s="55">
        <f t="shared" si="29"/>
        <v>0</v>
      </c>
      <c r="G71" s="49">
        <f t="shared" si="29"/>
        <v>0</v>
      </c>
      <c r="H71" s="170">
        <f t="shared" si="29"/>
        <v>0</v>
      </c>
      <c r="I71" s="49">
        <f t="shared" si="29"/>
        <v>8568.6</v>
      </c>
      <c r="J71" s="49">
        <f t="shared" si="29"/>
        <v>57015.13</v>
      </c>
      <c r="K71" s="49">
        <f>D71-J71</f>
        <v>0</v>
      </c>
      <c r="L71" s="230"/>
      <c r="M71" s="91"/>
      <c r="N71" s="91"/>
      <c r="O71" s="92"/>
    </row>
    <row r="72" spans="1:15" s="94" customFormat="1" x14ac:dyDescent="0.25">
      <c r="A72" s="99"/>
      <c r="B72" s="53" t="s">
        <v>13</v>
      </c>
      <c r="C72" s="49"/>
      <c r="D72" s="49"/>
      <c r="E72" s="49"/>
      <c r="F72" s="55">
        <v>0</v>
      </c>
      <c r="G72" s="49"/>
      <c r="H72" s="170">
        <v>0</v>
      </c>
      <c r="I72" s="49"/>
      <c r="J72" s="49"/>
      <c r="K72" s="49">
        <v>0</v>
      </c>
      <c r="L72" s="230"/>
      <c r="M72" s="91"/>
      <c r="N72" s="91"/>
      <c r="O72" s="92"/>
    </row>
    <row r="73" spans="1:15" s="94" customFormat="1" x14ac:dyDescent="0.25">
      <c r="A73" s="99"/>
      <c r="B73" s="53" t="s">
        <v>5</v>
      </c>
      <c r="C73" s="49">
        <f t="shared" ref="C73:K73" si="30">C79+C91</f>
        <v>0</v>
      </c>
      <c r="D73" s="49">
        <f t="shared" si="30"/>
        <v>0</v>
      </c>
      <c r="E73" s="49">
        <f t="shared" si="30"/>
        <v>0</v>
      </c>
      <c r="F73" s="55">
        <f t="shared" si="30"/>
        <v>0</v>
      </c>
      <c r="G73" s="49">
        <f t="shared" si="30"/>
        <v>0</v>
      </c>
      <c r="H73" s="170">
        <f t="shared" si="30"/>
        <v>0</v>
      </c>
      <c r="I73" s="49">
        <f t="shared" si="30"/>
        <v>0</v>
      </c>
      <c r="J73" s="49">
        <f t="shared" si="30"/>
        <v>0</v>
      </c>
      <c r="K73" s="49">
        <f t="shared" si="30"/>
        <v>0</v>
      </c>
      <c r="L73" s="230"/>
      <c r="M73" s="91"/>
      <c r="N73" s="91"/>
      <c r="O73" s="92"/>
    </row>
    <row r="74" spans="1:15" s="98" customFormat="1" ht="87" customHeight="1" x14ac:dyDescent="0.25">
      <c r="A74" s="175" t="s">
        <v>44</v>
      </c>
      <c r="B74" s="176" t="s">
        <v>112</v>
      </c>
      <c r="C74" s="177">
        <f>SUM(C75:C79)</f>
        <v>203630.67</v>
      </c>
      <c r="D74" s="177">
        <f>SUM(D75:D79)</f>
        <v>203630.67</v>
      </c>
      <c r="E74" s="177">
        <f>SUM(E75:E79)</f>
        <v>0</v>
      </c>
      <c r="F74" s="178">
        <f>E74/D74</f>
        <v>0</v>
      </c>
      <c r="G74" s="177">
        <f>SUM(G75:G79)</f>
        <v>0</v>
      </c>
      <c r="H74" s="179">
        <f>G74/D74</f>
        <v>0</v>
      </c>
      <c r="I74" s="177"/>
      <c r="J74" s="177">
        <f>SUM(J75:J79)</f>
        <v>203630.67</v>
      </c>
      <c r="K74" s="96">
        <f>K75+K76+K77+K78+K79</f>
        <v>0</v>
      </c>
      <c r="L74" s="188"/>
      <c r="M74" s="97"/>
      <c r="N74" s="97"/>
      <c r="O74" s="97"/>
    </row>
    <row r="75" spans="1:15" s="94" customFormat="1" x14ac:dyDescent="0.25">
      <c r="A75" s="88"/>
      <c r="B75" s="53" t="s">
        <v>4</v>
      </c>
      <c r="C75" s="49"/>
      <c r="D75" s="48"/>
      <c r="E75" s="49"/>
      <c r="F75" s="55"/>
      <c r="G75" s="49"/>
      <c r="H75" s="170"/>
      <c r="I75" s="49"/>
      <c r="J75" s="49"/>
      <c r="K75" s="49">
        <f>D75-J75</f>
        <v>0</v>
      </c>
      <c r="L75" s="189"/>
      <c r="M75" s="91"/>
      <c r="N75" s="91"/>
      <c r="O75" s="92"/>
    </row>
    <row r="76" spans="1:15" s="94" customFormat="1" x14ac:dyDescent="0.25">
      <c r="A76" s="88"/>
      <c r="B76" s="53" t="s">
        <v>53</v>
      </c>
      <c r="C76" s="49">
        <v>181231.3</v>
      </c>
      <c r="D76" s="49">
        <v>181231.3</v>
      </c>
      <c r="E76" s="49">
        <v>0</v>
      </c>
      <c r="F76" s="55">
        <f>E76/D76</f>
        <v>0</v>
      </c>
      <c r="G76" s="49">
        <v>0</v>
      </c>
      <c r="H76" s="170">
        <f>G76/D76</f>
        <v>0</v>
      </c>
      <c r="I76" s="49"/>
      <c r="J76" s="49">
        <v>181231.3</v>
      </c>
      <c r="K76" s="49">
        <f>D76-J76</f>
        <v>0</v>
      </c>
      <c r="L76" s="189"/>
      <c r="M76" s="91"/>
      <c r="N76" s="91"/>
      <c r="O76" s="92"/>
    </row>
    <row r="77" spans="1:15" s="94" customFormat="1" x14ac:dyDescent="0.25">
      <c r="A77" s="88"/>
      <c r="B77" s="53" t="s">
        <v>39</v>
      </c>
      <c r="C77" s="49">
        <v>22399.37</v>
      </c>
      <c r="D77" s="49">
        <v>22399.37</v>
      </c>
      <c r="E77" s="49">
        <v>0</v>
      </c>
      <c r="F77" s="55">
        <f>E77/D77</f>
        <v>0</v>
      </c>
      <c r="G77" s="49">
        <v>0</v>
      </c>
      <c r="H77" s="170">
        <f>G77/D77</f>
        <v>0</v>
      </c>
      <c r="I77" s="49"/>
      <c r="J77" s="49">
        <v>22399.37</v>
      </c>
      <c r="K77" s="49">
        <f>D77-J77</f>
        <v>0</v>
      </c>
      <c r="L77" s="189"/>
      <c r="M77" s="91"/>
      <c r="N77" s="91"/>
      <c r="O77" s="92"/>
    </row>
    <row r="78" spans="1:15" s="94" customFormat="1" x14ac:dyDescent="0.25">
      <c r="A78" s="88"/>
      <c r="B78" s="53" t="s">
        <v>13</v>
      </c>
      <c r="C78" s="49"/>
      <c r="D78" s="49"/>
      <c r="E78" s="49"/>
      <c r="F78" s="55"/>
      <c r="G78" s="49"/>
      <c r="H78" s="170"/>
      <c r="I78" s="49"/>
      <c r="J78" s="49"/>
      <c r="K78" s="49"/>
      <c r="L78" s="189"/>
      <c r="M78" s="91"/>
      <c r="N78" s="91"/>
      <c r="O78" s="92"/>
    </row>
    <row r="79" spans="1:15" s="94" customFormat="1" x14ac:dyDescent="0.25">
      <c r="A79" s="88"/>
      <c r="B79" s="53" t="s">
        <v>5</v>
      </c>
      <c r="C79" s="49"/>
      <c r="D79" s="48"/>
      <c r="E79" s="49"/>
      <c r="F79" s="55"/>
      <c r="G79" s="49"/>
      <c r="H79" s="170"/>
      <c r="I79" s="49"/>
      <c r="J79" s="49"/>
      <c r="K79" s="49"/>
      <c r="L79" s="189"/>
      <c r="M79" s="91"/>
      <c r="N79" s="91"/>
      <c r="O79" s="92"/>
    </row>
    <row r="80" spans="1:15" s="98" customFormat="1" ht="76.5" customHeight="1" x14ac:dyDescent="0.25">
      <c r="A80" s="102" t="s">
        <v>113</v>
      </c>
      <c r="B80" s="100" t="s">
        <v>108</v>
      </c>
      <c r="C80" s="90">
        <f>SUM(C81:C85)</f>
        <v>203630.67</v>
      </c>
      <c r="D80" s="90">
        <f>SUM(D81:D85)</f>
        <v>203630.67</v>
      </c>
      <c r="E80" s="90">
        <f>SUM(E81:E85)</f>
        <v>0</v>
      </c>
      <c r="F80" s="165">
        <f>E80/D80</f>
        <v>0</v>
      </c>
      <c r="G80" s="90">
        <f>SUM(G81:G85)</f>
        <v>0</v>
      </c>
      <c r="H80" s="172">
        <f>G80/D80</f>
        <v>0</v>
      </c>
      <c r="I80" s="90"/>
      <c r="J80" s="90">
        <f>SUM(J81:J85)</f>
        <v>203630.67</v>
      </c>
      <c r="K80" s="96">
        <f>K81+K82+K83+K84+K85</f>
        <v>0</v>
      </c>
      <c r="L80" s="190" t="s">
        <v>88</v>
      </c>
      <c r="M80" s="97"/>
      <c r="N80" s="97"/>
      <c r="O80" s="97"/>
    </row>
    <row r="81" spans="1:15" s="94" customFormat="1" x14ac:dyDescent="0.25">
      <c r="A81" s="103"/>
      <c r="B81" s="53" t="s">
        <v>4</v>
      </c>
      <c r="C81" s="49"/>
      <c r="D81" s="48"/>
      <c r="E81" s="49"/>
      <c r="F81" s="55"/>
      <c r="G81" s="49"/>
      <c r="H81" s="170"/>
      <c r="I81" s="49"/>
      <c r="J81" s="49"/>
      <c r="K81" s="49">
        <f>D81-J81</f>
        <v>0</v>
      </c>
      <c r="L81" s="189"/>
      <c r="M81" s="91"/>
      <c r="N81" s="91"/>
      <c r="O81" s="92"/>
    </row>
    <row r="82" spans="1:15" s="94" customFormat="1" x14ac:dyDescent="0.25">
      <c r="A82" s="103"/>
      <c r="B82" s="53" t="s">
        <v>53</v>
      </c>
      <c r="C82" s="49">
        <v>181231.3</v>
      </c>
      <c r="D82" s="49">
        <v>181231.3</v>
      </c>
      <c r="E82" s="49">
        <v>0</v>
      </c>
      <c r="F82" s="55">
        <f>E82/D82</f>
        <v>0</v>
      </c>
      <c r="G82" s="49">
        <v>0</v>
      </c>
      <c r="H82" s="170">
        <f>G82/D82</f>
        <v>0</v>
      </c>
      <c r="I82" s="49"/>
      <c r="J82" s="49">
        <v>181231.3</v>
      </c>
      <c r="K82" s="49">
        <f>D82-J82</f>
        <v>0</v>
      </c>
      <c r="L82" s="189"/>
      <c r="M82" s="91"/>
      <c r="N82" s="91"/>
      <c r="O82" s="92"/>
    </row>
    <row r="83" spans="1:15" s="94" customFormat="1" x14ac:dyDescent="0.25">
      <c r="A83" s="103"/>
      <c r="B83" s="53" t="s">
        <v>39</v>
      </c>
      <c r="C83" s="49">
        <v>22399.37</v>
      </c>
      <c r="D83" s="49">
        <v>22399.37</v>
      </c>
      <c r="E83" s="49">
        <v>0</v>
      </c>
      <c r="F83" s="55">
        <f>E83/D83</f>
        <v>0</v>
      </c>
      <c r="G83" s="49">
        <v>0</v>
      </c>
      <c r="H83" s="170">
        <f>G83/D83</f>
        <v>0</v>
      </c>
      <c r="I83" s="49"/>
      <c r="J83" s="49">
        <v>22399.37</v>
      </c>
      <c r="K83" s="49">
        <f>D83-J83</f>
        <v>0</v>
      </c>
      <c r="L83" s="189"/>
      <c r="M83" s="91"/>
      <c r="N83" s="91"/>
      <c r="O83" s="92"/>
    </row>
    <row r="84" spans="1:15" s="94" customFormat="1" x14ac:dyDescent="0.25">
      <c r="A84" s="103"/>
      <c r="B84" s="53" t="s">
        <v>13</v>
      </c>
      <c r="C84" s="49"/>
      <c r="D84" s="49"/>
      <c r="E84" s="49"/>
      <c r="F84" s="55"/>
      <c r="G84" s="49"/>
      <c r="H84" s="170"/>
      <c r="I84" s="49"/>
      <c r="J84" s="49"/>
      <c r="K84" s="49"/>
      <c r="L84" s="189"/>
      <c r="M84" s="91"/>
      <c r="N84" s="91"/>
      <c r="O84" s="92"/>
    </row>
    <row r="85" spans="1:15" s="94" customFormat="1" x14ac:dyDescent="0.25">
      <c r="A85" s="103"/>
      <c r="B85" s="53" t="s">
        <v>5</v>
      </c>
      <c r="C85" s="49"/>
      <c r="D85" s="48"/>
      <c r="E85" s="49"/>
      <c r="F85" s="55"/>
      <c r="G85" s="49"/>
      <c r="H85" s="170"/>
      <c r="I85" s="49"/>
      <c r="J85" s="49"/>
      <c r="K85" s="49"/>
      <c r="L85" s="189"/>
      <c r="M85" s="91"/>
      <c r="N85" s="91"/>
      <c r="O85" s="92"/>
    </row>
    <row r="86" spans="1:15" s="98" customFormat="1" ht="64.5" customHeight="1" x14ac:dyDescent="0.25">
      <c r="A86" s="101" t="s">
        <v>62</v>
      </c>
      <c r="B86" s="95" t="s">
        <v>109</v>
      </c>
      <c r="C86" s="177">
        <f>SUM(C87:C91)</f>
        <v>138462.96</v>
      </c>
      <c r="D86" s="177">
        <f>SUM(D87:D91)</f>
        <v>138462.96</v>
      </c>
      <c r="E86" s="177">
        <f>SUM(E87:E91)</f>
        <v>0</v>
      </c>
      <c r="F86" s="178">
        <f>E86/D86</f>
        <v>0</v>
      </c>
      <c r="G86" s="177">
        <f>SUM(G87:G91)</f>
        <v>0</v>
      </c>
      <c r="H86" s="179">
        <f>G86/D86</f>
        <v>0</v>
      </c>
      <c r="I86" s="177">
        <f>SUM(I87:I91)</f>
        <v>19480.2</v>
      </c>
      <c r="J86" s="177">
        <f>SUM(J87:J91)</f>
        <v>138462.96</v>
      </c>
      <c r="K86" s="177">
        <f>K87+K88+K89+K90+K91</f>
        <v>0</v>
      </c>
      <c r="L86" s="229"/>
      <c r="M86" s="91"/>
      <c r="N86" s="97"/>
      <c r="O86" s="92"/>
    </row>
    <row r="87" spans="1:15" s="94" customFormat="1" ht="30.75" customHeight="1" x14ac:dyDescent="0.25">
      <c r="A87" s="103"/>
      <c r="B87" s="53" t="s">
        <v>4</v>
      </c>
      <c r="C87" s="49">
        <f>C93</f>
        <v>0</v>
      </c>
      <c r="D87" s="49">
        <f>D93</f>
        <v>0</v>
      </c>
      <c r="E87" s="49">
        <f>E93</f>
        <v>0</v>
      </c>
      <c r="F87" s="55"/>
      <c r="G87" s="49"/>
      <c r="H87" s="170"/>
      <c r="I87" s="49"/>
      <c r="J87" s="49"/>
      <c r="K87" s="49">
        <f>D87-J87</f>
        <v>0</v>
      </c>
      <c r="L87" s="229"/>
      <c r="M87" s="91"/>
      <c r="N87" s="91"/>
      <c r="O87" s="92"/>
    </row>
    <row r="88" spans="1:15" s="94" customFormat="1" ht="30.75" customHeight="1" x14ac:dyDescent="0.25">
      <c r="A88" s="103"/>
      <c r="B88" s="53" t="s">
        <v>53</v>
      </c>
      <c r="C88" s="49">
        <f t="shared" ref="C88:D91" si="31">C94</f>
        <v>103847.2</v>
      </c>
      <c r="D88" s="49">
        <f t="shared" si="31"/>
        <v>103847.2</v>
      </c>
      <c r="E88" s="49">
        <f xml:space="preserve"> E94</f>
        <v>0</v>
      </c>
      <c r="F88" s="55">
        <f>E88/D88</f>
        <v>0</v>
      </c>
      <c r="G88" s="49">
        <f>E88</f>
        <v>0</v>
      </c>
      <c r="H88" s="170">
        <f>G88/D88</f>
        <v>0</v>
      </c>
      <c r="I88" s="49">
        <f>I94</f>
        <v>10911.6</v>
      </c>
      <c r="J88" s="49">
        <f t="shared" ref="J88:J90" si="32">J94</f>
        <v>103847.2</v>
      </c>
      <c r="K88" s="49">
        <f>D88-J88</f>
        <v>0</v>
      </c>
      <c r="L88" s="229"/>
      <c r="M88" s="91"/>
      <c r="N88" s="91"/>
      <c r="O88" s="92"/>
    </row>
    <row r="89" spans="1:15" s="94" customFormat="1" ht="30.75" customHeight="1" x14ac:dyDescent="0.25">
      <c r="A89" s="103"/>
      <c r="B89" s="53" t="s">
        <v>39</v>
      </c>
      <c r="C89" s="49">
        <f t="shared" si="31"/>
        <v>34615.760000000002</v>
      </c>
      <c r="D89" s="49">
        <f t="shared" si="31"/>
        <v>34615.760000000002</v>
      </c>
      <c r="E89" s="49">
        <f>E95</f>
        <v>0</v>
      </c>
      <c r="F89" s="55">
        <f>E89/D89</f>
        <v>0</v>
      </c>
      <c r="G89" s="49">
        <f>G95</f>
        <v>0</v>
      </c>
      <c r="H89" s="170">
        <f>G89/D89</f>
        <v>0</v>
      </c>
      <c r="I89" s="49">
        <f>I95</f>
        <v>8568.6</v>
      </c>
      <c r="J89" s="49">
        <f t="shared" si="32"/>
        <v>34615.760000000002</v>
      </c>
      <c r="K89" s="49">
        <f>D89-J89</f>
        <v>0</v>
      </c>
      <c r="L89" s="229"/>
      <c r="M89" s="91"/>
      <c r="N89" s="91"/>
      <c r="O89" s="92"/>
    </row>
    <row r="90" spans="1:15" s="94" customFormat="1" ht="30.75" customHeight="1" x14ac:dyDescent="0.25">
      <c r="A90" s="103"/>
      <c r="B90" s="53" t="s">
        <v>13</v>
      </c>
      <c r="C90" s="49">
        <f t="shared" si="31"/>
        <v>0</v>
      </c>
      <c r="D90" s="49">
        <f t="shared" si="31"/>
        <v>0</v>
      </c>
      <c r="E90" s="49">
        <f>E96</f>
        <v>0</v>
      </c>
      <c r="F90" s="55"/>
      <c r="G90" s="49">
        <f>G96</f>
        <v>0</v>
      </c>
      <c r="H90" s="170"/>
      <c r="I90" s="49"/>
      <c r="J90" s="49">
        <f t="shared" si="32"/>
        <v>0</v>
      </c>
      <c r="K90" s="49">
        <f>D90-J90</f>
        <v>0</v>
      </c>
      <c r="L90" s="229"/>
      <c r="M90" s="91"/>
      <c r="N90" s="91"/>
      <c r="O90" s="92"/>
    </row>
    <row r="91" spans="1:15" s="94" customFormat="1" ht="30.75" customHeight="1" x14ac:dyDescent="0.25">
      <c r="A91" s="103"/>
      <c r="B91" s="53" t="s">
        <v>5</v>
      </c>
      <c r="C91" s="49">
        <f t="shared" si="31"/>
        <v>0</v>
      </c>
      <c r="D91" s="49">
        <f t="shared" si="31"/>
        <v>0</v>
      </c>
      <c r="E91" s="49">
        <f>E97</f>
        <v>0</v>
      </c>
      <c r="F91" s="55"/>
      <c r="G91" s="49"/>
      <c r="H91" s="170"/>
      <c r="I91" s="49"/>
      <c r="J91" s="49"/>
      <c r="K91" s="49"/>
      <c r="L91" s="229"/>
      <c r="M91" s="91"/>
      <c r="N91" s="91"/>
      <c r="O91" s="92"/>
    </row>
    <row r="92" spans="1:15" s="93" customFormat="1" x14ac:dyDescent="0.25">
      <c r="A92" s="103" t="s">
        <v>75</v>
      </c>
      <c r="B92" s="89" t="s">
        <v>57</v>
      </c>
      <c r="C92" s="180">
        <f>SUM(C93:C97)</f>
        <v>138462.96</v>
      </c>
      <c r="D92" s="180">
        <f>SUM(D93:D97)</f>
        <v>138462.96</v>
      </c>
      <c r="E92" s="180">
        <f>SUM(E93:E97)</f>
        <v>0</v>
      </c>
      <c r="F92" s="181">
        <f>E92/D92</f>
        <v>0</v>
      </c>
      <c r="G92" s="180">
        <f>SUM(G93:G97)</f>
        <v>0</v>
      </c>
      <c r="H92" s="182">
        <f>G92/D92</f>
        <v>0</v>
      </c>
      <c r="I92" s="180">
        <f>SUM(I93:I97)</f>
        <v>19480.2</v>
      </c>
      <c r="J92" s="180">
        <f>SUM(J93:J97)</f>
        <v>138462.96</v>
      </c>
      <c r="K92" s="180">
        <f>K93+K94+K95+K96+K97</f>
        <v>0</v>
      </c>
      <c r="L92" s="234" t="s">
        <v>74</v>
      </c>
      <c r="M92" s="91"/>
      <c r="N92" s="97"/>
      <c r="O92" s="92"/>
    </row>
    <row r="93" spans="1:15" s="94" customFormat="1" x14ac:dyDescent="0.25">
      <c r="A93" s="103"/>
      <c r="B93" s="53" t="s">
        <v>4</v>
      </c>
      <c r="C93" s="49"/>
      <c r="D93" s="48"/>
      <c r="E93" s="49"/>
      <c r="F93" s="55"/>
      <c r="G93" s="49"/>
      <c r="H93" s="170"/>
      <c r="I93" s="49"/>
      <c r="J93" s="49"/>
      <c r="K93" s="49">
        <f>D93-J93</f>
        <v>0</v>
      </c>
      <c r="L93" s="234"/>
      <c r="M93" s="91"/>
      <c r="N93" s="91"/>
      <c r="O93" s="92"/>
    </row>
    <row r="94" spans="1:15" s="94" customFormat="1" x14ac:dyDescent="0.25">
      <c r="A94" s="103"/>
      <c r="B94" s="53" t="s">
        <v>53</v>
      </c>
      <c r="C94" s="49">
        <v>103847.2</v>
      </c>
      <c r="D94" s="49">
        <v>103847.2</v>
      </c>
      <c r="E94" s="49">
        <v>0</v>
      </c>
      <c r="F94" s="55">
        <f>E94/D94</f>
        <v>0</v>
      </c>
      <c r="G94" s="49">
        <v>0</v>
      </c>
      <c r="H94" s="170">
        <f>G94/D94</f>
        <v>0</v>
      </c>
      <c r="I94" s="49">
        <v>10911.6</v>
      </c>
      <c r="J94" s="49">
        <v>103847.2</v>
      </c>
      <c r="K94" s="49">
        <f>D94-J94</f>
        <v>0</v>
      </c>
      <c r="L94" s="234"/>
      <c r="M94" s="91"/>
      <c r="N94" s="91"/>
      <c r="O94" s="92"/>
    </row>
    <row r="95" spans="1:15" s="94" customFormat="1" x14ac:dyDescent="0.25">
      <c r="A95" s="103"/>
      <c r="B95" s="53" t="s">
        <v>39</v>
      </c>
      <c r="C95" s="49">
        <v>34615.760000000002</v>
      </c>
      <c r="D95" s="49">
        <v>34615.760000000002</v>
      </c>
      <c r="E95" s="49">
        <v>0</v>
      </c>
      <c r="F95" s="55">
        <f>E95/D95</f>
        <v>0</v>
      </c>
      <c r="G95" s="49">
        <v>0</v>
      </c>
      <c r="H95" s="170">
        <f>G95/D95</f>
        <v>0</v>
      </c>
      <c r="I95" s="49">
        <v>8568.6</v>
      </c>
      <c r="J95" s="49">
        <v>34615.760000000002</v>
      </c>
      <c r="K95" s="49">
        <f>D95-J95</f>
        <v>0</v>
      </c>
      <c r="L95" s="234"/>
      <c r="M95" s="91"/>
      <c r="N95" s="91"/>
      <c r="O95" s="92"/>
    </row>
    <row r="96" spans="1:15" s="94" customFormat="1" x14ac:dyDescent="0.25">
      <c r="A96" s="103"/>
      <c r="B96" s="53" t="s">
        <v>13</v>
      </c>
      <c r="C96" s="49">
        <v>0</v>
      </c>
      <c r="D96" s="49">
        <v>0</v>
      </c>
      <c r="E96" s="49"/>
      <c r="F96" s="55"/>
      <c r="G96" s="49"/>
      <c r="H96" s="170">
        <v>0</v>
      </c>
      <c r="I96" s="49"/>
      <c r="J96" s="49"/>
      <c r="K96" s="49">
        <v>0</v>
      </c>
      <c r="L96" s="234"/>
      <c r="M96" s="91"/>
      <c r="N96" s="91"/>
      <c r="O96" s="92"/>
    </row>
    <row r="97" spans="1:15" s="94" customFormat="1" x14ac:dyDescent="0.25">
      <c r="A97" s="88"/>
      <c r="B97" s="53" t="s">
        <v>5</v>
      </c>
      <c r="C97" s="49"/>
      <c r="D97" s="48"/>
      <c r="E97" s="49"/>
      <c r="F97" s="55"/>
      <c r="G97" s="49"/>
      <c r="H97" s="170"/>
      <c r="I97" s="49"/>
      <c r="J97" s="50"/>
      <c r="K97" s="49"/>
      <c r="L97" s="234"/>
      <c r="M97" s="91"/>
      <c r="N97" s="91"/>
      <c r="O97" s="92"/>
    </row>
    <row r="98" spans="1:15" s="123" customFormat="1" ht="47.25" customHeight="1" x14ac:dyDescent="0.25">
      <c r="A98" s="119" t="s">
        <v>45</v>
      </c>
      <c r="B98" s="120" t="s">
        <v>110</v>
      </c>
      <c r="C98" s="121">
        <f>SUM(C99:C103)</f>
        <v>23179.05</v>
      </c>
      <c r="D98" s="121">
        <f t="shared" ref="D98" si="33">SUM(D99:D103)</f>
        <v>15455.25</v>
      </c>
      <c r="E98" s="121">
        <f>SUM(E99:E103)</f>
        <v>0</v>
      </c>
      <c r="F98" s="166">
        <f t="shared" ref="F98:F107" si="34">E98/D98</f>
        <v>0</v>
      </c>
      <c r="G98" s="96">
        <f>SUM(G99:G103)</f>
        <v>0</v>
      </c>
      <c r="H98" s="173">
        <f t="shared" ref="H98:H107" si="35">G98/D98</f>
        <v>0</v>
      </c>
      <c r="I98" s="121"/>
      <c r="J98" s="121">
        <f>SUM(J99:J103)</f>
        <v>15455.25</v>
      </c>
      <c r="K98" s="121">
        <f t="shared" ref="K98" si="36">K99+K100+K101+K102+K103</f>
        <v>0</v>
      </c>
      <c r="L98" s="232"/>
      <c r="M98" s="112"/>
      <c r="N98" s="112"/>
      <c r="O98" s="113"/>
    </row>
    <row r="99" spans="1:15" s="115" customFormat="1" x14ac:dyDescent="0.25">
      <c r="A99" s="122"/>
      <c r="B99" s="183" t="s">
        <v>4</v>
      </c>
      <c r="C99" s="51">
        <f>C123+C105+C111+C117+C129</f>
        <v>17922.2</v>
      </c>
      <c r="D99" s="51">
        <f t="shared" ref="D99" si="37">D123+D105+D111+D117+D129</f>
        <v>10198.4</v>
      </c>
      <c r="E99" s="51">
        <f>E105+E111+E117+E123+E129</f>
        <v>0</v>
      </c>
      <c r="F99" s="54">
        <f t="shared" si="34"/>
        <v>0</v>
      </c>
      <c r="G99" s="49">
        <f>G123+G105+G111+G117+G129</f>
        <v>0</v>
      </c>
      <c r="H99" s="158">
        <f t="shared" si="35"/>
        <v>0</v>
      </c>
      <c r="I99" s="51"/>
      <c r="J99" s="51">
        <f>J105+J111+J117+J123+J129</f>
        <v>10198.4</v>
      </c>
      <c r="K99" s="51">
        <f>D99-J99</f>
        <v>0</v>
      </c>
      <c r="L99" s="232"/>
      <c r="M99" s="112"/>
      <c r="N99" s="112"/>
      <c r="O99" s="113"/>
    </row>
    <row r="100" spans="1:15" s="115" customFormat="1" x14ac:dyDescent="0.25">
      <c r="A100" s="122"/>
      <c r="B100" s="183" t="s">
        <v>38</v>
      </c>
      <c r="C100" s="51">
        <f>C124+C106+C112+C118+C130</f>
        <v>4983.6000000000004</v>
      </c>
      <c r="D100" s="51">
        <f t="shared" ref="C100:E103" si="38">D124+D106+D112+D118+D130</f>
        <v>4983.6000000000004</v>
      </c>
      <c r="E100" s="51">
        <f>E106++E112+E118+E124+E130</f>
        <v>0</v>
      </c>
      <c r="F100" s="54">
        <f t="shared" si="34"/>
        <v>0</v>
      </c>
      <c r="G100" s="49">
        <f>G124+G106+G112+G118+G130</f>
        <v>0</v>
      </c>
      <c r="H100" s="158">
        <f t="shared" si="35"/>
        <v>0</v>
      </c>
      <c r="I100" s="51"/>
      <c r="J100" s="51">
        <f>J106+J112+J118+J124+J130</f>
        <v>4983.6000000000004</v>
      </c>
      <c r="K100" s="51">
        <f>D100-J100</f>
        <v>0</v>
      </c>
      <c r="L100" s="232"/>
      <c r="M100" s="112"/>
      <c r="N100" s="112"/>
      <c r="O100" s="113"/>
    </row>
    <row r="101" spans="1:15" s="115" customFormat="1" x14ac:dyDescent="0.25">
      <c r="A101" s="122"/>
      <c r="B101" s="183" t="s">
        <v>39</v>
      </c>
      <c r="C101" s="51">
        <f t="shared" si="38"/>
        <v>273.25</v>
      </c>
      <c r="D101" s="51">
        <f t="shared" si="38"/>
        <v>273.25</v>
      </c>
      <c r="E101" s="51">
        <f>E125+E107+E113+E119+E131</f>
        <v>0</v>
      </c>
      <c r="F101" s="54">
        <f t="shared" si="34"/>
        <v>0</v>
      </c>
      <c r="G101" s="49">
        <f>G125+G107+G113+G119+G131</f>
        <v>0</v>
      </c>
      <c r="H101" s="158">
        <f t="shared" si="35"/>
        <v>0</v>
      </c>
      <c r="I101" s="51"/>
      <c r="J101" s="51">
        <f>J107+J113+J119+J125+J131</f>
        <v>273.25</v>
      </c>
      <c r="K101" s="51">
        <f>D101-J101</f>
        <v>0</v>
      </c>
      <c r="L101" s="232"/>
      <c r="M101" s="112"/>
      <c r="N101" s="112"/>
      <c r="O101" s="113"/>
    </row>
    <row r="102" spans="1:15" s="115" customFormat="1" x14ac:dyDescent="0.25">
      <c r="A102" s="122"/>
      <c r="B102" s="183" t="s">
        <v>13</v>
      </c>
      <c r="C102" s="51">
        <f t="shared" si="38"/>
        <v>0</v>
      </c>
      <c r="D102" s="51">
        <f t="shared" si="38"/>
        <v>0</v>
      </c>
      <c r="E102" s="51">
        <f t="shared" si="38"/>
        <v>0</v>
      </c>
      <c r="F102" s="54"/>
      <c r="G102" s="49"/>
      <c r="H102" s="158"/>
      <c r="I102" s="51"/>
      <c r="J102" s="51"/>
      <c r="K102" s="51"/>
      <c r="L102" s="232"/>
      <c r="M102" s="112"/>
      <c r="N102" s="112"/>
      <c r="O102" s="113"/>
    </row>
    <row r="103" spans="1:15" s="115" customFormat="1" collapsed="1" x14ac:dyDescent="0.25">
      <c r="A103" s="122"/>
      <c r="B103" s="183" t="s">
        <v>5</v>
      </c>
      <c r="C103" s="51">
        <f t="shared" si="38"/>
        <v>0</v>
      </c>
      <c r="D103" s="51">
        <f t="shared" si="38"/>
        <v>0</v>
      </c>
      <c r="E103" s="51">
        <f t="shared" si="38"/>
        <v>0</v>
      </c>
      <c r="F103" s="54"/>
      <c r="G103" s="49"/>
      <c r="H103" s="158"/>
      <c r="I103" s="51"/>
      <c r="J103" s="51"/>
      <c r="K103" s="51"/>
      <c r="L103" s="232"/>
      <c r="M103" s="112"/>
      <c r="N103" s="112"/>
      <c r="O103" s="113"/>
    </row>
    <row r="104" spans="1:15" s="116" customFormat="1" ht="45" customHeight="1" x14ac:dyDescent="0.25">
      <c r="A104" s="108" t="s">
        <v>46</v>
      </c>
      <c r="B104" s="109" t="s">
        <v>40</v>
      </c>
      <c r="C104" s="110">
        <f t="shared" ref="C104:E104" si="39">SUM(C105:C109)</f>
        <v>5471.55</v>
      </c>
      <c r="D104" s="110">
        <f t="shared" si="39"/>
        <v>5471.55</v>
      </c>
      <c r="E104" s="110">
        <f t="shared" si="39"/>
        <v>0</v>
      </c>
      <c r="F104" s="167">
        <f>E104/D104</f>
        <v>0</v>
      </c>
      <c r="G104" s="90">
        <f>SUM(G105:G109)</f>
        <v>0</v>
      </c>
      <c r="H104" s="174">
        <f t="shared" si="35"/>
        <v>0</v>
      </c>
      <c r="I104" s="110"/>
      <c r="J104" s="110">
        <f>J105+J106+J107</f>
        <v>5471.55</v>
      </c>
      <c r="K104" s="185">
        <f t="shared" ref="K104" si="40">K105+K106+K107+K108+K109</f>
        <v>0</v>
      </c>
      <c r="L104" s="199" t="s">
        <v>121</v>
      </c>
      <c r="M104" s="112"/>
      <c r="N104" s="112"/>
      <c r="O104" s="113"/>
    </row>
    <row r="105" spans="1:15" s="115" customFormat="1" ht="22.5" customHeight="1" x14ac:dyDescent="0.25">
      <c r="A105" s="108"/>
      <c r="B105" s="183" t="s">
        <v>55</v>
      </c>
      <c r="C105" s="51">
        <v>706.1</v>
      </c>
      <c r="D105" s="51">
        <v>706.1</v>
      </c>
      <c r="E105" s="51"/>
      <c r="F105" s="167">
        <f>E105/D105</f>
        <v>0</v>
      </c>
      <c r="G105" s="49"/>
      <c r="H105" s="174">
        <f>G105/D105</f>
        <v>0</v>
      </c>
      <c r="I105" s="110"/>
      <c r="J105" s="111">
        <v>706.1</v>
      </c>
      <c r="K105" s="51">
        <f>D105-J105</f>
        <v>0</v>
      </c>
      <c r="L105" s="199"/>
      <c r="M105" s="112"/>
      <c r="N105" s="112"/>
      <c r="O105" s="113"/>
    </row>
    <row r="106" spans="1:15" s="115" customFormat="1" ht="22.5" customHeight="1" x14ac:dyDescent="0.25">
      <c r="A106" s="108"/>
      <c r="B106" s="183" t="s">
        <v>53</v>
      </c>
      <c r="C106" s="51">
        <v>4492.2</v>
      </c>
      <c r="D106" s="51">
        <v>4492.2</v>
      </c>
      <c r="E106" s="51"/>
      <c r="F106" s="167">
        <f>E106/D106</f>
        <v>0</v>
      </c>
      <c r="G106" s="49"/>
      <c r="H106" s="174">
        <f>G106/D106</f>
        <v>0</v>
      </c>
      <c r="I106" s="110"/>
      <c r="J106" s="111">
        <v>4492.2</v>
      </c>
      <c r="K106" s="51">
        <f>D106-J106</f>
        <v>0</v>
      </c>
      <c r="L106" s="199"/>
      <c r="M106" s="112"/>
      <c r="N106" s="112"/>
      <c r="O106" s="113"/>
    </row>
    <row r="107" spans="1:15" s="115" customFormat="1" ht="22.5" customHeight="1" x14ac:dyDescent="0.25">
      <c r="A107" s="108"/>
      <c r="B107" s="183" t="s">
        <v>39</v>
      </c>
      <c r="C107" s="51">
        <v>273.25</v>
      </c>
      <c r="D107" s="51">
        <v>273.25</v>
      </c>
      <c r="E107" s="51"/>
      <c r="F107" s="54">
        <f t="shared" si="34"/>
        <v>0</v>
      </c>
      <c r="G107" s="51"/>
      <c r="H107" s="174">
        <f t="shared" si="35"/>
        <v>0</v>
      </c>
      <c r="I107" s="110"/>
      <c r="J107" s="111">
        <v>273.25</v>
      </c>
      <c r="K107" s="51">
        <f>D107-J107</f>
        <v>0</v>
      </c>
      <c r="L107" s="199"/>
      <c r="M107" s="112"/>
      <c r="N107" s="112"/>
      <c r="O107" s="113"/>
    </row>
    <row r="108" spans="1:15" s="115" customFormat="1" ht="22.5" customHeight="1" x14ac:dyDescent="0.25">
      <c r="A108" s="108"/>
      <c r="B108" s="183" t="s">
        <v>13</v>
      </c>
      <c r="C108" s="51"/>
      <c r="D108" s="185"/>
      <c r="E108" s="51"/>
      <c r="F108" s="54"/>
      <c r="G108" s="49"/>
      <c r="H108" s="158"/>
      <c r="I108" s="51"/>
      <c r="J108" s="57"/>
      <c r="K108" s="51"/>
      <c r="L108" s="199"/>
      <c r="M108" s="112"/>
      <c r="N108" s="112"/>
      <c r="O108" s="113"/>
    </row>
    <row r="109" spans="1:15" s="115" customFormat="1" ht="22.5" customHeight="1" collapsed="1" x14ac:dyDescent="0.25">
      <c r="A109" s="108"/>
      <c r="B109" s="183" t="s">
        <v>5</v>
      </c>
      <c r="C109" s="51"/>
      <c r="D109" s="185"/>
      <c r="E109" s="51"/>
      <c r="F109" s="54"/>
      <c r="G109" s="49"/>
      <c r="H109" s="158"/>
      <c r="I109" s="51"/>
      <c r="J109" s="57"/>
      <c r="K109" s="51"/>
      <c r="L109" s="199"/>
      <c r="M109" s="112"/>
      <c r="N109" s="112"/>
      <c r="O109" s="113"/>
    </row>
    <row r="110" spans="1:15" s="116" customFormat="1" ht="146.25" customHeight="1" x14ac:dyDescent="0.25">
      <c r="A110" s="108" t="s">
        <v>47</v>
      </c>
      <c r="B110" s="109" t="s">
        <v>41</v>
      </c>
      <c r="C110" s="110">
        <f t="shared" ref="C110:E110" si="41">SUM(C111:C115)</f>
        <v>13.1</v>
      </c>
      <c r="D110" s="110">
        <f t="shared" si="41"/>
        <v>13.1</v>
      </c>
      <c r="E110" s="110">
        <f t="shared" si="41"/>
        <v>0</v>
      </c>
      <c r="F110" s="167">
        <f t="shared" ref="F110:F134" si="42">E110/D110</f>
        <v>0</v>
      </c>
      <c r="G110" s="90">
        <f>G112</f>
        <v>0</v>
      </c>
      <c r="H110" s="174">
        <f t="shared" ref="H110:H134" si="43">G110/D110</f>
        <v>0</v>
      </c>
      <c r="I110" s="110"/>
      <c r="J110" s="111">
        <f>J112</f>
        <v>13.1</v>
      </c>
      <c r="K110" s="185">
        <f t="shared" ref="K110" si="44">K111+K112+K113+K114+K115</f>
        <v>0</v>
      </c>
      <c r="L110" s="183" t="s">
        <v>78</v>
      </c>
      <c r="M110" s="112"/>
      <c r="N110" s="112"/>
      <c r="O110" s="113"/>
    </row>
    <row r="111" spans="1:15" s="115" customFormat="1" x14ac:dyDescent="0.25">
      <c r="A111" s="108"/>
      <c r="B111" s="183" t="s">
        <v>4</v>
      </c>
      <c r="C111" s="51"/>
      <c r="D111" s="51"/>
      <c r="E111" s="51"/>
      <c r="F111" s="54"/>
      <c r="G111" s="49"/>
      <c r="H111" s="158"/>
      <c r="I111" s="51"/>
      <c r="J111" s="57"/>
      <c r="K111" s="51">
        <f>D111-J111</f>
        <v>0</v>
      </c>
      <c r="L111" s="183"/>
      <c r="M111" s="112"/>
      <c r="N111" s="112"/>
      <c r="O111" s="113"/>
    </row>
    <row r="112" spans="1:15" s="115" customFormat="1" x14ac:dyDescent="0.25">
      <c r="A112" s="108"/>
      <c r="B112" s="183" t="s">
        <v>38</v>
      </c>
      <c r="C112" s="51">
        <v>13.1</v>
      </c>
      <c r="D112" s="51">
        <v>13.1</v>
      </c>
      <c r="E112" s="51"/>
      <c r="F112" s="54">
        <f t="shared" si="42"/>
        <v>0</v>
      </c>
      <c r="G112" s="49"/>
      <c r="H112" s="158">
        <f t="shared" si="43"/>
        <v>0</v>
      </c>
      <c r="I112" s="51"/>
      <c r="J112" s="111">
        <v>13.1</v>
      </c>
      <c r="K112" s="51">
        <f>D112-J112</f>
        <v>0</v>
      </c>
      <c r="L112" s="183"/>
      <c r="M112" s="112"/>
      <c r="N112" s="112"/>
      <c r="O112" s="113"/>
    </row>
    <row r="113" spans="1:15" s="115" customFormat="1" x14ac:dyDescent="0.25">
      <c r="A113" s="108"/>
      <c r="B113" s="183" t="s">
        <v>39</v>
      </c>
      <c r="C113" s="51"/>
      <c r="D113" s="51"/>
      <c r="E113" s="51"/>
      <c r="F113" s="54"/>
      <c r="G113" s="49"/>
      <c r="H113" s="158"/>
      <c r="I113" s="51"/>
      <c r="J113" s="57"/>
      <c r="K113" s="51">
        <f>D113-J113</f>
        <v>0</v>
      </c>
      <c r="L113" s="183"/>
      <c r="M113" s="112"/>
      <c r="N113" s="112"/>
      <c r="O113" s="113"/>
    </row>
    <row r="114" spans="1:15" s="115" customFormat="1" x14ac:dyDescent="0.25">
      <c r="A114" s="108"/>
      <c r="B114" s="183" t="s">
        <v>13</v>
      </c>
      <c r="C114" s="51"/>
      <c r="D114" s="51"/>
      <c r="E114" s="51"/>
      <c r="F114" s="54"/>
      <c r="G114" s="49"/>
      <c r="H114" s="158"/>
      <c r="I114" s="51"/>
      <c r="J114" s="57"/>
      <c r="K114" s="51"/>
      <c r="L114" s="183"/>
      <c r="M114" s="112"/>
      <c r="N114" s="112"/>
      <c r="O114" s="113"/>
    </row>
    <row r="115" spans="1:15" s="115" customFormat="1" collapsed="1" x14ac:dyDescent="0.25">
      <c r="A115" s="108"/>
      <c r="B115" s="183" t="s">
        <v>5</v>
      </c>
      <c r="C115" s="51"/>
      <c r="D115" s="51"/>
      <c r="E115" s="51"/>
      <c r="F115" s="54"/>
      <c r="G115" s="49"/>
      <c r="H115" s="158"/>
      <c r="I115" s="51"/>
      <c r="J115" s="57"/>
      <c r="K115" s="51"/>
      <c r="L115" s="183"/>
      <c r="M115" s="112"/>
      <c r="N115" s="112"/>
      <c r="O115" s="113"/>
    </row>
    <row r="116" spans="1:15" s="77" customFormat="1" ht="60.75" outlineLevel="1" x14ac:dyDescent="0.25">
      <c r="A116" s="108" t="s">
        <v>48</v>
      </c>
      <c r="B116" s="109" t="s">
        <v>111</v>
      </c>
      <c r="C116" s="110">
        <f>SUM(C117:C121)</f>
        <v>15651</v>
      </c>
      <c r="D116" s="110">
        <f t="shared" ref="D116:E116" si="45">SUM(D117:D121)</f>
        <v>7927.2</v>
      </c>
      <c r="E116" s="76">
        <f t="shared" si="45"/>
        <v>0</v>
      </c>
      <c r="F116" s="168">
        <f t="shared" si="42"/>
        <v>0</v>
      </c>
      <c r="G116" s="72">
        <f>SUM(G117:G121)</f>
        <v>0</v>
      </c>
      <c r="H116" s="174">
        <f t="shared" si="43"/>
        <v>0</v>
      </c>
      <c r="I116" s="76"/>
      <c r="J116" s="51">
        <f>J117</f>
        <v>7927.2</v>
      </c>
      <c r="K116" s="184">
        <f t="shared" ref="K116" si="46">K117+K118+K119+K120+K121</f>
        <v>0</v>
      </c>
      <c r="L116" s="199" t="s">
        <v>122</v>
      </c>
      <c r="M116" s="59"/>
      <c r="N116" s="59"/>
      <c r="O116" s="60"/>
    </row>
    <row r="117" spans="1:15" s="75" customFormat="1" outlineLevel="1" x14ac:dyDescent="0.25">
      <c r="A117" s="108"/>
      <c r="B117" s="183" t="s">
        <v>4</v>
      </c>
      <c r="C117" s="51">
        <v>15651</v>
      </c>
      <c r="D117" s="51">
        <v>7927.2</v>
      </c>
      <c r="E117" s="21"/>
      <c r="F117" s="157">
        <f t="shared" si="42"/>
        <v>0</v>
      </c>
      <c r="G117" s="22"/>
      <c r="H117" s="158">
        <f t="shared" si="43"/>
        <v>0</v>
      </c>
      <c r="I117" s="21"/>
      <c r="J117" s="51">
        <v>7927.2</v>
      </c>
      <c r="K117" s="21">
        <f>D117-J117</f>
        <v>0</v>
      </c>
      <c r="L117" s="199"/>
      <c r="M117" s="59"/>
      <c r="N117" s="59"/>
      <c r="O117" s="60"/>
    </row>
    <row r="118" spans="1:15" s="75" customFormat="1" outlineLevel="1" x14ac:dyDescent="0.25">
      <c r="A118" s="108"/>
      <c r="B118" s="183" t="s">
        <v>38</v>
      </c>
      <c r="C118" s="51"/>
      <c r="D118" s="51"/>
      <c r="E118" s="21"/>
      <c r="F118" s="157"/>
      <c r="G118" s="22"/>
      <c r="H118" s="158"/>
      <c r="I118" s="21"/>
      <c r="J118" s="20"/>
      <c r="K118" s="21">
        <f>D118-J118</f>
        <v>0</v>
      </c>
      <c r="L118" s="199"/>
      <c r="M118" s="59"/>
      <c r="N118" s="59"/>
      <c r="O118" s="60"/>
    </row>
    <row r="119" spans="1:15" s="75" customFormat="1" outlineLevel="1" x14ac:dyDescent="0.25">
      <c r="A119" s="108"/>
      <c r="B119" s="183" t="s">
        <v>39</v>
      </c>
      <c r="C119" s="51"/>
      <c r="D119" s="51"/>
      <c r="E119" s="21"/>
      <c r="F119" s="157"/>
      <c r="G119" s="22"/>
      <c r="H119" s="158"/>
      <c r="I119" s="21"/>
      <c r="J119" s="20"/>
      <c r="K119" s="21">
        <f>D119-J119</f>
        <v>0</v>
      </c>
      <c r="L119" s="199"/>
      <c r="M119" s="59"/>
      <c r="N119" s="59"/>
      <c r="O119" s="60"/>
    </row>
    <row r="120" spans="1:15" s="75" customFormat="1" outlineLevel="1" x14ac:dyDescent="0.25">
      <c r="A120" s="108"/>
      <c r="B120" s="183" t="s">
        <v>13</v>
      </c>
      <c r="C120" s="51"/>
      <c r="D120" s="185"/>
      <c r="E120" s="21"/>
      <c r="F120" s="157"/>
      <c r="G120" s="22"/>
      <c r="H120" s="158"/>
      <c r="I120" s="21"/>
      <c r="J120" s="20"/>
      <c r="K120" s="21"/>
      <c r="L120" s="199"/>
      <c r="M120" s="59"/>
      <c r="N120" s="59"/>
      <c r="O120" s="60"/>
    </row>
    <row r="121" spans="1:15" s="75" customFormat="1" outlineLevel="1" collapsed="1" x14ac:dyDescent="0.25">
      <c r="A121" s="108"/>
      <c r="B121" s="183" t="s">
        <v>5</v>
      </c>
      <c r="C121" s="51"/>
      <c r="D121" s="185"/>
      <c r="E121" s="21"/>
      <c r="F121" s="157"/>
      <c r="G121" s="22"/>
      <c r="H121" s="158"/>
      <c r="I121" s="21"/>
      <c r="J121" s="20"/>
      <c r="K121" s="21"/>
      <c r="L121" s="199"/>
      <c r="M121" s="59"/>
      <c r="N121" s="59"/>
      <c r="O121" s="60"/>
    </row>
    <row r="122" spans="1:15" s="93" customFormat="1" ht="40.5" x14ac:dyDescent="0.25">
      <c r="A122" s="88" t="s">
        <v>49</v>
      </c>
      <c r="B122" s="89" t="s">
        <v>42</v>
      </c>
      <c r="C122" s="90">
        <f t="shared" ref="C122:D122" si="47">SUM(C123:C127)</f>
        <v>2043.4</v>
      </c>
      <c r="D122" s="90">
        <f t="shared" si="47"/>
        <v>2043.4</v>
      </c>
      <c r="E122" s="90"/>
      <c r="F122" s="165">
        <f t="shared" si="42"/>
        <v>0</v>
      </c>
      <c r="G122" s="90"/>
      <c r="H122" s="172">
        <f t="shared" si="43"/>
        <v>0</v>
      </c>
      <c r="I122" s="90"/>
      <c r="J122" s="90">
        <f>SUM(J123:J127)</f>
        <v>2043.4</v>
      </c>
      <c r="K122" s="90">
        <f t="shared" ref="K122" si="48">K123+K124+K125+K126+K127</f>
        <v>0</v>
      </c>
      <c r="L122" s="233" t="s">
        <v>89</v>
      </c>
      <c r="M122" s="91"/>
      <c r="N122" s="91"/>
      <c r="O122" s="92"/>
    </row>
    <row r="123" spans="1:15" s="94" customFormat="1" ht="25.5" customHeight="1" x14ac:dyDescent="0.25">
      <c r="A123" s="88"/>
      <c r="B123" s="53" t="s">
        <v>4</v>
      </c>
      <c r="C123" s="49">
        <v>1565.1</v>
      </c>
      <c r="D123" s="49">
        <v>1565.1</v>
      </c>
      <c r="E123" s="49"/>
      <c r="F123" s="55"/>
      <c r="G123" s="49"/>
      <c r="H123" s="170">
        <f t="shared" si="43"/>
        <v>0</v>
      </c>
      <c r="I123" s="49"/>
      <c r="J123" s="49">
        <v>1565.1</v>
      </c>
      <c r="K123" s="49">
        <f>D123-J123</f>
        <v>0</v>
      </c>
      <c r="L123" s="233"/>
      <c r="M123" s="91"/>
      <c r="N123" s="91"/>
      <c r="O123" s="92"/>
    </row>
    <row r="124" spans="1:15" s="94" customFormat="1" ht="25.5" customHeight="1" x14ac:dyDescent="0.25">
      <c r="A124" s="88"/>
      <c r="B124" s="53" t="s">
        <v>38</v>
      </c>
      <c r="C124" s="49">
        <v>478.3</v>
      </c>
      <c r="D124" s="49">
        <v>478.3</v>
      </c>
      <c r="E124" s="49"/>
      <c r="F124" s="55"/>
      <c r="G124" s="49"/>
      <c r="H124" s="170">
        <f t="shared" si="43"/>
        <v>0</v>
      </c>
      <c r="I124" s="49"/>
      <c r="J124" s="49">
        <v>478.3</v>
      </c>
      <c r="K124" s="49">
        <f>D124-J124</f>
        <v>0</v>
      </c>
      <c r="L124" s="233"/>
      <c r="M124" s="91"/>
      <c r="N124" s="91"/>
      <c r="O124" s="92"/>
    </row>
    <row r="125" spans="1:15" s="94" customFormat="1" ht="25.5" customHeight="1" x14ac:dyDescent="0.25">
      <c r="A125" s="88"/>
      <c r="B125" s="53" t="s">
        <v>39</v>
      </c>
      <c r="C125" s="49"/>
      <c r="D125" s="49"/>
      <c r="E125" s="49"/>
      <c r="F125" s="55"/>
      <c r="G125" s="49"/>
      <c r="H125" s="170"/>
      <c r="I125" s="49"/>
      <c r="J125" s="50"/>
      <c r="K125" s="49">
        <f>D125-J125</f>
        <v>0</v>
      </c>
      <c r="L125" s="233"/>
      <c r="M125" s="91"/>
      <c r="N125" s="91"/>
      <c r="O125" s="92"/>
    </row>
    <row r="126" spans="1:15" s="94" customFormat="1" ht="25.5" customHeight="1" x14ac:dyDescent="0.25">
      <c r="A126" s="88"/>
      <c r="B126" s="53" t="s">
        <v>13</v>
      </c>
      <c r="C126" s="49"/>
      <c r="D126" s="48"/>
      <c r="E126" s="49"/>
      <c r="F126" s="55"/>
      <c r="G126" s="49"/>
      <c r="H126" s="170"/>
      <c r="I126" s="49"/>
      <c r="J126" s="50"/>
      <c r="K126" s="49"/>
      <c r="L126" s="233"/>
      <c r="M126" s="91"/>
      <c r="N126" s="91"/>
      <c r="O126" s="92"/>
    </row>
    <row r="127" spans="1:15" s="94" customFormat="1" x14ac:dyDescent="0.25">
      <c r="A127" s="88"/>
      <c r="B127" s="53" t="s">
        <v>5</v>
      </c>
      <c r="C127" s="49"/>
      <c r="D127" s="48"/>
      <c r="E127" s="49"/>
      <c r="F127" s="55"/>
      <c r="G127" s="49"/>
      <c r="H127" s="170"/>
      <c r="I127" s="49"/>
      <c r="J127" s="50"/>
      <c r="K127" s="49"/>
      <c r="L127" s="233"/>
      <c r="M127" s="91"/>
      <c r="N127" s="91"/>
      <c r="O127" s="92"/>
    </row>
    <row r="128" spans="1:15" s="114" customFormat="1" ht="42" customHeight="1" x14ac:dyDescent="0.25">
      <c r="A128" s="108" t="s">
        <v>50</v>
      </c>
      <c r="B128" s="109" t="s">
        <v>56</v>
      </c>
      <c r="C128" s="110">
        <f t="shared" ref="C128:E128" si="49">SUM(C129:C133)</f>
        <v>0</v>
      </c>
      <c r="D128" s="110">
        <f t="shared" si="49"/>
        <v>0</v>
      </c>
      <c r="E128" s="110">
        <f t="shared" si="49"/>
        <v>0</v>
      </c>
      <c r="F128" s="55"/>
      <c r="G128" s="90">
        <f>SUM(G129:G133)</f>
        <v>0</v>
      </c>
      <c r="H128" s="174"/>
      <c r="I128" s="110"/>
      <c r="J128" s="51">
        <f>J129</f>
        <v>0</v>
      </c>
      <c r="K128" s="51">
        <f t="shared" ref="K128" si="50">K129+K130+K131+K132+K133</f>
        <v>0</v>
      </c>
      <c r="L128" s="231" t="s">
        <v>77</v>
      </c>
      <c r="M128" s="112"/>
      <c r="N128" s="112"/>
      <c r="O128" s="113"/>
    </row>
    <row r="129" spans="1:15" s="115" customFormat="1" x14ac:dyDescent="0.25">
      <c r="A129" s="108"/>
      <c r="B129" s="183" t="s">
        <v>4</v>
      </c>
      <c r="C129" s="51"/>
      <c r="D129" s="51"/>
      <c r="E129" s="51"/>
      <c r="F129" s="55"/>
      <c r="G129" s="49"/>
      <c r="H129" s="158"/>
      <c r="I129" s="51"/>
      <c r="J129" s="51"/>
      <c r="K129" s="51">
        <f>D129-J129</f>
        <v>0</v>
      </c>
      <c r="L129" s="231"/>
      <c r="M129" s="112"/>
      <c r="N129" s="112"/>
      <c r="O129" s="113"/>
    </row>
    <row r="130" spans="1:15" s="115" customFormat="1" x14ac:dyDescent="0.25">
      <c r="A130" s="108"/>
      <c r="B130" s="183" t="s">
        <v>38</v>
      </c>
      <c r="C130" s="51"/>
      <c r="D130" s="51"/>
      <c r="E130" s="51"/>
      <c r="F130" s="55"/>
      <c r="G130" s="49"/>
      <c r="H130" s="158"/>
      <c r="I130" s="51"/>
      <c r="J130" s="57"/>
      <c r="K130" s="51">
        <f>D130-J130</f>
        <v>0</v>
      </c>
      <c r="L130" s="231"/>
      <c r="M130" s="112"/>
      <c r="N130" s="112"/>
      <c r="O130" s="113"/>
    </row>
    <row r="131" spans="1:15" s="115" customFormat="1" x14ac:dyDescent="0.25">
      <c r="A131" s="108"/>
      <c r="B131" s="183" t="s">
        <v>39</v>
      </c>
      <c r="C131" s="51"/>
      <c r="D131" s="51"/>
      <c r="E131" s="51"/>
      <c r="F131" s="55"/>
      <c r="G131" s="49"/>
      <c r="H131" s="158"/>
      <c r="I131" s="51"/>
      <c r="J131" s="57"/>
      <c r="K131" s="51">
        <f>D131-J131</f>
        <v>0</v>
      </c>
      <c r="L131" s="231"/>
      <c r="M131" s="112"/>
      <c r="N131" s="112"/>
      <c r="O131" s="113"/>
    </row>
    <row r="132" spans="1:15" s="115" customFormat="1" x14ac:dyDescent="0.25">
      <c r="A132" s="108"/>
      <c r="B132" s="183" t="s">
        <v>13</v>
      </c>
      <c r="C132" s="51"/>
      <c r="D132" s="185"/>
      <c r="E132" s="51"/>
      <c r="F132" s="54"/>
      <c r="G132" s="49"/>
      <c r="H132" s="158"/>
      <c r="I132" s="51"/>
      <c r="J132" s="57"/>
      <c r="K132" s="51"/>
      <c r="L132" s="231"/>
      <c r="M132" s="112"/>
      <c r="N132" s="112"/>
      <c r="O132" s="113"/>
    </row>
    <row r="133" spans="1:15" s="115" customFormat="1" x14ac:dyDescent="0.25">
      <c r="A133" s="108"/>
      <c r="B133" s="183" t="s">
        <v>5</v>
      </c>
      <c r="C133" s="51"/>
      <c r="D133" s="185"/>
      <c r="E133" s="51"/>
      <c r="F133" s="54"/>
      <c r="G133" s="49"/>
      <c r="H133" s="158"/>
      <c r="I133" s="51"/>
      <c r="J133" s="57"/>
      <c r="K133" s="51"/>
      <c r="L133" s="231"/>
      <c r="M133" s="112"/>
      <c r="N133" s="112"/>
      <c r="O133" s="113"/>
    </row>
    <row r="134" spans="1:15" s="73" customFormat="1" ht="409.5" customHeight="1" x14ac:dyDescent="0.25">
      <c r="A134" s="200" t="s">
        <v>20</v>
      </c>
      <c r="B134" s="194" t="s">
        <v>70</v>
      </c>
      <c r="C134" s="195">
        <f>SUM(C136:C140)</f>
        <v>237979.65</v>
      </c>
      <c r="D134" s="195">
        <f>SUM(D136:D140)</f>
        <v>237979.65</v>
      </c>
      <c r="E134" s="195">
        <f t="shared" ref="E134:G134" si="51">SUM(E136:E140)</f>
        <v>0</v>
      </c>
      <c r="F134" s="207">
        <f t="shared" si="42"/>
        <v>0</v>
      </c>
      <c r="G134" s="195">
        <f t="shared" si="51"/>
        <v>0</v>
      </c>
      <c r="H134" s="209">
        <f t="shared" si="43"/>
        <v>0</v>
      </c>
      <c r="I134" s="235"/>
      <c r="J134" s="195">
        <f>J136+J137+J138+J139+J140</f>
        <v>237979.65</v>
      </c>
      <c r="K134" s="195">
        <f>SUM(K136:K140)</f>
        <v>0</v>
      </c>
      <c r="L134" s="197" t="s">
        <v>90</v>
      </c>
      <c r="M134" s="59"/>
      <c r="N134" s="59"/>
      <c r="O134" s="60"/>
    </row>
    <row r="135" spans="1:15" s="73" customFormat="1" ht="291" customHeight="1" x14ac:dyDescent="0.25">
      <c r="A135" s="200"/>
      <c r="B135" s="194"/>
      <c r="C135" s="195"/>
      <c r="D135" s="195"/>
      <c r="E135" s="195"/>
      <c r="F135" s="207"/>
      <c r="G135" s="195"/>
      <c r="H135" s="209"/>
      <c r="I135" s="236"/>
      <c r="J135" s="195"/>
      <c r="K135" s="195"/>
      <c r="L135" s="198"/>
      <c r="M135" s="59"/>
      <c r="N135" s="59"/>
      <c r="O135" s="60"/>
    </row>
    <row r="136" spans="1:15" s="62" customFormat="1" x14ac:dyDescent="0.25">
      <c r="A136" s="200"/>
      <c r="B136" s="183" t="s">
        <v>4</v>
      </c>
      <c r="C136" s="49">
        <v>18110.400000000001</v>
      </c>
      <c r="D136" s="49">
        <v>18110.400000000001</v>
      </c>
      <c r="E136" s="49">
        <v>0</v>
      </c>
      <c r="F136" s="169">
        <f>E136/D136</f>
        <v>0</v>
      </c>
      <c r="G136" s="83">
        <v>0</v>
      </c>
      <c r="H136" s="170">
        <f>G136/D136</f>
        <v>0</v>
      </c>
      <c r="I136" s="49"/>
      <c r="J136" s="49">
        <v>18110.400000000001</v>
      </c>
      <c r="K136" s="51">
        <f>D136-J136</f>
        <v>0</v>
      </c>
      <c r="L136" s="198"/>
      <c r="M136" s="59"/>
      <c r="N136" s="59"/>
      <c r="O136" s="60"/>
    </row>
    <row r="137" spans="1:15" s="78" customFormat="1" x14ac:dyDescent="0.25">
      <c r="A137" s="200"/>
      <c r="B137" s="53" t="s">
        <v>16</v>
      </c>
      <c r="C137" s="49">
        <v>71322.399999999994</v>
      </c>
      <c r="D137" s="49">
        <v>71322.399999999994</v>
      </c>
      <c r="E137" s="49">
        <v>0</v>
      </c>
      <c r="F137" s="55">
        <f>E137/D137</f>
        <v>0</v>
      </c>
      <c r="G137" s="49">
        <v>0</v>
      </c>
      <c r="H137" s="170">
        <f>G137/D137</f>
        <v>0</v>
      </c>
      <c r="I137" s="49"/>
      <c r="J137" s="49">
        <v>71322.399999999994</v>
      </c>
      <c r="K137" s="51">
        <f>D137-J137</f>
        <v>0</v>
      </c>
      <c r="L137" s="198"/>
      <c r="M137" s="59"/>
      <c r="N137" s="64"/>
      <c r="O137" s="60"/>
    </row>
    <row r="138" spans="1:15" s="78" customFormat="1" x14ac:dyDescent="0.25">
      <c r="A138" s="200"/>
      <c r="B138" s="53" t="s">
        <v>11</v>
      </c>
      <c r="C138" s="49">
        <v>14624.89</v>
      </c>
      <c r="D138" s="49">
        <v>14624.89</v>
      </c>
      <c r="E138" s="49">
        <f>G138</f>
        <v>0</v>
      </c>
      <c r="F138" s="55">
        <f>E138/D138</f>
        <v>0</v>
      </c>
      <c r="G138" s="49">
        <v>0</v>
      </c>
      <c r="H138" s="170">
        <f>G138/D138</f>
        <v>0</v>
      </c>
      <c r="I138" s="49"/>
      <c r="J138" s="49">
        <v>14624.89</v>
      </c>
      <c r="K138" s="51">
        <f>D138-J138</f>
        <v>0</v>
      </c>
      <c r="L138" s="198"/>
      <c r="M138" s="59"/>
      <c r="N138" s="64"/>
      <c r="O138" s="60"/>
    </row>
    <row r="139" spans="1:15" s="62" customFormat="1" x14ac:dyDescent="0.25">
      <c r="A139" s="200"/>
      <c r="B139" s="183" t="s">
        <v>13</v>
      </c>
      <c r="C139" s="49"/>
      <c r="D139" s="49"/>
      <c r="E139" s="82"/>
      <c r="F139" s="55"/>
      <c r="G139" s="82"/>
      <c r="H139" s="170"/>
      <c r="I139" s="49"/>
      <c r="J139" s="49"/>
      <c r="K139" s="49">
        <f>D139-J139</f>
        <v>0</v>
      </c>
      <c r="L139" s="198"/>
      <c r="M139" s="59"/>
      <c r="N139" s="59"/>
      <c r="O139" s="60"/>
    </row>
    <row r="140" spans="1:15" s="62" customFormat="1" x14ac:dyDescent="0.25">
      <c r="A140" s="200"/>
      <c r="B140" s="183" t="s">
        <v>5</v>
      </c>
      <c r="C140" s="49">
        <v>133921.96</v>
      </c>
      <c r="D140" s="49">
        <v>133921.96</v>
      </c>
      <c r="E140" s="49">
        <v>0</v>
      </c>
      <c r="F140" s="55">
        <f t="shared" ref="F140:F156" si="52">E140/D140</f>
        <v>0</v>
      </c>
      <c r="G140" s="49">
        <v>0</v>
      </c>
      <c r="H140" s="170">
        <f t="shared" ref="H140:H146" si="53">G140/D140</f>
        <v>0</v>
      </c>
      <c r="I140" s="49"/>
      <c r="J140" s="49">
        <v>133921.96</v>
      </c>
      <c r="K140" s="49">
        <f>D140-J140</f>
        <v>0</v>
      </c>
      <c r="L140" s="198"/>
      <c r="M140" s="59"/>
      <c r="N140" s="59"/>
      <c r="O140" s="60"/>
    </row>
    <row r="141" spans="1:15" s="73" customFormat="1" ht="409.5" customHeight="1" x14ac:dyDescent="0.25">
      <c r="A141" s="201" t="s">
        <v>21</v>
      </c>
      <c r="B141" s="194" t="s">
        <v>85</v>
      </c>
      <c r="C141" s="193">
        <f>C143+C144+C145+C146+C147</f>
        <v>44530.62</v>
      </c>
      <c r="D141" s="193">
        <f>D143+D144+D145+D146+D147</f>
        <v>38601.72</v>
      </c>
      <c r="E141" s="193">
        <f>E143+E144+E145+E146+E147</f>
        <v>720</v>
      </c>
      <c r="F141" s="210">
        <f t="shared" si="52"/>
        <v>1.8700000000000001E-2</v>
      </c>
      <c r="G141" s="195">
        <f>G143+G144+G145+G146+G147</f>
        <v>400.19</v>
      </c>
      <c r="H141" s="203">
        <f t="shared" si="53"/>
        <v>1.04E-2</v>
      </c>
      <c r="I141" s="193">
        <f>I144+I145</f>
        <v>0</v>
      </c>
      <c r="J141" s="193">
        <f>J143+J144+J145+J146+J147</f>
        <v>38601.72</v>
      </c>
      <c r="K141" s="208">
        <f>K144+K143+K145+K146+K147</f>
        <v>0</v>
      </c>
      <c r="L141" s="197" t="s">
        <v>117</v>
      </c>
      <c r="M141" s="59"/>
      <c r="N141" s="59"/>
      <c r="O141" s="60"/>
    </row>
    <row r="142" spans="1:15" s="73" customFormat="1" ht="163.5" customHeight="1" x14ac:dyDescent="0.25">
      <c r="A142" s="202"/>
      <c r="B142" s="194"/>
      <c r="C142" s="193"/>
      <c r="D142" s="193"/>
      <c r="E142" s="193"/>
      <c r="F142" s="210"/>
      <c r="G142" s="195"/>
      <c r="H142" s="203"/>
      <c r="I142" s="193"/>
      <c r="J142" s="193"/>
      <c r="K142" s="208"/>
      <c r="L142" s="198"/>
      <c r="M142" s="59"/>
      <c r="N142" s="59"/>
      <c r="O142" s="60"/>
    </row>
    <row r="143" spans="1:15" s="62" customFormat="1" x14ac:dyDescent="0.25">
      <c r="A143" s="105"/>
      <c r="B143" s="183" t="s">
        <v>4</v>
      </c>
      <c r="C143" s="51">
        <v>446.3</v>
      </c>
      <c r="D143" s="51">
        <v>446.3</v>
      </c>
      <c r="E143" s="51"/>
      <c r="F143" s="54">
        <f t="shared" si="52"/>
        <v>0</v>
      </c>
      <c r="G143" s="49"/>
      <c r="H143" s="158">
        <f t="shared" si="53"/>
        <v>0</v>
      </c>
      <c r="I143" s="51"/>
      <c r="J143" s="51">
        <v>446.3</v>
      </c>
      <c r="K143" s="49">
        <f>D143-J143</f>
        <v>0</v>
      </c>
      <c r="L143" s="198"/>
      <c r="M143" s="59"/>
      <c r="N143" s="59"/>
      <c r="O143" s="60"/>
    </row>
    <row r="144" spans="1:15" s="62" customFormat="1" x14ac:dyDescent="0.25">
      <c r="A144" s="105"/>
      <c r="B144" s="183" t="s">
        <v>16</v>
      </c>
      <c r="C144" s="51">
        <v>26688.3</v>
      </c>
      <c r="D144" s="51">
        <v>20759.400000000001</v>
      </c>
      <c r="E144" s="51">
        <v>720</v>
      </c>
      <c r="F144" s="54">
        <f t="shared" si="52"/>
        <v>3.4700000000000002E-2</v>
      </c>
      <c r="G144" s="49">
        <v>400.19</v>
      </c>
      <c r="H144" s="158">
        <f t="shared" si="53"/>
        <v>1.9300000000000001E-2</v>
      </c>
      <c r="I144" s="51"/>
      <c r="J144" s="51">
        <f>9172.5+11480.2+106.7</f>
        <v>20759.400000000001</v>
      </c>
      <c r="K144" s="22">
        <f>D144-J144</f>
        <v>0</v>
      </c>
      <c r="L144" s="198"/>
      <c r="M144" s="59"/>
      <c r="N144" s="59"/>
      <c r="O144" s="60"/>
    </row>
    <row r="145" spans="1:15" s="62" customFormat="1" x14ac:dyDescent="0.25">
      <c r="A145" s="44"/>
      <c r="B145" s="183" t="s">
        <v>11</v>
      </c>
      <c r="C145" s="51">
        <v>4501.0200000000004</v>
      </c>
      <c r="D145" s="51">
        <v>4501.0200000000004</v>
      </c>
      <c r="E145" s="51"/>
      <c r="F145" s="54">
        <f t="shared" si="52"/>
        <v>0</v>
      </c>
      <c r="G145" s="51"/>
      <c r="H145" s="158">
        <f t="shared" si="53"/>
        <v>0</v>
      </c>
      <c r="I145" s="51"/>
      <c r="J145" s="51">
        <f>4394.32+106.7</f>
        <v>4501.0200000000004</v>
      </c>
      <c r="K145" s="22">
        <f>D145-J145</f>
        <v>0</v>
      </c>
      <c r="L145" s="198"/>
      <c r="M145" s="59"/>
      <c r="N145" s="59"/>
      <c r="O145" s="60"/>
    </row>
    <row r="146" spans="1:15" s="62" customFormat="1" x14ac:dyDescent="0.25">
      <c r="A146" s="44"/>
      <c r="B146" s="183" t="s">
        <v>13</v>
      </c>
      <c r="C146" s="51">
        <v>12895</v>
      </c>
      <c r="D146" s="51">
        <v>12895</v>
      </c>
      <c r="E146" s="51"/>
      <c r="F146" s="54">
        <f t="shared" si="52"/>
        <v>0</v>
      </c>
      <c r="G146" s="51"/>
      <c r="H146" s="158">
        <f t="shared" si="53"/>
        <v>0</v>
      </c>
      <c r="I146" s="51"/>
      <c r="J146" s="51">
        <v>12895</v>
      </c>
      <c r="K146" s="22">
        <f>D146-J146</f>
        <v>0</v>
      </c>
      <c r="L146" s="198"/>
      <c r="M146" s="59"/>
      <c r="N146" s="59"/>
      <c r="O146" s="60"/>
    </row>
    <row r="147" spans="1:15" s="62" customFormat="1" x14ac:dyDescent="0.25">
      <c r="A147" s="44"/>
      <c r="B147" s="183" t="s">
        <v>5</v>
      </c>
      <c r="C147" s="51"/>
      <c r="D147" s="51"/>
      <c r="E147" s="51"/>
      <c r="F147" s="54"/>
      <c r="G147" s="49"/>
      <c r="H147" s="158"/>
      <c r="I147" s="51"/>
      <c r="J147" s="51"/>
      <c r="K147" s="32"/>
      <c r="L147" s="198"/>
      <c r="M147" s="59"/>
      <c r="N147" s="59"/>
      <c r="O147" s="60"/>
    </row>
    <row r="148" spans="1:15" s="141" customFormat="1" ht="81" x14ac:dyDescent="0.25">
      <c r="A148" s="135" t="s">
        <v>22</v>
      </c>
      <c r="B148" s="133" t="s">
        <v>93</v>
      </c>
      <c r="C148" s="130"/>
      <c r="D148" s="130"/>
      <c r="E148" s="130"/>
      <c r="F148" s="158"/>
      <c r="G148" s="131"/>
      <c r="H148" s="155"/>
      <c r="I148" s="131"/>
      <c r="J148" s="138"/>
      <c r="K148" s="138"/>
      <c r="L148" s="228" t="s">
        <v>37</v>
      </c>
      <c r="M148" s="18"/>
      <c r="N148" s="18"/>
      <c r="O148" s="19"/>
    </row>
    <row r="149" spans="1:15" s="141" customFormat="1" x14ac:dyDescent="0.25">
      <c r="A149" s="135"/>
      <c r="B149" s="129" t="s">
        <v>4</v>
      </c>
      <c r="C149" s="130"/>
      <c r="D149" s="130"/>
      <c r="E149" s="130"/>
      <c r="F149" s="158"/>
      <c r="G149" s="131"/>
      <c r="H149" s="155"/>
      <c r="I149" s="142"/>
      <c r="J149" s="138"/>
      <c r="K149" s="138"/>
      <c r="L149" s="228"/>
      <c r="M149" s="18"/>
      <c r="N149" s="18"/>
      <c r="O149" s="19"/>
    </row>
    <row r="150" spans="1:15" s="141" customFormat="1" x14ac:dyDescent="0.25">
      <c r="A150" s="135"/>
      <c r="B150" s="129" t="s">
        <v>16</v>
      </c>
      <c r="C150" s="130"/>
      <c r="D150" s="130"/>
      <c r="E150" s="130"/>
      <c r="F150" s="158"/>
      <c r="G150" s="131"/>
      <c r="H150" s="155"/>
      <c r="I150" s="142"/>
      <c r="J150" s="138"/>
      <c r="K150" s="138"/>
      <c r="L150" s="228"/>
      <c r="M150" s="18"/>
      <c r="N150" s="18"/>
      <c r="O150" s="19"/>
    </row>
    <row r="151" spans="1:15" s="141" customFormat="1" x14ac:dyDescent="0.25">
      <c r="A151" s="135"/>
      <c r="B151" s="129" t="s">
        <v>11</v>
      </c>
      <c r="C151" s="130"/>
      <c r="D151" s="130"/>
      <c r="E151" s="130"/>
      <c r="F151" s="158"/>
      <c r="G151" s="131"/>
      <c r="H151" s="155"/>
      <c r="I151" s="142"/>
      <c r="J151" s="138"/>
      <c r="K151" s="138"/>
      <c r="L151" s="228"/>
      <c r="M151" s="18"/>
      <c r="N151" s="18"/>
      <c r="O151" s="19"/>
    </row>
    <row r="152" spans="1:15" s="141" customFormat="1" x14ac:dyDescent="0.25">
      <c r="A152" s="135"/>
      <c r="B152" s="129" t="s">
        <v>13</v>
      </c>
      <c r="C152" s="130"/>
      <c r="D152" s="130"/>
      <c r="E152" s="130"/>
      <c r="F152" s="158"/>
      <c r="G152" s="131"/>
      <c r="H152" s="155"/>
      <c r="I152" s="142"/>
      <c r="J152" s="138"/>
      <c r="K152" s="138"/>
      <c r="L152" s="228"/>
      <c r="M152" s="18"/>
      <c r="N152" s="18"/>
      <c r="O152" s="19"/>
    </row>
    <row r="153" spans="1:15" s="141" customFormat="1" x14ac:dyDescent="0.25">
      <c r="A153" s="135"/>
      <c r="B153" s="129" t="s">
        <v>5</v>
      </c>
      <c r="C153" s="130"/>
      <c r="D153" s="130"/>
      <c r="E153" s="130"/>
      <c r="F153" s="158"/>
      <c r="G153" s="131"/>
      <c r="H153" s="155"/>
      <c r="I153" s="142"/>
      <c r="J153" s="138"/>
      <c r="K153" s="138"/>
      <c r="L153" s="228"/>
      <c r="M153" s="18"/>
      <c r="N153" s="18"/>
      <c r="O153" s="19"/>
    </row>
    <row r="154" spans="1:15" s="74" customFormat="1" ht="132.75" customHeight="1" x14ac:dyDescent="0.25">
      <c r="A154" s="58" t="s">
        <v>23</v>
      </c>
      <c r="B154" s="52" t="s">
        <v>105</v>
      </c>
      <c r="C154" s="48">
        <f>SUM(C155:C159)</f>
        <v>252.2</v>
      </c>
      <c r="D154" s="48">
        <f t="shared" ref="D154:K154" si="54">SUM(D155:D159)</f>
        <v>252.2</v>
      </c>
      <c r="E154" s="48">
        <f t="shared" si="54"/>
        <v>0</v>
      </c>
      <c r="F154" s="54">
        <f t="shared" si="52"/>
        <v>0</v>
      </c>
      <c r="G154" s="48">
        <f t="shared" si="54"/>
        <v>0</v>
      </c>
      <c r="H154" s="163">
        <f>G154/D154*100</f>
        <v>0</v>
      </c>
      <c r="I154" s="48"/>
      <c r="J154" s="48">
        <f t="shared" si="54"/>
        <v>252.2</v>
      </c>
      <c r="K154" s="48">
        <f t="shared" si="54"/>
        <v>0</v>
      </c>
      <c r="L154" s="227" t="s">
        <v>79</v>
      </c>
      <c r="M154" s="59"/>
      <c r="N154" s="59"/>
      <c r="O154" s="60"/>
    </row>
    <row r="155" spans="1:15" s="74" customFormat="1" x14ac:dyDescent="0.25">
      <c r="A155" s="58"/>
      <c r="B155" s="53" t="s">
        <v>4</v>
      </c>
      <c r="C155" s="49"/>
      <c r="D155" s="49"/>
      <c r="E155" s="49"/>
      <c r="F155" s="54"/>
      <c r="G155" s="49"/>
      <c r="H155" s="170"/>
      <c r="I155" s="49"/>
      <c r="J155" s="49"/>
      <c r="K155" s="50"/>
      <c r="L155" s="227"/>
      <c r="M155" s="59"/>
      <c r="N155" s="59"/>
      <c r="O155" s="60"/>
    </row>
    <row r="156" spans="1:15" s="74" customFormat="1" x14ac:dyDescent="0.25">
      <c r="A156" s="58"/>
      <c r="B156" s="53" t="s">
        <v>16</v>
      </c>
      <c r="C156" s="49">
        <v>252.2</v>
      </c>
      <c r="D156" s="49">
        <v>252.2</v>
      </c>
      <c r="E156" s="49">
        <v>0</v>
      </c>
      <c r="F156" s="54">
        <f t="shared" si="52"/>
        <v>0</v>
      </c>
      <c r="G156" s="49">
        <v>0</v>
      </c>
      <c r="H156" s="170">
        <f>G156/D156*100</f>
        <v>0</v>
      </c>
      <c r="I156" s="49"/>
      <c r="J156" s="49">
        <v>252.2</v>
      </c>
      <c r="K156" s="49">
        <f>D156-J156</f>
        <v>0</v>
      </c>
      <c r="L156" s="227"/>
      <c r="M156" s="59"/>
      <c r="N156" s="59"/>
      <c r="O156" s="60"/>
    </row>
    <row r="157" spans="1:15" s="74" customFormat="1" x14ac:dyDescent="0.25">
      <c r="A157" s="58"/>
      <c r="B157" s="53" t="s">
        <v>11</v>
      </c>
      <c r="C157" s="49"/>
      <c r="D157" s="49"/>
      <c r="E157" s="49"/>
      <c r="F157" s="55"/>
      <c r="G157" s="49"/>
      <c r="H157" s="170"/>
      <c r="I157" s="49"/>
      <c r="J157" s="49"/>
      <c r="K157" s="50">
        <f>D157-J157</f>
        <v>0</v>
      </c>
      <c r="L157" s="227"/>
      <c r="M157" s="59"/>
      <c r="N157" s="59"/>
      <c r="O157" s="60"/>
    </row>
    <row r="158" spans="1:15" s="74" customFormat="1" x14ac:dyDescent="0.25">
      <c r="A158" s="58"/>
      <c r="B158" s="53" t="s">
        <v>13</v>
      </c>
      <c r="C158" s="49"/>
      <c r="D158" s="49"/>
      <c r="E158" s="49"/>
      <c r="F158" s="55"/>
      <c r="G158" s="49"/>
      <c r="H158" s="170"/>
      <c r="I158" s="49"/>
      <c r="J158" s="49"/>
      <c r="K158" s="50">
        <f>D158-J158</f>
        <v>0</v>
      </c>
      <c r="L158" s="227"/>
      <c r="M158" s="59"/>
      <c r="N158" s="59"/>
      <c r="O158" s="60"/>
    </row>
    <row r="159" spans="1:15" s="74" customFormat="1" x14ac:dyDescent="0.25">
      <c r="A159" s="58"/>
      <c r="B159" s="53" t="s">
        <v>5</v>
      </c>
      <c r="C159" s="49"/>
      <c r="D159" s="49"/>
      <c r="E159" s="49"/>
      <c r="F159" s="55"/>
      <c r="G159" s="49"/>
      <c r="H159" s="170"/>
      <c r="I159" s="49"/>
      <c r="J159" s="49"/>
      <c r="K159" s="50">
        <f>D159-J159</f>
        <v>0</v>
      </c>
      <c r="L159" s="227"/>
      <c r="M159" s="59"/>
      <c r="N159" s="59"/>
      <c r="O159" s="60"/>
    </row>
    <row r="160" spans="1:15" s="79" customFormat="1" ht="150.75" customHeight="1" x14ac:dyDescent="0.25">
      <c r="A160" s="105" t="s">
        <v>24</v>
      </c>
      <c r="B160" s="52" t="s">
        <v>86</v>
      </c>
      <c r="C160" s="185">
        <f>C162+C161+C163+C164+C165</f>
        <v>223541.9</v>
      </c>
      <c r="D160" s="185">
        <f>D162+D161+D163+D164+D165</f>
        <v>223541.9</v>
      </c>
      <c r="E160" s="185">
        <f t="shared" ref="E160:K160" si="55">E162+E161+E163+E164+E165</f>
        <v>728.91</v>
      </c>
      <c r="F160" s="118">
        <f>E160/D160</f>
        <v>3.3E-3</v>
      </c>
      <c r="G160" s="48">
        <f>G162+G161+G163+G164+G165</f>
        <v>728.91</v>
      </c>
      <c r="H160" s="155">
        <f t="shared" ref="H160" si="56">G160/D160</f>
        <v>3.3E-3</v>
      </c>
      <c r="I160" s="51"/>
      <c r="J160" s="185">
        <f>J162+J161+J163+J164+J165</f>
        <v>223541.9</v>
      </c>
      <c r="K160" s="185">
        <f t="shared" si="55"/>
        <v>0</v>
      </c>
      <c r="L160" s="197" t="s">
        <v>114</v>
      </c>
      <c r="M160" s="59"/>
      <c r="N160" s="59"/>
      <c r="O160" s="60"/>
    </row>
    <row r="161" spans="1:15" s="62" customFormat="1" x14ac:dyDescent="0.25">
      <c r="A161" s="105"/>
      <c r="B161" s="183" t="s">
        <v>4</v>
      </c>
      <c r="C161" s="51"/>
      <c r="D161" s="51"/>
      <c r="E161" s="51"/>
      <c r="F161" s="54"/>
      <c r="G161" s="49"/>
      <c r="H161" s="158"/>
      <c r="I161" s="51"/>
      <c r="J161" s="51"/>
      <c r="K161" s="51"/>
      <c r="L161" s="198"/>
      <c r="M161" s="59"/>
      <c r="N161" s="59"/>
      <c r="O161" s="60"/>
    </row>
    <row r="162" spans="1:15" s="62" customFormat="1" x14ac:dyDescent="0.25">
      <c r="A162" s="105"/>
      <c r="B162" s="183" t="s">
        <v>16</v>
      </c>
      <c r="C162" s="51">
        <v>212328.6</v>
      </c>
      <c r="D162" s="51">
        <v>212328.6</v>
      </c>
      <c r="E162" s="51">
        <v>728.91</v>
      </c>
      <c r="F162" s="54">
        <f>E162/D162</f>
        <v>3.3999999999999998E-3</v>
      </c>
      <c r="G162" s="49">
        <v>728.91</v>
      </c>
      <c r="H162" s="158">
        <f>G162/D162</f>
        <v>3.3999999999999998E-3</v>
      </c>
      <c r="I162" s="51"/>
      <c r="J162" s="51">
        <v>212328.6</v>
      </c>
      <c r="K162" s="51">
        <f>D162-J162</f>
        <v>0</v>
      </c>
      <c r="L162" s="198"/>
      <c r="M162" s="59"/>
      <c r="N162" s="59"/>
      <c r="O162" s="60"/>
    </row>
    <row r="163" spans="1:15" s="62" customFormat="1" x14ac:dyDescent="0.25">
      <c r="A163" s="105"/>
      <c r="B163" s="183" t="s">
        <v>11</v>
      </c>
      <c r="C163" s="51">
        <v>11175.2</v>
      </c>
      <c r="D163" s="51">
        <v>11175.2</v>
      </c>
      <c r="E163" s="49"/>
      <c r="F163" s="55">
        <f>E163/D163</f>
        <v>0</v>
      </c>
      <c r="G163" s="49"/>
      <c r="H163" s="158">
        <f>G163/D163</f>
        <v>0</v>
      </c>
      <c r="I163" s="51"/>
      <c r="J163" s="51">
        <v>11175.2</v>
      </c>
      <c r="K163" s="51">
        <f>D163-J163</f>
        <v>0</v>
      </c>
      <c r="L163" s="198"/>
      <c r="M163" s="59"/>
      <c r="N163" s="59"/>
      <c r="O163" s="60"/>
    </row>
    <row r="164" spans="1:15" s="62" customFormat="1" x14ac:dyDescent="0.25">
      <c r="A164" s="105"/>
      <c r="B164" s="183" t="s">
        <v>13</v>
      </c>
      <c r="C164" s="51">
        <v>38.1</v>
      </c>
      <c r="D164" s="51">
        <v>38.1</v>
      </c>
      <c r="E164" s="51">
        <f>G164</f>
        <v>0</v>
      </c>
      <c r="F164" s="54"/>
      <c r="G164" s="49"/>
      <c r="H164" s="158"/>
      <c r="I164" s="51"/>
      <c r="J164" s="51">
        <f>D164</f>
        <v>38.1</v>
      </c>
      <c r="K164" s="51">
        <f>D164-J164</f>
        <v>0</v>
      </c>
      <c r="L164" s="198"/>
      <c r="M164" s="59"/>
      <c r="N164" s="59"/>
      <c r="O164" s="60"/>
    </row>
    <row r="165" spans="1:15" s="62" customFormat="1" x14ac:dyDescent="0.25">
      <c r="A165" s="105"/>
      <c r="B165" s="183" t="s">
        <v>5</v>
      </c>
      <c r="C165" s="51"/>
      <c r="D165" s="51"/>
      <c r="E165" s="51"/>
      <c r="F165" s="54"/>
      <c r="G165" s="49"/>
      <c r="H165" s="158"/>
      <c r="I165" s="51"/>
      <c r="J165" s="51"/>
      <c r="K165" s="51"/>
      <c r="L165" s="198"/>
      <c r="M165" s="59"/>
      <c r="N165" s="59"/>
      <c r="O165" s="60"/>
    </row>
    <row r="166" spans="1:15" s="144" customFormat="1" ht="63.75" customHeight="1" x14ac:dyDescent="0.25">
      <c r="A166" s="135" t="s">
        <v>25</v>
      </c>
      <c r="B166" s="133" t="s">
        <v>94</v>
      </c>
      <c r="C166" s="130"/>
      <c r="D166" s="130"/>
      <c r="E166" s="143"/>
      <c r="F166" s="155"/>
      <c r="G166" s="131"/>
      <c r="H166" s="155"/>
      <c r="I166" s="130"/>
      <c r="J166" s="138"/>
      <c r="K166" s="138"/>
      <c r="L166" s="139" t="s">
        <v>37</v>
      </c>
      <c r="M166" s="18"/>
      <c r="N166" s="18"/>
      <c r="O166" s="19"/>
    </row>
    <row r="167" spans="1:15" s="63" customFormat="1" ht="101.25" x14ac:dyDescent="0.4">
      <c r="A167" s="58" t="s">
        <v>26</v>
      </c>
      <c r="B167" s="47" t="s">
        <v>71</v>
      </c>
      <c r="C167" s="48">
        <f>SUM(C168:C172)</f>
        <v>421455</v>
      </c>
      <c r="D167" s="48">
        <f t="shared" ref="D167:G167" si="57">SUM(D168:D172)</f>
        <v>421455</v>
      </c>
      <c r="E167" s="48">
        <f t="shared" si="57"/>
        <v>0</v>
      </c>
      <c r="F167" s="161">
        <f>E167/D167</f>
        <v>0</v>
      </c>
      <c r="G167" s="48">
        <f t="shared" si="57"/>
        <v>0</v>
      </c>
      <c r="H167" s="163">
        <f>G167/D167</f>
        <v>0</v>
      </c>
      <c r="I167" s="48">
        <v>0</v>
      </c>
      <c r="J167" s="48">
        <f>SUM(J168:J172)</f>
        <v>421455</v>
      </c>
      <c r="K167" s="185">
        <f>D167-J167</f>
        <v>0</v>
      </c>
      <c r="L167" s="199" t="s">
        <v>91</v>
      </c>
      <c r="M167" s="59"/>
      <c r="N167" s="59"/>
      <c r="O167" s="60"/>
    </row>
    <row r="168" spans="1:15" s="63" customFormat="1" x14ac:dyDescent="0.4">
      <c r="A168" s="58"/>
      <c r="B168" s="183" t="s">
        <v>4</v>
      </c>
      <c r="C168" s="49"/>
      <c r="D168" s="49"/>
      <c r="E168" s="49"/>
      <c r="F168" s="55"/>
      <c r="G168" s="49"/>
      <c r="H168" s="170"/>
      <c r="I168" s="49"/>
      <c r="J168" s="49"/>
      <c r="K168" s="185">
        <f>D168-G168</f>
        <v>0</v>
      </c>
      <c r="L168" s="199"/>
      <c r="M168" s="59"/>
      <c r="N168" s="59"/>
      <c r="O168" s="60"/>
    </row>
    <row r="169" spans="1:15" s="66" customFormat="1" x14ac:dyDescent="0.4">
      <c r="A169" s="56"/>
      <c r="B169" s="53" t="s">
        <v>16</v>
      </c>
      <c r="C169" s="49">
        <v>400380.6</v>
      </c>
      <c r="D169" s="49">
        <v>400380.6</v>
      </c>
      <c r="E169" s="49">
        <v>0</v>
      </c>
      <c r="F169" s="55">
        <f>E169/D169</f>
        <v>0</v>
      </c>
      <c r="G169" s="49">
        <v>0</v>
      </c>
      <c r="H169" s="170">
        <f>G169/D169</f>
        <v>0</v>
      </c>
      <c r="I169" s="49"/>
      <c r="J169" s="49">
        <f>D169</f>
        <v>400380.6</v>
      </c>
      <c r="K169" s="49">
        <f>D169-J169</f>
        <v>0</v>
      </c>
      <c r="L169" s="199"/>
      <c r="M169" s="59"/>
      <c r="N169" s="64"/>
      <c r="O169" s="60"/>
    </row>
    <row r="170" spans="1:15" s="66" customFormat="1" x14ac:dyDescent="0.4">
      <c r="A170" s="56"/>
      <c r="B170" s="53" t="s">
        <v>11</v>
      </c>
      <c r="C170" s="49">
        <v>21074.400000000001</v>
      </c>
      <c r="D170" s="49">
        <v>21074.400000000001</v>
      </c>
      <c r="E170" s="49">
        <f>G170</f>
        <v>0</v>
      </c>
      <c r="F170" s="55">
        <f>E170/D170</f>
        <v>0</v>
      </c>
      <c r="G170" s="49">
        <v>0</v>
      </c>
      <c r="H170" s="170">
        <f>G170/D170</f>
        <v>0</v>
      </c>
      <c r="I170" s="49"/>
      <c r="J170" s="49">
        <f>D170</f>
        <v>21074.400000000001</v>
      </c>
      <c r="K170" s="49">
        <f>D170-J170</f>
        <v>0</v>
      </c>
      <c r="L170" s="199"/>
      <c r="M170" s="59"/>
      <c r="N170" s="64"/>
      <c r="O170" s="60"/>
    </row>
    <row r="171" spans="1:15" s="63" customFormat="1" x14ac:dyDescent="0.4">
      <c r="A171" s="58"/>
      <c r="B171" s="183" t="s">
        <v>13</v>
      </c>
      <c r="C171" s="49">
        <v>0</v>
      </c>
      <c r="D171" s="49">
        <v>0</v>
      </c>
      <c r="E171" s="49">
        <v>0</v>
      </c>
      <c r="F171" s="55"/>
      <c r="G171" s="49"/>
      <c r="H171" s="170"/>
      <c r="I171" s="49"/>
      <c r="J171" s="49">
        <v>0</v>
      </c>
      <c r="K171" s="49">
        <f>D171-J171</f>
        <v>0</v>
      </c>
      <c r="L171" s="199"/>
      <c r="M171" s="59"/>
      <c r="N171" s="59"/>
      <c r="O171" s="60"/>
    </row>
    <row r="172" spans="1:15" s="63" customFormat="1" x14ac:dyDescent="0.4">
      <c r="A172" s="58"/>
      <c r="B172" s="183" t="s">
        <v>5</v>
      </c>
      <c r="C172" s="51"/>
      <c r="D172" s="51"/>
      <c r="E172" s="51"/>
      <c r="F172" s="54"/>
      <c r="G172" s="49"/>
      <c r="H172" s="158"/>
      <c r="I172" s="51"/>
      <c r="J172" s="51"/>
      <c r="K172" s="51"/>
      <c r="L172" s="199"/>
      <c r="M172" s="59"/>
      <c r="N172" s="59"/>
      <c r="O172" s="60"/>
    </row>
    <row r="173" spans="1:15" s="145" customFormat="1" ht="75.75" customHeight="1" x14ac:dyDescent="0.25">
      <c r="A173" s="135" t="s">
        <v>27</v>
      </c>
      <c r="B173" s="133" t="s">
        <v>95</v>
      </c>
      <c r="C173" s="130"/>
      <c r="D173" s="130"/>
      <c r="E173" s="143"/>
      <c r="F173" s="155"/>
      <c r="G173" s="131"/>
      <c r="H173" s="155"/>
      <c r="I173" s="130"/>
      <c r="J173" s="138"/>
      <c r="K173" s="138"/>
      <c r="L173" s="139" t="s">
        <v>37</v>
      </c>
      <c r="M173" s="18"/>
      <c r="N173" s="18"/>
      <c r="O173" s="19"/>
    </row>
    <row r="174" spans="1:15" s="150" customFormat="1" ht="121.5" x14ac:dyDescent="0.25">
      <c r="A174" s="146" t="s">
        <v>30</v>
      </c>
      <c r="B174" s="147" t="s">
        <v>96</v>
      </c>
      <c r="C174" s="131">
        <f>C175+C176+C177</f>
        <v>0</v>
      </c>
      <c r="D174" s="131">
        <f t="shared" ref="D174:E174" si="58">D175+D176+D177</f>
        <v>0</v>
      </c>
      <c r="E174" s="131">
        <f t="shared" si="58"/>
        <v>0</v>
      </c>
      <c r="F174" s="163"/>
      <c r="G174" s="131">
        <f>G175+G176+G177</f>
        <v>0</v>
      </c>
      <c r="H174" s="163"/>
      <c r="I174" s="131"/>
      <c r="J174" s="131">
        <f>J175+J176+J177</f>
        <v>0</v>
      </c>
      <c r="K174" s="131">
        <f>K175+K176+K177</f>
        <v>0</v>
      </c>
      <c r="L174" s="196"/>
      <c r="M174" s="18"/>
      <c r="N174" s="148"/>
      <c r="O174" s="149"/>
    </row>
    <row r="175" spans="1:15" s="153" customFormat="1" x14ac:dyDescent="0.25">
      <c r="A175" s="151"/>
      <c r="B175" s="152" t="s">
        <v>4</v>
      </c>
      <c r="C175" s="142"/>
      <c r="D175" s="142"/>
      <c r="E175" s="142"/>
      <c r="F175" s="170"/>
      <c r="G175" s="142"/>
      <c r="H175" s="170"/>
      <c r="I175" s="142"/>
      <c r="J175" s="142"/>
      <c r="K175" s="142">
        <f>E175-J175</f>
        <v>0</v>
      </c>
      <c r="L175" s="196"/>
      <c r="M175" s="18"/>
      <c r="N175" s="148"/>
      <c r="O175" s="149"/>
    </row>
    <row r="176" spans="1:15" s="153" customFormat="1" x14ac:dyDescent="0.25">
      <c r="A176" s="151"/>
      <c r="B176" s="152" t="s">
        <v>16</v>
      </c>
      <c r="C176" s="142"/>
      <c r="D176" s="142"/>
      <c r="E176" s="142"/>
      <c r="F176" s="170"/>
      <c r="G176" s="142"/>
      <c r="H176" s="170"/>
      <c r="I176" s="142"/>
      <c r="J176" s="142"/>
      <c r="K176" s="142">
        <f>D176-J176</f>
        <v>0</v>
      </c>
      <c r="L176" s="196"/>
      <c r="M176" s="18"/>
      <c r="N176" s="148"/>
      <c r="O176" s="149"/>
    </row>
    <row r="177" spans="1:15" s="153" customFormat="1" x14ac:dyDescent="0.25">
      <c r="A177" s="151"/>
      <c r="B177" s="152" t="s">
        <v>11</v>
      </c>
      <c r="C177" s="142"/>
      <c r="D177" s="142"/>
      <c r="E177" s="142"/>
      <c r="F177" s="170"/>
      <c r="G177" s="142"/>
      <c r="H177" s="170"/>
      <c r="I177" s="142"/>
      <c r="J177" s="142"/>
      <c r="K177" s="142">
        <f>D177-J177</f>
        <v>0</v>
      </c>
      <c r="L177" s="196"/>
      <c r="M177" s="18"/>
      <c r="N177" s="148"/>
      <c r="O177" s="149"/>
    </row>
    <row r="178" spans="1:15" s="153" customFormat="1" x14ac:dyDescent="0.25">
      <c r="A178" s="151"/>
      <c r="B178" s="152" t="s">
        <v>13</v>
      </c>
      <c r="C178" s="142"/>
      <c r="D178" s="142"/>
      <c r="E178" s="142"/>
      <c r="F178" s="170"/>
      <c r="G178" s="142"/>
      <c r="H178" s="170"/>
      <c r="I178" s="142"/>
      <c r="J178" s="142"/>
      <c r="K178" s="142">
        <f>E178-J178</f>
        <v>0</v>
      </c>
      <c r="L178" s="196"/>
      <c r="M178" s="18"/>
      <c r="N178" s="148"/>
      <c r="O178" s="149"/>
    </row>
    <row r="179" spans="1:15" s="153" customFormat="1" x14ac:dyDescent="0.25">
      <c r="A179" s="151"/>
      <c r="B179" s="152" t="s">
        <v>5</v>
      </c>
      <c r="C179" s="142"/>
      <c r="D179" s="142"/>
      <c r="E179" s="142"/>
      <c r="F179" s="170"/>
      <c r="G179" s="142"/>
      <c r="H179" s="170"/>
      <c r="I179" s="142"/>
      <c r="J179" s="142"/>
      <c r="K179" s="142">
        <f>E179-J179</f>
        <v>0</v>
      </c>
      <c r="L179" s="196"/>
      <c r="M179" s="18"/>
      <c r="N179" s="148"/>
      <c r="O179" s="149"/>
    </row>
    <row r="180" spans="1:15" s="154" customFormat="1" ht="74.25" customHeight="1" x14ac:dyDescent="0.25">
      <c r="A180" s="135" t="s">
        <v>29</v>
      </c>
      <c r="B180" s="133" t="s">
        <v>97</v>
      </c>
      <c r="C180" s="131"/>
      <c r="D180" s="131"/>
      <c r="E180" s="131"/>
      <c r="F180" s="163"/>
      <c r="G180" s="131"/>
      <c r="H180" s="163"/>
      <c r="I180" s="131"/>
      <c r="J180" s="137"/>
      <c r="K180" s="138"/>
      <c r="L180" s="139" t="s">
        <v>37</v>
      </c>
      <c r="M180" s="18"/>
      <c r="N180" s="18"/>
      <c r="O180" s="19"/>
    </row>
    <row r="181" spans="1:15" s="154" customFormat="1" ht="72.75" customHeight="1" x14ac:dyDescent="0.25">
      <c r="A181" s="135" t="s">
        <v>28</v>
      </c>
      <c r="B181" s="133" t="s">
        <v>98</v>
      </c>
      <c r="C181" s="131"/>
      <c r="D181" s="131"/>
      <c r="E181" s="131"/>
      <c r="F181" s="163"/>
      <c r="G181" s="131"/>
      <c r="H181" s="163"/>
      <c r="I181" s="131"/>
      <c r="J181" s="137"/>
      <c r="K181" s="138"/>
      <c r="L181" s="139" t="s">
        <v>37</v>
      </c>
      <c r="M181" s="18"/>
      <c r="N181" s="18"/>
      <c r="O181" s="19"/>
    </row>
    <row r="182" spans="1:15" ht="94.5" customHeight="1" x14ac:dyDescent="0.4">
      <c r="A182" s="135" t="s">
        <v>99</v>
      </c>
      <c r="B182" s="133" t="s">
        <v>60</v>
      </c>
      <c r="C182" s="131"/>
      <c r="D182" s="131"/>
      <c r="E182" s="136"/>
      <c r="F182" s="163"/>
      <c r="G182" s="131"/>
      <c r="H182" s="163"/>
      <c r="I182" s="131"/>
      <c r="J182" s="137"/>
      <c r="K182" s="138"/>
      <c r="L182" s="139" t="s">
        <v>37</v>
      </c>
      <c r="M182" s="18"/>
      <c r="N182" s="18"/>
      <c r="O182" s="19"/>
    </row>
    <row r="183" spans="1:15" s="63" customFormat="1" ht="211.5" customHeight="1" x14ac:dyDescent="0.4">
      <c r="A183" s="105" t="s">
        <v>58</v>
      </c>
      <c r="B183" s="47" t="s">
        <v>87</v>
      </c>
      <c r="C183" s="185">
        <f>SUM(C184:C187)</f>
        <v>33230.199999999997</v>
      </c>
      <c r="D183" s="185">
        <f>SUM(D184:D187)</f>
        <v>34441.199999999997</v>
      </c>
      <c r="E183" s="185">
        <f>SUM(E184:E187)</f>
        <v>400</v>
      </c>
      <c r="F183" s="118">
        <f>E183/D183</f>
        <v>1.1599999999999999E-2</v>
      </c>
      <c r="G183" s="48">
        <f>SUM(G184:G187)</f>
        <v>40</v>
      </c>
      <c r="H183" s="155">
        <f>G183/D183</f>
        <v>1.1999999999999999E-3</v>
      </c>
      <c r="I183" s="51"/>
      <c r="J183" s="185">
        <f>SUM(J184:J187)</f>
        <v>34441.199999999997</v>
      </c>
      <c r="K183" s="185">
        <f>SUM(K184:K187)</f>
        <v>0</v>
      </c>
      <c r="L183" s="191" t="s">
        <v>84</v>
      </c>
      <c r="M183" s="59"/>
      <c r="N183" s="59"/>
      <c r="O183" s="60"/>
    </row>
    <row r="184" spans="1:15" s="81" customFormat="1" ht="33.75" customHeight="1" x14ac:dyDescent="0.4">
      <c r="A184" s="105"/>
      <c r="B184" s="183" t="s">
        <v>4</v>
      </c>
      <c r="C184" s="51">
        <v>29487.7</v>
      </c>
      <c r="D184" s="51">
        <v>30698.7</v>
      </c>
      <c r="E184" s="51"/>
      <c r="F184" s="54">
        <f>E184/D184</f>
        <v>0</v>
      </c>
      <c r="G184" s="49"/>
      <c r="H184" s="158">
        <f t="shared" ref="H184:H185" si="59">G184/D184</f>
        <v>0</v>
      </c>
      <c r="I184" s="51"/>
      <c r="J184" s="51">
        <v>30698.7</v>
      </c>
      <c r="K184" s="49">
        <f>D184-J184</f>
        <v>0</v>
      </c>
      <c r="L184" s="192"/>
      <c r="M184" s="59"/>
      <c r="N184" s="59"/>
      <c r="O184" s="80"/>
    </row>
    <row r="185" spans="1:15" s="81" customFormat="1" ht="33.75" customHeight="1" x14ac:dyDescent="0.4">
      <c r="A185" s="105"/>
      <c r="B185" s="183" t="s">
        <v>16</v>
      </c>
      <c r="C185" s="51">
        <v>3742.5</v>
      </c>
      <c r="D185" s="51">
        <v>3742.5</v>
      </c>
      <c r="E185" s="51">
        <v>400</v>
      </c>
      <c r="F185" s="54">
        <f>E185/D185</f>
        <v>0.1069</v>
      </c>
      <c r="G185" s="49">
        <v>40</v>
      </c>
      <c r="H185" s="158">
        <f t="shared" si="59"/>
        <v>1.0699999999999999E-2</v>
      </c>
      <c r="I185" s="51"/>
      <c r="J185" s="51">
        <v>3742.5</v>
      </c>
      <c r="K185" s="49">
        <f>D185-J185</f>
        <v>0</v>
      </c>
      <c r="L185" s="192"/>
      <c r="M185" s="59"/>
      <c r="N185" s="59"/>
      <c r="O185" s="80"/>
    </row>
    <row r="186" spans="1:15" s="81" customFormat="1" ht="33.75" customHeight="1" x14ac:dyDescent="0.4">
      <c r="A186" s="105"/>
      <c r="B186" s="183" t="s">
        <v>11</v>
      </c>
      <c r="C186" s="51"/>
      <c r="D186" s="51"/>
      <c r="E186" s="51"/>
      <c r="F186" s="54"/>
      <c r="G186" s="49"/>
      <c r="H186" s="158"/>
      <c r="I186" s="57"/>
      <c r="J186" s="51"/>
      <c r="K186" s="49">
        <f>D186-J186</f>
        <v>0</v>
      </c>
      <c r="L186" s="192"/>
      <c r="M186" s="59"/>
      <c r="N186" s="59"/>
      <c r="O186" s="80"/>
    </row>
    <row r="187" spans="1:15" s="81" customFormat="1" ht="33.75" customHeight="1" x14ac:dyDescent="0.4">
      <c r="A187" s="105"/>
      <c r="B187" s="183" t="s">
        <v>13</v>
      </c>
      <c r="C187" s="51"/>
      <c r="D187" s="51"/>
      <c r="E187" s="51"/>
      <c r="F187" s="54"/>
      <c r="G187" s="49"/>
      <c r="H187" s="158"/>
      <c r="I187" s="57"/>
      <c r="J187" s="51"/>
      <c r="K187" s="51">
        <f>E187-J187</f>
        <v>0</v>
      </c>
      <c r="L187" s="192"/>
      <c r="M187" s="59"/>
      <c r="N187" s="59"/>
      <c r="O187" s="80"/>
    </row>
    <row r="188" spans="1:15" ht="73.5" customHeight="1" x14ac:dyDescent="0.4">
      <c r="A188" s="128" t="s">
        <v>101</v>
      </c>
      <c r="B188" s="133" t="s">
        <v>100</v>
      </c>
      <c r="C188" s="131"/>
      <c r="D188" s="131"/>
      <c r="E188" s="136"/>
      <c r="F188" s="163"/>
      <c r="G188" s="131"/>
      <c r="H188" s="163"/>
      <c r="I188" s="131"/>
      <c r="J188" s="137"/>
      <c r="K188" s="138"/>
      <c r="L188" s="139" t="s">
        <v>37</v>
      </c>
      <c r="M188" s="18"/>
      <c r="N188" s="18"/>
      <c r="O188" s="19"/>
    </row>
    <row r="189" spans="1:15" ht="73.5" customHeight="1" x14ac:dyDescent="0.4">
      <c r="A189" s="128" t="s">
        <v>103</v>
      </c>
      <c r="B189" s="133" t="s">
        <v>102</v>
      </c>
      <c r="C189" s="131"/>
      <c r="D189" s="131"/>
      <c r="E189" s="136"/>
      <c r="F189" s="163"/>
      <c r="G189" s="131"/>
      <c r="H189" s="163"/>
      <c r="I189" s="131"/>
      <c r="J189" s="137"/>
      <c r="K189" s="138"/>
      <c r="L189" s="139" t="s">
        <v>37</v>
      </c>
      <c r="M189" s="18"/>
      <c r="N189" s="18"/>
      <c r="O189" s="19"/>
    </row>
    <row r="404" spans="10:11" x14ac:dyDescent="0.4">
      <c r="J404" s="6"/>
      <c r="K404" s="6"/>
    </row>
    <row r="405" spans="10:11" x14ac:dyDescent="0.4">
      <c r="J405" s="6"/>
      <c r="K405" s="6"/>
    </row>
    <row r="406" spans="10:11" x14ac:dyDescent="0.4">
      <c r="J406" s="6"/>
      <c r="K406" s="6"/>
    </row>
  </sheetData>
  <autoFilter ref="A7:L391"/>
  <customSheetViews>
    <customSheetView guid="{CA384592-0CFD-4322-A4EB-34EC04693944}" scale="33" showPageBreaks="1" outlineSymbols="0" zeroValues="0" fitToPage="1" printArea="1" showAutoFilter="1" view="pageBreakPreview" topLeftCell="B163">
      <selection activeCell="B38" sqref="A38:XFD42"/>
      <rowBreaks count="31" manualBreakCount="31">
        <brk id="28" max="10" man="1"/>
        <brk id="147" max="10" man="1"/>
        <brk id="171" max="10"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0" fitToHeight="0" orientation="landscape" r:id="rId1"/>
      <autoFilter ref="A7:L391"/>
    </customSheetView>
    <customSheetView guid="{BEA0FDBA-BB07-4C19-8BBD-5E57EE395C09}" scale="50" showPageBreaks="1" outlineSymbols="0" zeroValues="0" fitToPage="1" printArea="1" showAutoFilter="1" hiddenColumns="1" view="pageBreakPreview" topLeftCell="A5">
      <pane xSplit="2" ySplit="4" topLeftCell="J134" activePane="bottomRight" state="frozen"/>
      <selection pane="bottomRight" activeCell="K135" sqref="K135:K136"/>
      <rowBreaks count="33" manualBreakCount="33">
        <brk id="28" max="11" man="1"/>
        <brk id="82" max="11" man="1"/>
        <brk id="116" max="11" man="1"/>
        <brk id="134" max="11" man="1"/>
        <brk id="159" max="11" man="1"/>
        <brk id="203" max="18" man="1"/>
        <brk id="1020" max="18" man="1"/>
        <brk id="1070" max="18" man="1"/>
        <brk id="1127" max="18" man="1"/>
        <brk id="1198" max="18" man="1"/>
        <brk id="1253" max="14" man="1"/>
        <brk id="1268" max="10" man="1"/>
        <brk id="1304" max="10" man="1"/>
        <brk id="1344" max="10" man="1"/>
        <brk id="1383" max="10" man="1"/>
        <brk id="1421" max="10" man="1"/>
        <brk id="1457" max="10" man="1"/>
        <brk id="1494" max="10" man="1"/>
        <brk id="1532" max="10" man="1"/>
        <brk id="1567" max="10" man="1"/>
        <brk id="1603" max="10" man="1"/>
        <brk id="1643" max="10" man="1"/>
        <brk id="1682" max="10" man="1"/>
        <brk id="1721" max="10" man="1"/>
        <brk id="1761" max="10" man="1"/>
        <brk id="1799" max="10" man="1"/>
        <brk id="1834" max="10" man="1"/>
        <brk id="1864" max="10" man="1"/>
        <brk id="1901" max="10" man="1"/>
        <brk id="1938" max="10" man="1"/>
        <brk id="1973" max="10" man="1"/>
        <brk id="2015" max="10" man="1"/>
        <brk id="2069" max="10" man="1"/>
      </rowBreaks>
      <colBreaks count="1" manualBreakCount="1">
        <brk id="12" max="183" man="1"/>
      </colBreaks>
      <pageMargins left="0" right="0" top="0.9055118110236221" bottom="0" header="0" footer="0"/>
      <printOptions horizontalCentered="1"/>
      <pageSetup paperSize="8" scale="43" fitToHeight="0" orientation="landscape" r:id="rId2"/>
      <autoFilter ref="A7:L385"/>
    </customSheetView>
    <customSheetView guid="{67ADFAE6-A9AF-44D7-8539-93CD0F6B7849}" scale="50" showPageBreaks="1" outlineSymbols="0" zeroValues="0" fitToPage="1" printArea="1" showAutoFilter="1" hiddenColumns="1" view="pageBreakPreview" topLeftCell="A4">
      <pane xSplit="4" ySplit="7" topLeftCell="K182" activePane="bottomRight" state="frozen"/>
      <selection pane="bottomRight" activeCell="K191" sqref="K191"/>
      <rowBreaks count="31" manualBreakCount="31">
        <brk id="104" max="11" man="1"/>
        <brk id="134" max="11" man="1"/>
        <brk id="160" max="11"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9" scale="31" fitToHeight="0" orientation="landscape" r:id="rId3"/>
      <autoFilter ref="A7:L392"/>
    </customSheetView>
    <customSheetView guid="{45DE1976-7F07-4EB4-8A9C-FB72D060BEFA}" scale="40" showPageBreaks="1" outlineSymbols="0" zeroValues="0" fitToPage="1" printArea="1" showAutoFilter="1" hiddenColumns="1" view="pageBreakPreview" topLeftCell="E49">
      <selection activeCell="H58" sqref="H58"/>
      <rowBreaks count="32" manualBreakCount="32">
        <brk id="30" max="11" man="1"/>
        <brk id="128" max="11" man="1"/>
        <brk id="147" max="11" man="1"/>
        <brk id="171" max="11" man="1"/>
        <brk id="206" max="18" man="1"/>
        <brk id="1017" max="18" man="1"/>
        <brk id="1067" max="18" man="1"/>
        <brk id="1124" max="18" man="1"/>
        <brk id="1195" max="18" man="1"/>
        <brk id="1250" max="14" man="1"/>
        <brk id="1265" max="10" man="1"/>
        <brk id="1301" max="10" man="1"/>
        <brk id="1341" max="10" man="1"/>
        <brk id="1380" max="10" man="1"/>
        <brk id="1418" max="10" man="1"/>
        <brk id="1454" max="10" man="1"/>
        <brk id="1491" max="10" man="1"/>
        <brk id="1529" max="10" man="1"/>
        <brk id="1564" max="10" man="1"/>
        <brk id="1600" max="10" man="1"/>
        <brk id="1640" max="10" man="1"/>
        <brk id="1679" max="10" man="1"/>
        <brk id="1718" max="10" man="1"/>
        <brk id="1758" max="10" man="1"/>
        <brk id="1796" max="10" man="1"/>
        <brk id="1831" max="10" man="1"/>
        <brk id="1861" max="10" man="1"/>
        <brk id="1898" max="10" man="1"/>
        <brk id="1935" max="10" man="1"/>
        <brk id="1970" max="10" man="1"/>
        <brk id="2012" max="10" man="1"/>
        <brk id="2066" max="10" man="1"/>
      </rowBreaks>
      <pageMargins left="0" right="0" top="0.9055118110236221" bottom="0" header="0" footer="0"/>
      <printOptions horizontalCentered="1"/>
      <pageSetup paperSize="8" scale="45" fitToHeight="0" orientation="landscape" r:id="rId4"/>
      <autoFilter ref="A7:L392"/>
    </customSheetView>
    <customSheetView guid="{72C0943B-A5D5-4B80-AD54-166C5CDC74DE}" scale="40" showPageBreaks="1" outlineSymbols="0" zeroValues="0" fitToPage="1" printArea="1" showAutoFilter="1" view="pageBreakPreview" topLeftCell="A5">
      <pane xSplit="4" ySplit="10" topLeftCell="E135" activePane="bottomRight" state="frozen"/>
      <selection pane="bottomRight" activeCell="G33" sqref="G33"/>
      <rowBreaks count="30" manualBreakCount="30">
        <brk id="7" max="11"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41" fitToHeight="0" orientation="landscape" r:id="rId5"/>
      <autoFilter ref="A3:M184">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customSheetView>
    <customSheetView guid="{649E5CE3-4976-49D9-83DA-4E57FFC714BF}" scale="50" showPageBreaks="1" outlineSymbols="0" zeroValues="0" fitToPage="1" printArea="1" showAutoFilter="1" hiddenColumns="1" view="pageBreakPreview" topLeftCell="A6">
      <pane xSplit="2" ySplit="2" topLeftCell="C155" activePane="bottomRight" state="frozen"/>
      <selection pane="bottomRight" activeCell="E164" sqref="E164"/>
      <rowBreaks count="35" manualBreakCount="35">
        <brk id="28" max="11" man="1"/>
        <brk id="38" max="11" man="1"/>
        <brk id="54" max="11" man="1"/>
        <brk id="86" max="11" man="1"/>
        <brk id="116" max="11" man="1"/>
        <brk id="134" max="11" man="1"/>
        <brk id="148" max="11" man="1"/>
        <brk id="198" max="18" man="1"/>
        <brk id="1015" max="18" man="1"/>
        <brk id="1065" max="18" man="1"/>
        <brk id="1122" max="18" man="1"/>
        <brk id="1193" max="18" man="1"/>
        <brk id="1248" max="14" man="1"/>
        <brk id="1263" max="10" man="1"/>
        <brk id="1299" max="10" man="1"/>
        <brk id="1339" max="10" man="1"/>
        <brk id="1378" max="10" man="1"/>
        <brk id="1416" max="10" man="1"/>
        <brk id="1452" max="10" man="1"/>
        <brk id="1489" max="10" man="1"/>
        <brk id="1527" max="10" man="1"/>
        <brk id="1562" max="10" man="1"/>
        <brk id="1598" max="10" man="1"/>
        <brk id="1638" max="10" man="1"/>
        <brk id="1677" max="10" man="1"/>
        <brk id="1716" max="10" man="1"/>
        <brk id="1756" max="10" man="1"/>
        <brk id="1794" max="10" man="1"/>
        <brk id="1829" max="10" man="1"/>
        <brk id="1859" max="10" man="1"/>
        <brk id="1896" max="10" man="1"/>
        <brk id="1933" max="10" man="1"/>
        <brk id="1968" max="10" man="1"/>
        <brk id="2010" max="10" man="1"/>
        <brk id="2064" max="10" man="1"/>
      </rowBreaks>
      <colBreaks count="1" manualBreakCount="1">
        <brk id="12" max="183" man="1"/>
      </colBreaks>
      <pageMargins left="0" right="0" top="0.9055118110236221" bottom="0" header="0" footer="0"/>
      <printOptions horizontalCentered="1"/>
      <pageSetup paperSize="8" scale="43" fitToHeight="0" orientation="landscape" r:id="rId6"/>
      <autoFilter ref="A7:L386"/>
    </customSheetView>
    <customSheetView guid="{0CCCFAED-79CE-4449-BC23-D60C794B65C2}" scale="50" showPageBreaks="1" outlineSymbols="0" zeroValues="0" fitToPage="1" printArea="1" showAutoFilter="1" view="pageBreakPreview" topLeftCell="A5">
      <pane xSplit="2" ySplit="4" topLeftCell="K33" activePane="bottomRight" state="frozen"/>
      <selection pane="bottomRight" activeCell="L37" sqref="L37:L42"/>
      <rowBreaks count="32" manualBreakCount="32">
        <brk id="68" max="11" man="1"/>
        <brk id="122" max="11" man="1"/>
        <brk id="146" max="11" man="1"/>
        <brk id="168"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pageMargins left="0" right="0" top="0.9055118110236221" bottom="0" header="0" footer="0"/>
      <printOptions horizontalCentered="1"/>
      <pageSetup paperSize="8" scale="41" fitToHeight="0" orientation="landscape" horizontalDpi="4294967293" r:id="rId7"/>
      <autoFilter ref="A7:L386"/>
    </customSheetView>
    <customSheetView guid="{5EB1B5BB-79BE-4318-9140-3FA31802D519}" scale="40" showPageBreaks="1" outlineSymbols="0" zeroValues="0" fitToPage="1" printArea="1" showAutoFilter="1" view="pageBreakPreview" topLeftCell="A4">
      <pane xSplit="4" ySplit="7" topLeftCell="K166" activePane="bottomRight" state="frozen"/>
      <selection pane="bottomRight" activeCell="K170" sqref="K170:K175"/>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9" fitToHeight="0" orientation="landscape" r:id="rId8"/>
      <autoFilter ref="A7:K386"/>
    </customSheetView>
    <customSheetView guid="{5FB953A5-71FF-4056-AF98-C9D06FF0EDF3}" scale="35" showPageBreaks="1" outlineSymbols="0" zeroValues="0" fitToPage="1" printArea="1" showAutoFilter="1" hiddenColumns="1" view="pageBreakPreview" topLeftCell="A5">
      <pane xSplit="4" ySplit="4" topLeftCell="F9" activePane="bottomRight" state="frozen"/>
      <selection pane="bottomRight" activeCell="F9" sqref="F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39" fitToHeight="0" orientation="landscape" r:id="rId9"/>
      <autoFilter ref="A7:P398"/>
    </customSheetView>
    <customSheetView guid="{9FA29541-62F4-4CED-BF33-19F6BA57578F}" scale="40" showPageBreaks="1" outlineSymbols="0" zeroValues="0" printArea="1" showAutoFilter="1" hiddenColumns="1" view="pageBreakPreview" topLeftCell="A4">
      <pane xSplit="4" ySplit="4" topLeftCell="K167" activePane="bottomRight" state="frozen"/>
      <selection pane="bottomRight" activeCell="P172" sqref="P172:P175"/>
      <rowBreaks count="2" manualBreakCount="2">
        <brk id="77" max="15" man="1"/>
        <brk id="171" max="15" man="1"/>
      </rowBreaks>
      <pageMargins left="0" right="0" top="0.9055118110236221" bottom="0" header="0" footer="0"/>
      <printOptions horizontalCentered="1"/>
      <pageSetup paperSize="8" scale="45" fitToHeight="9" orientation="landscape" r:id="rId10"/>
      <autoFilter ref="A7:P401"/>
    </customSheetView>
    <customSheetView guid="{998B8119-4FF3-4A16-838D-539C6AE34D55}" scale="40" showPageBreaks="1" outlineSymbols="0" zeroValues="0" fitToPage="1" printArea="1" showAutoFilter="1" hiddenRows="1" hiddenColumns="1" view="pageBreakPreview" topLeftCell="A4">
      <pane xSplit="4" ySplit="7" topLeftCell="F163" activePane="bottomRight" state="frozen"/>
      <selection pane="bottomRight" activeCell="F144" sqref="F144:G149"/>
      <rowBreaks count="29" manualBreakCount="29">
        <brk id="175" max="18" man="1"/>
        <brk id="209" max="18" man="1"/>
        <brk id="1033" max="18" man="1"/>
        <brk id="1083" max="18" man="1"/>
        <brk id="1140" max="18" man="1"/>
        <brk id="1211" max="18" man="1"/>
        <brk id="1266" max="14" man="1"/>
        <brk id="1281" max="10" man="1"/>
        <brk id="1317" max="10" man="1"/>
        <brk id="1357" max="10" man="1"/>
        <brk id="1396" max="10" man="1"/>
        <brk id="1434" max="10" man="1"/>
        <brk id="1470" max="10" man="1"/>
        <brk id="1507" max="10" man="1"/>
        <brk id="1545" max="10" man="1"/>
        <brk id="1580" max="10" man="1"/>
        <brk id="1616" max="10" man="1"/>
        <brk id="1656" max="10" man="1"/>
        <brk id="1695" max="10" man="1"/>
        <brk id="1734" max="10" man="1"/>
        <brk id="1774" max="10" man="1"/>
        <brk id="1812" max="10" man="1"/>
        <brk id="1847" max="10" man="1"/>
        <brk id="1877" max="10" man="1"/>
        <brk id="1914" max="10" man="1"/>
        <brk id="1951" max="10" man="1"/>
        <brk id="1986" max="10" man="1"/>
        <brk id="2028" max="10" man="1"/>
        <brk id="2082" max="10" man="1"/>
      </rowBreaks>
      <pageMargins left="0" right="0" top="0.9055118110236221" bottom="0" header="0" footer="0"/>
      <printOptions horizontalCentered="1"/>
      <pageSetup paperSize="8" scale="27" fitToHeight="0" orientation="landscape" r:id="rId11"/>
      <autoFilter ref="A7:P401"/>
    </customSheetView>
    <customSheetView guid="{539CB3DF-9B66-4BE7-9074-8CE0405EB8A6}" scale="40" showPageBreaks="1" outlineSymbols="0" zeroValues="0" fitToPage="1" printArea="1" showAutoFilter="1" hiddenColumns="1" view="pageBreakPreview" topLeftCell="A4">
      <pane xSplit="4" ySplit="7" topLeftCell="J170" activePane="bottomRight" state="frozen"/>
      <selection pane="bottomRight" activeCell="P182" sqref="P182"/>
      <rowBreaks count="29" manualBreakCount="29">
        <brk id="174" max="18" man="1"/>
        <brk id="208" max="18" man="1"/>
        <brk id="1036" max="18" man="1"/>
        <brk id="1086" max="18" man="1"/>
        <brk id="1143" max="18" man="1"/>
        <brk id="1214" max="18" man="1"/>
        <brk id="1269" max="14" man="1"/>
        <brk id="1284" max="10" man="1"/>
        <brk id="1320" max="10" man="1"/>
        <brk id="1360" max="10" man="1"/>
        <brk id="1399" max="10" man="1"/>
        <brk id="1437" max="10" man="1"/>
        <brk id="1473" max="10" man="1"/>
        <brk id="1510" max="10" man="1"/>
        <brk id="1548" max="10" man="1"/>
        <brk id="1583" max="10" man="1"/>
        <brk id="1619" max="10" man="1"/>
        <brk id="1659" max="10" man="1"/>
        <brk id="1698" max="10" man="1"/>
        <brk id="1737" max="10" man="1"/>
        <brk id="1777" max="10" man="1"/>
        <brk id="1815" max="10" man="1"/>
        <brk id="1850" max="10" man="1"/>
        <brk id="1880" max="10" man="1"/>
        <brk id="1917" max="10" man="1"/>
        <brk id="1954" max="10" man="1"/>
        <brk id="1989" max="10" man="1"/>
        <brk id="2031" max="10" man="1"/>
        <brk id="2085" max="10" man="1"/>
      </rowBreaks>
      <pageMargins left="0" right="0" top="0.9055118110236221" bottom="0" header="0" footer="0"/>
      <printOptions horizontalCentered="1"/>
      <pageSetup paperSize="8" scale="43" fitToHeight="0" orientation="landscape" r:id="rId12"/>
      <autoFilter ref="A7:P393"/>
    </customSheetView>
    <customSheetView guid="{D20DFCFE-63F9-4265-B37B-4F36C46DF159}" scale="40" showPageBreaks="1" outlineSymbols="0" zeroValues="0" fitToPage="1" printArea="1" showAutoFilter="1" hiddenRows="1" hiddenColumns="1" view="pageBreakPreview" topLeftCell="A4">
      <pane xSplit="2" ySplit="7" topLeftCell="C963" activePane="bottomRight" state="frozen"/>
      <selection pane="bottomRight" activeCell="A782" sqref="A778:XFD782"/>
      <rowBreaks count="29" manualBreakCount="29">
        <brk id="174" max="18" man="1"/>
        <brk id="208" max="18" man="1"/>
        <brk id="1019" max="18" man="1"/>
        <brk id="1069" max="18" man="1"/>
        <brk id="1126" max="18" man="1"/>
        <brk id="1197" max="18" man="1"/>
        <brk id="1252" max="14" man="1"/>
        <brk id="1267" max="10" man="1"/>
        <brk id="1303" max="10" man="1"/>
        <brk id="1343" max="10" man="1"/>
        <brk id="1382" max="10" man="1"/>
        <brk id="1420" max="10" man="1"/>
        <brk id="1456" max="10" man="1"/>
        <brk id="1493" max="10" man="1"/>
        <brk id="1531" max="10" man="1"/>
        <brk id="1566" max="10" man="1"/>
        <brk id="1602" max="10" man="1"/>
        <brk id="1642" max="10" man="1"/>
        <brk id="1681" max="10" man="1"/>
        <brk id="1720" max="10" man="1"/>
        <brk id="1760" max="10" man="1"/>
        <brk id="1798" max="10" man="1"/>
        <brk id="1833" max="10" man="1"/>
        <brk id="1863" max="10" man="1"/>
        <brk id="1900" max="10" man="1"/>
        <brk id="1937" max="10" man="1"/>
        <brk id="1972" max="10" man="1"/>
        <brk id="2014" max="10" man="1"/>
        <brk id="2068" max="10" man="1"/>
      </rowBreaks>
      <pageMargins left="0" right="0" top="0.9055118110236221" bottom="0" header="0" footer="0"/>
      <printOptions horizontalCentered="1"/>
      <pageSetup paperSize="8" scale="42" fitToHeight="0" orientation="landscape" r:id="rId13"/>
      <autoFilter ref="A9:S1185"/>
    </customSheetView>
    <customSheetView guid="{A6B98527-7CBF-4E4D-BDEA-9334A3EB779F}" scale="57" showPageBreaks="1" outlineSymbols="0" zeroValues="0" fitToPage="1" printArea="1" showAutoFilter="1" hiddenColumns="1" view="pageBreakPreview" topLeftCell="A4">
      <pane xSplit="2" ySplit="7" topLeftCell="C11" activePane="bottomRight" state="frozen"/>
      <selection pane="bottomRight" activeCell="G15" sqref="G15"/>
      <pageMargins left="0" right="0" top="0.9055118110236221" bottom="0.47" header="0" footer="0"/>
      <printOptions horizontalCentered="1"/>
      <pageSetup paperSize="8" scale="42" fitToHeight="0" orientation="landscape" r:id="rId14"/>
      <autoFilter ref="A9:S1185"/>
    </customSheetView>
    <customSheetView guid="{D7BC8E82-4392-4806-9DAE-D94253790B9C}" scale="48" showPageBreaks="1" outlineSymbols="0" zeroValues="0" fitToPage="1" printArea="1" showAutoFilter="1" hiddenColumns="1" view="pageBreakPreview" topLeftCell="A4">
      <pane xSplit="2" ySplit="7" topLeftCell="L909" activePane="bottomRight" state="frozen"/>
      <selection pane="bottomRight" activeCell="S925" sqref="S925:S930"/>
      <rowBreaks count="4" manualBreakCount="4">
        <brk id="70" max="85" man="1"/>
        <brk id="88" max="85" man="1"/>
        <brk id="260" max="85" man="1"/>
        <brk id="320" max="85" man="1"/>
      </rowBreaks>
      <pageMargins left="0" right="0" top="0.9055118110236221" bottom="0.47" header="0" footer="0"/>
      <printOptions horizontalCentered="1"/>
      <pageSetup paperSize="8" scale="42" fitToHeight="0" orientation="landscape" r:id="rId15"/>
      <autoFilter ref="A9:T1161"/>
    </customSheetView>
    <customSheetView guid="{F2110B0B-AAE7-42F0-B553-C360E9249AD4}" scale="48" showPageBreaks="1" outlineSymbols="0" zeroValues="0" fitToPage="1" printArea="1" showAutoFilter="1" hiddenColumns="1" view="pageBreakPreview" topLeftCell="A4">
      <pane xSplit="2" ySplit="7" topLeftCell="L726" activePane="bottomRight" state="frozen"/>
      <selection pane="bottomRight" activeCell="S728" sqref="S728:S733"/>
      <pageMargins left="0" right="0" top="0.9055118110236221" bottom="0.47" header="0" footer="0"/>
      <printOptions horizontalCentered="1"/>
      <pageSetup paperSize="8" scale="42" fitToHeight="0" orientation="landscape" r:id="rId16"/>
      <autoFilter ref="A9:T1142"/>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17"/>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18"/>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19"/>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20"/>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21"/>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22"/>
      <autoFilter ref="A9:V1172"/>
    </customSheetView>
    <customSheetView guid="{CB1A56DC-A135-41E6-8A02-AE4E518C879F}" scale="50" showPageBreaks="1" fitToPage="1" view="pageBreakPreview" topLeftCell="A4">
      <pane xSplit="2" ySplit="7" topLeftCell="C408" activePane="bottomRight" state="frozen"/>
      <selection pane="bottomRight" activeCell="G421" sqref="G421"/>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6" max="20" man="1"/>
        <brk id="918" max="20" man="1"/>
        <brk id="1049" max="20" man="1"/>
        <brk id="1110" max="20" man="1"/>
        <brk id="1164" max="20" man="1"/>
        <brk id="1236" max="10" man="1"/>
        <brk id="1276" max="10" man="1"/>
        <brk id="1315" max="10" man="1"/>
        <brk id="1353" max="10" man="1"/>
        <brk id="1389" max="10" man="1"/>
        <brk id="1426" max="10" man="1"/>
        <brk id="1464" max="10" man="1"/>
        <brk id="1499" max="10" man="1"/>
        <brk id="1535" max="10" man="1"/>
        <brk id="1575" max="10" man="1"/>
        <brk id="1614" max="10" man="1"/>
        <brk id="1653" max="10" man="1"/>
        <brk id="1693" max="10" man="1"/>
        <brk id="1731" max="10" man="1"/>
        <brk id="1766" max="10" man="1"/>
        <brk id="1796" max="10" man="1"/>
        <brk id="1833" max="10" man="1"/>
        <brk id="1870" max="10" man="1"/>
        <brk id="1905" max="10" man="1"/>
        <brk id="1947" max="10" man="1"/>
        <brk id="2001" max="10" man="1"/>
      </rowBreaks>
      <pageMargins left="0" right="0" top="0.9055118110236221" bottom="0" header="0" footer="0"/>
      <printOptions horizontalCentered="1"/>
      <pageSetup paperSize="8" scale="16" fitToHeight="0" orientation="landscape" r:id="rId23"/>
    </customSheetView>
    <customSheetView guid="{2F7AC811-CA37-46E3-866E-6E10DF43054A}" scale="60" showPageBreaks="1" outlineSymbols="0" zeroValues="0" fitToPage="1" showAutoFilter="1" view="pageBreakPreview" topLeftCell="A4">
      <pane xSplit="2" ySplit="7" topLeftCell="C776" activePane="bottomRight" state="frozen"/>
      <selection pane="bottomRight" activeCell="N792" sqref="N792"/>
      <rowBreaks count="47" manualBreakCount="47">
        <brk id="67" max="24" man="1"/>
        <brk id="97" max="15" man="1"/>
        <brk id="129" max="15" man="1"/>
        <brk id="171" max="15" man="1"/>
        <brk id="227" max="15" man="1"/>
        <brk id="267" max="15" man="1"/>
        <brk id="321" max="15" man="1"/>
        <brk id="385" max="24" man="1"/>
        <brk id="390" max="15" man="1"/>
        <brk id="432" max="15" man="1"/>
        <brk id="467" max="15" man="1"/>
        <brk id="514" max="15" man="1"/>
        <brk id="577" max="15" man="1"/>
        <brk id="656" max="24" man="1"/>
        <brk id="665" max="15" man="1"/>
        <brk id="723" max="15" man="1"/>
        <brk id="784" max="15" man="1"/>
        <brk id="858" max="24" man="1"/>
        <brk id="943" max="15" man="1"/>
        <brk id="993" max="15" man="1"/>
        <brk id="1048" max="24" man="1"/>
        <brk id="1050" max="15" man="1"/>
        <brk id="1118" max="24" man="1"/>
        <brk id="1121" max="14" man="1"/>
        <brk id="1176" max="14" man="1"/>
        <brk id="1191" max="10" man="1"/>
        <brk id="1227" max="10" man="1"/>
        <brk id="1267" max="10" man="1"/>
        <brk id="1306" max="10" man="1"/>
        <brk id="1344" max="10" man="1"/>
        <brk id="1380" max="10" man="1"/>
        <brk id="1417" max="10" man="1"/>
        <brk id="1455" max="10" man="1"/>
        <brk id="1490" max="10" man="1"/>
        <brk id="1526" max="10" man="1"/>
        <brk id="1566" max="10" man="1"/>
        <brk id="1605" max="10" man="1"/>
        <brk id="1644" max="10" man="1"/>
        <brk id="1684" max="10" man="1"/>
        <brk id="1722" max="10" man="1"/>
        <brk id="1757" max="10" man="1"/>
        <brk id="1787" max="10" man="1"/>
        <brk id="1824" max="10" man="1"/>
        <brk id="1861" max="10" man="1"/>
        <brk id="1896" max="10" man="1"/>
        <brk id="1938" max="10" man="1"/>
        <brk id="1992" max="10" man="1"/>
      </rowBreaks>
      <pageMargins left="0" right="0" top="0.9055118110236221" bottom="0" header="0" footer="0"/>
      <printOptions horizontalCentered="1"/>
      <pageSetup paperSize="8" scale="16" fitToHeight="0" orientation="landscape" r:id="rId24"/>
      <autoFilter ref="A9:S1185"/>
    </customSheetView>
    <customSheetView guid="{7B245AB0-C2AF-4822-BFC4-2399F85856C1}" scale="40" showPageBreaks="1" outlineSymbols="0" zeroValues="0" fitToPage="1" printArea="1" showAutoFilter="1" hiddenColumns="1" view="pageBreakPreview" topLeftCell="A4">
      <pane xSplit="4" ySplit="7" topLeftCell="F182" activePane="bottomRight" state="frozen"/>
      <selection pane="bottomRight" activeCell="F190" sqref="F190"/>
      <rowBreaks count="29" manualBreakCount="29">
        <brk id="180" max="18"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9055118110236221" bottom="0" header="0" footer="0"/>
      <printOptions horizontalCentered="1"/>
      <pageSetup paperSize="8" scale="38" fitToHeight="0" orientation="landscape" r:id="rId25"/>
      <autoFilter ref="A7:P404"/>
    </customSheetView>
    <customSheetView guid="{A0A3CD9B-2436-40D7-91DB-589A95FBBF00}" scale="40" showPageBreaks="1" outlineSymbols="0" zeroValues="0" fitToPage="1" printArea="1" showAutoFilter="1" hiddenColumns="1" view="pageBreakPreview">
      <pane xSplit="2" ySplit="8" topLeftCell="C9" activePane="bottomRight" state="frozen"/>
      <selection pane="bottomRight" activeCell="C9" sqref="C9:K14"/>
      <rowBreaks count="29" manualBreakCount="29">
        <brk id="174" max="18"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9055118110236221" bottom="0" header="0" footer="0"/>
      <printOptions horizontalCentered="1"/>
      <pageSetup paperSize="8" scale="45" fitToHeight="0" orientation="landscape" r:id="rId26"/>
      <autoFilter ref="A7:L392"/>
    </customSheetView>
    <customSheetView guid="{D95852A1-B0FC-4AC5-B62B-5CCBE05B0D15}" scale="50" showPageBreaks="1" outlineSymbols="0" zeroValues="0" fitToPage="1" showAutoFilter="1" view="pageBreakPreview" topLeftCell="A5">
      <pane xSplit="4" ySplit="4" topLeftCell="K170" activePane="bottomRight" state="frozen"/>
      <selection pane="bottomRight" activeCell="L178" sqref="L178"/>
      <rowBreaks count="29" manualBreakCount="29">
        <brk id="24" max="11" man="1"/>
        <brk id="33" max="11" man="1"/>
        <brk id="215" max="18" man="1"/>
        <brk id="265" max="18" man="1"/>
        <brk id="322" max="18" man="1"/>
        <brk id="393" max="18" man="1"/>
        <brk id="448" max="14" man="1"/>
        <brk id="463" max="10" man="1"/>
        <brk id="499" max="10" man="1"/>
        <brk id="539" max="10" man="1"/>
        <brk id="578" max="10" man="1"/>
        <brk id="616" max="10" man="1"/>
        <brk id="652" max="10" man="1"/>
        <brk id="689" max="10" man="1"/>
        <brk id="727" max="10" man="1"/>
        <brk id="762" max="10" man="1"/>
        <brk id="798" max="10" man="1"/>
        <brk id="838" max="10" man="1"/>
        <brk id="877" max="10" man="1"/>
        <brk id="916" max="10" man="1"/>
        <brk id="956" max="10" man="1"/>
        <brk id="994" max="10" man="1"/>
        <brk id="1029" max="10" man="1"/>
        <brk id="1059" max="10" man="1"/>
        <brk id="1096" max="10" man="1"/>
        <brk id="1133" max="10" man="1"/>
        <brk id="1168" max="10" man="1"/>
        <brk id="1210" max="10" man="1"/>
        <brk id="1264" max="10" man="1"/>
      </rowBreaks>
      <pageMargins left="0" right="0" top="0.9055118110236221" bottom="0" header="0" footer="0"/>
      <printOptions horizontalCentered="1"/>
      <pageSetup paperSize="9" scale="26" fitToHeight="0" orientation="landscape" r:id="rId27"/>
      <autoFilter ref="A7:L386"/>
    </customSheetView>
    <customSheetView guid="{3EEA7E1A-5F2B-4408-A34C-1F0223B5B245}" scale="40" showPageBreaks="1" outlineSymbols="0" zeroValues="0" fitToPage="1" printArea="1" showAutoFilter="1" view="pageBreakPreview" topLeftCell="A5">
      <pane xSplit="4" ySplit="10" topLeftCell="H21" activePane="bottomRight" state="frozen"/>
      <selection pane="bottomRight" activeCell="H21" sqref="H21:H23"/>
      <rowBreaks count="30" manualBreakCount="30">
        <brk id="28" max="15" man="1"/>
        <brk id="40" max="15" man="1"/>
        <brk id="214" max="18" man="1"/>
        <brk id="1037" max="18" man="1"/>
        <brk id="1087" max="18" man="1"/>
        <brk id="1144" max="18" man="1"/>
        <brk id="1215" max="18" man="1"/>
        <brk id="1270" max="14" man="1"/>
        <brk id="1285" max="10" man="1"/>
        <brk id="1321" max="10" man="1"/>
        <brk id="1361" max="10" man="1"/>
        <brk id="1400" max="10" man="1"/>
        <brk id="1438" max="10" man="1"/>
        <brk id="1474" max="10" man="1"/>
        <brk id="1511" max="10" man="1"/>
        <brk id="1549" max="10" man="1"/>
        <brk id="1584" max="10" man="1"/>
        <brk id="1620" max="10" man="1"/>
        <brk id="1660" max="10" man="1"/>
        <brk id="1699" max="10" man="1"/>
        <brk id="1738" max="10" man="1"/>
        <brk id="1778" max="10" man="1"/>
        <brk id="1816" max="10" man="1"/>
        <brk id="1851" max="10" man="1"/>
        <brk id="1881" max="10" man="1"/>
        <brk id="1918" max="10" man="1"/>
        <brk id="1955" max="10" man="1"/>
        <brk id="1990" max="10" man="1"/>
        <brk id="2032" max="10" man="1"/>
        <brk id="2086" max="10" man="1"/>
      </rowBreaks>
      <pageMargins left="0" right="0" top="0.67" bottom="0" header="0" footer="0"/>
      <printOptions horizontalCentered="1"/>
      <pageSetup paperSize="8" scale="28" fitToHeight="0" orientation="landscape" horizontalDpi="4294967293" r:id="rId28"/>
      <autoFilter ref="A7:L385"/>
    </customSheetView>
    <customSheetView guid="{13BE7114-35DF-4699-8779-61985C68F6C3}" scale="50" showPageBreaks="1" outlineSymbols="0" zeroValues="0" printArea="1" showAutoFilter="1" view="pageBreakPreview" topLeftCell="A5">
      <pane xSplit="4" ySplit="10" topLeftCell="L37" activePane="bottomRight" state="frozen"/>
      <selection pane="bottomRight" activeCell="L37" sqref="L37:L42"/>
      <rowBreaks count="31" manualBreakCount="31">
        <brk id="28" max="15" man="1"/>
        <brk id="35" max="11" man="1"/>
        <brk id="44" max="11" man="1"/>
        <brk id="208" max="18" man="1"/>
        <brk id="1031" max="18" man="1"/>
        <brk id="1081" max="18" man="1"/>
        <brk id="1138" max="18" man="1"/>
        <brk id="1209" max="18" man="1"/>
        <brk id="1264" max="14" man="1"/>
        <brk id="1279" max="10" man="1"/>
        <brk id="1315" max="10" man="1"/>
        <brk id="1355" max="10" man="1"/>
        <brk id="1394" max="10" man="1"/>
        <brk id="1432" max="10" man="1"/>
        <brk id="1468" max="10" man="1"/>
        <brk id="1505" max="10" man="1"/>
        <brk id="1543" max="10" man="1"/>
        <brk id="1578" max="10" man="1"/>
        <brk id="1614" max="10" man="1"/>
        <brk id="1654" max="10" man="1"/>
        <brk id="1693" max="10" man="1"/>
        <brk id="1732" max="10" man="1"/>
        <brk id="1772" max="10" man="1"/>
        <brk id="1810" max="10" man="1"/>
        <brk id="1845" max="10" man="1"/>
        <brk id="1875" max="10" man="1"/>
        <brk id="1912" max="10" man="1"/>
        <brk id="1949" max="10" man="1"/>
        <brk id="1984" max="10" man="1"/>
        <brk id="2026" max="10" man="1"/>
        <brk id="2080" max="10" man="1"/>
      </rowBreaks>
      <pageMargins left="0" right="0" top="0.6692913385826772" bottom="0" header="0" footer="0"/>
      <printOptions horizontalCentered="1"/>
      <pageSetup paperSize="9" scale="29" fitToHeight="0" orientation="landscape" horizontalDpi="4294967293" r:id="rId29"/>
      <autoFilter ref="A7:L385"/>
    </customSheetView>
    <customSheetView guid="{CCF533A2-322B-40E2-88B2-065E6D1D35B4}" scale="40" showPageBreaks="1" outlineSymbols="0" zeroValues="0" fitToPage="1" printArea="1" showAutoFilter="1" hiddenColumns="1" view="pageBreakPreview" topLeftCell="A4">
      <pane xSplit="2" ySplit="5" topLeftCell="E138" activePane="bottomRight" state="frozen"/>
      <selection pane="bottomRight" activeCell="E148" sqref="E148"/>
      <rowBreaks count="31" manualBreakCount="31">
        <brk id="28" max="11" man="1"/>
        <brk id="61" max="11" man="1"/>
        <brk id="128" max="11" man="1"/>
        <brk id="204" max="18" man="1"/>
        <brk id="1021" max="18" man="1"/>
        <brk id="1071" max="18" man="1"/>
        <brk id="1128" max="18" man="1"/>
        <brk id="1199" max="18" man="1"/>
        <brk id="1254" max="14" man="1"/>
        <brk id="1269" max="10" man="1"/>
        <brk id="1305" max="10" man="1"/>
        <brk id="1345" max="10" man="1"/>
        <brk id="1384" max="10" man="1"/>
        <brk id="1422" max="10" man="1"/>
        <brk id="1458" max="10" man="1"/>
        <brk id="1495" max="10" man="1"/>
        <brk id="1533" max="10" man="1"/>
        <brk id="1568" max="10" man="1"/>
        <brk id="1604" max="10" man="1"/>
        <brk id="1644" max="10" man="1"/>
        <brk id="1683" max="10" man="1"/>
        <brk id="1722" max="10" man="1"/>
        <brk id="1762" max="10" man="1"/>
        <brk id="1800" max="10" man="1"/>
        <brk id="1835" max="10" man="1"/>
        <brk id="1865" max="10" man="1"/>
        <brk id="1902" max="10" man="1"/>
        <brk id="1939" max="10" man="1"/>
        <brk id="1974" max="10" man="1"/>
        <brk id="2016" max="10" man="1"/>
        <brk id="2070" max="10" man="1"/>
      </rowBreaks>
      <colBreaks count="1" manualBreakCount="1">
        <brk id="12" max="183" man="1"/>
      </colBreaks>
      <pageMargins left="0" right="0" top="0.9055118110236221" bottom="0" header="0" footer="0"/>
      <printOptions horizontalCentered="1"/>
      <pageSetup paperSize="8" scale="30" fitToHeight="0" orientation="landscape" horizontalDpi="4294967293" r:id="rId30"/>
      <autoFilter ref="A7:L385"/>
    </customSheetView>
    <customSheetView guid="{99950613-28E7-4EC2-B918-559A2757B0A9}" scale="50" showPageBreaks="1" outlineSymbols="0" zeroValues="0" fitToPage="1" printArea="1" showAutoFilter="1" hiddenColumns="1" view="pageBreakPreview" topLeftCell="A4">
      <pane xSplit="4" ySplit="7" topLeftCell="E70" activePane="bottomRight" state="frozen"/>
      <selection pane="bottomRight" activeCell="L80" sqref="L80"/>
      <rowBreaks count="31" manualBreakCount="31">
        <brk id="104" max="11" man="1"/>
        <brk id="134" max="11" man="1"/>
        <brk id="160" max="11" man="1"/>
        <brk id="207" max="18" man="1"/>
        <brk id="1030" max="18" man="1"/>
        <brk id="1080" max="18" man="1"/>
        <brk id="1137" max="18" man="1"/>
        <brk id="1208" max="18" man="1"/>
        <brk id="1263" max="14" man="1"/>
        <brk id="1278" max="10" man="1"/>
        <brk id="1314" max="10" man="1"/>
        <brk id="1354" max="10" man="1"/>
        <brk id="1393" max="10" man="1"/>
        <brk id="1431" max="10" man="1"/>
        <brk id="1467" max="10" man="1"/>
        <brk id="1504" max="10" man="1"/>
        <brk id="1542" max="10" man="1"/>
        <brk id="1577" max="10" man="1"/>
        <brk id="1613" max="10" man="1"/>
        <brk id="1653" max="10" man="1"/>
        <brk id="1692" max="10" man="1"/>
        <brk id="1731" max="10" man="1"/>
        <brk id="1771" max="10" man="1"/>
        <brk id="1809" max="10" man="1"/>
        <brk id="1844" max="10" man="1"/>
        <brk id="1874" max="10" man="1"/>
        <brk id="1911" max="10" man="1"/>
        <brk id="1948" max="10" man="1"/>
        <brk id="1983" max="10" man="1"/>
        <brk id="2025" max="10" man="1"/>
        <brk id="2079" max="10" man="1"/>
      </rowBreaks>
      <pageMargins left="0" right="0" top="0.9055118110236221" bottom="0" header="0" footer="0"/>
      <printOptions horizontalCentered="1"/>
      <pageSetup paperSize="8" scale="43" fitToHeight="0" orientation="landscape" horizontalDpi="4294967293" r:id="rId31"/>
      <autoFilter ref="A7:L391"/>
    </customSheetView>
  </customSheetViews>
  <mergeCells count="84">
    <mergeCell ref="H21:H23"/>
    <mergeCell ref="I29:I30"/>
    <mergeCell ref="I21:I23"/>
    <mergeCell ref="L160:L165"/>
    <mergeCell ref="L154:L159"/>
    <mergeCell ref="L148:L153"/>
    <mergeCell ref="L116:L121"/>
    <mergeCell ref="L86:L91"/>
    <mergeCell ref="L68:L73"/>
    <mergeCell ref="L128:L133"/>
    <mergeCell ref="L98:L103"/>
    <mergeCell ref="L122:L127"/>
    <mergeCell ref="L104:L109"/>
    <mergeCell ref="L92:L97"/>
    <mergeCell ref="I134:I135"/>
    <mergeCell ref="E5:H5"/>
    <mergeCell ref="L9:L14"/>
    <mergeCell ref="I5:I7"/>
    <mergeCell ref="L15:L20"/>
    <mergeCell ref="L37:L42"/>
    <mergeCell ref="L21:L28"/>
    <mergeCell ref="L29:L35"/>
    <mergeCell ref="F21:F23"/>
    <mergeCell ref="G21:G23"/>
    <mergeCell ref="J21:J23"/>
    <mergeCell ref="K29:K30"/>
    <mergeCell ref="G29:G30"/>
    <mergeCell ref="H29:H30"/>
    <mergeCell ref="J29:J30"/>
    <mergeCell ref="K21:K23"/>
    <mergeCell ref="F29:F30"/>
    <mergeCell ref="B29:B30"/>
    <mergeCell ref="A29:A30"/>
    <mergeCell ref="C29:C30"/>
    <mergeCell ref="D29:D30"/>
    <mergeCell ref="A3:L3"/>
    <mergeCell ref="G6:H6"/>
    <mergeCell ref="A9:A14"/>
    <mergeCell ref="A5:A7"/>
    <mergeCell ref="E6:F6"/>
    <mergeCell ref="D6:D7"/>
    <mergeCell ref="C5:D5"/>
    <mergeCell ref="C6:C7"/>
    <mergeCell ref="B5:B7"/>
    <mergeCell ref="J5:J7"/>
    <mergeCell ref="K5:K7"/>
    <mergeCell ref="L5:L7"/>
    <mergeCell ref="A15:A20"/>
    <mergeCell ref="B21:B23"/>
    <mergeCell ref="C21:C23"/>
    <mergeCell ref="D21:D23"/>
    <mergeCell ref="E21:E23"/>
    <mergeCell ref="A21:A22"/>
    <mergeCell ref="E29:E30"/>
    <mergeCell ref="L49:L54"/>
    <mergeCell ref="L43:L48"/>
    <mergeCell ref="L55:L60"/>
    <mergeCell ref="I141:I142"/>
    <mergeCell ref="L62:L67"/>
    <mergeCell ref="E134:E135"/>
    <mergeCell ref="F134:F135"/>
    <mergeCell ref="K141:K142"/>
    <mergeCell ref="G141:G142"/>
    <mergeCell ref="G134:G135"/>
    <mergeCell ref="H134:H135"/>
    <mergeCell ref="J134:J135"/>
    <mergeCell ref="J141:J142"/>
    <mergeCell ref="F141:F142"/>
    <mergeCell ref="E141:E142"/>
    <mergeCell ref="A134:A140"/>
    <mergeCell ref="L134:L140"/>
    <mergeCell ref="A141:A142"/>
    <mergeCell ref="B141:B142"/>
    <mergeCell ref="D134:D135"/>
    <mergeCell ref="D141:D142"/>
    <mergeCell ref="K134:K135"/>
    <mergeCell ref="H141:H142"/>
    <mergeCell ref="L183:L187"/>
    <mergeCell ref="C141:C142"/>
    <mergeCell ref="B134:B135"/>
    <mergeCell ref="C134:C135"/>
    <mergeCell ref="L174:L179"/>
    <mergeCell ref="L141:L147"/>
    <mergeCell ref="L167:L172"/>
  </mergeCells>
  <phoneticPr fontId="4" type="noConversion"/>
  <printOptions horizontalCentered="1"/>
  <pageMargins left="0" right="0" top="0.9055118110236221" bottom="0" header="0" footer="0"/>
  <pageSetup paperSize="8" scale="40" fitToHeight="0" orientation="landscape" r:id="rId32"/>
  <rowBreaks count="32" manualBreakCount="32">
    <brk id="28" max="11" man="1"/>
    <brk id="103" max="11" man="1"/>
    <brk id="140" max="11" man="1"/>
    <brk id="172" max="11" man="1"/>
    <brk id="205" max="18" man="1"/>
    <brk id="1016" max="18" man="1"/>
    <brk id="1066" max="18" man="1"/>
    <brk id="1123" max="18" man="1"/>
    <brk id="1194" max="18" man="1"/>
    <brk id="1249" max="14" man="1"/>
    <brk id="1264" max="10" man="1"/>
    <brk id="1300" max="10" man="1"/>
    <brk id="1340" max="10" man="1"/>
    <brk id="1379" max="10" man="1"/>
    <brk id="1417" max="10" man="1"/>
    <brk id="1453" max="10" man="1"/>
    <brk id="1490" max="10" man="1"/>
    <brk id="1528" max="10" man="1"/>
    <brk id="1563" max="10" man="1"/>
    <brk id="1599" max="10" man="1"/>
    <brk id="1639" max="10" man="1"/>
    <brk id="1678" max="10" man="1"/>
    <brk id="1717" max="10" man="1"/>
    <brk id="1757" max="10" man="1"/>
    <brk id="1795" max="10" man="1"/>
    <brk id="1830" max="10" man="1"/>
    <brk id="1860" max="10" man="1"/>
    <brk id="1897" max="10" man="1"/>
    <brk id="1934" max="10" man="1"/>
    <brk id="1969" max="10" man="1"/>
    <brk id="2011" max="10" man="1"/>
    <brk id="206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 01.11.2017</vt:lpstr>
      <vt:lpstr>'на 01.11.2017'!Заголовки_для_печати</vt:lpstr>
      <vt:lpstr>'на 01.11.2017'!Область_печати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Вершинина Мария Игоревна</cp:lastModifiedBy>
  <cp:lastPrinted>2018-02-12T11:26:21Z</cp:lastPrinted>
  <dcterms:created xsi:type="dcterms:W3CDTF">2011-12-13T05:34:09Z</dcterms:created>
  <dcterms:modified xsi:type="dcterms:W3CDTF">2018-02-14T03:22:40Z</dcterms:modified>
</cp:coreProperties>
</file>