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0200" tabRatio="355"/>
  </bookViews>
  <sheets>
    <sheet name="на 01.11.2017" sheetId="1" r:id="rId1"/>
  </sheets>
  <definedNames>
    <definedName name="_xlnm._FilterDatabase" localSheetId="0" hidden="1">'на 01.11.2017'!$A$7:$L$391</definedName>
    <definedName name="Z_0005951B_56A8_4F75_9731_3C8A24CD1AB5_.wvu.FilterData" localSheetId="0" hidden="1">'на 01.11.2017'!$A$7:$L$391</definedName>
    <definedName name="Z_0217F586_7BE2_4803_B88F_1646729DF76E_.wvu.FilterData" localSheetId="0" hidden="1">'на 01.11.2017'!$A$7:$L$391</definedName>
    <definedName name="Z_02D2F435_66DA_468E_987B_F2AECDDD4E3B_.wvu.FilterData" localSheetId="0" hidden="1">'на 01.11.2017'!$A$7:$L$391</definedName>
    <definedName name="Z_040F7A53_882C_426B_A971_3BA4E7F819F6_.wvu.FilterData" localSheetId="0" hidden="1">'на 01.11.2017'!$A$7:$H$133</definedName>
    <definedName name="Z_056CFCF2_1D67_47C0_BE8C_D1F7ABB1120B_.wvu.FilterData" localSheetId="0" hidden="1">'на 01.11.2017'!$A$7:$L$391</definedName>
    <definedName name="Z_05716ABD_418C_4DA4_AC8A_C2D9BFCD057A_.wvu.FilterData" localSheetId="0" hidden="1">'на 01.11.2017'!$A$7:$L$391</definedName>
    <definedName name="Z_05C1E2BB_B583_44DD_A8AC_FBF87A053735_.wvu.FilterData" localSheetId="0" hidden="1">'на 01.11.2017'!$A$7:$H$133</definedName>
    <definedName name="Z_05C9DD0B_EBEE_40E7_A642_8B2CDCC810BA_.wvu.FilterData" localSheetId="0" hidden="1">'на 01.11.2017'!$A$7:$H$133</definedName>
    <definedName name="Z_0623BA59_06E0_47C4_A9E0_EFF8949456C2_.wvu.FilterData" localSheetId="0" hidden="1">'на 01.11.2017'!$A$7:$H$133</definedName>
    <definedName name="Z_0644E522_2545_474C_824A_2ED6C2798897_.wvu.FilterData" localSheetId="0" hidden="1">'на 01.11.2017'!$A$7:$L$391</definedName>
    <definedName name="Z_06ECB70F_782C_4925_AAED_43BDE49D6216_.wvu.FilterData" localSheetId="0" hidden="1">'на 01.11.2017'!$A$7:$L$391</definedName>
    <definedName name="Z_071188D9_4773_41E2_8227_482316F94E22_.wvu.FilterData" localSheetId="0" hidden="1">'на 01.11.2017'!$A$7:$L$391</definedName>
    <definedName name="Z_076157D9_97A7_4D47_8780_D3B408E54324_.wvu.FilterData" localSheetId="0" hidden="1">'на 01.11.2017'!$A$7:$L$391</definedName>
    <definedName name="Z_079216EF_F396_45DE_93AA_DF26C49F532F_.wvu.FilterData" localSheetId="0" hidden="1">'на 01.11.2017'!$A$7:$H$133</definedName>
    <definedName name="Z_0796BB39_B763_4CFE_9C89_197614BDD8D2_.wvu.FilterData" localSheetId="0" hidden="1">'на 01.11.2017'!$A$7:$L$391</definedName>
    <definedName name="Z_081D092E_BCFD_434D_99DD_F262EBF81A7D_.wvu.FilterData" localSheetId="0" hidden="1">'на 01.11.2017'!$A$7:$H$133</definedName>
    <definedName name="Z_081D1E71_FAB1_490F_8347_4363E467A6B8_.wvu.FilterData" localSheetId="0" hidden="1">'на 01.11.2017'!$A$7:$L$391</definedName>
    <definedName name="Z_09665491_2447_4ACE_847B_4452B60F2DF2_.wvu.FilterData" localSheetId="0" hidden="1">'на 01.11.2017'!$A$7:$L$391</definedName>
    <definedName name="Z_09EDEF91_2CA5_4F56_B67B_9D290C461670_.wvu.FilterData" localSheetId="0" hidden="1">'на 01.11.2017'!$A$7:$H$133</definedName>
    <definedName name="Z_09F9F792_37D5_476B_BEEE_67E9106F48F0_.wvu.FilterData" localSheetId="0" hidden="1">'на 01.11.2017'!$A$7:$L$391</definedName>
    <definedName name="Z_0A10B2C2_8811_4514_A02D_EDC7436B6D07_.wvu.FilterData" localSheetId="0" hidden="1">'на 01.11.2017'!$A$7:$L$391</definedName>
    <definedName name="Z_0AC3FA68_E0C8_4657_AD81_AF6345EA501C_.wvu.FilterData" localSheetId="0" hidden="1">'на 01.11.2017'!$A$7:$H$133</definedName>
    <definedName name="Z_0B579593_C56D_4394_91C1_F024BBE56EB1_.wvu.FilterData" localSheetId="0" hidden="1">'на 01.11.2017'!$A$7:$H$133</definedName>
    <definedName name="Z_0BC55D76_817D_4871_ADFD_780685E85798_.wvu.FilterData" localSheetId="0" hidden="1">'на 01.11.2017'!$A$7:$L$391</definedName>
    <definedName name="Z_0C6B39CB_8BE2_4437_B7EF_2B863FB64A7A_.wvu.FilterData" localSheetId="0" hidden="1">'на 01.11.2017'!$A$7:$H$133</definedName>
    <definedName name="Z_0C80C604_218C_428E_8C68_64D1AFDB22E0_.wvu.FilterData" localSheetId="0" hidden="1">'на 01.11.2017'!$A$7:$L$391</definedName>
    <definedName name="Z_0C81132D_0EFB_424B_A2C0_D694846C9416_.wvu.FilterData" localSheetId="0" hidden="1">'на 01.11.2017'!$A$7:$L$391</definedName>
    <definedName name="Z_0C8C20D3_1DCE_4FE1_95B1_F35D8D398254_.wvu.FilterData" localSheetId="0" hidden="1">'на 01.11.2017'!$A$7:$H$133</definedName>
    <definedName name="Z_0CC9441C_88E9_46D0_951D_A49C84EDA8CE_.wvu.FilterData" localSheetId="0" hidden="1">'на 01.11.2017'!$A$7:$L$391</definedName>
    <definedName name="Z_0CCCFAED_79CE_4449_BC23_D60C794B65C2_.wvu.FilterData" localSheetId="0" hidden="1">'на 01.11.2017'!$A$7:$L$391</definedName>
    <definedName name="Z_0CCCFAED_79CE_4449_BC23_D60C794B65C2_.wvu.PrintArea" localSheetId="0" hidden="1">'на 01.11.2017'!$A$1:$L$188</definedName>
    <definedName name="Z_0CCCFAED_79CE_4449_BC23_D60C794B65C2_.wvu.PrintTitles" localSheetId="0" hidden="1">'на 01.11.2017'!$5:$8</definedName>
    <definedName name="Z_0CF3E93E_60F6_45C8_AD33_C2CE08831546_.wvu.FilterData" localSheetId="0" hidden="1">'на 01.11.2017'!$A$7:$H$133</definedName>
    <definedName name="Z_0D69C398_7947_4D78_B1FE_A2A25AB79E10_.wvu.FilterData" localSheetId="0" hidden="1">'на 01.11.2017'!$A$7:$L$391</definedName>
    <definedName name="Z_0D7F5190_D20E_42FD_AD77_53CB309C7272_.wvu.FilterData" localSheetId="0" hidden="1">'на 01.11.2017'!$A$7:$H$133</definedName>
    <definedName name="Z_0E67843B_6B59_48DA_8F29_8BAD133298E1_.wvu.FilterData" localSheetId="0" hidden="1">'на 01.11.2017'!$A$7:$L$391</definedName>
    <definedName name="Z_0E6786D8_AC3A_48D5_9AD7_4E7485DB6D9C_.wvu.FilterData" localSheetId="0" hidden="1">'на 01.11.2017'!$A$7:$H$133</definedName>
    <definedName name="Z_105D23B5_3830_4B2C_A4D4_FBFBD3BEFB9C_.wvu.FilterData" localSheetId="0" hidden="1">'на 01.11.2017'!$A$7:$H$133</definedName>
    <definedName name="Z_113A0779_204C_451B_8401_73E507046130_.wvu.FilterData" localSheetId="0" hidden="1">'на 01.11.2017'!$A$7:$L$391</definedName>
    <definedName name="Z_119EECA6_2DA1_40F6_BD98_65D18CFC0359_.wvu.FilterData" localSheetId="0" hidden="1">'на 01.11.2017'!$A$7:$L$391</definedName>
    <definedName name="Z_11B0FA8E_E0BF_44A4_A141_D0892BF4BA78_.wvu.FilterData" localSheetId="0" hidden="1">'на 01.11.2017'!$A$7:$L$391</definedName>
    <definedName name="Z_11EBBD1F_0821_4763_A781_80F95B559C64_.wvu.FilterData" localSheetId="0" hidden="1">'на 01.11.2017'!$A$7:$L$391</definedName>
    <definedName name="Z_12397037_6208_4B36_BC95_11438284A9DE_.wvu.FilterData" localSheetId="0" hidden="1">'на 01.11.2017'!$A$7:$H$133</definedName>
    <definedName name="Z_130C16AD_E930_4810_BDF0_A6DD3A87B8D5_.wvu.FilterData" localSheetId="0" hidden="1">'на 01.11.2017'!$A$7:$L$391</definedName>
    <definedName name="Z_1315266B_953C_4E7F_B538_74B6DF400647_.wvu.FilterData" localSheetId="0" hidden="1">'на 01.11.2017'!$A$7:$H$133</definedName>
    <definedName name="Z_132984D2_035C_4C6F_8087_28C1188A76E6_.wvu.FilterData" localSheetId="0" hidden="1">'на 01.11.2017'!$A$7:$L$391</definedName>
    <definedName name="Z_13A75724_7658_4A80_9239_F37E0BC75B64_.wvu.FilterData" localSheetId="0" hidden="1">'на 01.11.2017'!$A$7:$L$391</definedName>
    <definedName name="Z_13BE7114_35DF_4699_8779_61985C68F6C3_.wvu.FilterData" localSheetId="0" hidden="1">'на 01.11.2017'!$A$7:$L$391</definedName>
    <definedName name="Z_13BE7114_35DF_4699_8779_61985C68F6C3_.wvu.PrintArea" localSheetId="0" hidden="1">'на 01.11.2017'!$A$1:$L$190</definedName>
    <definedName name="Z_13BE7114_35DF_4699_8779_61985C68F6C3_.wvu.PrintTitles" localSheetId="0" hidden="1">'на 01.11.2017'!$5:$8</definedName>
    <definedName name="Z_13E7ADA2_058C_4412_9AEA_31547694DD5C_.wvu.FilterData" localSheetId="0" hidden="1">'на 01.11.2017'!$A$7:$H$133</definedName>
    <definedName name="Z_1474826F_81A7_45CE_9E32_539008BC6006_.wvu.FilterData" localSheetId="0" hidden="1">'на 01.11.2017'!$A$7:$L$391</definedName>
    <definedName name="Z_148D8FAA_3DC1_4430_9D42_1AFD9B8B331B_.wvu.FilterData" localSheetId="0" hidden="1">'на 01.11.2017'!$A$7:$L$391</definedName>
    <definedName name="Z_1539101F_31E9_4994_A34D_436B2BB1B73C_.wvu.FilterData" localSheetId="0" hidden="1">'на 01.11.2017'!$A$7:$L$391</definedName>
    <definedName name="Z_158130B9_9537_4E7D_AC4C_ED389C9B13A6_.wvu.FilterData" localSheetId="0" hidden="1">'на 01.11.2017'!$A$7:$L$391</definedName>
    <definedName name="Z_15AF9AFF_36E4_41C3_A9EA_A83C0A87FA00_.wvu.FilterData" localSheetId="0" hidden="1">'на 01.11.2017'!$A$7:$L$391</definedName>
    <definedName name="Z_1611C1BA_C4E2_40AE_8F45_3BEDE164E518_.wvu.FilterData" localSheetId="0" hidden="1">'на 01.11.2017'!$A$7:$L$391</definedName>
    <definedName name="Z_16533C21_4A9A_450C_8A94_553B88C3A9CF_.wvu.FilterData" localSheetId="0" hidden="1">'на 01.11.2017'!$A$7:$H$133</definedName>
    <definedName name="Z_1682CF4C_6BE2_4E45_A613_382D117E51BF_.wvu.FilterData" localSheetId="0" hidden="1">'на 01.11.2017'!$A$7:$L$391</definedName>
    <definedName name="Z_168FD5D4_D13B_47B9_8E56_61C627E3620F_.wvu.FilterData" localSheetId="0" hidden="1">'на 01.11.2017'!$A$7:$H$133</definedName>
    <definedName name="Z_169B516E_654F_469D_A8A0_69AB59FA498D_.wvu.FilterData" localSheetId="0" hidden="1">'на 01.11.2017'!$A$7:$L$391</definedName>
    <definedName name="Z_176FBEC7_B2AF_4702_A894_382F81F9ECF6_.wvu.FilterData" localSheetId="0" hidden="1">'на 01.11.2017'!$A$7:$H$133</definedName>
    <definedName name="Z_17AC66D0_E8BD_44BA_92AB_131AEC3E5A62_.wvu.FilterData" localSheetId="0" hidden="1">'на 01.11.2017'!$A$7:$L$391</definedName>
    <definedName name="Z_17AEC02B_67B1_483A_97D2_C1C6DFD21518_.wvu.FilterData" localSheetId="0" hidden="1">'на 01.11.2017'!$A$7:$L$391</definedName>
    <definedName name="Z_1902C2E4_C521_44EB_B934_0EBD6E871DD8_.wvu.FilterData" localSheetId="0" hidden="1">'на 01.11.2017'!$A$7:$L$391</definedName>
    <definedName name="Z_191D2631_8F19_4FC0_96A1_F397D331A068_.wvu.FilterData" localSheetId="0" hidden="1">'на 01.11.2017'!$A$7:$L$391</definedName>
    <definedName name="Z_19510E6E_7565_4AC2_BCB4_A345501456B6_.wvu.FilterData" localSheetId="0" hidden="1">'на 01.11.2017'!$A$7:$H$133</definedName>
    <definedName name="Z_19B34FC3_E683_4280_90EE_7791220AE682_.wvu.FilterData" localSheetId="0" hidden="1">'на 01.11.2017'!$A$7:$L$391</definedName>
    <definedName name="Z_19E5B318_3123_4687_A10B_72F3BDA9A599_.wvu.FilterData" localSheetId="0" hidden="1">'на 01.11.2017'!$A$7:$L$391</definedName>
    <definedName name="Z_1ADD4354_436F_41C7_AFD6_B73FA2D9BC20_.wvu.FilterData" localSheetId="0" hidden="1">'на 01.11.2017'!$A$7:$L$391</definedName>
    <definedName name="Z_1B413C41_F5DB_4793_803B_D278F6A0BE2C_.wvu.FilterData" localSheetId="0" hidden="1">'на 01.11.2017'!$A$7:$L$391</definedName>
    <definedName name="Z_1B943BCB_9609_428B_963E_E25F01748D7C_.wvu.FilterData" localSheetId="0" hidden="1">'на 01.11.2017'!$A$7:$L$391</definedName>
    <definedName name="Z_1BA0A829_1467_4894_A294_9BFD1EA8F94D_.wvu.FilterData" localSheetId="0" hidden="1">'на 01.11.2017'!$A$7:$L$391</definedName>
    <definedName name="Z_1C384A54_E3F0_4C1E_862E_6CD9154B364F_.wvu.FilterData" localSheetId="0" hidden="1">'на 01.11.2017'!$A$7:$L$391</definedName>
    <definedName name="Z_1C3DF549_BEC3_47F7_8F0B_A96D42597ECF_.wvu.FilterData" localSheetId="0" hidden="1">'на 01.11.2017'!$A$7:$H$133</definedName>
    <definedName name="Z_1C681B2A_8932_44D9_BF50_EA5DBCC10436_.wvu.FilterData" localSheetId="0" hidden="1">'на 01.11.2017'!$A$7:$H$133</definedName>
    <definedName name="Z_1CB0764B_554D_4C09_98DC_8DED9FC27F03_.wvu.FilterData" localSheetId="0" hidden="1">'на 01.11.2017'!$A$7:$L$391</definedName>
    <definedName name="Z_1CB5C523_AFA5_43A8_9C28_9F12CFE5BE65_.wvu.FilterData" localSheetId="0" hidden="1">'на 01.11.2017'!$A$7:$L$391</definedName>
    <definedName name="Z_1CEF9102_6C60_416B_8820_19DA6CA2FF8F_.wvu.FilterData" localSheetId="0" hidden="1">'на 01.11.2017'!$A$7:$L$391</definedName>
    <definedName name="Z_1D2C2901_70D8_494F_B885_AA5F7F9A1D2E_.wvu.FilterData" localSheetId="0" hidden="1">'на 01.11.2017'!$A$7:$L$391</definedName>
    <definedName name="Z_1D546444_6D70_47F2_86F2_EDA85896BE29_.wvu.FilterData" localSheetId="0" hidden="1">'на 01.11.2017'!$A$7:$L$391</definedName>
    <definedName name="Z_1F274A4D_4DCC_44CA_A1BD_90B7EE180486_.wvu.FilterData" localSheetId="0" hidden="1">'на 01.11.2017'!$A$7:$H$133</definedName>
    <definedName name="Z_1F6B5B08_FAE9_43CF_A27B_EE7ACD6D4DF6_.wvu.FilterData" localSheetId="0" hidden="1">'на 01.11.2017'!$A$7:$L$391</definedName>
    <definedName name="Z_1F885BC0_FA2D_45E9_BC66_C7BA68F6529B_.wvu.FilterData" localSheetId="0" hidden="1">'на 01.11.2017'!$A$7:$L$391</definedName>
    <definedName name="Z_1FF678B1_7F2B_4362_81E7_D3C79ED64B95_.wvu.FilterData" localSheetId="0" hidden="1">'на 01.11.2017'!$A$7:$H$133</definedName>
    <definedName name="Z_20461DED_BCEE_4284_A6DA_6F07C40C8239_.wvu.FilterData" localSheetId="0" hidden="1">'на 01.11.2017'!$A$7:$L$391</definedName>
    <definedName name="Z_20A3EB12_07C5_4317_9D11_7C0131FF1F02_.wvu.FilterData" localSheetId="0" hidden="1">'на 01.11.2017'!$A$7:$L$391</definedName>
    <definedName name="Z_216AEA56_C079_4104_83C7_B22F3C2C4895_.wvu.FilterData" localSheetId="0" hidden="1">'на 01.11.2017'!$A$7:$H$133</definedName>
    <definedName name="Z_2181C7D4_AA52_40AC_A808_5D532F9A4DB9_.wvu.FilterData" localSheetId="0" hidden="1">'на 01.11.2017'!$A$7:$H$133</definedName>
    <definedName name="Z_222CB208_6EE7_4ACF_9056_A80606B8DEAE_.wvu.FilterData" localSheetId="0" hidden="1">'на 01.11.2017'!$A$7:$L$391</definedName>
    <definedName name="Z_22A3361C_6866_4206_B8FA_E848438D95B8_.wvu.FilterData" localSheetId="0" hidden="1">'на 01.11.2017'!$A$7:$H$133</definedName>
    <definedName name="Z_23D71F5A_A534_4F07_942A_44ED3D76C570_.wvu.FilterData" localSheetId="0" hidden="1">'на 01.11.2017'!$A$7:$L$391</definedName>
    <definedName name="Z_246D425F_E7DE_4F74_93E1_1CA6487BB7AF_.wvu.FilterData" localSheetId="0" hidden="1">'на 01.11.2017'!$A$7:$L$391</definedName>
    <definedName name="Z_24860D1B_9CB0_4DBB_9F9A_A7B23A9FBD9E_.wvu.FilterData" localSheetId="0" hidden="1">'на 01.11.2017'!$A$7:$L$391</definedName>
    <definedName name="Z_24D1D1DF_90B3_41D1_82E1_05DE887CC58D_.wvu.FilterData" localSheetId="0" hidden="1">'на 01.11.2017'!$A$7:$H$133</definedName>
    <definedName name="Z_24E5C1BC_322C_4FEF_B964_F0DCC04482C1_.wvu.Cols" localSheetId="0" hidden="1">'на 01.11.2017'!#REF!,'на 01.11.2017'!#REF!</definedName>
    <definedName name="Z_24E5C1BC_322C_4FEF_B964_F0DCC04482C1_.wvu.FilterData" localSheetId="0" hidden="1">'на 01.11.2017'!$A$7:$H$133</definedName>
    <definedName name="Z_24E5C1BC_322C_4FEF_B964_F0DCC04482C1_.wvu.Rows" localSheetId="0" hidden="1">'на 01.11.2017'!#REF!</definedName>
    <definedName name="Z_25DD804F_4FCB_49C0_B290_F226E6C8FC4D_.wvu.FilterData" localSheetId="0" hidden="1">'на 01.11.2017'!$A$7:$L$391</definedName>
    <definedName name="Z_26390C63_E690_4CD6_B911_4F7F9CCE06AD_.wvu.FilterData" localSheetId="0" hidden="1">'на 01.11.2017'!$A$7:$L$391</definedName>
    <definedName name="Z_2647282E_5B25_4148_AAD9_72AB0A3F24C4_.wvu.FilterData" localSheetId="0" hidden="1">'на 01.11.2017'!$A$3:$M$188</definedName>
    <definedName name="Z_26E7CD7D_71FD_4075_B268_E6444384CE7D_.wvu.FilterData" localSheetId="0" hidden="1">'на 01.11.2017'!$A$7:$H$133</definedName>
    <definedName name="Z_2751B79E_F60F_449F_9B1A_ED01F0EE4A3F_.wvu.FilterData" localSheetId="0" hidden="1">'на 01.11.2017'!$A$7:$L$391</definedName>
    <definedName name="Z_28008BE5_0693_468D_890E_2AE562EDDFCA_.wvu.FilterData" localSheetId="0" hidden="1">'на 01.11.2017'!$A$7:$H$133</definedName>
    <definedName name="Z_282F013D_E5B1_4C17_8727_7949891CEFC8_.wvu.FilterData" localSheetId="0" hidden="1">'на 01.11.2017'!$A$7:$L$391</definedName>
    <definedName name="Z_2932A736_9A81_4C2B_931E_457899534006_.wvu.FilterData" localSheetId="0" hidden="1">'на 01.11.2017'!$A$7:$L$391</definedName>
    <definedName name="Z_29A3F31E_AA0E_4520_83F3_6EDE69E47FB4_.wvu.FilterData" localSheetId="0" hidden="1">'на 01.11.2017'!$A$7:$L$391</definedName>
    <definedName name="Z_29D1C55E_0AE0_4CA9_A4C9_F358DEE7E9AD_.wvu.FilterData" localSheetId="0" hidden="1">'на 01.11.2017'!$A$7:$L$391</definedName>
    <definedName name="Z_2A075779_EE89_4995_9517_DAD5135FF513_.wvu.FilterData" localSheetId="0" hidden="1">'на 01.11.2017'!$A$7:$L$391</definedName>
    <definedName name="Z_2A9D3288_FE38_46DD_A0BD_6FD4437B54BF_.wvu.FilterData" localSheetId="0" hidden="1">'на 01.11.2017'!$A$7:$L$391</definedName>
    <definedName name="Z_2B4EF399_1F78_4650_9196_70339D27DB54_.wvu.FilterData" localSheetId="0" hidden="1">'на 01.11.2017'!$A$7:$L$391</definedName>
    <definedName name="Z_2B67E997_66AF_4883_9EE5_9876648FDDE9_.wvu.FilterData" localSheetId="0" hidden="1">'на 01.11.2017'!$A$7:$L$391</definedName>
    <definedName name="Z_2B6BAC9D_8ECF_4B5C_AEA7_CCE1C0524E55_.wvu.FilterData" localSheetId="0" hidden="1">'на 01.11.2017'!$A$7:$L$391</definedName>
    <definedName name="Z_2C029299_5EEC_4151_A9E2_241D31E08692_.wvu.FilterData" localSheetId="0" hidden="1">'на 01.11.2017'!$A$7:$L$391</definedName>
    <definedName name="Z_2C43A648_766E_499E_95B2_EA6F7EA791D4_.wvu.FilterData" localSheetId="0" hidden="1">'на 01.11.2017'!$A$7:$L$391</definedName>
    <definedName name="Z_2C47EAD7_6B0B_40AB_9599_0BF3302E35F1_.wvu.FilterData" localSheetId="0" hidden="1">'на 01.11.2017'!$A$7:$H$133</definedName>
    <definedName name="Z_2CD18B03_71F5_4B8A_8C6C_592F5A66335B_.wvu.FilterData" localSheetId="0" hidden="1">'на 01.11.2017'!$A$7:$L$391</definedName>
    <definedName name="Z_2D011736_53B8_48A8_8C2E_71DD995F6546_.wvu.FilterData" localSheetId="0" hidden="1">'на 01.11.2017'!$A$7:$L$391</definedName>
    <definedName name="Z_2D540280_F40F_4530_A32A_1FF2E78E7147_.wvu.FilterData" localSheetId="0" hidden="1">'на 01.11.2017'!$A$7:$L$391</definedName>
    <definedName name="Z_2D918A37_6905_4BEF_BC3A_DA45E968DAC3_.wvu.FilterData" localSheetId="0" hidden="1">'на 01.11.2017'!$A$7:$H$133</definedName>
    <definedName name="Z_2DF88C31_E5A0_4DFE_877D_5A31D3992603_.wvu.Rows" localSheetId="0" hidden="1">'на 01.11.2017'!#REF!,'на 01.11.2017'!#REF!,'на 01.11.2017'!#REF!,'на 01.11.2017'!#REF!,'на 01.11.2017'!#REF!,'на 01.11.2017'!#REF!,'на 01.11.2017'!#REF!,'на 01.11.2017'!#REF!,'на 01.11.2017'!#REF!,'на 01.11.2017'!#REF!,'на 01.11.2017'!#REF!</definedName>
    <definedName name="Z_2F3BAFC5_8792_4BC0_833F_5CB9ACB14A14_.wvu.FilterData" localSheetId="0" hidden="1">'на 01.11.2017'!$A$7:$H$133</definedName>
    <definedName name="Z_2F3DE7DB_1DEA_4A0C_88EC_B05C9EEC768F_.wvu.FilterData" localSheetId="0" hidden="1">'на 01.11.2017'!$A$7:$L$391</definedName>
    <definedName name="Z_2F72C4E3_E946_4870_A59B_C47D17A3E8B0_.wvu.FilterData" localSheetId="0" hidden="1">'на 01.11.2017'!$A$7:$L$391</definedName>
    <definedName name="Z_2F7AC811_CA37_46E3_866E_6E10DF43054A_.wvu.FilterData" localSheetId="0" hidden="1">'на 01.11.2017'!$A$7:$L$391</definedName>
    <definedName name="Z_300D3722_BC5B_4EFC_A306_CB3461E96075_.wvu.FilterData" localSheetId="0" hidden="1">'на 01.11.2017'!$A$7:$L$391</definedName>
    <definedName name="Z_308AF0B3_EE19_4841_BBC0_915C9A7203E9_.wvu.FilterData" localSheetId="0" hidden="1">'на 01.11.2017'!$A$7:$L$391</definedName>
    <definedName name="Z_30F94082_E7C8_4DE7_AE26_19B3A4317363_.wvu.FilterData" localSheetId="0" hidden="1">'на 01.11.2017'!$A$7:$L$391</definedName>
    <definedName name="Z_315B3829_E75D_48BB_A407_88A96C0D6A4B_.wvu.FilterData" localSheetId="0" hidden="1">'на 01.11.2017'!$A$7:$L$391</definedName>
    <definedName name="Z_316B9C14_7546_49E5_A384_4190EC7682DE_.wvu.FilterData" localSheetId="0" hidden="1">'на 01.11.2017'!$A$7:$L$391</definedName>
    <definedName name="Z_31985263_3556_4B71_A26F_62706F49B320_.wvu.FilterData" localSheetId="0" hidden="1">'на 01.11.2017'!$A$7:$H$133</definedName>
    <definedName name="Z_31C5283F_7633_4B8A_ADD5_7EB245AE899F_.wvu.FilterData" localSheetId="0" hidden="1">'на 01.11.2017'!$A$7:$L$391</definedName>
    <definedName name="Z_31EABA3C_DD8D_46BF_85B1_09527EF8E816_.wvu.FilterData" localSheetId="0" hidden="1">'на 01.11.2017'!$A$7:$H$133</definedName>
    <definedName name="Z_328B1FBD_B9E0_4F8C_AA1F_438ED0F19823_.wvu.FilterData" localSheetId="0" hidden="1">'на 01.11.2017'!$A$7:$L$391</definedName>
    <definedName name="Z_32F81156_0F3B_49A8_B56D_9A01AA7C97FE_.wvu.FilterData" localSheetId="0" hidden="1">'на 01.11.2017'!$A$7:$L$391</definedName>
    <definedName name="Z_33081AFE_875F_4448_8DBB_C2288E582829_.wvu.FilterData" localSheetId="0" hidden="1">'на 01.11.2017'!$A$7:$L$391</definedName>
    <definedName name="Z_34587A22_A707_48EC_A6D8_8CA0D443CB5A_.wvu.FilterData" localSheetId="0" hidden="1">'на 01.11.2017'!$A$7:$L$391</definedName>
    <definedName name="Z_34E97F8E_B808_4C29_AFA8_24160BA8B576_.wvu.FilterData" localSheetId="0" hidden="1">'на 01.11.2017'!$A$7:$H$133</definedName>
    <definedName name="Z_354643EC_374D_4252_A3BA_624B9338CCF6_.wvu.FilterData" localSheetId="0" hidden="1">'на 01.11.2017'!$A$7:$L$391</definedName>
    <definedName name="Z_356902C5_CBA1_407E_849C_39B6CAAFCD34_.wvu.FilterData" localSheetId="0" hidden="1">'на 01.11.2017'!$A$7:$L$391</definedName>
    <definedName name="Z_3597F15D_13FB_47E4_B2D7_0713796F1B32_.wvu.FilterData" localSheetId="0" hidden="1">'на 01.11.2017'!$A$7:$H$133</definedName>
    <definedName name="Z_36279478_DEDD_46A7_8B6D_9500CB65A35C_.wvu.FilterData" localSheetId="0" hidden="1">'на 01.11.2017'!$A$7:$H$133</definedName>
    <definedName name="Z_36282042_958F_4D98_9515_9E9271F26AA2_.wvu.FilterData" localSheetId="0" hidden="1">'на 01.11.2017'!$A$7:$H$133</definedName>
    <definedName name="Z_368728BB_F981_4DE3_8F4E_C77C2580C6B3_.wvu.FilterData" localSheetId="0" hidden="1">'на 01.11.2017'!$A$7:$L$391</definedName>
    <definedName name="Z_36AEB3FF_FCBC_4E21_8EFE_F20781816ED3_.wvu.FilterData" localSheetId="0" hidden="1">'на 01.11.2017'!$A$7:$H$133</definedName>
    <definedName name="Z_371CA4AD_891B_4B1D_9403_45AB26546607_.wvu.FilterData" localSheetId="0" hidden="1">'на 01.11.2017'!$A$7:$L$391</definedName>
    <definedName name="Z_375FD1ED_0F0C_4C78_AE3D_1D583BC74E47_.wvu.FilterData" localSheetId="0" hidden="1">'на 01.11.2017'!$A$7:$L$391</definedName>
    <definedName name="Z_3789C719_2C4D_4FFB_B9EF_5AA095975824_.wvu.FilterData" localSheetId="0" hidden="1">'на 01.11.2017'!$A$7:$L$391</definedName>
    <definedName name="Z_37F8CE32_8CE8_4D95_9C0E_63112E6EFFE9_.wvu.Cols" localSheetId="0" hidden="1">'на 01.11.2017'!#REF!</definedName>
    <definedName name="Z_37F8CE32_8CE8_4D95_9C0E_63112E6EFFE9_.wvu.FilterData" localSheetId="0" hidden="1">'на 01.11.2017'!$A$7:$H$133</definedName>
    <definedName name="Z_37F8CE32_8CE8_4D95_9C0E_63112E6EFFE9_.wvu.PrintArea" localSheetId="0" hidden="1">'на 01.11.2017'!$A$1:$L$133</definedName>
    <definedName name="Z_37F8CE32_8CE8_4D95_9C0E_63112E6EFFE9_.wvu.PrintTitles" localSheetId="0" hidden="1">'на 01.11.2017'!$5:$8</definedName>
    <definedName name="Z_37F8CE32_8CE8_4D95_9C0E_63112E6EFFE9_.wvu.Rows" localSheetId="0" hidden="1">'на 01.11.2017'!#REF!,'на 01.11.2017'!#REF!,'на 01.11.2017'!#REF!,'на 01.11.2017'!#REF!,'на 01.11.2017'!#REF!,'на 01.11.2017'!#REF!,'на 01.11.2017'!#REF!,'на 01.11.2017'!#REF!,'на 01.11.2017'!#REF!,'на 01.11.2017'!#REF!,'на 01.11.2017'!#REF!,'на 01.11.2017'!#REF!,'на 01.11.2017'!#REF!,'на 01.11.2017'!#REF!,'на 01.11.2017'!#REF!,'на 01.11.2017'!#REF!,'на 01.11.2017'!#REF!</definedName>
    <definedName name="Z_386EE007_6994_4AA6_8824_D461BF01F1EA_.wvu.FilterData" localSheetId="0" hidden="1">'на 01.11.2017'!$A$7:$L$391</definedName>
    <definedName name="Z_39897EE2_53F6_432A_9A7F_7DBB2FBB08E4_.wvu.FilterData" localSheetId="0" hidden="1">'на 01.11.2017'!$A$7:$L$391</definedName>
    <definedName name="Z_3A08D49D_7322_4FD5_90D4_F8436B9BCFE3_.wvu.FilterData" localSheetId="0" hidden="1">'на 01.11.2017'!$A$7:$L$391</definedName>
    <definedName name="Z_3A152827_EFCD_4FCD_A4F0_81C604FF3F88_.wvu.FilterData" localSheetId="0" hidden="1">'на 01.11.2017'!$A$7:$L$391</definedName>
    <definedName name="Z_3A3DB971_386F_40FA_8DD4_4A74AFE3B4C9_.wvu.FilterData" localSheetId="0" hidden="1">'на 01.11.2017'!$A$7:$L$391</definedName>
    <definedName name="Z_3AAEA08B_779A_471D_BFA0_0D98BF9A4FAD_.wvu.FilterData" localSheetId="0" hidden="1">'на 01.11.2017'!$A$7:$H$133</definedName>
    <definedName name="Z_3C664174_3E98_4762_A560_3810A313981F_.wvu.FilterData" localSheetId="0" hidden="1">'на 01.11.2017'!$A$7:$L$391</definedName>
    <definedName name="Z_3C9F72CF_10C2_48CF_BBB6_A2B9A1393F37_.wvu.FilterData" localSheetId="0" hidden="1">'на 01.11.2017'!$A$7:$H$133</definedName>
    <definedName name="Z_3CBCA6B7_5D7C_44A4_844A_26E2A61FDE86_.wvu.FilterData" localSheetId="0" hidden="1">'на 01.11.2017'!$A$7:$L$391</definedName>
    <definedName name="Z_3D1280C8_646B_4BB2_862F_8A8207220C6A_.wvu.FilterData" localSheetId="0" hidden="1">'на 01.11.2017'!$A$7:$H$133</definedName>
    <definedName name="Z_3D4245D9_9AB3_43FE_97D0_205A6EA7E6E4_.wvu.FilterData" localSheetId="0" hidden="1">'на 01.11.2017'!$A$7:$L$391</definedName>
    <definedName name="Z_3D5A28D4_CB7B_405C_9FFF_EB22C14AB77F_.wvu.FilterData" localSheetId="0" hidden="1">'на 01.11.2017'!$A$7:$L$391</definedName>
    <definedName name="Z_3D6E136A_63AE_4912_A965_BD438229D989_.wvu.FilterData" localSheetId="0" hidden="1">'на 01.11.2017'!$A$7:$L$391</definedName>
    <definedName name="Z_3DB4F6FC_CE58_4083_A6ED_88DCB901BB99_.wvu.FilterData" localSheetId="0" hidden="1">'на 01.11.2017'!$A$7:$H$133</definedName>
    <definedName name="Z_3E14FD86_95B1_4D0E_A8F6_A4FFDE0E3FF0_.wvu.FilterData" localSheetId="0" hidden="1">'на 01.11.2017'!$A$7:$L$391</definedName>
    <definedName name="Z_3E7BBA27_FCB5_4D66_864C_8656009B9E88_.wvu.FilterData" localSheetId="0" hidden="1">'на 01.11.2017'!$A$3:$M$188</definedName>
    <definedName name="Z_3EEA7E1A_5F2B_4408_A34C_1F0223B5B245_.wvu.FilterData" localSheetId="0" hidden="1">'на 01.11.2017'!$A$7:$L$391</definedName>
    <definedName name="Z_3EEA7E1A_5F2B_4408_A34C_1F0223B5B245_.wvu.PrintArea" localSheetId="0" hidden="1">'на 01.11.2017'!$A$1:$L$190</definedName>
    <definedName name="Z_3EEA7E1A_5F2B_4408_A34C_1F0223B5B245_.wvu.PrintTitles" localSheetId="0" hidden="1">'на 01.11.2017'!$5:$8</definedName>
    <definedName name="Z_3F0F098D_D998_48FD_BB26_7A5537CB4DC9_.wvu.FilterData" localSheetId="0" hidden="1">'на 01.11.2017'!$A$7:$L$391</definedName>
    <definedName name="Z_3F4E18FA_E0CE_43C2_A7F4_5CAE036892ED_.wvu.FilterData" localSheetId="0" hidden="1">'на 01.11.2017'!$A$7:$L$391</definedName>
    <definedName name="Z_3F7954D6_04C1_4B23_AE36_0FF9609A2280_.wvu.FilterData" localSheetId="0" hidden="1">'на 01.11.2017'!$A$7:$L$391</definedName>
    <definedName name="Z_3F839701_87D5_496C_AD9C_2B5AE5742513_.wvu.FilterData" localSheetId="0" hidden="1">'на 01.11.2017'!$A$7:$L$391</definedName>
    <definedName name="Z_3FE8ACF3_2097_4BA9_8230_2DBD30F09632_.wvu.FilterData" localSheetId="0" hidden="1">'на 01.11.2017'!$A$7:$L$391</definedName>
    <definedName name="Z_3FEA0B99_83A0_4934_91F1_66BC8E596ABB_.wvu.FilterData" localSheetId="0" hidden="1">'на 01.11.2017'!$A$7:$L$391</definedName>
    <definedName name="Z_3FEDCFF8_5450_469D_9A9E_38AB8819A083_.wvu.FilterData" localSheetId="0" hidden="1">'на 01.11.2017'!$A$7:$L$391</definedName>
    <definedName name="Z_402DFE3F_A5E1_41E8_BB4F_E3062FAE22D8_.wvu.FilterData" localSheetId="0" hidden="1">'на 01.11.2017'!$A$7:$L$391</definedName>
    <definedName name="Z_403313B7_B74E_4D03_8AB9_B2A52A5BA330_.wvu.FilterData" localSheetId="0" hidden="1">'на 01.11.2017'!$A$7:$H$133</definedName>
    <definedName name="Z_4055661A_C391_44E3_B71B_DF824D593415_.wvu.FilterData" localSheetId="0" hidden="1">'на 01.11.2017'!$A$7:$H$133</definedName>
    <definedName name="Z_413E8ADC_60FE_4AEB_A365_51405ED7DAEF_.wvu.FilterData" localSheetId="0" hidden="1">'на 01.11.2017'!$A$7:$L$391</definedName>
    <definedName name="Z_415B8653_FE9C_472E_85AE_9CFA9B00FD5E_.wvu.FilterData" localSheetId="0" hidden="1">'на 01.11.2017'!$A$7:$H$133</definedName>
    <definedName name="Z_418F9F46_9018_4AFC_A504_8CA60A905B83_.wvu.FilterData" localSheetId="0" hidden="1">'на 01.11.2017'!$A$7:$L$391</definedName>
    <definedName name="Z_41C6EAF5_F389_4A73_A5DF_3E2ABACB9DC1_.wvu.FilterData" localSheetId="0" hidden="1">'на 01.11.2017'!$A$7:$L$391</definedName>
    <definedName name="Z_422AF1DB_ADD9_4056_90D1_EF57FA0619FA_.wvu.FilterData" localSheetId="0" hidden="1">'на 01.11.2017'!$A$7:$L$391</definedName>
    <definedName name="Z_42BF13A9_20A4_4030_912B_F63923E11DBF_.wvu.FilterData" localSheetId="0" hidden="1">'на 01.11.2017'!$A$7:$L$391</definedName>
    <definedName name="Z_4388DD05_A74C_4C1C_A344_6EEDB2F4B1B0_.wvu.FilterData" localSheetId="0" hidden="1">'на 01.11.2017'!$A$7:$H$133</definedName>
    <definedName name="Z_43F7D742_5383_4CCE_A058_3A12F3676DF6_.wvu.FilterData" localSheetId="0" hidden="1">'на 01.11.2017'!$A$7:$L$391</definedName>
    <definedName name="Z_445590C0_7350_4A17_AB85_F8DCF9494ECC_.wvu.FilterData" localSheetId="0" hidden="1">'на 01.11.2017'!$A$7:$H$133</definedName>
    <definedName name="Z_448249C8_AE56_4244_9A71_332B9BB563B1_.wvu.FilterData" localSheetId="0" hidden="1">'на 01.11.2017'!$A$7:$L$391</definedName>
    <definedName name="Z_45D27932_FD3D_46DE_B431_4E5606457D7F_.wvu.FilterData" localSheetId="0" hidden="1">'на 01.11.2017'!$A$7:$H$133</definedName>
    <definedName name="Z_45DE1976_7F07_4EB4_8A9C_FB72D060BEFA_.wvu.Cols" localSheetId="0" hidden="1">'на 01.11.2017'!$I:$I</definedName>
    <definedName name="Z_45DE1976_7F07_4EB4_8A9C_FB72D060BEFA_.wvu.FilterData" localSheetId="0" hidden="1">'на 01.11.2017'!$A$7:$L$391</definedName>
    <definedName name="Z_45DE1976_7F07_4EB4_8A9C_FB72D060BEFA_.wvu.PrintArea" localSheetId="0" hidden="1">'на 01.11.2017'!$A$1:$L$187</definedName>
    <definedName name="Z_45DE1976_7F07_4EB4_8A9C_FB72D060BEFA_.wvu.PrintTitles" localSheetId="0" hidden="1">'на 01.11.2017'!$5:$8</definedName>
    <definedName name="Z_463F3E4B_81D6_4261_A251_5FB4227E67B1_.wvu.FilterData" localSheetId="0" hidden="1">'на 01.11.2017'!$A$7:$L$391</definedName>
    <definedName name="Z_4765959C_9F0B_44DF_B00A_10C6BB8CF204_.wvu.FilterData" localSheetId="0" hidden="1">'на 01.11.2017'!$A$7:$L$391</definedName>
    <definedName name="Z_47CE02E9_7BC4_47FC_9B44_1B5CC8466C98_.wvu.FilterData" localSheetId="0" hidden="1">'на 01.11.2017'!$A$7:$L$391</definedName>
    <definedName name="Z_47DE35B6_B347_4C65_8E49_C2008CA773EB_.wvu.FilterData" localSheetId="0" hidden="1">'на 01.11.2017'!$A$7:$H$133</definedName>
    <definedName name="Z_47E54F1A_929E_4350_846F_D427E0D466DD_.wvu.FilterData" localSheetId="0" hidden="1">'на 01.11.2017'!$A$7:$L$391</definedName>
    <definedName name="Z_486156AC_4370_4C02_BA8A_CB9B49D1A8EC_.wvu.FilterData" localSheetId="0" hidden="1">'на 01.11.2017'!$A$7:$L$391</definedName>
    <definedName name="Z_490A2F1C_31D3_46A4_90C2_4FE00A2A3110_.wvu.FilterData" localSheetId="0" hidden="1">'на 01.11.2017'!$A$7:$L$391</definedName>
    <definedName name="Z_495CB41C_9D74_45FB_9A3C_30411D304A3A_.wvu.FilterData" localSheetId="0" hidden="1">'на 01.11.2017'!$A$7:$L$391</definedName>
    <definedName name="Z_49C7329D_3247_4713_BC9A_64F0EE2B0B3C_.wvu.FilterData" localSheetId="0" hidden="1">'на 01.11.2017'!$A$7:$L$391</definedName>
    <definedName name="Z_49E10B09_97E3_41C9_892E_7D9C5DFF5740_.wvu.FilterData" localSheetId="0" hidden="1">'на 01.11.2017'!$A$7:$L$391</definedName>
    <definedName name="Z_4AF0FF7E_D940_4246_AB71_AC8FEDA2EF24_.wvu.FilterData" localSheetId="0" hidden="1">'на 01.11.2017'!$A$7:$L$391</definedName>
    <definedName name="Z_4BB7905C_0E11_42F1_848D_90186131796A_.wvu.FilterData" localSheetId="0" hidden="1">'на 01.11.2017'!$A$7:$H$133</definedName>
    <definedName name="Z_4C1FE39D_945F_4F14_94DF_F69B283DCD9F_.wvu.FilterData" localSheetId="0" hidden="1">'на 01.11.2017'!$A$7:$H$133</definedName>
    <definedName name="Z_4CA010EE_9FB5_4C7E_A14E_34EFE4C7E4F1_.wvu.FilterData" localSheetId="0" hidden="1">'на 01.11.2017'!$A$7:$L$391</definedName>
    <definedName name="Z_4CEB490B_58FB_4CA0_AAF2_63178FECD849_.wvu.FilterData" localSheetId="0" hidden="1">'на 01.11.2017'!$A$7:$L$391</definedName>
    <definedName name="Z_4DBA5214_E42E_4E7C_B43C_190A2BF79ACC_.wvu.FilterData" localSheetId="0" hidden="1">'на 01.11.2017'!$A$7:$L$391</definedName>
    <definedName name="Z_4DC9D79A_8761_4284_BFE5_DFE7738AB4F8_.wvu.FilterData" localSheetId="0" hidden="1">'на 01.11.2017'!$A$7:$L$391</definedName>
    <definedName name="Z_4DF21929_63B0_45D6_9063_EE3D75E46DF0_.wvu.FilterData" localSheetId="0" hidden="1">'на 01.11.2017'!$A$7:$L$391</definedName>
    <definedName name="Z_4E70B456_53A6_4A9B_B0D8_E54D21A50BAA_.wvu.FilterData" localSheetId="0" hidden="1">'на 01.11.2017'!$A$7:$L$391</definedName>
    <definedName name="Z_4EB9A2EB_6EC6_4AFE_AFFA_537868B4F130_.wvu.FilterData" localSheetId="0" hidden="1">'на 01.11.2017'!$A$7:$L$391</definedName>
    <definedName name="Z_4EF3C623_C372_46C1_AA60_4AC85C37C9F2_.wvu.FilterData" localSheetId="0" hidden="1">'на 01.11.2017'!$A$7:$L$391</definedName>
    <definedName name="Z_4FA4A69A_6589_44A8_8710_9041295BCBA3_.wvu.FilterData" localSheetId="0" hidden="1">'на 01.11.2017'!$A$7:$L$391</definedName>
    <definedName name="Z_4FE18469_4F1B_4C4F_94F8_2337C288BBDA_.wvu.FilterData" localSheetId="0" hidden="1">'на 01.11.2017'!$A$7:$L$391</definedName>
    <definedName name="Z_5039ACE2_215B_49F3_AC23_F5E171EB2E04_.wvu.FilterData" localSheetId="0" hidden="1">'на 01.11.2017'!$A$7:$L$391</definedName>
    <definedName name="Z_512708F0_FC6D_4404_BE68_DA23201791B7_.wvu.FilterData" localSheetId="0" hidden="1">'на 01.11.2017'!$A$7:$L$391</definedName>
    <definedName name="Z_51BD5A76_12FD_4D74_BB88_134070337907_.wvu.FilterData" localSheetId="0" hidden="1">'на 01.11.2017'!$A$7:$L$391</definedName>
    <definedName name="Z_52C40832_4D48_45A4_B802_95C62DCB5A61_.wvu.FilterData" localSheetId="0" hidden="1">'на 01.11.2017'!$A$7:$H$133</definedName>
    <definedName name="Z_539CB3DF_9B66_4BE7_9074_8CE0405EB8A6_.wvu.Cols" localSheetId="0" hidden="1">'на 01.11.2017'!#REF!,'на 01.11.2017'!#REF!</definedName>
    <definedName name="Z_539CB3DF_9B66_4BE7_9074_8CE0405EB8A6_.wvu.FilterData" localSheetId="0" hidden="1">'на 01.11.2017'!$A$7:$L$391</definedName>
    <definedName name="Z_539CB3DF_9B66_4BE7_9074_8CE0405EB8A6_.wvu.PrintArea" localSheetId="0" hidden="1">'на 01.11.2017'!$A$1:$L$183</definedName>
    <definedName name="Z_539CB3DF_9B66_4BE7_9074_8CE0405EB8A6_.wvu.PrintTitles" localSheetId="0" hidden="1">'на 01.11.2017'!$5:$8</definedName>
    <definedName name="Z_543FDC9E_DC95_4C7A_84E4_76AA766A82EF_.wvu.FilterData" localSheetId="0" hidden="1">'на 01.11.2017'!$A$7:$L$391</definedName>
    <definedName name="Z_55266A36_B6A9_42E1_8467_17D14F12BABD_.wvu.FilterData" localSheetId="0" hidden="1">'на 01.11.2017'!$A$7:$H$133</definedName>
    <definedName name="Z_55F24CBB_212F_42F4_BB98_92561BDA95C3_.wvu.FilterData" localSheetId="0" hidden="1">'на 01.11.2017'!$A$7:$L$391</definedName>
    <definedName name="Z_564F82E8_8306_4799_B1F9_06B1FD1FB16E_.wvu.FilterData" localSheetId="0" hidden="1">'на 01.11.2017'!$A$3:$M$188</definedName>
    <definedName name="Z_565A1A16_6A4F_4794_B3C1_1808DC7E86C0_.wvu.FilterData" localSheetId="0" hidden="1">'на 01.11.2017'!$A$7:$H$133</definedName>
    <definedName name="Z_568C3823_FEE7_49C8_B4CF_3D48541DA65C_.wvu.FilterData" localSheetId="0" hidden="1">'на 01.11.2017'!$A$7:$H$133</definedName>
    <definedName name="Z_5696C387_34DF_4BED_BB60_2D85436D9DA8_.wvu.FilterData" localSheetId="0" hidden="1">'на 01.11.2017'!$A$7:$L$391</definedName>
    <definedName name="Z_56C18D87_C587_43F7_9147_D7827AADF66D_.wvu.FilterData" localSheetId="0" hidden="1">'на 01.11.2017'!$A$7:$H$133</definedName>
    <definedName name="Z_5729DC83_8713_4B21_9D2C_8A74D021747E_.wvu.FilterData" localSheetId="0" hidden="1">'на 01.11.2017'!$A$7:$H$133</definedName>
    <definedName name="Z_5730431A_42FA_4886_8F76_DA9C1179F65B_.wvu.FilterData" localSheetId="0" hidden="1">'на 01.11.2017'!$A$7:$L$391</definedName>
    <definedName name="Z_58270B81_2C5A_44D4_84D8_B29B6BA03243_.wvu.FilterData" localSheetId="0" hidden="1">'на 01.11.2017'!$A$7:$H$133</definedName>
    <definedName name="Z_5834E280_FA37_4F43_B5D8_B8D5A97A4524_.wvu.FilterData" localSheetId="0" hidden="1">'на 01.11.2017'!$A$7:$L$391</definedName>
    <definedName name="Z_58BFA8D4_CF88_4C84_B35F_981C21093C49_.wvu.FilterData" localSheetId="0" hidden="1">'на 01.11.2017'!$A$7:$L$391</definedName>
    <definedName name="Z_58EAD7A7_C312_4E53_9D90_6DB268F00AAE_.wvu.FilterData" localSheetId="0" hidden="1">'на 01.11.2017'!$A$7:$L$391</definedName>
    <definedName name="Z_59074C03_1A19_4344_8FE1_916D5A98CD29_.wvu.FilterData" localSheetId="0" hidden="1">'на 01.11.2017'!$A$7:$L$391</definedName>
    <definedName name="Z_593FC661_D3C9_4D5B_9F7F_4FD8BB281A5E_.wvu.FilterData" localSheetId="0" hidden="1">'на 01.11.2017'!$A$7:$L$391</definedName>
    <definedName name="Z_59F91900_CAE9_4608_97BE_FBC0993C389F_.wvu.FilterData" localSheetId="0" hidden="1">'на 01.11.2017'!$A$7:$H$133</definedName>
    <definedName name="Z_5A0826D2_48E8_4049_87EB_8011A792B32A_.wvu.FilterData" localSheetId="0" hidden="1">'на 01.11.2017'!$A$7:$L$391</definedName>
    <definedName name="Z_5AC843E8_BE7D_4B69_82E5_622B40389D76_.wvu.FilterData" localSheetId="0" hidden="1">'на 01.11.2017'!$A$7:$L$391</definedName>
    <definedName name="Z_5B201F9D_0EC3_499C_A33C_1C4C3BFDAC63_.wvu.FilterData" localSheetId="0" hidden="1">'на 01.11.2017'!$A$7:$L$391</definedName>
    <definedName name="Z_5B6D98E6_8929_4747_9889_173EDC254AC0_.wvu.FilterData" localSheetId="0" hidden="1">'на 01.11.2017'!$A$7:$L$391</definedName>
    <definedName name="Z_5B8F35C7_BACE_46B7_A289_D37993E37EE6_.wvu.FilterData" localSheetId="0" hidden="1">'на 01.11.2017'!$A$7:$L$391</definedName>
    <definedName name="Z_5C13A1A0_C535_4639_90BE_9B5D72B8AEDB_.wvu.FilterData" localSheetId="0" hidden="1">'на 01.11.2017'!$A$7:$H$133</definedName>
    <definedName name="Z_5C253E80_F3BD_4FE4_AB93_2FEE92134E33_.wvu.FilterData" localSheetId="0" hidden="1">'на 01.11.2017'!$A$7:$L$391</definedName>
    <definedName name="Z_5C519772_2A20_4B5B_841B_37C4DE3DF25F_.wvu.FilterData" localSheetId="0" hidden="1">'на 01.11.2017'!$A$7:$L$391</definedName>
    <definedName name="Z_5CDE7466_9008_4EE8_8F19_E26D937B15F6_.wvu.FilterData" localSheetId="0" hidden="1">'на 01.11.2017'!$A$7:$H$133</definedName>
    <definedName name="Z_5E8319AA_70BE_4A15_908D_5BB7BC61D3F7_.wvu.FilterData" localSheetId="0" hidden="1">'на 01.11.2017'!$A$7:$L$391</definedName>
    <definedName name="Z_5EB104F4_627D_44E7_960F_6C67063C7D09_.wvu.FilterData" localSheetId="0" hidden="1">'на 01.11.2017'!$A$7:$L$391</definedName>
    <definedName name="Z_5EB1B5BB_79BE_4318_9140_3FA31802D519_.wvu.FilterData" localSheetId="0" hidden="1">'на 01.11.2017'!$A$7:$L$391</definedName>
    <definedName name="Z_5EB1B5BB_79BE_4318_9140_3FA31802D519_.wvu.PrintArea" localSheetId="0" hidden="1">'на 01.11.2017'!$A$1:$L$183</definedName>
    <definedName name="Z_5EB1B5BB_79BE_4318_9140_3FA31802D519_.wvu.PrintTitles" localSheetId="0" hidden="1">'на 01.11.2017'!$5:$8</definedName>
    <definedName name="Z_5FB953A5_71FF_4056_AF98_C9D06FF0EDF3_.wvu.Cols" localSheetId="0" hidden="1">'на 01.11.2017'!#REF!,'на 01.11.2017'!#REF!</definedName>
    <definedName name="Z_5FB953A5_71FF_4056_AF98_C9D06FF0EDF3_.wvu.FilterData" localSheetId="0" hidden="1">'на 01.11.2017'!$A$7:$L$391</definedName>
    <definedName name="Z_5FB953A5_71FF_4056_AF98_C9D06FF0EDF3_.wvu.PrintArea" localSheetId="0" hidden="1">'на 01.11.2017'!$A$1:$L$183</definedName>
    <definedName name="Z_5FB953A5_71FF_4056_AF98_C9D06FF0EDF3_.wvu.PrintTitles" localSheetId="0" hidden="1">'на 01.11.2017'!$5:$8</definedName>
    <definedName name="Z_60155C64_695E_458C_BBFE_B89C53118803_.wvu.FilterData" localSheetId="0" hidden="1">'на 01.11.2017'!$A$7:$L$391</definedName>
    <definedName name="Z_60657231_C99E_4191_A90E_C546FB588843_.wvu.FilterData" localSheetId="0" hidden="1">'на 01.11.2017'!$A$7:$H$133</definedName>
    <definedName name="Z_60B33E92_3815_4061_91AA_8E38B8895054_.wvu.FilterData" localSheetId="0" hidden="1">'на 01.11.2017'!$A$7:$H$133</definedName>
    <definedName name="Z_61D3C2BE_E5C3_4670_8A8C_5EA015D7BE13_.wvu.FilterData" localSheetId="0" hidden="1">'на 01.11.2017'!$A$7:$L$391</definedName>
    <definedName name="Z_6246324E_D224_4FAC_8C67_F9370E7D77EB_.wvu.FilterData" localSheetId="0" hidden="1">'на 01.11.2017'!$A$7:$L$391</definedName>
    <definedName name="Z_62534477_13C5_437C_87A9_3525FC60CE4D_.wvu.FilterData" localSheetId="0" hidden="1">'на 01.11.2017'!$A$7:$L$391</definedName>
    <definedName name="Z_62691467_BD46_47AE_A6DF_52CBD0D9817B_.wvu.FilterData" localSheetId="0" hidden="1">'на 01.11.2017'!$A$7:$H$133</definedName>
    <definedName name="Z_62C4D5B7_88F6_4885_99F7_CBFA0AACC2D9_.wvu.FilterData" localSheetId="0" hidden="1">'на 01.11.2017'!$A$7:$L$391</definedName>
    <definedName name="Z_62E7809F_D5DF_4BC1_AEFF_718779E2F7F6_.wvu.FilterData" localSheetId="0" hidden="1">'на 01.11.2017'!$A$7:$L$391</definedName>
    <definedName name="Z_62F28655_B8A8_45AE_A142_E93FF8C032BD_.wvu.FilterData" localSheetId="0" hidden="1">'на 01.11.2017'!$A$7:$L$391</definedName>
    <definedName name="Z_62F2B5AA_C3D1_4669_A4A0_184285923B8F_.wvu.FilterData" localSheetId="0" hidden="1">'на 01.11.2017'!$A$7:$L$391</definedName>
    <definedName name="Z_63720CAA_47FE_4977_B082_29E1534276C7_.wvu.FilterData" localSheetId="0" hidden="1">'на 01.11.2017'!$A$7:$L$391</definedName>
    <definedName name="Z_638AAAE8_8FF2_44D0_A160_BB2A9AEB5B72_.wvu.FilterData" localSheetId="0" hidden="1">'на 01.11.2017'!$A$7:$H$133</definedName>
    <definedName name="Z_63D45DC6_0D62_438A_9069_0A4378090381_.wvu.FilterData" localSheetId="0" hidden="1">'на 01.11.2017'!$A$7:$H$133</definedName>
    <definedName name="Z_648AB040_BD0E_49A1_BA40_87D3D9C0BA55_.wvu.FilterData" localSheetId="0" hidden="1">'на 01.11.2017'!$A$7:$L$391</definedName>
    <definedName name="Z_649E5CE3_4976_49D9_83DA_4E57FFC714BF_.wvu.Cols" localSheetId="0" hidden="1">'на 01.11.2017'!$I:$I</definedName>
    <definedName name="Z_649E5CE3_4976_49D9_83DA_4E57FFC714BF_.wvu.FilterData" localSheetId="0" hidden="1">'на 01.11.2017'!$A$7:$L$391</definedName>
    <definedName name="Z_649E5CE3_4976_49D9_83DA_4E57FFC714BF_.wvu.PrintArea" localSheetId="0" hidden="1">'на 01.11.2017'!$A$1:$L$187</definedName>
    <definedName name="Z_649E5CE3_4976_49D9_83DA_4E57FFC714BF_.wvu.PrintTitles" localSheetId="0" hidden="1">'на 01.11.2017'!$5:$8</definedName>
    <definedName name="Z_64C01F03_E840_4B6E_960F_5E13E0981676_.wvu.FilterData" localSheetId="0" hidden="1">'на 01.11.2017'!$A$7:$L$391</definedName>
    <definedName name="Z_65F8B16B_220F_4FC8_86A4_6BDB56CB5C59_.wvu.FilterData" localSheetId="0" hidden="1">'на 01.11.2017'!$A$3:$M$188</definedName>
    <definedName name="Z_6654CD2E_14AE_4299_8801_306919BA9D32_.wvu.FilterData" localSheetId="0" hidden="1">'на 01.11.2017'!$A$7:$L$391</definedName>
    <definedName name="Z_66550ABE_0FE4_4071_B1FA_6163FA599414_.wvu.FilterData" localSheetId="0" hidden="1">'на 01.11.2017'!$A$7:$L$391</definedName>
    <definedName name="Z_6656F77C_55F8_4E1C_A222_2E884838D2F2_.wvu.FilterData" localSheetId="0" hidden="1">'на 01.11.2017'!$A$7:$L$391</definedName>
    <definedName name="Z_66EE8E68_84F1_44B5_B60B_7ED67214A421_.wvu.FilterData" localSheetId="0" hidden="1">'на 01.11.2017'!$A$7:$L$391</definedName>
    <definedName name="Z_67A1158E_8E10_4053_B044_B8AB7C784C01_.wvu.FilterData" localSheetId="0" hidden="1">'на 01.11.2017'!$A$7:$L$391</definedName>
    <definedName name="Z_67ADFAE6_A9AF_44D7_8539_93CD0F6B7849_.wvu.Cols" localSheetId="0" hidden="1">'на 01.11.2017'!$I:$I</definedName>
    <definedName name="Z_67ADFAE6_A9AF_44D7_8539_93CD0F6B7849_.wvu.FilterData" localSheetId="0" hidden="1">'на 01.11.2017'!$A$7:$L$391</definedName>
    <definedName name="Z_67ADFAE6_A9AF_44D7_8539_93CD0F6B7849_.wvu.PrintArea" localSheetId="0" hidden="1">'на 01.11.2017'!$A$1:$L$188</definedName>
    <definedName name="Z_67ADFAE6_A9AF_44D7_8539_93CD0F6B7849_.wvu.PrintTitles" localSheetId="0" hidden="1">'на 01.11.2017'!$5:$8</definedName>
    <definedName name="Z_68543727_5837_47F3_A17E_A06AE03143F0_.wvu.FilterData" localSheetId="0" hidden="1">'на 01.11.2017'!$A$7:$L$391</definedName>
    <definedName name="Z_6901CD30_42B7_4EC1_AF54_8AB710BFE495_.wvu.FilterData" localSheetId="0" hidden="1">'на 01.11.2017'!$A$7:$L$391</definedName>
    <definedName name="Z_69321B6F_CF2A_4DAB_82CF_8CAAD629F257_.wvu.FilterData" localSheetId="0" hidden="1">'на 01.11.2017'!$A$7:$L$391</definedName>
    <definedName name="Z_6B30174D_06F6_400C_8FE4_A489A229C982_.wvu.FilterData" localSheetId="0" hidden="1">'на 01.11.2017'!$A$7:$L$391</definedName>
    <definedName name="Z_6B9F1A4E_485B_421D_A44C_0AAE5901E28D_.wvu.FilterData" localSheetId="0" hidden="1">'на 01.11.2017'!$A$7:$L$391</definedName>
    <definedName name="Z_6BE4E62B_4F97_4F96_9638_8ADCE8F932B1_.wvu.FilterData" localSheetId="0" hidden="1">'на 01.11.2017'!$A$7:$H$133</definedName>
    <definedName name="Z_6BE735CC_AF2E_4F67_B22D_A8AB001D3353_.wvu.FilterData" localSheetId="0" hidden="1">'на 01.11.2017'!$A$7:$H$133</definedName>
    <definedName name="Z_6C574B3A_CBDC_4063_B039_06E2BE768645_.wvu.FilterData" localSheetId="0" hidden="1">'на 01.11.2017'!$A$7:$L$391</definedName>
    <definedName name="Z_6CF84B0C_144A_4CF4_A34E_B9147B738037_.wvu.FilterData" localSheetId="0" hidden="1">'на 01.11.2017'!$A$7:$H$133</definedName>
    <definedName name="Z_6D091BF8_3118_4C66_BFCF_A396B92963B0_.wvu.FilterData" localSheetId="0" hidden="1">'на 01.11.2017'!$A$7:$L$391</definedName>
    <definedName name="Z_6D692D1F_2186_4B62_878B_AABF13F25116_.wvu.FilterData" localSheetId="0" hidden="1">'на 01.11.2017'!$A$7:$L$391</definedName>
    <definedName name="Z_6D7CFBF1_75D3_41F3_8694_AE4E45FE6F72_.wvu.FilterData" localSheetId="0" hidden="1">'на 01.11.2017'!$A$7:$L$391</definedName>
    <definedName name="Z_6E1926CF_4906_4A55_811C_617ED8BB98BA_.wvu.FilterData" localSheetId="0" hidden="1">'на 01.11.2017'!$A$7:$L$391</definedName>
    <definedName name="Z_6E2D6686_B9FD_4BBA_8CD4_95C6386F5509_.wvu.FilterData" localSheetId="0" hidden="1">'на 01.11.2017'!$A$7:$H$133</definedName>
    <definedName name="Z_6ECBF068_1C02_4E6C_B4E6_EB2B6EC464BD_.wvu.FilterData" localSheetId="0" hidden="1">'на 01.11.2017'!$A$7:$L$391</definedName>
    <definedName name="Z_6F1223ED_6D7E_4BDC_97BD_57C6B16DF50B_.wvu.FilterData" localSheetId="0" hidden="1">'на 01.11.2017'!$A$7:$L$391</definedName>
    <definedName name="Z_6F188E27_E72B_48C9_888E_3A4AAF082D5A_.wvu.FilterData" localSheetId="0" hidden="1">'на 01.11.2017'!$A$7:$L$391</definedName>
    <definedName name="Z_6F60BF81_D1A9_4E04_93E7_3EE7124B8D23_.wvu.FilterData" localSheetId="0" hidden="1">'на 01.11.2017'!$A$7:$H$133</definedName>
    <definedName name="Z_6FA95ECB_A72C_44B0_B29D_BED71D2AC5FA_.wvu.FilterData" localSheetId="0" hidden="1">'на 01.11.2017'!$A$7:$L$391</definedName>
    <definedName name="Z_701E5EC3_E633_4389_A70E_4DD82E713CE4_.wvu.FilterData" localSheetId="0" hidden="1">'на 01.11.2017'!$A$7:$L$391</definedName>
    <definedName name="Z_70567FCD_AD22_4F19_9380_E5332B152F74_.wvu.FilterData" localSheetId="0" hidden="1">'на 01.11.2017'!$A$7:$L$391</definedName>
    <definedName name="Z_706D67E7_3361_40B2_829D_8844AB8060E2_.wvu.FilterData" localSheetId="0" hidden="1">'на 01.11.2017'!$A$7:$H$133</definedName>
    <definedName name="Z_70E4543C_ADDB_4019_BDB2_F36D27861FA5_.wvu.FilterData" localSheetId="0" hidden="1">'на 01.11.2017'!$A$7:$L$391</definedName>
    <definedName name="Z_70F1B7E8_7988_4C81_9922_ABE1AE06A197_.wvu.FilterData" localSheetId="0" hidden="1">'на 01.11.2017'!$A$7:$L$391</definedName>
    <definedName name="Z_7246383F_5A7C_4469_ABE5_F3DE99D7B98C_.wvu.FilterData" localSheetId="0" hidden="1">'на 01.11.2017'!$A$7:$H$133</definedName>
    <definedName name="Z_728B417D_5E48_46CF_86FE_9C0FFD136F19_.wvu.FilterData" localSheetId="0" hidden="1">'на 01.11.2017'!$A$7:$L$391</definedName>
    <definedName name="Z_72971C39_5C91_4008_BD77_2DC24FDFDCB6_.wvu.FilterData" localSheetId="0" hidden="1">'на 01.11.2017'!$A$7:$L$391</definedName>
    <definedName name="Z_72BCCF18_7B1D_4731_977C_FF5C187A4C82_.wvu.FilterData" localSheetId="0" hidden="1">'на 01.11.2017'!$A$7:$L$391</definedName>
    <definedName name="Z_72C0943B_A5D5_4B80_AD54_166C5CDC74DE_.wvu.FilterData" localSheetId="0" hidden="1">'на 01.11.2017'!$A$3:$M$188</definedName>
    <definedName name="Z_72C0943B_A5D5_4B80_AD54_166C5CDC74DE_.wvu.PrintArea" localSheetId="0" hidden="1">'на 01.11.2017'!$A$1:$L$190</definedName>
    <definedName name="Z_72C0943B_A5D5_4B80_AD54_166C5CDC74DE_.wvu.PrintTitles" localSheetId="0" hidden="1">'на 01.11.2017'!$5:$8</definedName>
    <definedName name="Z_7351B774_7780_442A_903E_647131A150ED_.wvu.FilterData" localSheetId="0" hidden="1">'на 01.11.2017'!$A$7:$L$391</definedName>
    <definedName name="Z_73DD0BF4_420B_48CB_9B9B_8A8636EFB6F5_.wvu.FilterData" localSheetId="0" hidden="1">'на 01.11.2017'!$A$7:$L$391</definedName>
    <definedName name="Z_741C3AAD_37E5_4231_B8F1_6F6ABAB5BA70_.wvu.FilterData" localSheetId="0" hidden="1">'на 01.11.2017'!$A$3:$M$188</definedName>
    <definedName name="Z_742C8CE1_B323_4B6C_901C_E2B713ADDB04_.wvu.FilterData" localSheetId="0" hidden="1">'на 01.11.2017'!$A$7:$H$133</definedName>
    <definedName name="Z_74F25527_9FBE_45D8_B38D_2B215FE8DD1E_.wvu.FilterData" localSheetId="0" hidden="1">'на 01.11.2017'!$A$7:$L$391</definedName>
    <definedName name="Z_762066AC_D656_4392_845D_8C6157B76764_.wvu.FilterData" localSheetId="0" hidden="1">'на 01.11.2017'!$A$7:$H$133</definedName>
    <definedName name="Z_7654DBDC_86A8_4903_B5DC_30516E94F2C0_.wvu.FilterData" localSheetId="0" hidden="1">'на 01.11.2017'!$A$7:$L$391</definedName>
    <definedName name="Z_77081AB2_288F_4D22_9FAD_2429DAF1E510_.wvu.FilterData" localSheetId="0" hidden="1">'на 01.11.2017'!$A$7:$L$391</definedName>
    <definedName name="Z_777611BF_FE54_48A9_A8A8_0C82A3AE3A94_.wvu.FilterData" localSheetId="0" hidden="1">'на 01.11.2017'!$A$7:$L$391</definedName>
    <definedName name="Z_793C7B2D_7F2B_48EC_8A47_D2709381137D_.wvu.FilterData" localSheetId="0" hidden="1">'на 01.11.2017'!$A$7:$L$391</definedName>
    <definedName name="Z_799DB00F_141C_483B_A462_359C05A36D93_.wvu.FilterData" localSheetId="0" hidden="1">'на 01.11.2017'!$A$7:$H$133</definedName>
    <definedName name="Z_79E4D554_5B2C_41A7_B934_B430838AA03E_.wvu.FilterData" localSheetId="0" hidden="1">'на 01.11.2017'!$A$7:$L$391</definedName>
    <definedName name="Z_7A01CF94_90AE_4821_93EE_D3FE8D12D8D5_.wvu.FilterData" localSheetId="0" hidden="1">'на 01.11.2017'!$A$7:$L$391</definedName>
    <definedName name="Z_7A09065A_45D5_4C53_B9DD_121DF6719D64_.wvu.FilterData" localSheetId="0" hidden="1">'на 01.11.2017'!$A$7:$H$133</definedName>
    <definedName name="Z_7A71A7FF_8800_4D00_AEC1_1B599D526CDE_.wvu.FilterData" localSheetId="0" hidden="1">'на 01.11.2017'!$A$7:$L$391</definedName>
    <definedName name="Z_7AE14342_BF53_4FA2_8C85_1038D8BA9596_.wvu.FilterData" localSheetId="0" hidden="1">'на 01.11.2017'!$A$7:$H$133</definedName>
    <definedName name="Z_7B245AB0_C2AF_4822_BFC4_2399F85856C1_.wvu.Cols" localSheetId="0" hidden="1">'на 01.11.2017'!#REF!,'на 01.11.2017'!#REF!</definedName>
    <definedName name="Z_7B245AB0_C2AF_4822_BFC4_2399F85856C1_.wvu.FilterData" localSheetId="0" hidden="1">'на 01.11.2017'!$A$7:$L$391</definedName>
    <definedName name="Z_7B245AB0_C2AF_4822_BFC4_2399F85856C1_.wvu.PrintArea" localSheetId="0" hidden="1">'на 01.11.2017'!$A$1:$L$183</definedName>
    <definedName name="Z_7B245AB0_C2AF_4822_BFC4_2399F85856C1_.wvu.PrintTitles" localSheetId="0" hidden="1">'на 01.11.2017'!$5:$8</definedName>
    <definedName name="Z_7BA445E6_50A0_4F67_81F2_B2945A5BFD3F_.wvu.FilterData" localSheetId="0" hidden="1">'на 01.11.2017'!$A$7:$L$391</definedName>
    <definedName name="Z_7BC27702_AD83_4B6E_860E_D694439F877D_.wvu.FilterData" localSheetId="0" hidden="1">'на 01.11.2017'!$A$7:$H$133</definedName>
    <definedName name="Z_7CB2D520_A8A5_4D6C_BE39_64C505DBAE2C_.wvu.FilterData" localSheetId="0" hidden="1">'на 01.11.2017'!$A$7:$L$391</definedName>
    <definedName name="Z_7DB24378_D193_4D04_9739_831C8625EEAE_.wvu.FilterData" localSheetId="0" hidden="1">'на 01.11.2017'!$A$7:$L$60</definedName>
    <definedName name="Z_7E10B4A2_86C5_49FE_B735_A2A4A6EBA352_.wvu.FilterData" localSheetId="0" hidden="1">'на 01.11.2017'!$A$7:$L$391</definedName>
    <definedName name="Z_7E77AE50_A8E9_48E1_BD6F_0651484E1DB4_.wvu.FilterData" localSheetId="0" hidden="1">'на 01.11.2017'!$A$7:$L$391</definedName>
    <definedName name="Z_7EA33A1B_0947_4DD9_ACB5_FE84B029B96C_.wvu.FilterData" localSheetId="0" hidden="1">'на 01.11.2017'!$A$7:$L$391</definedName>
    <definedName name="Z_80D84490_9B2F_4196_9FDE_6B9221814592_.wvu.FilterData" localSheetId="0" hidden="1">'на 01.11.2017'!$A$7:$L$391</definedName>
    <definedName name="Z_81403331_C5EB_4760_B273_D3D9C8D43951_.wvu.FilterData" localSheetId="0" hidden="1">'на 01.11.2017'!$A$7:$H$133</definedName>
    <definedName name="Z_81BE03B7_DE2F_4E82_8496_CAF917D1CC3F_.wvu.FilterData" localSheetId="0" hidden="1">'на 01.11.2017'!$A$7:$L$391</definedName>
    <definedName name="Z_8220CA38_66F1_4F9F_A7AE_CF3DF89B0B66_.wvu.FilterData" localSheetId="0" hidden="1">'на 01.11.2017'!$A$7:$L$391</definedName>
    <definedName name="Z_8280D1E0_5055_49CD_A383_D6B2F2EBD512_.wvu.FilterData" localSheetId="0" hidden="1">'на 01.11.2017'!$A$7:$H$133</definedName>
    <definedName name="Z_829F5F3F_AACC_4AF4_A7EF_0FD75747C358_.wvu.FilterData" localSheetId="0" hidden="1">'на 01.11.2017'!$A$7:$L$391</definedName>
    <definedName name="Z_840133FA_9546_4ED0_AA3E_E87F8F80931F_.wvu.FilterData" localSheetId="0" hidden="1">'на 01.11.2017'!$A$7:$L$391</definedName>
    <definedName name="Z_8462E4B7_FF49_4401_9CB1_027D70C3D86B_.wvu.FilterData" localSheetId="0" hidden="1">'на 01.11.2017'!$A$7:$H$133</definedName>
    <definedName name="Z_8518EF96_21CF_4CEA_B17C_8AA8E48B82CF_.wvu.FilterData" localSheetId="0" hidden="1">'на 01.11.2017'!$A$7:$L$391</definedName>
    <definedName name="Z_85336449_1C25_4AF7_89BA_281D7385CDF9_.wvu.FilterData" localSheetId="0" hidden="1">'на 01.11.2017'!$A$7:$L$391</definedName>
    <definedName name="Z_85610BEE_6BD4_4AC9_9284_0AD9E6A15466_.wvu.FilterData" localSheetId="0" hidden="1">'на 01.11.2017'!$A$7:$L$391</definedName>
    <definedName name="Z_85621B9F_ABEF_4928_B406_5F6003CD3FC1_.wvu.FilterData" localSheetId="0" hidden="1">'на 01.11.2017'!$A$7:$L$391</definedName>
    <definedName name="Z_8649CC96_F63A_4F83_8C89_AA8F47AC05F3_.wvu.FilterData" localSheetId="0" hidden="1">'на 01.11.2017'!$A$7:$H$133</definedName>
    <definedName name="Z_866666B3_A778_4059_8EF6_136684A0F698_.wvu.FilterData" localSheetId="0" hidden="1">'на 01.11.2017'!$A$7:$L$391</definedName>
    <definedName name="Z_868403B4_F60C_4700_B312_EDA79B4B2FC0_.wvu.FilterData" localSheetId="0" hidden="1">'на 01.11.2017'!$A$7:$L$391</definedName>
    <definedName name="Z_8789C1A0_51C5_46EF_B1F1_B319BE008AC1_.wvu.FilterData" localSheetId="0" hidden="1">'на 01.11.2017'!$A$7:$L$391</definedName>
    <definedName name="Z_87AE545F_036F_4E8B_9D04_AE59AB8BAC14_.wvu.FilterData" localSheetId="0" hidden="1">'на 01.11.2017'!$A$7:$H$133</definedName>
    <definedName name="Z_87D86486_B5EF_4463_9350_9D1E042A42DF_.wvu.FilterData" localSheetId="0" hidden="1">'на 01.11.2017'!$A$7:$L$391</definedName>
    <definedName name="Z_883D51B0_0A2B_40BD_A4BD_D3780EBDA8D9_.wvu.FilterData" localSheetId="0" hidden="1">'на 01.11.2017'!$A$7:$L$391</definedName>
    <definedName name="Z_8878B53B_0E8A_4A11_8A26_C2AC9BB8A4A9_.wvu.FilterData" localSheetId="0" hidden="1">'на 01.11.2017'!$A$7:$H$133</definedName>
    <definedName name="Z_888B8943_9277_42CB_A862_699801009D7B_.wvu.FilterData" localSheetId="0" hidden="1">'на 01.11.2017'!$A$7:$L$391</definedName>
    <definedName name="Z_89F2DB1B_0F19_4230_A501_8A6666788E86_.wvu.FilterData" localSheetId="0" hidden="1">'на 01.11.2017'!$A$7:$L$391</definedName>
    <definedName name="Z_8A4ABF0A_262D_4454_86FE_CA0ADCDF3E94_.wvu.FilterData" localSheetId="0" hidden="1">'на 01.11.2017'!$A$7:$L$391</definedName>
    <definedName name="Z_8BA7C340_DD6D_4BDE_939B_41C98A02B423_.wvu.FilterData" localSheetId="0" hidden="1">'на 01.11.2017'!$A$7:$L$391</definedName>
    <definedName name="Z_8BB118EA_41BC_4E46_8EA1_4268AA5B6DB1_.wvu.FilterData" localSheetId="0" hidden="1">'на 01.11.2017'!$A$7:$L$391</definedName>
    <definedName name="Z_8C04CD6E_A1CC_4EF8_8DD5_B859F52073A0_.wvu.FilterData" localSheetId="0" hidden="1">'на 01.11.2017'!$A$7:$L$391</definedName>
    <definedName name="Z_8C654415_86D2_479D_A511_8A4B3774E375_.wvu.FilterData" localSheetId="0" hidden="1">'на 01.11.2017'!$A$7:$H$133</definedName>
    <definedName name="Z_8CAD663B_CD5E_4846_B4FD_69BCB6D1EB12_.wvu.FilterData" localSheetId="0" hidden="1">'на 01.11.2017'!$A$7:$H$133</definedName>
    <definedName name="Z_8CB267BE_E783_4914_8FFF_50D79F1D75CF_.wvu.FilterData" localSheetId="0" hidden="1">'на 01.11.2017'!$A$7:$H$133</definedName>
    <definedName name="Z_8D0153EB_A3EC_4213_A12B_74D6D827770F_.wvu.FilterData" localSheetId="0" hidden="1">'на 01.11.2017'!$A$7:$L$391</definedName>
    <definedName name="Z_8D7BE686_9FAF_4C26_8FD5_5395E55E0797_.wvu.FilterData" localSheetId="0" hidden="1">'на 01.11.2017'!$A$7:$H$133</definedName>
    <definedName name="Z_8D8D2F4C_3B7E_4C1F_A367_4BA418733E1A_.wvu.FilterData" localSheetId="0" hidden="1">'на 01.11.2017'!$A$7:$H$133</definedName>
    <definedName name="Z_8DFDD887_4859_4275_91A7_634544543F21_.wvu.FilterData" localSheetId="0" hidden="1">'на 01.11.2017'!$A$7:$L$391</definedName>
    <definedName name="Z_8E62A2BE_7CE7_496E_AC79_F133ABDC98BF_.wvu.FilterData" localSheetId="0" hidden="1">'на 01.11.2017'!$A$7:$H$133</definedName>
    <definedName name="Z_8EEB3EFB_2D0D_474D_A904_853356F13984_.wvu.FilterData" localSheetId="0" hidden="1">'на 01.11.2017'!$A$7:$L$391</definedName>
    <definedName name="Z_8F2A8A22_72A2_4B00_8248_255CA52D5828_.wvu.FilterData" localSheetId="0" hidden="1">'на 01.11.2017'!$A$7:$L$391</definedName>
    <definedName name="Z_9089CAE7_C9D5_4B44_BF40_622C1D4BEC1A_.wvu.FilterData" localSheetId="0" hidden="1">'на 01.11.2017'!$A$7:$L$391</definedName>
    <definedName name="Z_90B62036_E8E2_47F2_BA67_9490969E5E89_.wvu.FilterData" localSheetId="0" hidden="1">'на 01.11.2017'!$A$7:$L$391</definedName>
    <definedName name="Z_91482E4A_EB85_41D6_AA9F_21521D0F577E_.wvu.FilterData" localSheetId="0" hidden="1">'на 01.11.2017'!$A$7:$L$391</definedName>
    <definedName name="Z_91A44DD7_EFA1_45BC_BF8A_C6EBAED142C3_.wvu.FilterData" localSheetId="0" hidden="1">'на 01.11.2017'!$A$7:$L$391</definedName>
    <definedName name="Z_92A69ACC_08E1_4049_9A4E_909BE09E8D3F_.wvu.FilterData" localSheetId="0" hidden="1">'на 01.11.2017'!$A$7:$L$391</definedName>
    <definedName name="Z_92A7494D_B642_4D2E_8A98_FA3ADD190BCE_.wvu.FilterData" localSheetId="0" hidden="1">'на 01.11.2017'!$A$7:$L$391</definedName>
    <definedName name="Z_92A89EF4_8A4E_4790_B0CC_01892B6039EB_.wvu.FilterData" localSheetId="0" hidden="1">'на 01.11.2017'!$A$7:$L$391</definedName>
    <definedName name="Z_92E38377_38CC_496E_BBD8_5394F7550FE3_.wvu.FilterData" localSheetId="0" hidden="1">'на 01.11.2017'!$A$7:$L$391</definedName>
    <definedName name="Z_93030161_EBD2_4C55_BB01_67290B2149A7_.wvu.FilterData" localSheetId="0" hidden="1">'на 01.11.2017'!$A$7:$L$391</definedName>
    <definedName name="Z_935DFEC4_8817_4BB5_A846_9674D5A05EE9_.wvu.FilterData" localSheetId="0" hidden="1">'на 01.11.2017'!$A$7:$H$133</definedName>
    <definedName name="Z_938F43B0_CEED_4632_948B_C835F76DFE4A_.wvu.FilterData" localSheetId="0" hidden="1">'на 01.11.2017'!$A$7:$L$391</definedName>
    <definedName name="Z_944D1186_FA84_48E6_9A44_19022D55084A_.wvu.FilterData" localSheetId="0" hidden="1">'на 01.11.2017'!$A$7:$L$391</definedName>
    <definedName name="Z_94E3B816_367C_44F4_94FC_13D42F694C13_.wvu.FilterData" localSheetId="0" hidden="1">'на 01.11.2017'!$A$7:$L$391</definedName>
    <definedName name="Z_95B5A563_A81C_425C_AC80_18232E0FA0F2_.wvu.FilterData" localSheetId="0" hidden="1">'на 01.11.2017'!$A$7:$H$133</definedName>
    <definedName name="Z_95DCDA71_E71C_4701_B168_34A55CC7547D_.wvu.FilterData" localSheetId="0" hidden="1">'на 01.11.2017'!$A$7:$L$391</definedName>
    <definedName name="Z_95E04D27_058D_4765_8CB6_B789CC5A15B9_.wvu.FilterData" localSheetId="0" hidden="1">'на 01.11.2017'!$A$7:$L$391</definedName>
    <definedName name="Z_96167660_EA8B_4F7D_87A1_785E97B459B3_.wvu.FilterData" localSheetId="0" hidden="1">'на 01.11.2017'!$A$7:$H$133</definedName>
    <definedName name="Z_96879477_4713_4ABC_982A_7EB1C07B4DED_.wvu.FilterData" localSheetId="0" hidden="1">'на 01.11.2017'!$A$7:$H$133</definedName>
    <definedName name="Z_969E164A_AA47_4A3D_AECC_F3C5A8BBA40A_.wvu.FilterData" localSheetId="0" hidden="1">'на 01.11.2017'!$A$7:$L$391</definedName>
    <definedName name="Z_9780079B_2369_4362_9878_DE63286783A8_.wvu.FilterData" localSheetId="0" hidden="1">'на 01.11.2017'!$A$7:$L$391</definedName>
    <definedName name="Z_97B55429_A18E_43B5_9AF8_FE73FCDE4BBB_.wvu.FilterData" localSheetId="0" hidden="1">'на 01.11.2017'!$A$7:$L$391</definedName>
    <definedName name="Z_97E2C09C_6040_4BDA_B6A0_AF60F993AC48_.wvu.FilterData" localSheetId="0" hidden="1">'на 01.11.2017'!$A$7:$L$391</definedName>
    <definedName name="Z_97F74FDF_2C27_4D85_A3A7_1EF51A8A2DFF_.wvu.FilterData" localSheetId="0" hidden="1">'на 01.11.2017'!$A$7:$H$133</definedName>
    <definedName name="Z_987C1B6D_28A7_49CB_BBF0_6C3FFB9FC1C5_.wvu.FilterData" localSheetId="0" hidden="1">'на 01.11.2017'!$A$7:$L$391</definedName>
    <definedName name="Z_98BF881C_EB9C_4397_B787_F3FB50ED2890_.wvu.FilterData" localSheetId="0" hidden="1">'на 01.11.2017'!$A$7:$L$391</definedName>
    <definedName name="Z_98E168F2_55D9_4CA5_BFC7_4762AF11FD48_.wvu.FilterData" localSheetId="0" hidden="1">'на 01.11.2017'!$A$7:$L$391</definedName>
    <definedName name="Z_998B8119_4FF3_4A16_838D_539C6AE34D55_.wvu.Cols" localSheetId="0" hidden="1">'на 01.11.2017'!#REF!,'на 01.11.2017'!#REF!</definedName>
    <definedName name="Z_998B8119_4FF3_4A16_838D_539C6AE34D55_.wvu.FilterData" localSheetId="0" hidden="1">'на 01.11.2017'!$A$7:$L$391</definedName>
    <definedName name="Z_998B8119_4FF3_4A16_838D_539C6AE34D55_.wvu.PrintArea" localSheetId="0" hidden="1">'на 01.11.2017'!$A$1:$L$183</definedName>
    <definedName name="Z_998B8119_4FF3_4A16_838D_539C6AE34D55_.wvu.PrintTitles" localSheetId="0" hidden="1">'на 01.11.2017'!$5:$8</definedName>
    <definedName name="Z_998B8119_4FF3_4A16_838D_539C6AE34D55_.wvu.Rows" localSheetId="0" hidden="1">'на 01.11.2017'!#REF!</definedName>
    <definedName name="Z_99950613_28E7_4EC2_B918_559A2757B0A9_.wvu.Cols" localSheetId="0" hidden="1">'на 01.11.2017'!$I:$I</definedName>
    <definedName name="Z_99950613_28E7_4EC2_B918_559A2757B0A9_.wvu.FilterData" localSheetId="0" hidden="1">'на 01.11.2017'!$A$7:$L$391</definedName>
    <definedName name="Z_99950613_28E7_4EC2_B918_559A2757B0A9_.wvu.PrintArea" localSheetId="0" hidden="1">'на 01.11.2017'!$A$1:$L$188</definedName>
    <definedName name="Z_99950613_28E7_4EC2_B918_559A2757B0A9_.wvu.PrintTitles" localSheetId="0" hidden="1">'на 01.11.2017'!$5:$8</definedName>
    <definedName name="Z_9A28E7E9_55CD_40D9_9E29_E07B8DD3C238_.wvu.FilterData" localSheetId="0" hidden="1">'на 01.11.2017'!$A$7:$L$391</definedName>
    <definedName name="Z_9A769443_7DFA_43D5_AB26_6F2EEF53DAF1_.wvu.FilterData" localSheetId="0" hidden="1">'на 01.11.2017'!$A$7:$H$133</definedName>
    <definedName name="Z_9C310551_EC8B_4B87_B5AF_39FC532C6FE3_.wvu.FilterData" localSheetId="0" hidden="1">'на 01.11.2017'!$A$7:$H$133</definedName>
    <definedName name="Z_9C38FBC7_6E93_40A5_BD30_7720FC92D0D4_.wvu.FilterData" localSheetId="0" hidden="1">'на 01.11.2017'!$A$7:$L$391</definedName>
    <definedName name="Z_9CB26755_9CF3_42C9_A567_6FF9CCE0F397_.wvu.FilterData" localSheetId="0" hidden="1">'на 01.11.2017'!$A$7:$L$391</definedName>
    <definedName name="Z_9D24C81C_5B18_4B40_BF88_7236C9CAE366_.wvu.FilterData" localSheetId="0" hidden="1">'на 01.11.2017'!$A$7:$H$133</definedName>
    <definedName name="Z_9E1D944D_E62F_4660_B928_F956F86CCB3D_.wvu.FilterData" localSheetId="0" hidden="1">'на 01.11.2017'!$A$7:$L$391</definedName>
    <definedName name="Z_9E720D93_31F0_4636_BA00_6CE6F83F3651_.wvu.FilterData" localSheetId="0" hidden="1">'на 01.11.2017'!$A$7:$L$391</definedName>
    <definedName name="Z_9E943B7D_D4C7_443F_BC4C_8AB90546D8A5_.wvu.Cols" localSheetId="0" hidden="1">'на 01.11.2017'!#REF!,'на 01.11.2017'!#REF!</definedName>
    <definedName name="Z_9E943B7D_D4C7_443F_BC4C_8AB90546D8A5_.wvu.FilterData" localSheetId="0" hidden="1">'на 01.11.2017'!$A$3:$L$60</definedName>
    <definedName name="Z_9E943B7D_D4C7_443F_BC4C_8AB90546D8A5_.wvu.PrintTitles" localSheetId="0" hidden="1">'на 01.11.2017'!$5:$8</definedName>
    <definedName name="Z_9E943B7D_D4C7_443F_BC4C_8AB90546D8A5_.wvu.Rows" localSheetId="0" hidden="1">'на 01.11.2017'!#REF!,'на 01.11.2017'!#REF!,'на 01.11.2017'!#REF!,'на 01.11.2017'!#REF!,'на 01.11.2017'!#REF!,'на 01.11.2017'!#REF!,'на 01.11.2017'!#REF!,'на 01.11.2017'!#REF!,'на 01.11.2017'!#REF!,'на 01.11.2017'!#REF!,'на 01.11.2017'!#REF!,'на 01.11.2017'!#REF!,'на 01.11.2017'!#REF!,'на 01.11.2017'!#REF!,'на 01.11.2017'!#REF!,'на 01.11.2017'!#REF!,'на 01.11.2017'!#REF!,'на 01.11.2017'!#REF!,'на 01.11.2017'!#REF!,'на 01.11.2017'!#REF!</definedName>
    <definedName name="Z_9EC99D85_9CBB_4D41_A0AC_5A782960B43C_.wvu.FilterData" localSheetId="0" hidden="1">'на 01.11.2017'!$A$7:$H$133</definedName>
    <definedName name="Z_9F469FEB_94D1_4BA9_BDF6_0A94C53541EA_.wvu.FilterData" localSheetId="0" hidden="1">'на 01.11.2017'!$A$7:$L$391</definedName>
    <definedName name="Z_9FA29541_62F4_4CED_BF33_19F6BA57578F_.wvu.Cols" localSheetId="0" hidden="1">'на 01.11.2017'!#REF!,'на 01.11.2017'!#REF!</definedName>
    <definedName name="Z_9FA29541_62F4_4CED_BF33_19F6BA57578F_.wvu.FilterData" localSheetId="0" hidden="1">'на 01.11.2017'!$A$7:$L$391</definedName>
    <definedName name="Z_9FA29541_62F4_4CED_BF33_19F6BA57578F_.wvu.PrintArea" localSheetId="0" hidden="1">'на 01.11.2017'!$A$1:$L$183</definedName>
    <definedName name="Z_9FA29541_62F4_4CED_BF33_19F6BA57578F_.wvu.PrintTitles" localSheetId="0" hidden="1">'на 01.11.2017'!$5:$8</definedName>
    <definedName name="Z_A08B7B60_BE09_484D_B75E_15D9DE206B17_.wvu.FilterData" localSheetId="0" hidden="1">'на 01.11.2017'!$A$7:$L$391</definedName>
    <definedName name="Z_A0963EEC_5578_46DF_B7B0_2B9F8CADC5B9_.wvu.FilterData" localSheetId="0" hidden="1">'на 01.11.2017'!$A$7:$L$391</definedName>
    <definedName name="Z_A0A3CD9B_2436_40D7_91DB_589A95FBBF00_.wvu.Cols" localSheetId="0" hidden="1">'на 01.11.2017'!$I:$I</definedName>
    <definedName name="Z_A0A3CD9B_2436_40D7_91DB_589A95FBBF00_.wvu.FilterData" localSheetId="0" hidden="1">'на 01.11.2017'!$A$7:$L$391</definedName>
    <definedName name="Z_A0A3CD9B_2436_40D7_91DB_589A95FBBF00_.wvu.PrintArea" localSheetId="0" hidden="1">'на 01.11.2017'!$A$1:$L$193</definedName>
    <definedName name="Z_A0A3CD9B_2436_40D7_91DB_589A95FBBF00_.wvu.PrintTitles" localSheetId="0" hidden="1">'на 01.11.2017'!$5:$8</definedName>
    <definedName name="Z_A0EB0A04_1124_498B_8C4B_C1E25B53C1A8_.wvu.FilterData" localSheetId="0" hidden="1">'на 01.11.2017'!$A$7:$H$133</definedName>
    <definedName name="Z_A113B19A_DB2C_4585_AED7_B7EF9F05E57E_.wvu.FilterData" localSheetId="0" hidden="1">'на 01.11.2017'!$A$7:$L$391</definedName>
    <definedName name="Z_A1252AD3_62A9_4B5D_B0FA_98A0DCCDEFC0_.wvu.FilterData" localSheetId="0" hidden="1">'на 01.11.2017'!$A$7:$L$391</definedName>
    <definedName name="Z_A2611F3A_C06C_4662_B39E_6F08BA7C9B14_.wvu.FilterData" localSheetId="0" hidden="1">'на 01.11.2017'!$A$7:$H$133</definedName>
    <definedName name="Z_A28DA500_33FC_4913_B21A_3E2D7ED7A130_.wvu.FilterData" localSheetId="0" hidden="1">'на 01.11.2017'!$A$7:$H$133</definedName>
    <definedName name="Z_A38250FB_559C_49CE_918A_6673F9586B86_.wvu.FilterData" localSheetId="0" hidden="1">'на 01.11.2017'!$A$7:$L$391</definedName>
    <definedName name="Z_A5169FE8_9D26_44E6_A6EA_F78B40E1DE01_.wvu.FilterData" localSheetId="0" hidden="1">'на 01.11.2017'!$A$7:$L$391</definedName>
    <definedName name="Z_A62258B9_7768_4C4F_AFFC_537782E81CFF_.wvu.FilterData" localSheetId="0" hidden="1">'на 01.11.2017'!$A$7:$H$133</definedName>
    <definedName name="Z_A65D4FF6_26A1_47FE_AF98_41E05002FB1E_.wvu.FilterData" localSheetId="0" hidden="1">'на 01.11.2017'!$A$7:$H$133</definedName>
    <definedName name="Z_A6816A2A_A381_4629_A196_A2D2CBED046E_.wvu.FilterData" localSheetId="0" hidden="1">'на 01.11.2017'!$A$7:$L$391</definedName>
    <definedName name="Z_A6B98527_7CBF_4E4D_BDEA_9334A3EB779F_.wvu.Cols" localSheetId="0" hidden="1">'на 01.11.2017'!#REF!,'на 01.11.2017'!#REF!,'на 01.11.2017'!$M:$BP</definedName>
    <definedName name="Z_A6B98527_7CBF_4E4D_BDEA_9334A3EB779F_.wvu.FilterData" localSheetId="0" hidden="1">'на 01.11.2017'!$A$7:$L$391</definedName>
    <definedName name="Z_A6B98527_7CBF_4E4D_BDEA_9334A3EB779F_.wvu.PrintArea" localSheetId="0" hidden="1">'на 01.11.2017'!$A$1:$BP$183</definedName>
    <definedName name="Z_A6B98527_7CBF_4E4D_BDEA_9334A3EB779F_.wvu.PrintTitles" localSheetId="0" hidden="1">'на 01.11.2017'!$5:$7</definedName>
    <definedName name="Z_A8EFE8CB_4B40_4A53_8B7A_29439E2B50D7_.wvu.FilterData" localSheetId="0" hidden="1">'на 01.11.2017'!$A$7:$L$391</definedName>
    <definedName name="Z_A98C96B5_CE3A_4FF9_B3E5_0DBB66ADC5BB_.wvu.FilterData" localSheetId="0" hidden="1">'на 01.11.2017'!$A$7:$H$133</definedName>
    <definedName name="Z_A9BB2943_E4B1_4809_A926_69F8C50E1CF2_.wvu.FilterData" localSheetId="0" hidden="1">'на 01.11.2017'!$A$7:$L$391</definedName>
    <definedName name="Z_AA4C7BF5_07E0_4095_B165_D2AF600190FA_.wvu.FilterData" localSheetId="0" hidden="1">'на 01.11.2017'!$A$7:$H$133</definedName>
    <definedName name="Z_AAC4B5AB_1913_4D9C_A1FF_BD9345E009EB_.wvu.FilterData" localSheetId="0" hidden="1">'на 01.11.2017'!$A$7:$H$133</definedName>
    <definedName name="Z_AB20AEF7_931C_411F_91E6_F461408B5AE6_.wvu.FilterData" localSheetId="0" hidden="1">'на 01.11.2017'!$A$7:$L$391</definedName>
    <definedName name="Z_ABA75302_0F6D_4886_9D81_1818E8870CAA_.wvu.FilterData" localSheetId="0" hidden="1">'на 01.11.2017'!$A$3:$M$188</definedName>
    <definedName name="Z_ABAF42E6_6CD6_46B1_A0C6_0099C207BC1C_.wvu.FilterData" localSheetId="0" hidden="1">'на 01.11.2017'!$A$7:$L$391</definedName>
    <definedName name="Z_ABF07E15_3FB5_46FA_8B18_72FA32E3F1DA_.wvu.FilterData" localSheetId="0" hidden="1">'на 01.11.2017'!$A$7:$L$391</definedName>
    <definedName name="Z_ACFE2E5A_B4BC_4793_B103_05F97C227772_.wvu.FilterData" localSheetId="0" hidden="1">'на 01.11.2017'!$A$7:$L$391</definedName>
    <definedName name="Z_AD079EA2_4E18_46EE_8E20_0C7923C917D2_.wvu.FilterData" localSheetId="0" hidden="1">'на 01.11.2017'!$A$7:$L$391</definedName>
    <definedName name="Z_ADE318A0_9CB5_431A_AF2B_D561B19631D9_.wvu.FilterData" localSheetId="0" hidden="1">'на 01.11.2017'!$A$7:$L$391</definedName>
    <definedName name="Z_AF01D870_77CB_46A2_A95B_3A27FF42EAA8_.wvu.FilterData" localSheetId="0" hidden="1">'на 01.11.2017'!$A$7:$H$133</definedName>
    <definedName name="Z_AF1AEFF5_9892_4FCB_BD3E_6CF1CEE1B71B_.wvu.FilterData" localSheetId="0" hidden="1">'на 01.11.2017'!$A$7:$L$391</definedName>
    <definedName name="Z_AFABF6AA_2F6E_48B0_98F8_213EA30990B1_.wvu.FilterData" localSheetId="0" hidden="1">'на 01.11.2017'!$A$7:$L$391</definedName>
    <definedName name="Z_AFC26506_1EE1_430F_B247_3257CE41958A_.wvu.FilterData" localSheetId="0" hidden="1">'на 01.11.2017'!$A$7:$L$391</definedName>
    <definedName name="Z_B00B4D71_156E_4DD9_93CC_1F392CBA035F_.wvu.FilterData" localSheetId="0" hidden="1">'на 01.11.2017'!$A$7:$L$391</definedName>
    <definedName name="Z_B0B61858_D248_4F0B_95EB_A53482FBF19B_.wvu.FilterData" localSheetId="0" hidden="1">'на 01.11.2017'!$A$7:$L$391</definedName>
    <definedName name="Z_B0BB7BD4_E507_4D19_A9BF_6595068A89B5_.wvu.FilterData" localSheetId="0" hidden="1">'на 01.11.2017'!$A$7:$L$391</definedName>
    <definedName name="Z_B180D137_9F25_4AD4_9057_37928F1867A8_.wvu.FilterData" localSheetId="0" hidden="1">'на 01.11.2017'!$A$7:$H$133</definedName>
    <definedName name="Z_B1FA2CF0_321B_4787_93E8_EB6D5C78D6B5_.wvu.FilterData" localSheetId="0" hidden="1">'на 01.11.2017'!$A$7:$L$391</definedName>
    <definedName name="Z_B246A3A0_6AE0_4610_AE7A_F7490C26DBCA_.wvu.FilterData" localSheetId="0" hidden="1">'на 01.11.2017'!$A$7:$L$391</definedName>
    <definedName name="Z_B2D38EAC_E767_43A7_B7A2_621639FE347D_.wvu.FilterData" localSheetId="0" hidden="1">'на 01.11.2017'!$A$7:$H$133</definedName>
    <definedName name="Z_B3114865_FFF9_40B7_B9E6_C3642102DCF9_.wvu.FilterData" localSheetId="0" hidden="1">'на 01.11.2017'!$A$7:$L$391</definedName>
    <definedName name="Z_B3339176_D3D0_4D7A_8AAB_C0B71F942A93_.wvu.FilterData" localSheetId="0" hidden="1">'на 01.11.2017'!$A$7:$H$133</definedName>
    <definedName name="Z_B45FAC42_679D_43AB_B511_9E5492CAC2DB_.wvu.FilterData" localSheetId="0" hidden="1">'на 01.11.2017'!$A$7:$H$133</definedName>
    <definedName name="Z_B499C08D_A2E7_417F_A9B7_BFCE2B66534F_.wvu.FilterData" localSheetId="0" hidden="1">'на 01.11.2017'!$A$7:$L$391</definedName>
    <definedName name="Z_B543C7D0_E350_4DA4_A835_ADCB64A4D66D_.wvu.FilterData" localSheetId="0" hidden="1">'на 01.11.2017'!$A$7:$L$391</definedName>
    <definedName name="Z_B5533D56_E1AE_4DE7_8436_EF9CA55A4943_.wvu.FilterData" localSheetId="0" hidden="1">'на 01.11.2017'!$A$7:$L$391</definedName>
    <definedName name="Z_B56BEF44_39DC_4F5B_A5E5_157C237832AF_.wvu.FilterData" localSheetId="0" hidden="1">'на 01.11.2017'!$A$7:$H$133</definedName>
    <definedName name="Z_B5A6FE62_B66C_45B1_AF17_B7686B0B3A3F_.wvu.FilterData" localSheetId="0" hidden="1">'на 01.11.2017'!$A$7:$L$391</definedName>
    <definedName name="Z_B603D180_E09A_4B9C_810F_9423EBA4A0EA_.wvu.FilterData" localSheetId="0" hidden="1">'на 01.11.2017'!$A$7:$L$391</definedName>
    <definedName name="Z_B698776A_6A96_445D_9813_F5440DD90495_.wvu.FilterData" localSheetId="0" hidden="1">'на 01.11.2017'!$A$7:$L$391</definedName>
    <definedName name="Z_B6F11AB1_40C8_4880_BE42_1C35664CF325_.wvu.FilterData" localSheetId="0" hidden="1">'на 01.11.2017'!$A$7:$L$391</definedName>
    <definedName name="Z_B7A22467_168B_475A_AC6B_F744F4990F6A_.wvu.FilterData" localSheetId="0" hidden="1">'на 01.11.2017'!$A$7:$L$391</definedName>
    <definedName name="Z_B7A4DC29_6CA3_48BD_BD2B_5EA61D250392_.wvu.FilterData" localSheetId="0" hidden="1">'на 01.11.2017'!$A$7:$H$133</definedName>
    <definedName name="Z_B7F67755_3086_43A6_86E7_370F80E61BD0_.wvu.FilterData" localSheetId="0" hidden="1">'на 01.11.2017'!$A$7:$H$133</definedName>
    <definedName name="Z_B8283716_285A_45D5_8283_DCA7A3C9CFC7_.wvu.FilterData" localSheetId="0" hidden="1">'на 01.11.2017'!$A$7:$L$391</definedName>
    <definedName name="Z_B858041A_E0C9_4C5A_A736_A0DA4684B712_.wvu.FilterData" localSheetId="0" hidden="1">'на 01.11.2017'!$A$7:$L$391</definedName>
    <definedName name="Z_B8EDA240_D337_4165_927F_4408D011F4B1_.wvu.FilterData" localSheetId="0" hidden="1">'на 01.11.2017'!$A$7:$L$391</definedName>
    <definedName name="Z_B9FDB936_DEDC_405B_AC55_3262523808BE_.wvu.FilterData" localSheetId="0" hidden="1">'на 01.11.2017'!$A$7:$L$391</definedName>
    <definedName name="Z_BAB4825B_2E54_4A6C_A72D_1F8E7B4FEFFB_.wvu.FilterData" localSheetId="0" hidden="1">'на 01.11.2017'!$A$7:$L$391</definedName>
    <definedName name="Z_BAFB3A8F_5ACD_4C4A_A33C_831C754D88C0_.wvu.FilterData" localSheetId="0" hidden="1">'на 01.11.2017'!$A$7:$L$391</definedName>
    <definedName name="Z_BC09D690_D177_4FC8_AE1F_8F0F0D5C6ECD_.wvu.FilterData" localSheetId="0" hidden="1">'на 01.11.2017'!$A$7:$L$391</definedName>
    <definedName name="Z_BC6910FC_42F8_457B_8F8D_9BC0111CE283_.wvu.FilterData" localSheetId="0" hidden="1">'на 01.11.2017'!$A$7:$L$391</definedName>
    <definedName name="Z_BD707806_8F10_492F_81AE_A7900A187828_.wvu.FilterData" localSheetId="0" hidden="1">'на 01.11.2017'!$A$3:$M$188</definedName>
    <definedName name="Z_BDD573CF_BFE0_4002_B5F7_E438A5DAD635_.wvu.FilterData" localSheetId="0" hidden="1">'на 01.11.2017'!$A$7:$L$391</definedName>
    <definedName name="Z_BE442298_736F_47F5_9592_76FFCCDA59DB_.wvu.FilterData" localSheetId="0" hidden="1">'на 01.11.2017'!$A$7:$H$133</definedName>
    <definedName name="Z_BE842559_6B14_41AC_A92A_4E50A6CE8B79_.wvu.FilterData" localSheetId="0" hidden="1">'на 01.11.2017'!$A$7:$L$391</definedName>
    <definedName name="Z_BE97AC31_BFEB_4520_BC44_68B0C987C70A_.wvu.FilterData" localSheetId="0" hidden="1">'на 01.11.2017'!$A$7:$L$391</definedName>
    <definedName name="Z_BEA0FDBA_BB07_4C19_8BBD_5E57EE395C09_.wvu.Cols" localSheetId="0" hidden="1">'на 01.11.2017'!$I:$I</definedName>
    <definedName name="Z_BEA0FDBA_BB07_4C19_8BBD_5E57EE395C09_.wvu.FilterData" localSheetId="0" hidden="1">'на 01.11.2017'!$A$7:$L$391</definedName>
    <definedName name="Z_BEA0FDBA_BB07_4C19_8BBD_5E57EE395C09_.wvu.PrintArea" localSheetId="0" hidden="1">'на 01.11.2017'!$A$1:$L$189</definedName>
    <definedName name="Z_BEA0FDBA_BB07_4C19_8BBD_5E57EE395C09_.wvu.PrintTitles" localSheetId="0" hidden="1">'на 01.11.2017'!$5:$8</definedName>
    <definedName name="Z_BF22223F_B516_45E8_9C4B_DD4CB4CE2C48_.wvu.FilterData" localSheetId="0" hidden="1">'на 01.11.2017'!$A$7:$L$391</definedName>
    <definedName name="Z_BF65F093_304D_44F0_BF26_E5F8F9093CF5_.wvu.FilterData" localSheetId="0" hidden="1">'на 01.11.2017'!$A$7:$L$60</definedName>
    <definedName name="Z_C02D2AC3_00AB_4B4C_8299_349FC338B994_.wvu.FilterData" localSheetId="0" hidden="1">'на 01.11.2017'!$A$7:$L$391</definedName>
    <definedName name="Z_C0ED18A2_48B4_4C82_979B_4B80DB79BC08_.wvu.FilterData" localSheetId="0" hidden="1">'на 01.11.2017'!$A$7:$L$391</definedName>
    <definedName name="Z_C140C6EF_B272_4886_8555_3A3DB8A6C4A0_.wvu.FilterData" localSheetId="0" hidden="1">'на 01.11.2017'!$A$7:$L$391</definedName>
    <definedName name="Z_C14C28B9_3A8B_4F55_AC1E_B6D3DA6398D5_.wvu.FilterData" localSheetId="0" hidden="1">'на 01.11.2017'!$A$7:$L$391</definedName>
    <definedName name="Z_C276A679_E43E_444B_B0E9_B307A301A03A_.wvu.FilterData" localSheetId="0" hidden="1">'на 01.11.2017'!$A$7:$L$391</definedName>
    <definedName name="Z_C2E7FF11_4F7B_4EA9_AD45_A8385AC4BC24_.wvu.FilterData" localSheetId="0" hidden="1">'на 01.11.2017'!$A$7:$H$133</definedName>
    <definedName name="Z_C3E7B974_7E68_49C9_8A66_DEBBC3D71CB8_.wvu.FilterData" localSheetId="0" hidden="1">'на 01.11.2017'!$A$7:$H$133</definedName>
    <definedName name="Z_C3E97E4D_03A9_422E_8E65_116E90E7DE0A_.wvu.FilterData" localSheetId="0" hidden="1">'на 01.11.2017'!$A$7:$L$391</definedName>
    <definedName name="Z_C47D5376_4107_461D_B353_0F0CCA5A27B8_.wvu.FilterData" localSheetId="0" hidden="1">'на 01.11.2017'!$A$7:$H$133</definedName>
    <definedName name="Z_C4A81194_E272_4927_9E06_D47C43E50753_.wvu.FilterData" localSheetId="0" hidden="1">'на 01.11.2017'!$A$7:$L$391</definedName>
    <definedName name="Z_C4E388F3_F33E_45AF_8E75_3BD450853C20_.wvu.FilterData" localSheetId="0" hidden="1">'на 01.11.2017'!$A$7:$L$391</definedName>
    <definedName name="Z_C55D9313_9108_41CA_AD0E_FE2F7292C638_.wvu.FilterData" localSheetId="0" hidden="1">'на 01.11.2017'!$A$7:$H$133</definedName>
    <definedName name="Z_C5D84F85_3611_4C2A_903D_ECFF3A3DA3D9_.wvu.FilterData" localSheetId="0" hidden="1">'на 01.11.2017'!$A$7:$H$133</definedName>
    <definedName name="Z_C636DE0B_BC5D_45AA_89BD_B628CA1FE119_.wvu.FilterData" localSheetId="0" hidden="1">'на 01.11.2017'!$A$7:$L$391</definedName>
    <definedName name="Z_C70C85CF_5ADB_4631_87C7_BA23E9BE3196_.wvu.FilterData" localSheetId="0" hidden="1">'на 01.11.2017'!$A$7:$L$391</definedName>
    <definedName name="Z_C74598AC_1D4B_466D_8455_294C1A2E69BB_.wvu.FilterData" localSheetId="0" hidden="1">'на 01.11.2017'!$A$7:$H$133</definedName>
    <definedName name="Z_C7DB809B_EB90_4CA8_929B_8A5AA3E83B84_.wvu.FilterData" localSheetId="0" hidden="1">'на 01.11.2017'!$A$7:$L$391</definedName>
    <definedName name="Z_C8579552_11B1_4140_9659_E1DA02EF9DD1_.wvu.FilterData" localSheetId="0" hidden="1">'на 01.11.2017'!$A$7:$L$391</definedName>
    <definedName name="Z_C8C7D91A_0101_429D_A7C4_25C2A366909A_.wvu.Cols" localSheetId="0" hidden="1">'на 01.11.2017'!#REF!,'на 01.11.2017'!#REF!</definedName>
    <definedName name="Z_C8C7D91A_0101_429D_A7C4_25C2A366909A_.wvu.FilterData" localSheetId="0" hidden="1">'на 01.11.2017'!$A$7:$L$60</definedName>
    <definedName name="Z_C8C7D91A_0101_429D_A7C4_25C2A366909A_.wvu.Rows" localSheetId="0" hidden="1">'на 01.11.2017'!#REF!,'на 01.11.2017'!#REF!,'на 01.11.2017'!#REF!,'на 01.11.2017'!#REF!,'на 01.11.2017'!#REF!,'на 01.11.2017'!#REF!,'на 01.11.2017'!#REF!,'на 01.11.2017'!#REF!,'на 01.11.2017'!#REF!,'на 01.11.2017'!#REF!</definedName>
    <definedName name="Z_C9081176_529C_43E8_8E20_8AC24E7C2D35_.wvu.FilterData" localSheetId="0" hidden="1">'на 01.11.2017'!$A$7:$L$391</definedName>
    <definedName name="Z_C94FB5D5_E515_4327_B4DC_AC3D7C1A6363_.wvu.FilterData" localSheetId="0" hidden="1">'на 01.11.2017'!$A$7:$L$391</definedName>
    <definedName name="Z_C97ACF3E_ACD3_4C9D_94FA_EA6F3D46505E_.wvu.FilterData" localSheetId="0" hidden="1">'на 01.11.2017'!$A$7:$L$391</definedName>
    <definedName name="Z_C98B4A4E_FC1F_45B3_ABB0_7DC9BD4B8057_.wvu.FilterData" localSheetId="0" hidden="1">'на 01.11.2017'!$A$7:$H$133</definedName>
    <definedName name="Z_C9A5AE8B_0A38_4D54_B36F_AFD2A577F3EF_.wvu.FilterData" localSheetId="0" hidden="1">'на 01.11.2017'!$A$7:$L$391</definedName>
    <definedName name="Z_CA384592_0CFD_4322_A4EB_34EC04693944_.wvu.FilterData" localSheetId="0" hidden="1">'на 01.11.2017'!$A$7:$L$391</definedName>
    <definedName name="Z_CA384592_0CFD_4322_A4EB_34EC04693944_.wvu.PrintArea" localSheetId="0" hidden="1">'на 01.11.2017'!$A$1:$L$185</definedName>
    <definedName name="Z_CA384592_0CFD_4322_A4EB_34EC04693944_.wvu.PrintTitles" localSheetId="0" hidden="1">'на 01.11.2017'!$5:$8</definedName>
    <definedName name="Z_CAAD7F8A_A328_4C0A_9ECF_2AD83A08D699_.wvu.FilterData" localSheetId="0" hidden="1">'на 01.11.2017'!$A$7:$H$133</definedName>
    <definedName name="Z_CB1A56DC_A135_41E6_8A02_AE4E518C879F_.wvu.FilterData" localSheetId="0" hidden="1">'на 01.11.2017'!$A$7:$L$391</definedName>
    <definedName name="Z_CB4880DD_CE83_4DFC_BBA7_70687256D5A4_.wvu.FilterData" localSheetId="0" hidden="1">'на 01.11.2017'!$A$7:$H$133</definedName>
    <definedName name="Z_CBDBA949_FA00_4560_8001_BD00E63FCCA4_.wvu.FilterData" localSheetId="0" hidden="1">'на 01.11.2017'!$A$7:$L$391</definedName>
    <definedName name="Z_CBF12BD1_A071_4448_8003_32E74F40E3E3_.wvu.FilterData" localSheetId="0" hidden="1">'на 01.11.2017'!$A$7:$H$133</definedName>
    <definedName name="Z_CBF9D894_3FD2_4B68_BAC8_643DB23851C0_.wvu.FilterData" localSheetId="0" hidden="1">'на 01.11.2017'!$A$7:$H$133</definedName>
    <definedName name="Z_CBF9D894_3FD2_4B68_BAC8_643DB23851C0_.wvu.Rows" localSheetId="0" hidden="1">'на 01.11.2017'!#REF!,'на 01.11.2017'!#REF!,'на 01.11.2017'!#REF!,'на 01.11.2017'!#REF!</definedName>
    <definedName name="Z_CCC17219_B1A3_4C6B_B903_0E4550432FD0_.wvu.FilterData" localSheetId="0" hidden="1">'на 01.11.2017'!$A$7:$H$133</definedName>
    <definedName name="Z_CCF533A2_322B_40E2_88B2_065E6D1D35B4_.wvu.Cols" localSheetId="0" hidden="1">'на 01.11.2017'!$I:$I</definedName>
    <definedName name="Z_CCF533A2_322B_40E2_88B2_065E6D1D35B4_.wvu.FilterData" localSheetId="0" hidden="1">'на 01.11.2017'!$A$7:$L$391</definedName>
    <definedName name="Z_CCF533A2_322B_40E2_88B2_065E6D1D35B4_.wvu.PrintArea" localSheetId="0" hidden="1">'на 01.11.2017'!$A$1:$L$187</definedName>
    <definedName name="Z_CCF533A2_322B_40E2_88B2_065E6D1D35B4_.wvu.PrintTitles" localSheetId="0" hidden="1">'на 01.11.2017'!$5:$8</definedName>
    <definedName name="Z_CD10AFE5_EACD_43E3_B0AD_1FCFF7EEADC3_.wvu.FilterData" localSheetId="0" hidden="1">'на 01.11.2017'!$A$7:$L$391</definedName>
    <definedName name="Z_CDABDA6A_CEAA_4779_9390_A07E787E5F1B_.wvu.FilterData" localSheetId="0" hidden="1">'на 01.11.2017'!$A$7:$L$391</definedName>
    <definedName name="Z_CDBBEB40_4DC8_4F8A_B0B0_EE0E987A2098_.wvu.FilterData" localSheetId="0" hidden="1">'на 01.11.2017'!$A$7:$L$391</definedName>
    <definedName name="Z_CEF22FD3_C3E9_4C31_B864_568CAC74A486_.wvu.FilterData" localSheetId="0" hidden="1">'на 01.11.2017'!$A$7:$L$391</definedName>
    <definedName name="Z_CFEB7053_3C1D_451D_9A86_5940DFCF964A_.wvu.FilterData" localSheetId="0" hidden="1">'на 01.11.2017'!$A$7:$L$391</definedName>
    <definedName name="Z_D165341F_496A_48CE_829A_555B16787041_.wvu.FilterData" localSheetId="0" hidden="1">'на 01.11.2017'!$A$7:$L$391</definedName>
    <definedName name="Z_D20DFCFE_63F9_4265_B37B_4F36C46DF159_.wvu.Cols" localSheetId="0" hidden="1">'на 01.11.2017'!#REF!,'на 01.11.2017'!#REF!</definedName>
    <definedName name="Z_D20DFCFE_63F9_4265_B37B_4F36C46DF159_.wvu.FilterData" localSheetId="0" hidden="1">'на 01.11.2017'!$A$7:$L$391</definedName>
    <definedName name="Z_D20DFCFE_63F9_4265_B37B_4F36C46DF159_.wvu.PrintArea" localSheetId="0" hidden="1">'на 01.11.2017'!$A$1:$L$183</definedName>
    <definedName name="Z_D20DFCFE_63F9_4265_B37B_4F36C46DF159_.wvu.PrintTitles" localSheetId="0" hidden="1">'на 01.11.2017'!$5:$8</definedName>
    <definedName name="Z_D20DFCFE_63F9_4265_B37B_4F36C46DF159_.wvu.Rows" localSheetId="0" hidden="1">'на 01.11.2017'!#REF!,'на 01.11.2017'!#REF!,'на 01.11.2017'!#REF!,'на 01.11.2017'!#REF!,'на 01.11.2017'!#REF!</definedName>
    <definedName name="Z_D2422493_0DF6_4923_AFF9_1CE532FC9E0E_.wvu.FilterData" localSheetId="0" hidden="1">'на 01.11.2017'!$A$7:$L$391</definedName>
    <definedName name="Z_D26EAC32_42CC_46AF_8D27_8094727B2B8E_.wvu.FilterData" localSheetId="0" hidden="1">'на 01.11.2017'!$A$7:$L$391</definedName>
    <definedName name="Z_D298563F_7459_410D_A6E1_6B1CDFA6DAA7_.wvu.FilterData" localSheetId="0" hidden="1">'на 01.11.2017'!$A$7:$L$391</definedName>
    <definedName name="Z_D2D627FD_8F1D_4B0C_A4A1_1A515A2831A8_.wvu.FilterData" localSheetId="0" hidden="1">'на 01.11.2017'!$A$7:$L$391</definedName>
    <definedName name="Z_D343F548_3DE6_4716_9B8B_0FF1DF1B1DE3_.wvu.FilterData" localSheetId="0" hidden="1">'на 01.11.2017'!$A$7:$H$133</definedName>
    <definedName name="Z_D3607008_88A4_4735_BF9B_0D60A732D98C_.wvu.FilterData" localSheetId="0" hidden="1">'на 01.11.2017'!$A$7:$L$391</definedName>
    <definedName name="Z_D3C3EFC2_493C_4B9B_BC16_8147B08F8F65_.wvu.FilterData" localSheetId="0" hidden="1">'на 01.11.2017'!$A$7:$H$133</definedName>
    <definedName name="Z_D3D848E7_EB88_4E73_985E_C45B9AE68145_.wvu.FilterData" localSheetId="0" hidden="1">'на 01.11.2017'!$A$7:$L$391</definedName>
    <definedName name="Z_D3E86F4B_12A8_47CC_AEBE_74534991E315_.wvu.FilterData" localSheetId="0" hidden="1">'на 01.11.2017'!$A$7:$L$391</definedName>
    <definedName name="Z_D3F31BC4_4CDA_431B_BA5F_ADE76A923760_.wvu.FilterData" localSheetId="0" hidden="1">'на 01.11.2017'!$A$7:$H$133</definedName>
    <definedName name="Z_D45ABB34_16CC_462D_8459_2034D47F465D_.wvu.FilterData" localSheetId="0" hidden="1">'на 01.11.2017'!$A$7:$H$133</definedName>
    <definedName name="Z_D479007E_A9E8_4307_A3E8_18A2BB5C55F2_.wvu.FilterData" localSheetId="0" hidden="1">'на 01.11.2017'!$A$7:$L$391</definedName>
    <definedName name="Z_D48CEF89_B01B_4E1D_92B4_235EA4A40F11_.wvu.FilterData" localSheetId="0" hidden="1">'на 01.11.2017'!$A$7:$L$391</definedName>
    <definedName name="Z_D4B24D18_8D1D_47A1_AE9B_21E3F9EF98EE_.wvu.FilterData" localSheetId="0" hidden="1">'на 01.11.2017'!$A$7:$L$391</definedName>
    <definedName name="Z_D4D3E883_F6A4_4364_94CA_00BA6BEEBB0B_.wvu.FilterData" localSheetId="0" hidden="1">'на 01.11.2017'!$A$7:$L$391</definedName>
    <definedName name="Z_D4E20E73_FD07_4BE4_B8FA_FE6B214643C4_.wvu.FilterData" localSheetId="0" hidden="1">'на 01.11.2017'!$A$7:$L$391</definedName>
    <definedName name="Z_D5317C3A_3EDA_404B_818D_EAF558810951_.wvu.FilterData" localSheetId="0" hidden="1">'на 01.11.2017'!$A$7:$H$133</definedName>
    <definedName name="Z_D537FB3B_712D_486A_BA32_4F73BEB2AA19_.wvu.FilterData" localSheetId="0" hidden="1">'на 01.11.2017'!$A$7:$H$133</definedName>
    <definedName name="Z_D6730C21_0555_4F4D_B589_9DE5CFF9C442_.wvu.FilterData" localSheetId="0" hidden="1">'на 01.11.2017'!$A$7:$H$133</definedName>
    <definedName name="Z_D6D7FE80_F340_4943_9CA8_381604446690_.wvu.FilterData" localSheetId="0" hidden="1">'на 01.11.2017'!$A$7:$L$391</definedName>
    <definedName name="Z_D7104B72_13BA_47A2_BD7D_6C7C814EB74F_.wvu.FilterData" localSheetId="0" hidden="1">'на 01.11.2017'!$A$7:$L$391</definedName>
    <definedName name="Z_D7BC8E82_4392_4806_9DAE_D94253790B9C_.wvu.Cols" localSheetId="0" hidden="1">'на 01.11.2017'!#REF!,'на 01.11.2017'!#REF!,'на 01.11.2017'!$M:$BP</definedName>
    <definedName name="Z_D7BC8E82_4392_4806_9DAE_D94253790B9C_.wvu.FilterData" localSheetId="0" hidden="1">'на 01.11.2017'!$A$7:$L$391</definedName>
    <definedName name="Z_D7BC8E82_4392_4806_9DAE_D94253790B9C_.wvu.PrintArea" localSheetId="0" hidden="1">'на 01.11.2017'!$A$1:$BP$183</definedName>
    <definedName name="Z_D7BC8E82_4392_4806_9DAE_D94253790B9C_.wvu.PrintTitles" localSheetId="0" hidden="1">'на 01.11.2017'!$5:$7</definedName>
    <definedName name="Z_D7DA24ED_ABB7_4D6E_ACD6_4B88F5184AF8_.wvu.FilterData" localSheetId="0" hidden="1">'на 01.11.2017'!$A$7:$L$391</definedName>
    <definedName name="Z_D8418465_ECB6_40A4_8538_9D6D02B4E5CE_.wvu.FilterData" localSheetId="0" hidden="1">'на 01.11.2017'!$A$7:$H$133</definedName>
    <definedName name="Z_D8836A46_4276_4875_86A1_BB0E2B53006C_.wvu.FilterData" localSheetId="0" hidden="1">'на 01.11.2017'!$A$7:$H$133</definedName>
    <definedName name="Z_D8EBE17E_7A1A_4392_901C_A4C8DD4BAF28_.wvu.FilterData" localSheetId="0" hidden="1">'на 01.11.2017'!$A$7:$H$133</definedName>
    <definedName name="Z_D917D9C8_DA24_43F6_B702_2D065DC4F3EA_.wvu.FilterData" localSheetId="0" hidden="1">'на 01.11.2017'!$A$7:$L$391</definedName>
    <definedName name="Z_D921BCFE_106A_48C3_8051_F877509D5A90_.wvu.FilterData" localSheetId="0" hidden="1">'на 01.11.2017'!$A$7:$L$391</definedName>
    <definedName name="Z_D930048B_C8C6_498D_B7FD_C4CFAF447C25_.wvu.FilterData" localSheetId="0" hidden="1">'на 01.11.2017'!$A$7:$L$391</definedName>
    <definedName name="Z_D93C7415_B321_4E66_84AD_0490D011FDE7_.wvu.FilterData" localSheetId="0" hidden="1">'на 01.11.2017'!$A$7:$L$391</definedName>
    <definedName name="Z_D952F92C_16FA_49C0_ACE1_EEFE2012130A_.wvu.FilterData" localSheetId="0" hidden="1">'на 01.11.2017'!$A$7:$L$391</definedName>
    <definedName name="Z_D954D534_B88D_4A21_85D6_C0757B597D1E_.wvu.FilterData" localSheetId="0" hidden="1">'на 01.11.2017'!$A$7:$L$391</definedName>
    <definedName name="Z_D95852A1_B0FC_4AC5_B62B_5CCBE05B0D15_.wvu.FilterData" localSheetId="0" hidden="1">'на 01.11.2017'!$A$7:$L$391</definedName>
    <definedName name="Z_D97BC9A1_860C_45CB_8FAD_B69CEE39193C_.wvu.FilterData" localSheetId="0" hidden="1">'на 01.11.2017'!$A$7:$H$133</definedName>
    <definedName name="Z_D981844C_3450_4227_997A_DB8016618FC0_.wvu.FilterData" localSheetId="0" hidden="1">'на 01.11.2017'!$A$7:$L$391</definedName>
    <definedName name="Z_DA3033F1_502F_4BCA_B468_CBA3E20E7254_.wvu.FilterData" localSheetId="0" hidden="1">'на 01.11.2017'!$A$7:$L$391</definedName>
    <definedName name="Z_DA5DFA2D_C1AA_42F5_8828_D1905F1C9BD0_.wvu.FilterData" localSheetId="0" hidden="1">'на 01.11.2017'!$A$7:$L$391</definedName>
    <definedName name="Z_DB55315D_56C8_4F2C_9317_AA25AA5EAC9E_.wvu.FilterData" localSheetId="0" hidden="1">'на 01.11.2017'!$A$7:$L$391</definedName>
    <definedName name="Z_DBB88EE7_5C30_443C_A427_07BA2C7C58DA_.wvu.FilterData" localSheetId="0" hidden="1">'на 01.11.2017'!$A$7:$L$391</definedName>
    <definedName name="Z_DBF40914_927D_466F_8B6B_F333D1AFC9B0_.wvu.FilterData" localSheetId="0" hidden="1">'на 01.11.2017'!$A$7:$L$391</definedName>
    <definedName name="Z_DC263B7F_7E05_4E66_AE9F_05D6DDE635B1_.wvu.FilterData" localSheetId="0" hidden="1">'на 01.11.2017'!$A$7:$H$133</definedName>
    <definedName name="Z_DC796824_ECED_4590_A3E8_8D5A3534C637_.wvu.FilterData" localSheetId="0" hidden="1">'на 01.11.2017'!$A$7:$H$133</definedName>
    <definedName name="Z_DCC1B134_1BA2_418E_B1D0_0938D8743370_.wvu.FilterData" localSheetId="0" hidden="1">'на 01.11.2017'!$A$7:$H$133</definedName>
    <definedName name="Z_DD479BCC_48E3_497E_81BC_9A58CD7AC8EF_.wvu.FilterData" localSheetId="0" hidden="1">'на 01.11.2017'!$A$7:$L$391</definedName>
    <definedName name="Z_DDA68DE5_EF86_4A52_97CD_589088C5FE7A_.wvu.FilterData" localSheetId="0" hidden="1">'на 01.11.2017'!$A$7:$H$133</definedName>
    <definedName name="Z_DE210091_3D77_4964_B6B2_443A728CBE9E_.wvu.FilterData" localSheetId="0" hidden="1">'на 01.11.2017'!$A$7:$L$391</definedName>
    <definedName name="Z_DE2C3999_6F3E_4D24_86CF_8803BF5FAA48_.wvu.FilterData" localSheetId="0" hidden="1">'на 01.11.2017'!$A$7:$L$60</definedName>
    <definedName name="Z_DEA6EDB2_F27D_4C8F_B061_FD80BEC5543F_.wvu.FilterData" localSheetId="0" hidden="1">'на 01.11.2017'!$A$7:$H$133</definedName>
    <definedName name="Z_DECE3245_1BE4_4A3F_B644_E8DE80612C1E_.wvu.FilterData" localSheetId="0" hidden="1">'на 01.11.2017'!$A$7:$L$391</definedName>
    <definedName name="Z_DF6B7D46_D8DB_447A_83A4_53EE18358CF2_.wvu.FilterData" localSheetId="0" hidden="1">'на 01.11.2017'!$A$7:$L$391</definedName>
    <definedName name="Z_DFB08918_D5A4_4224_AEA5_63620C0D53DD_.wvu.FilterData" localSheetId="0" hidden="1">'на 01.11.2017'!$A$7:$L$391</definedName>
    <definedName name="Z_E0178566_B0D6_4A04_941F_723DE4642B4A_.wvu.FilterData" localSheetId="0" hidden="1">'на 01.11.2017'!$A$7:$L$391</definedName>
    <definedName name="Z_E0B34E03_0754_4713_9A98_5ACEE69C9E71_.wvu.FilterData" localSheetId="0" hidden="1">'на 01.11.2017'!$A$7:$H$133</definedName>
    <definedName name="Z_E1E7843B_3EC3_4FFF_9B1C_53E7DE6A4004_.wvu.FilterData" localSheetId="0" hidden="1">'на 01.11.2017'!$A$7:$H$133</definedName>
    <definedName name="Z_E25FE844_1AD8_4E16_B2DB_9033A702F13A_.wvu.FilterData" localSheetId="0" hidden="1">'на 01.11.2017'!$A$7:$H$133</definedName>
    <definedName name="Z_E2861A4E_263A_4BE6_9223_2DA352B0AD2D_.wvu.FilterData" localSheetId="0" hidden="1">'на 01.11.2017'!$A$7:$H$133</definedName>
    <definedName name="Z_E2FB76DF_1C94_4620_8087_FEE12FDAA3D2_.wvu.FilterData" localSheetId="0" hidden="1">'на 01.11.2017'!$A$7:$H$133</definedName>
    <definedName name="Z_E3C6ECC1_0F12_435D_9B36_B23F6133337F_.wvu.FilterData" localSheetId="0" hidden="1">'на 01.11.2017'!$A$7:$H$133</definedName>
    <definedName name="Z_E437F2F2_3B79_49F0_9901_D31498A163D7_.wvu.FilterData" localSheetId="0" hidden="1">'на 01.11.2017'!$A$7:$L$391</definedName>
    <definedName name="Z_E531BAEE_E556_4AEF_B35B_C675BD99939C_.wvu.FilterData" localSheetId="0" hidden="1">'на 01.11.2017'!$A$7:$L$391</definedName>
    <definedName name="Z_E5EC7523_F88D_4AD4_9A8D_84C16AB7BFC1_.wvu.FilterData" localSheetId="0" hidden="1">'на 01.11.2017'!$A$7:$L$391</definedName>
    <definedName name="Z_E6B0F607_AC37_4539_B427_EA5DBDA71490_.wvu.FilterData" localSheetId="0" hidden="1">'на 01.11.2017'!$A$7:$L$391</definedName>
    <definedName name="Z_E6F2229B_648C_45EB_AFDD_48E1933E9057_.wvu.FilterData" localSheetId="0" hidden="1">'на 01.11.2017'!$A$7:$L$391</definedName>
    <definedName name="Z_E79ABD49_719F_4887_A43D_3DE66BF8AD95_.wvu.FilterData" localSheetId="0" hidden="1">'на 01.11.2017'!$A$7:$L$391</definedName>
    <definedName name="Z_E818C85D_F563_4BCC_9747_0856B0207D9A_.wvu.FilterData" localSheetId="0" hidden="1">'на 01.11.2017'!$A$7:$L$391</definedName>
    <definedName name="Z_E85A9955_A3DD_46D7_A4A3_9B67A0E2B00C_.wvu.FilterData" localSheetId="0" hidden="1">'на 01.11.2017'!$A$7:$L$391</definedName>
    <definedName name="Z_E85CF805_B7EC_4B8E_BF6B_2D35F453C813_.wvu.FilterData" localSheetId="0" hidden="1">'на 01.11.2017'!$A$7:$L$391</definedName>
    <definedName name="Z_E86B59AB_8419_4B63_BADC_4C4DB9795CAA_.wvu.FilterData" localSheetId="0" hidden="1">'на 01.11.2017'!$A$7:$L$391</definedName>
    <definedName name="Z_E88E1D11_18C0_4724_9D4F_2C85DDF57564_.wvu.FilterData" localSheetId="0" hidden="1">'на 01.11.2017'!$A$7:$H$133</definedName>
    <definedName name="Z_E8E447B7_386A_4449_A267_EA8A8ED2E9DF_.wvu.FilterData" localSheetId="0" hidden="1">'на 01.11.2017'!$A$7:$L$391</definedName>
    <definedName name="Z_E952215A_EF2B_4724_A091_1F77A330F7A6_.wvu.FilterData" localSheetId="0" hidden="1">'на 01.11.2017'!$A$7:$L$391</definedName>
    <definedName name="Z_E9A4F66F_BB40_4C19_8750_6E61AF1D74A1_.wvu.FilterData" localSheetId="0" hidden="1">'на 01.11.2017'!$A$7:$L$391</definedName>
    <definedName name="Z_EA234825_5817_4C50_AC45_83D70F061045_.wvu.FilterData" localSheetId="0" hidden="1">'на 01.11.2017'!$A$7:$L$391</definedName>
    <definedName name="Z_EA26BD39_D295_43F0_9554_645E38E73803_.wvu.FilterData" localSheetId="0" hidden="1">'на 01.11.2017'!$A$7:$L$391</definedName>
    <definedName name="Z_EA769D6D_3269_481D_9974_BC10C6C55FF6_.wvu.FilterData" localSheetId="0" hidden="1">'на 01.11.2017'!$A$7:$H$133</definedName>
    <definedName name="Z_EB2D8BE6_72BC_4D23_BEC7_DBF109493B0C_.wvu.FilterData" localSheetId="0" hidden="1">'на 01.11.2017'!$A$7:$L$391</definedName>
    <definedName name="Z_EBCDBD63_50FE_4D52_B280_2A723FA77236_.wvu.FilterData" localSheetId="0" hidden="1">'на 01.11.2017'!$A$7:$H$133</definedName>
    <definedName name="Z_EC6B58CC_C695_4EAF_B026_DA7CE6279D7A_.wvu.FilterData" localSheetId="0" hidden="1">'на 01.11.2017'!$A$7:$L$391</definedName>
    <definedName name="Z_EC741CE0_C720_481D_9CFE_596247B0CF36_.wvu.FilterData" localSheetId="0" hidden="1">'на 01.11.2017'!$A$7:$L$391</definedName>
    <definedName name="Z_EC7DFC56_670B_4634_9C36_1A0E9779A8AB_.wvu.FilterData" localSheetId="0" hidden="1">'на 01.11.2017'!$A$7:$L$391</definedName>
    <definedName name="Z_ED74FBD3_DF35_4798_8C2A_7ADA46D140AA_.wvu.FilterData" localSheetId="0" hidden="1">'на 01.11.2017'!$A$7:$H$133</definedName>
    <definedName name="Z_EF1610FE_843B_4864_9DAD_05F697DD47DC_.wvu.FilterData" localSheetId="0" hidden="1">'на 01.11.2017'!$A$7:$L$391</definedName>
    <definedName name="Z_EFFADE78_6F23_4B5D_AE74_3E82BA29B398_.wvu.FilterData" localSheetId="0" hidden="1">'на 01.11.2017'!$A$7:$H$133</definedName>
    <definedName name="Z_F0EB967D_F079_4FD4_AD5F_5BA84E405B49_.wvu.FilterData" localSheetId="0" hidden="1">'на 01.11.2017'!$A$7:$L$391</definedName>
    <definedName name="Z_F140A98E_30AA_4FD0_8B93_08F8951EDE5E_.wvu.FilterData" localSheetId="0" hidden="1">'на 01.11.2017'!$A$7:$H$133</definedName>
    <definedName name="Z_F2110B0B_AAE7_42F0_B553_C360E9249AD4_.wvu.Cols" localSheetId="0" hidden="1">'на 01.11.2017'!#REF!,'на 01.11.2017'!#REF!,'на 01.11.2017'!$M:$BP</definedName>
    <definedName name="Z_F2110B0B_AAE7_42F0_B553_C360E9249AD4_.wvu.FilterData" localSheetId="0" hidden="1">'на 01.11.2017'!$A$7:$L$391</definedName>
    <definedName name="Z_F2110B0B_AAE7_42F0_B553_C360E9249AD4_.wvu.PrintArea" localSheetId="0" hidden="1">'на 01.11.2017'!$A$1:$BP$183</definedName>
    <definedName name="Z_F2110B0B_AAE7_42F0_B553_C360E9249AD4_.wvu.PrintTitles" localSheetId="0" hidden="1">'на 01.11.2017'!$5:$7</definedName>
    <definedName name="Z_F30FADD4_07E9_4B4F_B53A_86E542EF0570_.wvu.FilterData" localSheetId="0" hidden="1">'на 01.11.2017'!$A$7:$L$391</definedName>
    <definedName name="Z_F34EC6B1_390D_4B75_852C_F8775ACC3B29_.wvu.FilterData" localSheetId="0" hidden="1">'на 01.11.2017'!$A$7:$L$391</definedName>
    <definedName name="Z_F3E148B1_ED1B_4330_84E7_EFC4722C807A_.wvu.FilterData" localSheetId="0" hidden="1">'на 01.11.2017'!$A$7:$L$391</definedName>
    <definedName name="Z_F3F1BB49_52AF_48BB_95BC_060170851629_.wvu.FilterData" localSheetId="0" hidden="1">'на 01.11.2017'!$A$7:$L$391</definedName>
    <definedName name="Z_F413BB5D_EA53_42FB_84EF_A630DFA6E3CE_.wvu.FilterData" localSheetId="0" hidden="1">'на 01.11.2017'!$A$7:$L$391</definedName>
    <definedName name="Z_F4D51502_0CCD_4E1C_8387_D94D30666E39_.wvu.FilterData" localSheetId="0" hidden="1">'на 01.11.2017'!$A$7:$L$391</definedName>
    <definedName name="Z_F5904F57_BE1E_4C1A_B9F2_3334C6090028_.wvu.FilterData" localSheetId="0" hidden="1">'на 01.11.2017'!$A$7:$L$391</definedName>
    <definedName name="Z_F5F50589_1DF0_4A91_A5AE_A081904AF6B0_.wvu.FilterData" localSheetId="0" hidden="1">'на 01.11.2017'!$A$7:$L$391</definedName>
    <definedName name="Z_F675BEC0_5D51_42CD_8359_31DF2F226166_.wvu.FilterData" localSheetId="0" hidden="1">'на 01.11.2017'!$A$7:$L$391</definedName>
    <definedName name="Z_F7FC106B_79FE_40D3_AA43_206A7284AC4B_.wvu.FilterData" localSheetId="0" hidden="1">'на 01.11.2017'!$A$7:$L$391</definedName>
    <definedName name="Z_F8CD48ED_A67F_492E_A417_09D352E93E12_.wvu.FilterData" localSheetId="0" hidden="1">'на 01.11.2017'!$A$7:$H$133</definedName>
    <definedName name="Z_F8E4304E_2CC4_4F73_A08A_BA6FE8EB77EF_.wvu.FilterData" localSheetId="0" hidden="1">'на 01.11.2017'!$A$7:$L$391</definedName>
    <definedName name="Z_F9AF50D2_05C8_4D13_9F15_43FAA7F1CB7A_.wvu.FilterData" localSheetId="0" hidden="1">'на 01.11.2017'!$A$7:$L$391</definedName>
    <definedName name="Z_F9F96D65_7E5D_4EDB_B47B_CD800EE8793F_.wvu.FilterData" localSheetId="0" hidden="1">'на 01.11.2017'!$A$7:$H$133</definedName>
    <definedName name="Z_FA263ADC_F7F9_4F21_8D0A_B162CFE58321_.wvu.FilterData" localSheetId="0" hidden="1">'на 01.11.2017'!$A$7:$L$391</definedName>
    <definedName name="Z_FA47CA05_CCF1_4EDC_AAF6_26967695B1D8_.wvu.FilterData" localSheetId="0" hidden="1">'на 01.11.2017'!$A$7:$L$391</definedName>
    <definedName name="Z_FAEA1540_FB92_4A7F_8E18_381E2C6FAF74_.wvu.FilterData" localSheetId="0" hidden="1">'на 01.11.2017'!$A$7:$H$133</definedName>
    <definedName name="Z_FB2B2898_07E8_4F64_9660_A5CFE0C3B2A1_.wvu.FilterData" localSheetId="0" hidden="1">'на 01.11.2017'!$A$7:$L$391</definedName>
    <definedName name="Z_FBEEEF36_B47B_4551_8D8A_904E9E1222D4_.wvu.FilterData" localSheetId="0" hidden="1">'на 01.11.2017'!$A$7:$H$133</definedName>
    <definedName name="Z_FC5D3D29_E6B6_4724_B01C_EFC5C58D36F7_.wvu.FilterData" localSheetId="0" hidden="1">'на 01.11.2017'!$A$7:$L$391</definedName>
    <definedName name="Z_FC921717_EFFF_4C5F_AE15_5DB48A6B2DDC_.wvu.FilterData" localSheetId="0" hidden="1">'на 01.11.2017'!$A$7:$L$391</definedName>
    <definedName name="Z_FCFEE462_86B3_4D22_A291_C53135F468F2_.wvu.FilterData" localSheetId="0" hidden="1">'на 01.11.2017'!$A$7:$L$391</definedName>
    <definedName name="Z_FD01F790_1BBF_4238_916B_FA56833C331E_.wvu.FilterData" localSheetId="0" hidden="1">'на 01.11.2017'!$A$7:$L$391</definedName>
    <definedName name="Z_FD0E1B66_1ED2_4768_AEAA_4813773FCD1B_.wvu.FilterData" localSheetId="0" hidden="1">'на 01.11.2017'!$A$7:$H$133</definedName>
    <definedName name="Z_FD5CEF9A_4499_4018_A32D_B5C5AF11D935_.wvu.FilterData" localSheetId="0" hidden="1">'на 01.11.2017'!$A$7:$L$391</definedName>
    <definedName name="Z_FD66CF31_1A62_4649_ABF8_67009C9EEFA8_.wvu.FilterData" localSheetId="0" hidden="1">'на 01.11.2017'!$A$7:$L$391</definedName>
    <definedName name="Z_FDE37E7A_0D62_48F6_B80B_D6356ECC791B_.wvu.FilterData" localSheetId="0" hidden="1">'на 01.11.2017'!$A$7:$L$391</definedName>
    <definedName name="Z_FE9D531A_F987_4486_AC6F_37568587E0CC_.wvu.FilterData" localSheetId="0" hidden="1">'на 01.11.2017'!$A$7:$L$391</definedName>
    <definedName name="Z_FEE18FC2_E5D2_4C59_B7D0_FDF82F2008D4_.wvu.FilterData" localSheetId="0" hidden="1">'на 01.11.2017'!$A$7:$L$391</definedName>
    <definedName name="Z_FEF0FD9C_0AF1_4157_A391_071CD507BEBA_.wvu.FilterData" localSheetId="0" hidden="1">'на 01.11.2017'!$A$7:$L$391</definedName>
    <definedName name="Z_FEFFCD5F_F237_4316_B50A_6C71D0FF3363_.wvu.FilterData" localSheetId="0" hidden="1">'на 01.11.2017'!$A$7:$L$391</definedName>
    <definedName name="Z_FF7CC20D_CA9E_46D2_A113_9EB09E8A7DF6_.wvu.FilterData" localSheetId="0" hidden="1">'на 01.11.2017'!$A$7:$H$133</definedName>
    <definedName name="Z_FF7F531F_28CE_4C28_BA81_DE242DB82E03_.wvu.FilterData" localSheetId="0" hidden="1">'на 01.11.2017'!$A$7:$L$391</definedName>
    <definedName name="Z_FF9EFDBE_F5FD_432E_96BA_C22D4E9B91D4_.wvu.FilterData" localSheetId="0" hidden="1">'на 01.11.2017'!$A$7:$L$391</definedName>
    <definedName name="Z_FFBF84C0_8EC1_41E5_A130_1EB26E22D86E_.wvu.FilterData" localSheetId="0" hidden="1">'на 01.11.2017'!$A$7:$L$391</definedName>
    <definedName name="_xlnm.Print_Titles" localSheetId="0">'на 01.11.2017'!$5:$8</definedName>
    <definedName name="_xlnm.Print_Area" localSheetId="0">'на 01.11.2017'!$A$1:$L$189</definedName>
  </definedNames>
  <calcPr calcId="145621" fullPrecision="0"/>
  <customWorkbookViews>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Шулепова Ольга Анатольевна - Личное представление" guid="{67ADFAE6-A9AF-44D7-8539-93CD0F6B7849}" mergeInterval="0" personalView="1" maximized="1" windowWidth="1276" windowHeight="739"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Вершинина Мария Игоревна - Личное представление" guid="{A0A3CD9B-2436-40D7-91DB-589A95FBBF00}" mergeInterval="0" personalView="1" maximized="1" windowWidth="1276" windowHeight="779" tabRatio="518" activeSheetId="1"/>
    <customWorkbookView name="Залецкая Ольга Геннадьевна - Личное представление" guid="{D95852A1-B0FC-4AC5-B62B-5CCBE05B0D15}" mergeInterval="0" personalView="1" maximized="1" windowWidth="1276" windowHeight="799"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Астахова Анна Владимировна - Личное представление" guid="{13BE7114-35DF-4699-8779-61985C68F6C3}" mergeInterval="0" personalView="1" maximized="1" xWindow="-8" yWindow="-8" windowWidth="1296" windowHeight="1000" tabRatio="518" activeSheetId="1" showComments="commIndAndComment"/>
    <customWorkbookView name="Перевощикова Анна Васильевна - Личное представление" guid="{CCF533A2-322B-40E2-88B2-065E6D1D35B4}" mergeInterval="0" personalView="1" maximized="1" xWindow="-8" yWindow="-8" windowWidth="1296" windowHeight="1000" tabRatio="440" activeSheetId="1"/>
    <customWorkbookView name="Маслова Алина Рамазановна - Личное представление" guid="{99950613-28E7-4EC2-B918-559A2757B0A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K83" i="1" l="1"/>
  <c r="H83" i="1"/>
  <c r="F83" i="1"/>
  <c r="K82" i="1"/>
  <c r="H82" i="1"/>
  <c r="F82" i="1"/>
  <c r="K81" i="1"/>
  <c r="J80" i="1"/>
  <c r="G80" i="1"/>
  <c r="E80" i="1"/>
  <c r="D80" i="1"/>
  <c r="C80" i="1"/>
  <c r="K80" i="1" l="1"/>
  <c r="F80" i="1"/>
  <c r="H80" i="1"/>
  <c r="F40" i="1"/>
  <c r="J25" i="1" l="1"/>
  <c r="J26" i="1"/>
  <c r="C134" i="1"/>
  <c r="J145" i="1" l="1"/>
  <c r="J144" i="1"/>
  <c r="J32" i="1" l="1"/>
  <c r="J51" i="1"/>
  <c r="C21" i="1" l="1"/>
  <c r="K32" i="1" l="1"/>
  <c r="J69" i="1" l="1"/>
  <c r="I69" i="1"/>
  <c r="H69" i="1"/>
  <c r="G69" i="1"/>
  <c r="F69" i="1"/>
  <c r="K73" i="1"/>
  <c r="J73" i="1"/>
  <c r="I73" i="1"/>
  <c r="H73" i="1"/>
  <c r="G73" i="1"/>
  <c r="F73" i="1"/>
  <c r="H40" i="1"/>
  <c r="G37" i="1" l="1"/>
  <c r="H38" i="1" l="1"/>
  <c r="F38" i="1"/>
  <c r="E37" i="1"/>
  <c r="I88" i="1" l="1"/>
  <c r="I70" i="1" s="1"/>
  <c r="I89" i="1"/>
  <c r="I71" i="1" s="1"/>
  <c r="I92" i="1"/>
  <c r="I64" i="1" l="1"/>
  <c r="I86" i="1"/>
  <c r="I65" i="1"/>
  <c r="K77" i="1"/>
  <c r="H77" i="1"/>
  <c r="F77" i="1"/>
  <c r="K76" i="1"/>
  <c r="H76" i="1"/>
  <c r="F76" i="1"/>
  <c r="K75" i="1"/>
  <c r="J74" i="1"/>
  <c r="G74" i="1"/>
  <c r="E74" i="1"/>
  <c r="D74" i="1"/>
  <c r="C74" i="1"/>
  <c r="F74" i="1" l="1"/>
  <c r="I68" i="1"/>
  <c r="I62" i="1" s="1"/>
  <c r="K74" i="1"/>
  <c r="H74" i="1"/>
  <c r="F136" i="1" l="1"/>
  <c r="E33" i="1" l="1"/>
  <c r="E26" i="1"/>
  <c r="F26" i="1" s="1"/>
  <c r="K17" i="1" l="1"/>
  <c r="H156" i="1" l="1"/>
  <c r="G100" i="1" l="1"/>
  <c r="G101" i="1"/>
  <c r="E101" i="1"/>
  <c r="G110" i="1"/>
  <c r="F106" i="1"/>
  <c r="F105" i="1"/>
  <c r="H106" i="1"/>
  <c r="H105" i="1"/>
  <c r="I13" i="1" l="1"/>
  <c r="F156" i="1" l="1"/>
  <c r="J170" i="1" l="1"/>
  <c r="J169" i="1"/>
  <c r="K25" i="1" l="1"/>
  <c r="H136" i="1"/>
  <c r="H137" i="1"/>
  <c r="D134" i="1"/>
  <c r="C37" i="1" l="1"/>
  <c r="I43" i="1" l="1"/>
  <c r="C100" i="1" l="1"/>
  <c r="F143" i="1"/>
  <c r="H143" i="1"/>
  <c r="K156" i="1" l="1"/>
  <c r="E138" i="1"/>
  <c r="F138" i="1" s="1"/>
  <c r="J29" i="1" l="1"/>
  <c r="J38" i="1"/>
  <c r="D37" i="1"/>
  <c r="K57" i="1" l="1"/>
  <c r="C43" i="1"/>
  <c r="I141" i="1" l="1"/>
  <c r="I10" i="1"/>
  <c r="G29" i="1" l="1"/>
  <c r="I29" i="1" l="1"/>
  <c r="I25" i="1"/>
  <c r="I21" i="1" s="1"/>
  <c r="K46" i="1" l="1"/>
  <c r="I14" i="1" l="1"/>
  <c r="I12" i="1"/>
  <c r="I11" i="1"/>
  <c r="I9" i="1" l="1"/>
  <c r="H185" i="1"/>
  <c r="H184" i="1"/>
  <c r="F184" i="1"/>
  <c r="F45" i="1" l="1"/>
  <c r="J100" i="1" l="1"/>
  <c r="C99" i="1"/>
  <c r="D160" i="1" l="1"/>
  <c r="C29" i="1"/>
  <c r="K19" i="1" l="1"/>
  <c r="J128" i="1"/>
  <c r="K15" i="1" l="1"/>
  <c r="K146" i="1" l="1"/>
  <c r="K185" i="1" l="1"/>
  <c r="K184" i="1"/>
  <c r="C183" i="1"/>
  <c r="J183" i="1"/>
  <c r="G183" i="1"/>
  <c r="E183" i="1"/>
  <c r="D183" i="1"/>
  <c r="K187" i="1"/>
  <c r="K186" i="1"/>
  <c r="F185" i="1"/>
  <c r="H183" i="1" l="1"/>
  <c r="F183" i="1"/>
  <c r="K183" i="1"/>
  <c r="H107" i="1" l="1"/>
  <c r="J37" i="1" l="1"/>
  <c r="K45" i="1"/>
  <c r="H45" i="1"/>
  <c r="H46" i="1"/>
  <c r="K176" i="1" l="1"/>
  <c r="E34" i="1" l="1"/>
  <c r="E29" i="1" s="1"/>
  <c r="D154" i="1"/>
  <c r="E154" i="1"/>
  <c r="G154" i="1"/>
  <c r="J154" i="1"/>
  <c r="C154" i="1"/>
  <c r="K157" i="1"/>
  <c r="K158" i="1"/>
  <c r="K159" i="1"/>
  <c r="H154" i="1" l="1"/>
  <c r="F154" i="1"/>
  <c r="K154" i="1"/>
  <c r="K162" i="1" l="1"/>
  <c r="K47" i="1"/>
  <c r="K39" i="1" l="1"/>
  <c r="K143" i="1" l="1"/>
  <c r="K145" i="1" l="1"/>
  <c r="D43" i="1" l="1"/>
  <c r="G116" i="1"/>
  <c r="C116" i="1"/>
  <c r="H33" i="1" l="1"/>
  <c r="K66" i="1"/>
  <c r="G13" i="1"/>
  <c r="K95" i="1"/>
  <c r="H95" i="1"/>
  <c r="F95" i="1"/>
  <c r="K94" i="1"/>
  <c r="H94" i="1"/>
  <c r="F94" i="1"/>
  <c r="K93" i="1"/>
  <c r="J92" i="1"/>
  <c r="G92" i="1"/>
  <c r="E92" i="1"/>
  <c r="D92" i="1"/>
  <c r="C92" i="1"/>
  <c r="E91" i="1"/>
  <c r="E73" i="1" s="1"/>
  <c r="D91" i="1"/>
  <c r="C91" i="1"/>
  <c r="C73" i="1" s="1"/>
  <c r="J90" i="1"/>
  <c r="G90" i="1"/>
  <c r="E90" i="1"/>
  <c r="D90" i="1"/>
  <c r="C90" i="1"/>
  <c r="J89" i="1"/>
  <c r="J71" i="1" s="1"/>
  <c r="G89" i="1"/>
  <c r="G71" i="1" s="1"/>
  <c r="E89" i="1"/>
  <c r="E71" i="1" s="1"/>
  <c r="D89" i="1"/>
  <c r="D71" i="1" s="1"/>
  <c r="C89" i="1"/>
  <c r="C71" i="1" s="1"/>
  <c r="J88" i="1"/>
  <c r="J70" i="1" s="1"/>
  <c r="E88" i="1"/>
  <c r="E70" i="1" s="1"/>
  <c r="D88" i="1"/>
  <c r="D70" i="1" s="1"/>
  <c r="C88" i="1"/>
  <c r="C70" i="1" s="1"/>
  <c r="E87" i="1"/>
  <c r="E69" i="1" s="1"/>
  <c r="D87" i="1"/>
  <c r="C87" i="1"/>
  <c r="J67" i="1"/>
  <c r="C69" i="1" l="1"/>
  <c r="C63" i="1" s="1"/>
  <c r="C10" i="1" s="1"/>
  <c r="D69" i="1"/>
  <c r="D73" i="1"/>
  <c r="K87" i="1"/>
  <c r="K69" i="1" s="1"/>
  <c r="H26" i="1"/>
  <c r="K88" i="1"/>
  <c r="K70" i="1" s="1"/>
  <c r="J86" i="1"/>
  <c r="K90" i="1"/>
  <c r="D86" i="1"/>
  <c r="E86" i="1"/>
  <c r="C86" i="1"/>
  <c r="K89" i="1"/>
  <c r="F88" i="1"/>
  <c r="F70" i="1" s="1"/>
  <c r="F89" i="1"/>
  <c r="F71" i="1" s="1"/>
  <c r="H89" i="1"/>
  <c r="H71" i="1" s="1"/>
  <c r="K92" i="1"/>
  <c r="G88" i="1"/>
  <c r="G70" i="1" s="1"/>
  <c r="F92" i="1"/>
  <c r="H92" i="1"/>
  <c r="C68" i="1" l="1"/>
  <c r="E65" i="1"/>
  <c r="K71" i="1"/>
  <c r="C64" i="1"/>
  <c r="J66" i="1"/>
  <c r="J68" i="1"/>
  <c r="D68" i="1"/>
  <c r="K86" i="1"/>
  <c r="F86" i="1"/>
  <c r="E68" i="1"/>
  <c r="H88" i="1"/>
  <c r="H70" i="1" s="1"/>
  <c r="G86" i="1"/>
  <c r="H86" i="1" s="1"/>
  <c r="K68" i="1" l="1"/>
  <c r="F68" i="1"/>
  <c r="G68" i="1"/>
  <c r="H68" i="1" s="1"/>
  <c r="K144" i="1"/>
  <c r="F32" i="1" l="1"/>
  <c r="G99" i="1"/>
  <c r="G63" i="1" s="1"/>
  <c r="G10" i="1" s="1"/>
  <c r="K33" i="1" l="1"/>
  <c r="F33" i="1"/>
  <c r="G104" i="1"/>
  <c r="J43" i="1" l="1"/>
  <c r="J21" i="1"/>
  <c r="G21" i="1"/>
  <c r="K43" i="1" l="1"/>
  <c r="D21" i="1"/>
  <c r="H21" i="1" s="1"/>
  <c r="E164" i="1"/>
  <c r="H162" i="1"/>
  <c r="F162" i="1"/>
  <c r="H163" i="1" l="1"/>
  <c r="J164" i="1"/>
  <c r="J13" i="1" l="1"/>
  <c r="K163" i="1"/>
  <c r="F163" i="1"/>
  <c r="K164" i="1"/>
  <c r="J160" i="1"/>
  <c r="G14" i="1" l="1"/>
  <c r="C141" i="1" l="1"/>
  <c r="J167" i="1"/>
  <c r="E170" i="1"/>
  <c r="G43" i="1" l="1"/>
  <c r="F46" i="1"/>
  <c r="E43" i="1"/>
  <c r="E58" i="1" l="1"/>
  <c r="E21" i="1" l="1"/>
  <c r="F21" i="1" s="1"/>
  <c r="K169" i="1" l="1"/>
  <c r="K170" i="1"/>
  <c r="K44" i="1" l="1"/>
  <c r="K26" i="1"/>
  <c r="K51" i="1"/>
  <c r="K54" i="1"/>
  <c r="K107" i="1" l="1"/>
  <c r="K34" i="1"/>
  <c r="J49" i="1"/>
  <c r="G160" i="1" l="1"/>
  <c r="K123" i="1" l="1"/>
  <c r="J122" i="1"/>
  <c r="K131" i="1"/>
  <c r="K130" i="1"/>
  <c r="K129" i="1"/>
  <c r="K125" i="1"/>
  <c r="K124" i="1"/>
  <c r="K119" i="1"/>
  <c r="K118" i="1"/>
  <c r="K117" i="1"/>
  <c r="K113" i="1"/>
  <c r="K112" i="1"/>
  <c r="K111" i="1"/>
  <c r="K106" i="1"/>
  <c r="K105" i="1"/>
  <c r="K104" i="1" l="1"/>
  <c r="K110" i="1"/>
  <c r="K128" i="1"/>
  <c r="K122" i="1"/>
  <c r="K116" i="1"/>
  <c r="J101" i="1" l="1"/>
  <c r="J65" i="1" s="1"/>
  <c r="J12" i="1" s="1"/>
  <c r="J64" i="1"/>
  <c r="J11" i="1" s="1"/>
  <c r="J99" i="1"/>
  <c r="J63" i="1" s="1"/>
  <c r="J10" i="1" s="1"/>
  <c r="J116" i="1"/>
  <c r="J62" i="1" l="1"/>
  <c r="J98" i="1"/>
  <c r="H146" i="1" l="1"/>
  <c r="F146" i="1"/>
  <c r="K171" i="1" l="1"/>
  <c r="H170" i="1"/>
  <c r="K40" i="1"/>
  <c r="K37" i="1" s="1"/>
  <c r="G174" i="1" l="1"/>
  <c r="J174" i="1" l="1"/>
  <c r="D55" i="1"/>
  <c r="J14" i="1" l="1"/>
  <c r="E174" i="1"/>
  <c r="D174" i="1"/>
  <c r="C174" i="1"/>
  <c r="K137" i="1"/>
  <c r="J104" i="1" l="1"/>
  <c r="H39" i="1"/>
  <c r="F39" i="1"/>
  <c r="J110" i="1"/>
  <c r="H51" i="1"/>
  <c r="G49" i="1"/>
  <c r="D49" i="1"/>
  <c r="C49" i="1"/>
  <c r="F170" i="1"/>
  <c r="F51" i="1"/>
  <c r="K50" i="1"/>
  <c r="K177" i="1"/>
  <c r="K179" i="1"/>
  <c r="K178" i="1"/>
  <c r="K175" i="1"/>
  <c r="K49" i="1" l="1"/>
  <c r="K174" i="1"/>
  <c r="E49" i="1"/>
  <c r="F37" i="1"/>
  <c r="H37" i="1"/>
  <c r="H49" i="1"/>
  <c r="F49" i="1" l="1"/>
  <c r="F43" i="1"/>
  <c r="H43" i="1"/>
  <c r="H25" i="1"/>
  <c r="H140" i="1"/>
  <c r="F140" i="1"/>
  <c r="K140" i="1"/>
  <c r="K14" i="1" s="1"/>
  <c r="K139" i="1"/>
  <c r="K13" i="1" s="1"/>
  <c r="K136" i="1"/>
  <c r="J134" i="1"/>
  <c r="J55" i="1"/>
  <c r="F145" i="1"/>
  <c r="F144" i="1"/>
  <c r="H145" i="1"/>
  <c r="H144" i="1"/>
  <c r="J141" i="1"/>
  <c r="G141" i="1"/>
  <c r="E141" i="1"/>
  <c r="D141" i="1"/>
  <c r="F25" i="1"/>
  <c r="G134" i="1" l="1"/>
  <c r="H141" i="1"/>
  <c r="H138" i="1"/>
  <c r="K138" i="1"/>
  <c r="F141" i="1"/>
  <c r="K141" i="1"/>
  <c r="D29" i="1"/>
  <c r="H32" i="1"/>
  <c r="H29" i="1" l="1"/>
  <c r="F29" i="1"/>
  <c r="K21" i="1"/>
  <c r="K134" i="1"/>
  <c r="H134" i="1"/>
  <c r="K29" i="1"/>
  <c r="E160" i="1" l="1"/>
  <c r="C160" i="1"/>
  <c r="G55" i="1"/>
  <c r="H160" i="1" l="1"/>
  <c r="F160" i="1"/>
  <c r="K160" i="1"/>
  <c r="K168" i="1"/>
  <c r="D167" i="1"/>
  <c r="E167" i="1"/>
  <c r="G167" i="1"/>
  <c r="C167" i="1"/>
  <c r="H169" i="1"/>
  <c r="F169" i="1"/>
  <c r="K167" i="1" l="1"/>
  <c r="F137" i="1"/>
  <c r="E134" i="1"/>
  <c r="H167" i="1"/>
  <c r="F167" i="1"/>
  <c r="G128" i="1"/>
  <c r="E128" i="1"/>
  <c r="D128" i="1"/>
  <c r="C128" i="1"/>
  <c r="H124" i="1"/>
  <c r="H123" i="1"/>
  <c r="D122" i="1"/>
  <c r="C122" i="1"/>
  <c r="H117" i="1"/>
  <c r="F117" i="1"/>
  <c r="E116" i="1"/>
  <c r="D116" i="1"/>
  <c r="H112" i="1"/>
  <c r="F112" i="1"/>
  <c r="E110" i="1"/>
  <c r="D110" i="1"/>
  <c r="C110" i="1"/>
  <c r="F107" i="1"/>
  <c r="E104" i="1"/>
  <c r="D104" i="1"/>
  <c r="C104" i="1"/>
  <c r="E103" i="1"/>
  <c r="D103" i="1"/>
  <c r="C103" i="1"/>
  <c r="C67" i="1" s="1"/>
  <c r="E102" i="1"/>
  <c r="D102" i="1"/>
  <c r="C102" i="1"/>
  <c r="C66" i="1" s="1"/>
  <c r="C13" i="1" s="1"/>
  <c r="G65" i="1"/>
  <c r="G12" i="1" s="1"/>
  <c r="D101" i="1"/>
  <c r="C101" i="1"/>
  <c r="C65" i="1" s="1"/>
  <c r="C12" i="1" s="1"/>
  <c r="G64" i="1"/>
  <c r="G11" i="1" s="1"/>
  <c r="D100" i="1"/>
  <c r="C11" i="1"/>
  <c r="D99" i="1"/>
  <c r="D65" i="1" l="1"/>
  <c r="D64" i="1"/>
  <c r="D63" i="1"/>
  <c r="E67" i="1"/>
  <c r="E100" i="1"/>
  <c r="F134" i="1"/>
  <c r="E12" i="1"/>
  <c r="E66" i="1"/>
  <c r="E13" i="1" s="1"/>
  <c r="E99" i="1"/>
  <c r="F99" i="1" s="1"/>
  <c r="D67" i="1"/>
  <c r="D66" i="1"/>
  <c r="C62" i="1"/>
  <c r="K99" i="1"/>
  <c r="K63" i="1" s="1"/>
  <c r="K101" i="1"/>
  <c r="K65" i="1" s="1"/>
  <c r="K100" i="1"/>
  <c r="C98" i="1"/>
  <c r="F104" i="1"/>
  <c r="F116" i="1"/>
  <c r="H101" i="1"/>
  <c r="G98" i="1"/>
  <c r="C14" i="1"/>
  <c r="D98" i="1"/>
  <c r="H100" i="1"/>
  <c r="F101" i="1"/>
  <c r="H104" i="1"/>
  <c r="H99" i="1"/>
  <c r="F110" i="1"/>
  <c r="H110" i="1"/>
  <c r="H116" i="1"/>
  <c r="H122" i="1"/>
  <c r="D13" i="1" l="1"/>
  <c r="H13" i="1" s="1"/>
  <c r="D10" i="1"/>
  <c r="H10" i="1" s="1"/>
  <c r="D11" i="1"/>
  <c r="K64" i="1"/>
  <c r="K11" i="1" s="1"/>
  <c r="D62" i="1"/>
  <c r="D12" i="1"/>
  <c r="C9" i="1"/>
  <c r="E98" i="1"/>
  <c r="F98" i="1" s="1"/>
  <c r="E14" i="1"/>
  <c r="E64" i="1"/>
  <c r="E11" i="1" s="1"/>
  <c r="F11" i="1" s="1"/>
  <c r="F122" i="1"/>
  <c r="E63" i="1"/>
  <c r="E10" i="1" s="1"/>
  <c r="K98" i="1"/>
  <c r="D14" i="1"/>
  <c r="H14" i="1" s="1"/>
  <c r="F100" i="1"/>
  <c r="J9" i="1"/>
  <c r="H98" i="1"/>
  <c r="F10" i="1" l="1"/>
  <c r="H11" i="1"/>
  <c r="F14" i="1"/>
  <c r="H12" i="1"/>
  <c r="F12" i="1"/>
  <c r="F13" i="1"/>
  <c r="D9" i="1"/>
  <c r="E62" i="1"/>
  <c r="F62" i="1" s="1"/>
  <c r="F64" i="1"/>
  <c r="F63" i="1"/>
  <c r="H63" i="1"/>
  <c r="G62" i="1"/>
  <c r="H62" i="1" s="1"/>
  <c r="H64" i="1"/>
  <c r="G9" i="1"/>
  <c r="H65" i="1"/>
  <c r="F65" i="1"/>
  <c r="H9" i="1" l="1"/>
  <c r="K62" i="1"/>
  <c r="E9" i="1"/>
  <c r="F9" i="1" s="1"/>
  <c r="K58" i="1" l="1"/>
  <c r="K12" i="1" s="1"/>
  <c r="K56" i="1"/>
  <c r="K10" i="1" s="1"/>
  <c r="H57" i="1"/>
  <c r="F57" i="1"/>
  <c r="E55" i="1"/>
  <c r="C55" i="1"/>
  <c r="H17" i="1"/>
  <c r="J15" i="1"/>
  <c r="G15" i="1"/>
  <c r="D15" i="1"/>
  <c r="E15" i="1"/>
  <c r="C15" i="1"/>
  <c r="F17" i="1"/>
  <c r="H15" i="1" l="1"/>
  <c r="K55" i="1"/>
  <c r="F15" i="1"/>
  <c r="H55" i="1"/>
  <c r="F55" i="1"/>
  <c r="K9" i="1" l="1"/>
</calcChain>
</file>

<file path=xl/sharedStrings.xml><?xml version="1.0" encoding="utf-8"?>
<sst xmlns="http://schemas.openxmlformats.org/spreadsheetml/2006/main" count="261" uniqueCount="123">
  <si>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</si>
  <si>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</si>
  <si>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</si>
  <si>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</si>
  <si>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</si>
  <si>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</si>
  <si>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</si>
  <si>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</si>
  <si>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</si>
  <si>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</si>
  <si>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</si>
  <si>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</si>
  <si>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</si>
  <si>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</si>
  <si>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</si>
  <si>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</si>
  <si>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</si>
  <si>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</si>
  <si>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</si>
  <si>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</si>
  <si>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</si>
  <si>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</si>
  <si>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</si>
  <si>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</si>
  <si>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</si>
  <si>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</si>
  <si>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</si>
  <si>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</si>
  <si>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</si>
  <si>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</si>
  <si>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</si>
  <si>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</si>
  <si>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</si>
  <si>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</si>
  <si>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</si>
  <si>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</si>
  <si>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Ожидаемый остаток средств на 1 января года, следующего за отчетным</t>
  </si>
  <si>
    <t>Реализация мероприятий не запланирована</t>
  </si>
  <si>
    <t>бюджет ХМАО - Югры</t>
  </si>
  <si>
    <t>бюджет МО</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</si>
  <si>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</si>
  <si>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</si>
  <si>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Великой Отечественной войны (ДАиГ)</t>
  </si>
  <si>
    <t>11.1.</t>
  </si>
  <si>
    <t>11.1.1.</t>
  </si>
  <si>
    <t>11.2.</t>
  </si>
  <si>
    <t>11.2.1.</t>
  </si>
  <si>
    <t>11.2.2.</t>
  </si>
  <si>
    <t>11.2.3.</t>
  </si>
  <si>
    <t>11.2.4.</t>
  </si>
  <si>
    <t>11.2.5.</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</si>
  <si>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</si>
  <si>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</si>
  <si>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</si>
  <si>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</si>
  <si>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</si>
  <si>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</si>
  <si>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</si>
  <si>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</si>
  <si>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</si>
  <si>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</si>
  <si>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Сетевой план- график*</t>
  </si>
  <si>
    <t>11.1.2.</t>
  </si>
  <si>
    <r>
      <t xml:space="preserve">Государственная программа "Развитие здравоохранения  на 2018-2025 годы и на период до 2030 года" 
</t>
    </r>
    <r>
      <rPr>
        <sz val="16"/>
        <rFont val="Times New Roman"/>
        <family val="2"/>
        <charset val="204"/>
      </rPr>
      <t>(1. Субвенции на организацию осуществления мероприятий по проведению дезинсекции и дератизации.)</t>
    </r>
  </si>
  <si>
    <r>
      <t xml:space="preserve">Финансовые затраты на реализацию программы в </t>
    </r>
    <r>
      <rPr>
        <u/>
        <sz val="18"/>
        <color theme="1"/>
        <rFont val="Times New Roman"/>
        <family val="2"/>
        <charset val="204"/>
      </rPr>
      <t>2018</t>
    </r>
    <r>
      <rPr>
        <sz val="18"/>
        <color theme="1"/>
        <rFont val="Times New Roman"/>
        <family val="2"/>
        <charset val="204"/>
      </rPr>
      <t xml:space="preserve"> году  </t>
    </r>
  </si>
  <si>
    <t>на 01.02.2018</t>
  </si>
  <si>
    <t xml:space="preserve">Утвержденный план 
на 2018 год </t>
  </si>
  <si>
    <t xml:space="preserve">Уточненный план 
на 2018 год </t>
  </si>
  <si>
    <t>Ожидаемое исполнение на 01.01.2019</t>
  </si>
  <si>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на 2018-2025 годы и на период до 2030 года»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</si>
  <si>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t>
    </r>
    <r>
      <rPr>
        <sz val="16"/>
        <rFont val="Times New Roman"/>
        <family val="2"/>
        <charset val="204"/>
      </rPr>
      <t>(1.Субвенции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поддержку государственных программ субъектов Российской Федерации и муниципальных программ формирования современной городской среды;
3.Субсидии на реализацию полномочий в сфере жилищно-коммунального комплекса;
4.Субсидии на поддержку государственных программ субъектов Российской Федерации и муниципальных программ формирования современной городской среды</t>
    </r>
  </si>
  <si>
    <r>
      <t xml:space="preserve">Государственная программа "Развитие транспортной системы Ханты-Мансийского автономного округа - Югры на 2018-2025 годы и на период до 2030 года"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t>
    </r>
  </si>
  <si>
    <r>
      <rPr>
        <b/>
        <sz val="16"/>
        <rFont val="Times New Roman"/>
        <family val="1"/>
        <charset val="204"/>
      </rPr>
      <t>Государственная программа "Развитие физической культуры и спорта в Ханты-Мансийском автономном округе — Югре на 2018 — 2025 годы и на период до 2030 года"</t>
    </r>
    <r>
      <rPr>
        <b/>
        <sz val="16"/>
        <color rgb="FFFF0000"/>
        <rFont val="Times New Roman"/>
        <family val="2"/>
        <charset val="204"/>
      </rPr>
      <t xml:space="preserve">
</t>
    </r>
    <r>
      <rPr>
        <b/>
        <sz val="16"/>
        <rFont val="Times New Roman"/>
        <family val="1"/>
        <charset val="204"/>
      </rPr>
      <t>(</t>
    </r>
    <r>
      <rPr>
        <sz val="16"/>
        <rFont val="Times New Roman"/>
        <family val="1"/>
        <charset val="204"/>
      </rPr>
      <t>1</t>
    </r>
    <r>
      <rPr>
        <b/>
        <sz val="16"/>
        <rFont val="Times New Roman"/>
        <family val="1"/>
        <charset val="204"/>
      </rPr>
      <t xml:space="preserve">. </t>
    </r>
    <r>
      <rPr>
        <sz val="16"/>
        <rFont val="Times New Roman"/>
        <family val="1"/>
        <charset val="204"/>
      </rPr>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t>
    </r>
    <r>
      <rPr>
        <sz val="16"/>
        <color rgb="FFFF0000"/>
        <rFont val="Times New Roman"/>
        <family val="2"/>
        <charset val="204"/>
      </rPr>
      <t xml:space="preserve">
</t>
    </r>
  </si>
  <si>
    <r>
      <rPr>
        <b/>
        <sz val="16"/>
        <rFont val="Times New Roman"/>
        <family val="1"/>
        <charset val="204"/>
      </rPr>
      <t>Государственная программа "Развитие культуры и туризма в Ханты-Мансийском автономном округе - Югре на 2018-2025 годы и на период до 2030 года"</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 xml:space="preserve">(1.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r>
    <r>
      <rPr>
        <sz val="16"/>
        <color rgb="FFFF0000"/>
        <rFont val="Times New Roman"/>
        <family val="2"/>
        <charset val="204"/>
      </rPr>
      <t xml:space="preserve">
</t>
    </r>
    <r>
      <rPr>
        <sz val="16"/>
        <rFont val="Times New Roman"/>
        <family val="1"/>
        <charset val="204"/>
      </rPr>
      <t>2. Субсидии на развитие сферы культуры в муниципальных образованиях автономного округа;</t>
    </r>
    <r>
      <rPr>
        <sz val="16"/>
        <color rgb="FFFF0000"/>
        <rFont val="Times New Roman"/>
        <family val="2"/>
        <charset val="204"/>
      </rPr>
      <t xml:space="preserve">
</t>
    </r>
    <r>
      <rPr>
        <sz val="16"/>
        <rFont val="Times New Roman"/>
        <family val="1"/>
        <charset val="204"/>
      </rPr>
      <t>3. Субсидии на поддержку отрасли культуры;</t>
    </r>
    <r>
      <rPr>
        <sz val="16"/>
        <color rgb="FFFF0000"/>
        <rFont val="Times New Roman"/>
        <family val="2"/>
        <charset val="204"/>
      </rPr>
      <t xml:space="preserve">
</t>
    </r>
    <r>
      <rPr>
        <sz val="16"/>
        <rFont val="Times New Roman"/>
        <family val="1"/>
        <charset val="204"/>
      </rPr>
      <t>4. Судсидии на поддержку творческой деятельности и техническое оснащение детских и кукольных театров; 
5.Субсидии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социальной политики")</t>
    </r>
    <r>
      <rPr>
        <sz val="16"/>
        <color rgb="FFFF0000"/>
        <rFont val="Times New Roman"/>
        <family val="2"/>
        <charset val="204"/>
      </rPr>
      <t xml:space="preserve">
</t>
    </r>
  </si>
  <si>
    <t xml:space="preserve">Заключен  МК № 08/2017 от 25.10.2017 с ООО СК "ЮВиС"  на выполнение работ по строительству объекта "Улица Киртбая от  ул. 1 "З" до ул. 3 "З" . Цена контракта - 678 069,2 тыс.руб. В 2017 году выполнены работы на сумму  83 768,8 тыс.руб. Срок выполнения работ по 30 июня 2019 года. Ориентировочный срок ввода объекта в эксплуатацию - июль 2019 года.  </t>
  </si>
  <si>
    <t>11.1.2.1.</t>
  </si>
  <si>
    <r>
      <rPr>
        <b/>
        <sz val="16"/>
        <rFont val="Times New Roman"/>
        <family val="1"/>
        <charset val="204"/>
      </rPr>
      <t>Государственная программа «Содействие занятости населения в Ханты-Мансийском автономном округе – Югре на 2018-2025 годы и на период до 2030 года»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2. Иные межбюджетные трансферты на реализацию  мероприятий по содействию трудоустройству граждан.)</t>
    </r>
  </si>
  <si>
    <t xml:space="preserve">В связи с отсутствием на 01.01.2018 участников подпрограммы, средства федерального бюджета до муниципального образования не доводились. </t>
  </si>
  <si>
    <t>В 2018 году из средств окружного бюджета предусмотрены расходы на приобретение конвертов и бумаги.</t>
  </si>
  <si>
    <r>
      <rPr>
        <u/>
        <sz val="16"/>
        <rFont val="Times New Roman"/>
        <family val="2"/>
        <charset val="204"/>
      </rPr>
      <t>АГ:</t>
    </r>
    <r>
      <rPr>
        <sz val="16"/>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на приобретение материальных запасов планируется провести в соответствии с планом - графиком.
</t>
    </r>
  </si>
  <si>
    <r>
      <rPr>
        <b/>
        <sz val="16"/>
        <rFont val="Times New Roman"/>
        <family val="1"/>
        <charset val="204"/>
      </rPr>
      <t>Государственная программа «Развитие образования в Ханты-Мансийском автономном округе – Югре на 2018-2025 годы и на период до 2030 года»</t>
    </r>
    <r>
      <rPr>
        <b/>
        <sz val="16"/>
        <color rgb="FFFF0000"/>
        <rFont val="Times New Roman"/>
        <family val="2"/>
        <charset val="204"/>
      </rPr>
      <t xml:space="preserve">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r>
    <r>
      <rPr>
        <sz val="16"/>
        <color rgb="FFFF0000"/>
        <rFont val="Times New Roman"/>
        <family val="2"/>
        <charset val="204"/>
      </rPr>
      <t xml:space="preserve">
</t>
    </r>
    <r>
      <rPr>
        <sz val="16"/>
        <rFont val="Times New Roman"/>
        <family val="1"/>
        <charset val="204"/>
      </rPr>
      <t>6. Субсидии на дополнительное финансовое обеспечение мероприятий по организации питания обучающихся;</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2012–2017 годы"</t>
    </r>
    <r>
      <rPr>
        <sz val="16"/>
        <color rgb="FFFF0000"/>
        <rFont val="Times New Roman"/>
        <family val="2"/>
        <charset val="204"/>
      </rPr>
      <t xml:space="preserve">
</t>
    </r>
    <r>
      <rPr>
        <sz val="16"/>
        <rFont val="Times New Roman"/>
        <family val="1"/>
        <charset val="204"/>
      </rPr>
      <t>9. Субсидии на строительство и реконструкцию дошкольных образовательных и общеобразовательных организаций;</t>
    </r>
    <r>
      <rPr>
        <sz val="16"/>
        <color rgb="FFFF0000"/>
        <rFont val="Times New Roman"/>
        <family val="2"/>
        <charset val="204"/>
      </rPr>
      <t xml:space="preserve">
</t>
    </r>
    <r>
      <rPr>
        <sz val="16"/>
        <rFont val="Times New Roman"/>
        <family val="1"/>
        <charset val="204"/>
      </rPr>
      <t>10. Иные межбюджетные трансферы от Департамента образования и молодежной политики ХМАО-Югры на организацию и проведение единого государственного экзамена.</t>
    </r>
  </si>
  <si>
    <r>
      <rPr>
        <u/>
        <sz val="16"/>
        <rFont val="Times New Roman"/>
        <family val="1"/>
        <charset val="204"/>
      </rPr>
      <t>АГ:</t>
    </r>
    <r>
      <rPr>
        <sz val="16"/>
        <rFont val="Times New Roman"/>
        <family val="1"/>
        <charset val="204"/>
      </rPr>
      <t xml:space="preserve"> По состоянию на 01.02.2018 произведена выплата заработной платы за первую половину января месяца 2018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6"/>
        <rFont val="Times New Roman"/>
        <family val="1"/>
        <charset val="204"/>
      </rPr>
      <t>ДФ:</t>
    </r>
    <r>
      <rPr>
        <sz val="16"/>
        <rFont val="Times New Roman"/>
        <family val="1"/>
        <charset val="204"/>
      </rPr>
      <t xml:space="preserve"> Иные межбюджетные трансферты на реализацию  мероприятий по содействию трудоустройству граждан зарезервированы в бюджетной росписи департамента финансов до определения исполнителей.
</t>
    </r>
    <r>
      <rPr>
        <u/>
        <sz val="16"/>
        <color rgb="FFFF0000"/>
        <rFont val="Times New Roman"/>
        <family val="2"/>
        <charset val="204"/>
      </rPr>
      <t/>
    </r>
  </si>
  <si>
    <r>
      <rPr>
        <u/>
        <sz val="16"/>
        <rFont val="Times New Roman"/>
        <family val="1"/>
        <charset val="204"/>
      </rPr>
      <t>УППЭК:</t>
    </r>
    <r>
      <rPr>
        <sz val="16"/>
        <rFont val="Times New Roman"/>
        <family val="1"/>
        <charset val="204"/>
      </rPr>
      <t xml:space="preserve">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Кроме того, денежные средства будут использованы на выплату заработной платы и начисления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по санитарно-противоэпидемическим мероприятиям (акарицидная, ларвицидная обработки, барьерная дератизация) города Сургута), а также на техническое обеспечение. Денежные средства будут освоены в течение года.</t>
    </r>
  </si>
  <si>
    <r>
      <t>Государственная программа «Социальная поддержка жителей Ханты-Мансийского автономного округа - Югры на 2018 - 2025 годы и на период до 2030 года»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</si>
  <si>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rPr>
        <u/>
        <sz val="16"/>
        <rFont val="Times New Roman"/>
        <family val="1"/>
        <charset val="204"/>
      </rPr>
      <t>АГ:</t>
    </r>
    <r>
      <rPr>
        <sz val="16"/>
        <rFont val="Times New Roman"/>
        <family val="1"/>
        <charset val="204"/>
      </rPr>
      <t xml:space="preserve"> Функции по обеспечению организации деятельности   по государственной регистрации актов гражданского состояния, осуществляемые   в рамках переданных государственных полномочий    осуществляются в плановом режиме.         </t>
    </r>
    <r>
      <rPr>
        <sz val="16"/>
        <color rgb="FFFF0000"/>
        <rFont val="Times New Roman"/>
        <family val="2"/>
        <charset val="204"/>
      </rPr>
      <t xml:space="preserve">           
</t>
    </r>
    <r>
      <rPr>
        <u/>
        <sz val="16"/>
        <color rgb="FFFF0000"/>
        <rFont val="Times New Roman"/>
        <family val="2"/>
        <charset val="204"/>
      </rPr>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</si>
  <si>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
</t>
    </r>
    <r>
      <rPr>
        <sz val="16"/>
        <rFont val="Times New Roman"/>
        <family val="2"/>
        <charset val="204"/>
      </rPr>
      <t>(1. 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t>
    </r>
  </si>
  <si>
    <r>
      <t>Государственная программа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</si>
  <si>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 
</t>
    </r>
    <r>
      <rPr>
        <sz val="16"/>
        <rFont val="Times New Roman"/>
        <family val="2"/>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</si>
  <si>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t>Размещение заявок на проведение аукционов по приобретению жилых помещений для участников программы, согласно плана-графика, состоится в апреле 2018 года (41 - 1 комн.кв., 20 - 2 комн.кв, 6-3 комн.кв, 2 - 4 комн.кв., на сумму 203 549,64 тыс.руб.)</t>
  </si>
  <si>
    <t>По состоянию на 01.01.2018 на учете состоит 2 человека из числа ветеранов Великой Отечественной войны и лиц приравненных категорий, нуждающихся в улучшении жилищных условий. С учетом средств федерального и окружного бюджета в 2018 году планируется приобрести в муниципальную собственность для предоставления по договору социального найма одно жилое помещение.
Размещение заявки на проведение аукциона по приобретению жилого помещения для участника программы состоится в феврале 2018 года. (1 комн.кв., на сумму 2 043,3 тыс.руб.).</t>
  </si>
  <si>
    <r>
      <rPr>
        <u/>
        <sz val="16"/>
        <rFont val="Times New Roman"/>
        <family val="1"/>
        <charset val="204"/>
      </rPr>
      <t xml:space="preserve">ДГХ: 
</t>
    </r>
    <r>
      <rPr>
        <sz val="16"/>
        <rFont val="Times New Roman"/>
        <family val="1"/>
        <charset val="204"/>
      </rPr>
      <t>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предусмотрено:
1) капитальный ремонт объекта "Магистральные сети водопровода по ул. Дзержинского участок от ж/д 7/3 до ул. Республики". Расходы запланированы на 4 квартал 2018. 
2) возмещение части затрат на уплату процентов по привлекаемым заемным средствам на оплату задолженности за энергоресурсы. Субсидия носит заявительный характер. На 01.02.2018 обращений не поступало.
3) возмещение части затрат на уплату процентов по привлекаемым заемным средствам для реализации инвестиционных проектов, направленных на энергосбережение и повышение энергетической эффективности в системах коммунальной инфраструктуры и жилищном фонде. Субсидия носит заявительный характер. На 01.02.2018 обращений не поступало.
4) финансирование инвестиционных проектов в сфере жилищно-коммунального комплекса с привлечением заемных средств.</t>
    </r>
    <r>
      <rPr>
        <sz val="16"/>
        <color rgb="FFFF0000"/>
        <rFont val="Times New Roman"/>
        <family val="1"/>
        <charset val="204"/>
      </rPr>
      <t xml:space="preserve">
</t>
    </r>
    <r>
      <rPr>
        <sz val="16"/>
        <rFont val="Times New Roman"/>
        <family val="1"/>
        <charset val="204"/>
      </rPr>
      <t>В рамках подпрограммы  "Обеспечение равных прав потребителей на получение энергетических ресурсов" запланированы: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01.02.2018 обращений не поступало. (ДГХ)
2) расходы на оплату труда для осуществления переданного государственного полномочия. (УБУиО)
В рамках подпрограммы "Повышение энергоэффективности в отраслях экономики" предусмотрено:
1) установка (замена) АУРТЭ в 5 зданиях учреждений, установка (замена)  индивидуальных приборов учета  в муниципальных жилых и нежилых помещениях в количестве 106 шт. (ДГХ)
2) установка (замена) индивидуальных приборов учета  в муниципальных жилых и нежилых помещениях в количестве 6 шт. (КУИ)
3)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0,9  км, установка 2 частотных преобразователя на котельном оборудовании, ремонт магистральные тепловых сети в двухтрубном исчислении протяжённостью 855 пог.м., произвести замену светильников на светильники с энергосберегающими лампами на 19 объектах.
В рамках подпрограммы "Формирование комфортной городской среды" предусмотрено благоустройство дворовых территорий многоквартирных домов в г. Сургуте по 21 адресу. Планируемая площадь выполнения работ 33 870,3 кв.м. Расходы запланированы на 3, 4 кварталы 2018 года.</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 xml:space="preserve">В рамках данной программы предусмотрены средства на строительство объекта  «Пешеходный мост в сквере "Старожилов" в г.Сургуте». Извещение о проведении аукциона на выполнение строительно-монтажных работ, согласно плана-графика, будет размещено в феврале 2018 года. Начальная максимальная цена контракта – 17 261,07 тыс.руб.  Запланированный  срок окончания работ – декабрь 2018 года. </t>
    </r>
    <r>
      <rPr>
        <u/>
        <sz val="16"/>
        <rFont val="Times New Roman"/>
        <family val="1"/>
        <charset val="204"/>
      </rPr>
      <t xml:space="preserve">
 УППЭК</t>
    </r>
    <r>
      <rPr>
        <sz val="16"/>
        <rFont val="Times New Roman"/>
        <family val="1"/>
        <charset val="204"/>
      </rPr>
      <t>: в 2018 году планируется благоустройство объекта  "Сквер в мкр-не 31". Средства  будут освоены в течение  года.</t>
    </r>
    <r>
      <rPr>
        <sz val="24"/>
        <color rgb="FFFF0000"/>
        <rFont val="Times New Roman"/>
        <family val="1"/>
        <charset val="204"/>
      </rPr>
      <t xml:space="preserve">
                   </t>
    </r>
    <r>
      <rPr>
        <sz val="16"/>
        <color rgb="FFFF0000"/>
        <rFont val="Times New Roman"/>
        <family val="2"/>
        <charset val="204"/>
      </rPr>
      <t xml:space="preserve">                                                                                         </t>
    </r>
  </si>
  <si>
    <r>
      <rPr>
        <u/>
        <sz val="16"/>
        <rFont val="Times New Roman"/>
        <family val="2"/>
        <charset val="204"/>
      </rPr>
      <t>ДГХ</t>
    </r>
    <r>
      <rPr>
        <sz val="16"/>
        <rFont val="Times New Roman"/>
        <family val="2"/>
        <charset val="204"/>
      </rPr>
      <t xml:space="preserve">:  В 2018 году запланирован ремонт дорог общей площадью 157,93  тыс.кв.м.     
Заключен муниципальный контракт от 08.09.2017 № 48-ГХ  с АО "АВТОДОРСТРОЙ" на ремонт автомобильных дорог на сумму 385 814,2тыс.руб. (средства окружного бюджета 366 523,5 тыс.руб., средства городского бюджета 19 290,7тыс.руб.). Расходы запланированы на 3, 4 кварталы 2018 года.
</t>
    </r>
    <r>
      <rPr>
        <u/>
        <sz val="16"/>
        <rFont val="Times New Roman"/>
        <family val="1"/>
        <charset val="204"/>
      </rPr>
      <t>ДАиГ:</t>
    </r>
    <r>
      <rPr>
        <sz val="16"/>
        <rFont val="Times New Roman"/>
        <family val="1"/>
        <charset val="204"/>
      </rPr>
      <t xml:space="preserve">  В рамках реализации данной программы ведется строительство объекта "Улица Киртбая от  ул. 1 "З" до ул. 3 "З" Заключен  муниципальный контракт № 08/2017 от 25.10.2017  на выполнение работ по строительству объекта с ООО СК "ЮВиС". Цена контракта - 678 069,2 тыс.руб.   Срок выполнения работ по 30 июня 2019 года. Ориентировочный срок ввода объекта в эксплуатацию - июль 2019 года.  </t>
    </r>
  </si>
  <si>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2018–2025 годы и на период до 2030 года»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</si>
  <si>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2018–2025 годы и на период до 2030 года» </t>
  </si>
  <si>
    <t xml:space="preserve">Государственная программа «Информационное общество Ханты-Мансийского автономного округа – Югры на 2018–2025 годы и на период до 2030 года» </t>
  </si>
  <si>
    <t xml:space="preserve">Государственная программа «Управление государственными финансами в Ханты-Мансийском автономном округе – Югре на 2018–2025 годы и на период до 2030 года» </t>
  </si>
  <si>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2018–2025 годы и на период до 2030 года"</t>
    </r>
    <r>
      <rPr>
        <sz val="16"/>
        <color theme="1"/>
        <rFont val="Times New Roman"/>
        <family val="2"/>
        <charset val="204"/>
      </rPr>
      <t xml:space="preserve"> 
</t>
    </r>
  </si>
  <si>
    <t>Государственная программа «Развитие гражданского общества Ханты-Мансийского автономного округа – Югры на 2018–2025 годы и на период до 2030 года»</t>
  </si>
  <si>
    <t xml:space="preserve">Государственная программа «Управление государственным имуществом Ханты-Мансийского автономного округа – Югры на 2018–2025 годы и на период до 2030 года» </t>
  </si>
  <si>
    <t>25.</t>
  </si>
  <si>
    <t xml:space="preserve">Государственная программа "Воспроизводство и использование природных ресурсов Ханты-Мансийского автономного округа – Югры в 2018–2025 годах и на период до 2030 года"
</t>
  </si>
  <si>
    <t>27.</t>
  </si>
  <si>
    <t>Государственная программа "Развитие промышленности, инноваций и туризма в Ханты-Мансийском автономном округе – Югре в 2018–2025 годах и на период до 2030 года"</t>
  </si>
  <si>
    <t>28.</t>
  </si>
  <si>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2018 год запланирован ремонт 4 квартир детям-сиротам по следующим адресам: ул. Мелик-Карамова, 41, кв. 19 (60,4 м2), ул. 50 лет ВЛКСМ, 11, кв. 54 (40.1 м2), ул. Майская, 10, кв. 147 (27,5 м2), пр. Мира, 9, кв. 97 (52 м2). Расходы запланированы на 1, 3 кварталы 2018 года.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реализации мероприятий программы планируется приобретение жилых помещений для детей-сирот и детей оставшихся без попечения родителей. Согласно плана-графика аукцион будет объявлен в марте 2018 года (33 - 1 комн.кв., на сумму - 78 759,9 тыс.руб.)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реализация  мероприятий программы осуществляется в плановом режиме, освоение средств планируется до конца 2018 года:</t>
    </r>
    <r>
      <rPr>
        <sz val="16"/>
        <color rgb="FFFF0000"/>
        <rFont val="Times New Roman"/>
        <family val="2"/>
        <charset val="204"/>
      </rPr>
      <t xml:space="preserve">
</t>
    </r>
    <r>
      <rPr>
        <sz val="16"/>
        <rFont val="Times New Roman"/>
        <family val="1"/>
        <charset val="204"/>
      </rPr>
      <t>Доля  планируемая для прохождения детьми-сиротами и детьми, оставшихся без попечения родителей  в возрасте от 6 до 17 лет (включительно),  оздоровления в организациях отдыха детей и их оздоровления, от общей численности детей, нуждающихся  в оздоровлении, - 37,4 % .</t>
    </r>
  </si>
  <si>
    <r>
      <t xml:space="preserve">Государственная программа «Обеспечение экологической безопасности Ханты-Мансийского автономного округа -Югры на 2018-2025 годы и на период до 2030 года"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</si>
  <si>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"Обеспечение доступным и комфортным жильем жителей Ханты-Мансийского автономного округа - Югры в 2018 - 2025 годах и на период до 2030 года"
</t>
    </r>
    <r>
      <rPr>
        <sz val="16"/>
        <rFont val="Times New Roman"/>
        <family val="2"/>
        <charset val="204"/>
      </rPr>
      <t xml:space="preserve">
</t>
    </r>
  </si>
  <si>
    <t>Подпрограмма II "Содействие развитию жилищного строительства"</t>
  </si>
  <si>
    <t>Приобретение жилых помещений в целях обеспечения жильём граждан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</si>
  <si>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t>
  </si>
  <si>
    <t xml:space="preserve">Подпрограмма  IV "Обеспечение мерами государственной поддержки по улучшению жилищных условий отдельных категорий граждан"
</t>
  </si>
  <si>
    <t>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  (УУиРЖ)</t>
  </si>
  <si>
    <t>Предоставление субсидий органам местного самоуправления муниципальных образований для реализации полномочий в области строительства и жилищных отношений
 (ДАиГ)</t>
  </si>
  <si>
    <t>11.1.1.1</t>
  </si>
  <si>
    <r>
      <rPr>
        <u/>
        <sz val="16"/>
        <rFont val="Times New Roman"/>
        <family val="1"/>
        <charset val="204"/>
      </rPr>
      <t xml:space="preserve">АГ: </t>
    </r>
    <r>
      <rPr>
        <sz val="16"/>
        <rFont val="Times New Roman"/>
        <family val="1"/>
        <charset val="204"/>
      </rPr>
      <t xml:space="preserve">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20.12.2017 № 78.  
       За счет средств субсидии планируется производить расходы на выплату заработной платы и начислений на выплаты по оплате труда работникам МКУ "МФЦ г. Сургута".
       За счет средств местного бюджета предусмотрены расходы на оплату услуг связи, автотранспортных услуг, клининговых услуги, услуг по заправке картриджей и приобретение материальных запасов необходимых для организации предоставления государственных и муниципальных услуг.</t>
    </r>
    <r>
      <rPr>
        <sz val="16"/>
        <color rgb="FFFF0000"/>
        <rFont val="Times New Roman"/>
        <family val="2"/>
        <charset val="204"/>
      </rPr>
      <t xml:space="preserve">
</t>
    </r>
  </si>
  <si>
    <r>
      <rPr>
        <u/>
        <sz val="16"/>
        <rFont val="Times New Roman"/>
        <family val="1"/>
        <charset val="204"/>
      </rPr>
      <t xml:space="preserve">КУИ: </t>
    </r>
    <r>
      <rPr>
        <sz val="16"/>
        <rFont val="Times New Roman"/>
        <family val="1"/>
        <charset val="204"/>
      </rPr>
      <t xml:space="preserve">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Кроме того запланированы расходы для осуществления переданного государственного полномочия по проведению мероприятий по поддержке животноводства, переработки и реализации продукции животноводства
</t>
    </r>
    <r>
      <rPr>
        <u/>
        <sz val="16"/>
        <rFont val="Times New Roman"/>
        <family val="1"/>
        <charset val="204"/>
      </rPr>
      <t>ДГХ:</t>
    </r>
    <r>
      <rPr>
        <sz val="16"/>
        <rFont val="Times New Roman"/>
        <family val="1"/>
        <charset val="204"/>
      </rPr>
      <t xml:space="preserve"> В рамках реализации мероприятий программы предоставляется субсидия на финансовое обеспечение (возмещение) затрат по отлову и содержанию безнадзорных животных.В 2018 году планируется утилизировать 1 800 безнадзорных животных.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Денежные средства будут освоены в течение года.
</t>
    </r>
    <r>
      <rPr>
        <u/>
        <sz val="18"/>
        <rFont val="Times New Roman"/>
        <family val="2"/>
        <charset val="204"/>
      </rPr>
      <t/>
    </r>
  </si>
  <si>
    <r>
      <t xml:space="preserve">АГ(ДК): </t>
    </r>
    <r>
      <rPr>
        <sz val="16"/>
        <rFont val="Times New Roman"/>
        <family val="1"/>
        <charset val="204"/>
      </rPr>
      <t xml:space="preserve">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приобретение спортивного оборудования, экипировки и инвентаря, проведение тренировочных сборов и участие в соревнованиях. Освоение средств планируется в 2018 году.                                                        </t>
    </r>
  </si>
  <si>
    <r>
      <rPr>
        <sz val="16"/>
        <rFont val="Times New Roman"/>
        <family val="1"/>
        <charset val="204"/>
      </rPr>
      <t>ДГХ: Для создания условий деятельности народных дружин запланированы средства на приобретение форменной одежды, нарукавных повязок, удостоверений народных дружинников и вкладышей к удостоверениям, личное страхование народных дружинников.</t>
    </r>
    <r>
      <rPr>
        <u/>
        <sz val="16"/>
        <color rgb="FFFF0000"/>
        <rFont val="Times New Roman"/>
        <family val="2"/>
        <charset val="204"/>
      </rPr>
      <t xml:space="preserve">
</t>
    </r>
    <r>
      <rPr>
        <u/>
        <sz val="16"/>
        <rFont val="Times New Roman"/>
        <family val="1"/>
        <charset val="204"/>
      </rPr>
      <t>АГ:</t>
    </r>
    <r>
      <rPr>
        <sz val="16"/>
        <rFont val="Times New Roman"/>
        <family val="1"/>
        <charset val="204"/>
      </rPr>
      <t xml:space="preserve">  1. По состоянию на 01.02.2018 произведена выплата заработной платы за первую половину января месяца 2018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sz val="16"/>
        <rFont val="Times New Roman"/>
        <family val="1"/>
        <charset val="204"/>
      </rPr>
      <t xml:space="preserve">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2018 год для осуществления данного полномочия планируется провести в соответствии с план-графиком.
</t>
    </r>
    <r>
      <rPr>
        <sz val="16"/>
        <color rgb="FFFF0000"/>
        <rFont val="Times New Roman"/>
        <family val="2"/>
        <charset val="204"/>
      </rPr>
      <t xml:space="preserve">
</t>
    </r>
    <r>
      <rPr>
        <sz val="16"/>
        <rFont val="Times New Roman"/>
        <family val="1"/>
        <charset val="204"/>
      </rPr>
      <t xml:space="preserve">АГ(ДК): Бюджетные ассигнования запланированы на проведение городских мероприятий в рамках городского молодежного проекта "Среда Обитания" (Проведение игры КВН на Кубок Главы города, Фестиваль КВН), в рамках городского молодежного проекта  "Вожатые Сургута" (Молодежный фестиваль "Легкий город") и в рамках городского молодежного проекта "PROфилактика" (Молодежный форум "Революция тела", Проведение VI слета активистов в сфере первичной профилактики). Освоение средств планируется в течение 2018 года.   </t>
    </r>
    <r>
      <rPr>
        <sz val="16"/>
        <color rgb="FFFF0000"/>
        <rFont val="Times New Roman"/>
        <family val="1"/>
        <charset val="204"/>
      </rPr>
      <t xml:space="preserve">                                                                                                </t>
    </r>
    <r>
      <rPr>
        <sz val="16"/>
        <color rgb="FFFF0000"/>
        <rFont val="Times New Roman"/>
        <family val="2"/>
        <charset val="204"/>
      </rPr>
      <t xml:space="preserve">
</t>
    </r>
    <r>
      <rPr>
        <u/>
        <sz val="18"/>
        <color theme="1"/>
        <rFont val="Times New Roman"/>
        <family val="2"/>
        <charset val="204"/>
      </rPr>
      <t/>
    </r>
  </si>
  <si>
    <t>Информация о реализации государственных программ Ханты-Мансийского автономного округа - Югры
на территории городского округа город Сургут на 01.02.2017 года</t>
  </si>
  <si>
    <r>
      <rPr>
        <u/>
        <sz val="16"/>
        <rFont val="Times New Roman"/>
        <family val="1"/>
        <charset val="204"/>
      </rPr>
      <t>ДО</t>
    </r>
    <r>
      <rPr>
        <sz val="16"/>
        <rFont val="Times New Roman"/>
        <family val="1"/>
        <charset val="204"/>
      </rPr>
      <t xml:space="preserve">: Реализация программы осуществляется в плановом режиме, освоение средств планируется до конца 2018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- 25 936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- 1 189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- 48 757 чел.
Численность учащихся частных общеобразовательных организаций на конец года - 438 чел.
Численность учащихся, получающих муниципальную услугу «Реализация дополнительных общеразвивающих программ», на конец года - 8 482 чел.
Численность детей, получающих муниципальную услугу «Организация отдыха детей и молодежи» в оздоровительных лагерях с дневным пребыванием детей - 11 000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- 745 чел.
Планируемое для приобретения количество путевок для детей в возрасте от 6 до 17 лет  в организации, обеспечивающие отдых и оздоровление детей - 2 310 шт.
Достижение уровня средней заработной платы по педагогическим работникам муниципальных организаций дополнительного образования детей подведомственных департаменту образования на 01.02.2018 составило 68 671,6 рублей.
</t>
    </r>
    <r>
      <rPr>
        <sz val="16"/>
        <color rgb="FFFF0000"/>
        <rFont val="Times New Roman"/>
        <family val="2"/>
        <charset val="204"/>
      </rPr>
      <t xml:space="preserve">
</t>
    </r>
    <r>
      <rPr>
        <u/>
        <sz val="16"/>
        <rFont val="Times New Roman"/>
        <family val="1"/>
        <charset val="204"/>
      </rPr>
      <t>ДАиГ:</t>
    </r>
    <r>
      <rPr>
        <sz val="16"/>
        <rFont val="Times New Roman"/>
        <family val="1"/>
        <charset val="204"/>
      </rPr>
      <t xml:space="preserve"> В рамках данной программы средства предусмотрены на выполнение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Заключен муниципальный контракт №15П/2017 от 04.10.2017 с ЗАО "Проектно-инвестиционная компания", сумма по контракту 16 888,2 тыс. руб. Срок выполнения работ - 9 месяцев с даты заключения контракта.  В 2017 году выполнено работ на сумму 7 277,6 тыс. руб. 
В 2018 году планируется заключение контракта на подключение объекта "Средняя общеобразовательная школа в микрорайоне 33 г.Сургута" к электрическим сетям (на сумму 82,2 тыс. руб.)
АГ(ДК): 1) Соглашение между Департаментом образования и молодежной политики ХМАО-Югры и МО городским округом город Сургут по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на стадии подписания.  Планируемая численность детей, посетивших лагерь дневного пребывания - 700 чел. 
                                                                                                                                                                                2) Достижение уровня средней заработной платы  на 01.02.2018 года составило по педагогическим работникам муниципальных организаций дополнительного образования детей в размере 75 158,5 рублей. Освоение планируется в течение 2018 года. </t>
    </r>
    <r>
      <rPr>
        <sz val="16"/>
        <color rgb="FFFF0000"/>
        <rFont val="Times New Roman"/>
        <family val="2"/>
        <charset val="204"/>
      </rPr>
      <t xml:space="preserve">
</t>
    </r>
  </si>
  <si>
    <r>
      <rPr>
        <u/>
        <sz val="16"/>
        <rFont val="Times New Roman"/>
        <family val="1"/>
        <charset val="204"/>
      </rPr>
      <t xml:space="preserve">АГ: </t>
    </r>
    <r>
      <rPr>
        <sz val="16"/>
        <rFont val="Times New Roman"/>
        <family val="1"/>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2018 года. </t>
    </r>
    <r>
      <rPr>
        <sz val="16"/>
        <color rgb="FFFF0000"/>
        <rFont val="Times New Roman"/>
        <family val="2"/>
        <charset val="204"/>
      </rPr>
      <t xml:space="preserve">
</t>
    </r>
    <r>
      <rPr>
        <u/>
        <sz val="16"/>
        <rFont val="Times New Roman"/>
        <family val="1"/>
        <charset val="204"/>
      </rPr>
      <t>АГ(ДК):</t>
    </r>
    <r>
      <rPr>
        <sz val="16"/>
        <rFont val="Times New Roman"/>
        <family val="1"/>
        <charset val="204"/>
      </rPr>
      <t xml:space="preserve"> 1) Соглашение между Департамента культуры ХМАО-Югры и МО городским округом город Сургут на стадии подписания.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бюджетные ассигнования запланированы для формирования информационных ресурсов общедоступных библиотек Югры и модернизацию программно-аппаратных комплексов общедоступных библиотек (МБУК "ЦБС"). Планируется приобретение оборудования для модернизации сайтов, автоматизации музеев и для инвалидов (МБУК "СКМ", "СХМ"). 
Денежные средства планируется освоить в течении 2018 года.                                                                                                                                          2) Использование бюджетных ассигнований на организацию и показ театральной постановки (МАУ "ТАиК "Петрушка") планируется в 3 квартале 2018 года.                                                                                                                </t>
    </r>
    <r>
      <rPr>
        <sz val="16"/>
        <color theme="1"/>
        <rFont val="Times New Roman"/>
        <family val="1"/>
        <charset val="204"/>
      </rPr>
      <t xml:space="preserve">3) Достижение уровня средней заработной платы на 01.02.2018 года составило по работникам муниципальных учреждений культуры в размере 72 069,0 рублей.    </t>
    </r>
    <r>
      <rPr>
        <sz val="16"/>
        <color rgb="FFFF0000"/>
        <rFont val="Times New Roman"/>
        <family val="1"/>
        <charset val="204"/>
      </rPr>
      <t xml:space="preserve">                                         
  </t>
    </r>
    <r>
      <rPr>
        <sz val="16"/>
        <color rgb="FFFF0000"/>
        <rFont val="Times New Roman"/>
        <family val="2"/>
        <charset val="204"/>
      </rPr>
      <t xml:space="preserve">
</t>
    </r>
    <r>
      <rPr>
        <u/>
        <sz val="20"/>
        <rFont val="Times New Roman"/>
        <family val="1"/>
        <charset val="204"/>
      </rPr>
      <t/>
    </r>
  </si>
  <si>
    <t xml:space="preserve">На 01.01.2018 участниками мероприятия числится 53 молодые семьи. В 2018 году социальную выплату на приобретение (строительство) жилья планируется предоставить 5 молодым семьям.                                                                                                       
    </t>
  </si>
  <si>
    <t xml:space="preserve">На 01.01.2018 участниками мероприятия числится 437  человек. В 2018 году субсидию за счет средств федерального бюджета на приобретение (строительство) жилья планируется  предоставить 20 льготополучателям.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</si>
</sst>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5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0"/>
      <color theme="1"/>
      <name val="Times New Roman"/>
      <family val="2"/>
      <charset val="204"/>
    </font>
    <font>
      <b/>
      <sz val="20"/>
      <color theme="1"/>
      <name val="Times New Roman"/>
      <family val="2"/>
      <charset val="204"/>
    </font>
    <font>
      <b/>
      <sz val="20"/>
      <name val="Times New Roman"/>
      <family val="2"/>
      <charset val="204"/>
    </font>
    <font>
      <sz val="20"/>
      <name val="Times New Roman"/>
      <family val="2"/>
      <charset val="204"/>
    </font>
    <font>
      <sz val="18"/>
      <name val="Times New Roman"/>
      <family val="2"/>
      <charset val="204"/>
    </font>
    <font>
      <u/>
      <sz val="20"/>
      <name val="Times New Roman"/>
      <family val="1"/>
      <charset val="204"/>
    </font>
    <font>
      <u/>
      <sz val="18"/>
      <color theme="1"/>
      <name val="Times New Roman"/>
      <family val="2"/>
      <charset val="204"/>
    </font>
    <font>
      <i/>
      <sz val="20"/>
      <name val="Times New Roman"/>
      <family val="2"/>
      <charset val="204"/>
    </font>
    <font>
      <sz val="20"/>
      <color theme="0"/>
      <name val="Times New Roman"/>
      <family val="2"/>
      <charset val="204"/>
    </font>
    <font>
      <b/>
      <sz val="20"/>
      <color rgb="FFFF0000"/>
      <name val="Times New Roman"/>
      <family val="2"/>
      <charset val="204"/>
    </font>
    <font>
      <sz val="20"/>
      <color rgb="FFFF0000"/>
      <name val="Times New Roman"/>
      <family val="2"/>
      <charset val="204"/>
    </font>
    <font>
      <u/>
      <sz val="18"/>
      <name val="Times New Roman"/>
      <family val="2"/>
      <charset val="204"/>
    </font>
    <font>
      <i/>
      <sz val="16"/>
      <name val="Times New Roman"/>
      <family val="2"/>
      <charset val="204"/>
    </font>
    <font>
      <sz val="24"/>
      <color rgb="FFFF0000"/>
      <name val="Times New Roman"/>
      <family val="2"/>
      <charset val="204"/>
    </font>
    <font>
      <b/>
      <i/>
      <sz val="20"/>
      <color rgb="FFFF0000"/>
      <name val="Times New Roman"/>
      <family val="2"/>
      <charset val="204"/>
    </font>
    <font>
      <b/>
      <sz val="16"/>
      <name val="Times New Roman"/>
      <family val="2"/>
      <charset val="204"/>
    </font>
    <font>
      <sz val="16"/>
      <name val="Times New Roman"/>
      <family val="2"/>
      <charset val="204"/>
    </font>
    <font>
      <sz val="16"/>
      <color rgb="FFFF0000"/>
      <name val="Times New Roman"/>
      <family val="2"/>
      <charset val="204"/>
    </font>
    <font>
      <b/>
      <sz val="16"/>
      <color rgb="FFFF0000"/>
      <name val="Times New Roman"/>
      <family val="2"/>
      <charset val="204"/>
    </font>
    <font>
      <u/>
      <sz val="16"/>
      <color rgb="FFFF0000"/>
      <name val="Times New Roman"/>
      <family val="2"/>
      <charset val="204"/>
    </font>
    <font>
      <i/>
      <sz val="20"/>
      <color rgb="FFFF0000"/>
      <name val="Times New Roman"/>
      <family val="2"/>
      <charset val="204"/>
    </font>
    <font>
      <sz val="18"/>
      <color rgb="FFFF0000"/>
      <name val="Times New Roman"/>
      <family val="2"/>
      <charset val="204"/>
    </font>
    <font>
      <b/>
      <sz val="18"/>
      <color rgb="FFFF0000"/>
      <name val="Times New Roman"/>
      <family val="2"/>
      <charset val="204"/>
    </font>
    <font>
      <u/>
      <sz val="16"/>
      <name val="Times New Roman"/>
      <family val="1"/>
      <charset val="204"/>
    </font>
    <font>
      <sz val="16"/>
      <name val="Times New Roman"/>
      <family val="1"/>
      <charset val="204"/>
    </font>
    <font>
      <sz val="16"/>
      <color rgb="FFFF0000"/>
      <name val="Times New Roman"/>
      <family val="1"/>
      <charset val="204"/>
    </font>
    <font>
      <sz val="24"/>
      <color rgb="FFFF0000"/>
      <name val="Times New Roman"/>
      <family val="1"/>
      <charset val="204"/>
    </font>
    <font>
      <u/>
      <sz val="16"/>
      <name val="Times New Roman"/>
      <family val="2"/>
      <charset val="204"/>
    </font>
    <font>
      <b/>
      <sz val="16"/>
      <name val="Times New Roman"/>
      <family val="1"/>
      <charset val="204"/>
    </font>
    <font>
      <b/>
      <sz val="16"/>
      <color rgb="FFFF0000"/>
      <name val="Times New Roman"/>
      <family val="1"/>
      <charset val="204"/>
    </font>
    <font>
      <b/>
      <i/>
      <sz val="18"/>
      <name val="Times New Roman"/>
      <family val="2"/>
      <charset val="204"/>
    </font>
    <font>
      <b/>
      <i/>
      <sz val="20"/>
      <name val="Times New Roman"/>
      <family val="2"/>
      <charset val="204"/>
    </font>
    <font>
      <b/>
      <i/>
      <sz val="16"/>
      <name val="Times New Roman"/>
      <family val="2"/>
      <charset val="204"/>
    </font>
    <font>
      <i/>
      <sz val="18"/>
      <name val="Times New Roman"/>
      <family val="2"/>
      <charset val="204"/>
    </font>
    <font>
      <sz val="24"/>
      <name val="Times New Roman"/>
      <family val="2"/>
      <charset val="204"/>
    </font>
    <font>
      <sz val="16"/>
      <color theme="1"/>
      <name val="Times New Roman"/>
      <family val="2"/>
      <charset val="204"/>
    </font>
    <font>
      <b/>
      <sz val="16"/>
      <color theme="1"/>
      <name val="Times New Roman"/>
      <family val="2"/>
      <charset val="204"/>
    </font>
    <font>
      <b/>
      <i/>
      <sz val="20"/>
      <color theme="1"/>
      <name val="Times New Roman"/>
      <family val="2"/>
      <charset val="204"/>
    </font>
    <font>
      <i/>
      <sz val="20"/>
      <color theme="1"/>
      <name val="Times New Roman"/>
      <family val="2"/>
      <charset val="204"/>
    </font>
    <font>
      <b/>
      <i/>
      <sz val="16"/>
      <name val="Times New Roman"/>
      <family val="1"/>
      <charset val="204"/>
    </font>
    <font>
      <b/>
      <i/>
      <sz val="20"/>
      <name val="Times New Roman"/>
      <family val="1"/>
      <charset val="204"/>
    </font>
    <font>
      <b/>
      <i/>
      <sz val="20"/>
      <color theme="1"/>
      <name val="Times New Roman"/>
      <family val="1"/>
      <charset val="204"/>
    </font>
    <font>
      <i/>
      <sz val="20"/>
      <name val="Times New Roman"/>
      <family val="1"/>
      <charset val="204"/>
    </font>
    <font>
      <i/>
      <sz val="20"/>
      <color theme="1"/>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7">
    <xf numFmtId="0" fontId="0" fillId="0" borderId="0" xfId="0"/>
    <xf numFmtId="0" fontId="13" fillId="0" borderId="0" xfId="0" applyFont="1" applyFill="1" applyBorder="1" applyAlignment="1">
      <alignment horizontal="center" wrapText="1"/>
    </xf>
    <xf numFmtId="0" fontId="13" fillId="0" borderId="0" xfId="0" applyFont="1" applyFill="1" applyBorder="1" applyAlignment="1">
      <alignment wrapText="1"/>
    </xf>
    <xf numFmtId="4" fontId="13" fillId="0" borderId="0" xfId="0" applyNumberFormat="1" applyFont="1" applyFill="1" applyBorder="1" applyAlignment="1">
      <alignment wrapText="1"/>
    </xf>
    <xf numFmtId="2" fontId="13" fillId="0" borderId="0" xfId="0" applyNumberFormat="1" applyFont="1" applyFill="1" applyBorder="1" applyAlignment="1">
      <alignment wrapText="1"/>
    </xf>
    <xf numFmtId="9" fontId="13" fillId="0" borderId="0" xfId="0" applyNumberFormat="1"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wrapText="1"/>
    </xf>
    <xf numFmtId="4" fontId="13" fillId="0" borderId="0" xfId="0" applyNumberFormat="1" applyFont="1" applyFill="1" applyAlignment="1">
      <alignment wrapText="1"/>
    </xf>
    <xf numFmtId="2" fontId="13" fillId="0" borderId="0" xfId="0" applyNumberFormat="1" applyFont="1" applyFill="1" applyAlignment="1">
      <alignment wrapText="1"/>
    </xf>
    <xf numFmtId="9" fontId="13" fillId="0" borderId="0" xfId="0" applyNumberFormat="1" applyFont="1" applyFill="1" applyAlignment="1">
      <alignment wrapText="1"/>
    </xf>
    <xf numFmtId="0" fontId="13" fillId="0" borderId="0" xfId="0" applyFont="1" applyFill="1" applyAlignment="1">
      <alignment horizontal="left" vertical="top" wrapText="1"/>
    </xf>
    <xf numFmtId="0" fontId="13" fillId="0" borderId="0" xfId="0" applyFont="1" applyFill="1" applyAlignment="1">
      <alignment horizontal="justify" wrapText="1"/>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3" fillId="0" borderId="0" xfId="0" applyFont="1" applyFill="1" applyBorder="1" applyAlignment="1">
      <alignment horizontal="justify"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 fontId="14" fillId="0" borderId="0" xfId="0" applyNumberFormat="1" applyFont="1" applyFill="1" applyAlignment="1">
      <alignment horizontal="left" vertical="center" wrapText="1"/>
    </xf>
    <xf numFmtId="4" fontId="14" fillId="0" borderId="0" xfId="0" applyNumberFormat="1" applyFont="1" applyFill="1" applyAlignment="1">
      <alignment horizontal="left" vertical="top" wrapText="1"/>
    </xf>
    <xf numFmtId="9" fontId="23" fillId="0" borderId="1" xfId="0" applyNumberFormat="1" applyFont="1" applyFill="1" applyBorder="1" applyAlignment="1" applyProtection="1">
      <alignment horizontal="center" vertical="center" wrapText="1"/>
      <protection locked="0"/>
    </xf>
    <xf numFmtId="4" fontId="23" fillId="0"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4" fontId="13"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4" fontId="13" fillId="2" borderId="0" xfId="0" applyNumberFormat="1" applyFont="1" applyFill="1" applyAlignment="1">
      <alignment wrapText="1"/>
    </xf>
    <xf numFmtId="0" fontId="26" fillId="0" borderId="0" xfId="0" applyFont="1" applyFill="1" applyAlignment="1">
      <alignment horizontal="justify" wrapText="1"/>
    </xf>
    <xf numFmtId="0" fontId="23" fillId="0" borderId="0" xfId="0" applyFont="1" applyFill="1" applyAlignment="1">
      <alignment horizontal="justify" wrapText="1"/>
    </xf>
    <xf numFmtId="4" fontId="16" fillId="0" borderId="0" xfId="0" applyNumberFormat="1" applyFont="1" applyFill="1" applyBorder="1" applyAlignment="1" applyProtection="1">
      <alignment horizontal="right" wrapText="1"/>
      <protection locked="0"/>
    </xf>
    <xf numFmtId="4" fontId="22" fillId="2"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4" fontId="27"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3" fontId="20" fillId="0" borderId="1" xfId="0" applyNumberFormat="1" applyFont="1" applyFill="1" applyBorder="1" applyAlignment="1" applyProtection="1">
      <alignment horizontal="center" vertical="center" wrapText="1"/>
      <protection locked="0"/>
    </xf>
    <xf numFmtId="1" fontId="20" fillId="0" borderId="1" xfId="0" applyNumberFormat="1" applyFont="1" applyFill="1" applyBorder="1" applyAlignment="1" applyProtection="1">
      <alignment horizontal="center" vertical="center" wrapText="1"/>
      <protection locked="0"/>
    </xf>
    <xf numFmtId="3" fontId="20" fillId="2"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top"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0" fontId="22" fillId="0" borderId="3" xfId="0" applyFont="1" applyFill="1" applyBorder="1" applyAlignment="1" applyProtection="1">
      <alignment horizontal="justify" vertical="top" wrapText="1"/>
      <protection locked="0"/>
    </xf>
    <xf numFmtId="0" fontId="23" fillId="0" borderId="1" xfId="0" applyFont="1" applyFill="1" applyBorder="1" applyAlignment="1" applyProtection="1">
      <alignment horizontal="justify" vertical="top" wrapText="1"/>
      <protection locked="0"/>
    </xf>
    <xf numFmtId="4" fontId="27" fillId="2"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top" wrapText="1"/>
      <protection locked="0"/>
    </xf>
    <xf numFmtId="0" fontId="23" fillId="0" borderId="4" xfId="0" applyFont="1" applyFill="1" applyBorder="1" applyAlignment="1" applyProtection="1">
      <alignment horizontal="justify" vertical="top" wrapText="1"/>
      <protection locked="0"/>
    </xf>
    <xf numFmtId="0" fontId="22" fillId="0" borderId="1" xfId="0" quotePrefix="1"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4" fontId="16" fillId="2"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justify" vertical="top" wrapText="1"/>
      <protection locked="0"/>
    </xf>
    <xf numFmtId="0" fontId="29" fillId="2" borderId="1" xfId="0" applyFont="1" applyFill="1" applyBorder="1" applyAlignment="1" applyProtection="1">
      <alignment horizontal="justify" vertical="top" wrapText="1"/>
      <protection locked="0"/>
    </xf>
    <xf numFmtId="10" fontId="16" fillId="0" borderId="1" xfId="0" applyNumberFormat="1" applyFont="1" applyFill="1" applyBorder="1" applyAlignment="1" applyProtection="1">
      <alignment horizontal="center" vertical="center" wrapText="1"/>
      <protection locked="0"/>
    </xf>
    <xf numFmtId="10" fontId="16"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justify" vertical="top" wrapText="1"/>
      <protection locked="0"/>
    </xf>
    <xf numFmtId="9" fontId="16"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top" wrapText="1"/>
      <protection locked="0"/>
    </xf>
    <xf numFmtId="4" fontId="22" fillId="0" borderId="0" xfId="0" applyNumberFormat="1" applyFont="1" applyFill="1" applyAlignment="1">
      <alignment horizontal="left" vertical="center" wrapText="1"/>
    </xf>
    <xf numFmtId="4" fontId="22"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23" fillId="0" borderId="0" xfId="0" applyFont="1" applyFill="1" applyAlignment="1">
      <alignment horizontal="left" vertical="top" wrapText="1"/>
    </xf>
    <xf numFmtId="0" fontId="23" fillId="0" borderId="0" xfId="0" applyFont="1" applyFill="1" applyAlignment="1">
      <alignment wrapText="1"/>
    </xf>
    <xf numFmtId="4" fontId="22" fillId="2" borderId="0" xfId="0" applyNumberFormat="1" applyFont="1" applyFill="1" applyAlignment="1">
      <alignment horizontal="left" vertical="center" wrapText="1"/>
    </xf>
    <xf numFmtId="4" fontId="22" fillId="2" borderId="0" xfId="0" applyNumberFormat="1" applyFont="1" applyFill="1" applyAlignment="1">
      <alignment horizontal="left" vertical="top" wrapText="1"/>
    </xf>
    <xf numFmtId="0" fontId="23" fillId="2" borderId="0" xfId="0" applyFont="1" applyFill="1" applyAlignment="1">
      <alignment wrapText="1"/>
    </xf>
    <xf numFmtId="2" fontId="22" fillId="0" borderId="1" xfId="0" applyNumberFormat="1" applyFont="1" applyFill="1" applyBorder="1" applyAlignment="1" applyProtection="1">
      <alignment horizontal="center" vertical="center" wrapText="1"/>
      <protection locked="0"/>
    </xf>
    <xf numFmtId="0" fontId="22" fillId="0" borderId="0" xfId="0" applyFont="1" applyFill="1" applyAlignment="1">
      <alignment horizontal="left" vertical="center" wrapText="1"/>
    </xf>
    <xf numFmtId="4" fontId="23" fillId="0" borderId="0" xfId="0" applyNumberFormat="1" applyFont="1" applyFill="1" applyAlignment="1">
      <alignment horizontal="left" vertical="center" wrapText="1"/>
    </xf>
    <xf numFmtId="4" fontId="23" fillId="0" borderId="0" xfId="0" applyNumberFormat="1" applyFont="1" applyFill="1" applyAlignment="1">
      <alignment horizontal="left" vertical="top" wrapText="1"/>
    </xf>
    <xf numFmtId="0" fontId="22" fillId="0" borderId="1" xfId="0" applyNumberFormat="1" applyFont="1" applyFill="1" applyBorder="1" applyAlignment="1" applyProtection="1">
      <alignment horizontal="center" vertical="center" wrapText="1"/>
      <protection locked="0"/>
    </xf>
    <xf numFmtId="4" fontId="33" fillId="2" borderId="1" xfId="0" applyNumberFormat="1" applyFont="1" applyFill="1" applyBorder="1" applyAlignment="1" applyProtection="1">
      <alignment horizontal="center" vertical="center" wrapText="1"/>
      <protection locked="0"/>
    </xf>
    <xf numFmtId="0" fontId="33" fillId="0" borderId="0" xfId="0" applyFont="1" applyFill="1" applyAlignment="1">
      <alignment horizontal="left" vertical="center" wrapText="1"/>
    </xf>
    <xf numFmtId="0" fontId="27" fillId="0" borderId="0" xfId="0" applyFont="1" applyFill="1" applyAlignment="1">
      <alignment horizontal="left" vertical="center" wrapText="1"/>
    </xf>
    <xf numFmtId="0" fontId="34" fillId="0" borderId="0" xfId="0" applyFont="1" applyFill="1" applyAlignment="1">
      <alignment horizontal="left" vertical="top" wrapText="1"/>
    </xf>
    <xf numFmtId="4" fontId="33" fillId="0" borderId="1" xfId="0" applyNumberFormat="1" applyFont="1" applyFill="1" applyBorder="1" applyAlignment="1" applyProtection="1">
      <alignment horizontal="center" vertical="center" wrapText="1"/>
      <protection locked="0"/>
    </xf>
    <xf numFmtId="0" fontId="35" fillId="3" borderId="0" xfId="0" applyFont="1" applyFill="1" applyAlignment="1">
      <alignment horizontal="left" vertical="center" wrapText="1"/>
    </xf>
    <xf numFmtId="0" fontId="23" fillId="2" borderId="0" xfId="0" applyFont="1" applyFill="1" applyAlignment="1">
      <alignment horizontal="left" vertical="top" wrapText="1"/>
    </xf>
    <xf numFmtId="0" fontId="33" fillId="3" borderId="0" xfId="0" applyFont="1" applyFill="1" applyAlignment="1">
      <alignment horizontal="left" vertical="center" wrapText="1"/>
    </xf>
    <xf numFmtId="4" fontId="22" fillId="0" borderId="0" xfId="0" applyNumberFormat="1" applyFont="1" applyFill="1" applyAlignment="1">
      <alignment horizontal="left" wrapText="1"/>
    </xf>
    <xf numFmtId="0" fontId="23" fillId="0" borderId="0" xfId="0" applyFont="1" applyFill="1" applyAlignment="1">
      <alignment horizontal="left" wrapText="1"/>
    </xf>
    <xf numFmtId="0" fontId="16" fillId="2" borderId="1" xfId="0" applyFont="1" applyFill="1" applyBorder="1" applyAlignment="1">
      <alignment horizontal="left" vertical="top" wrapText="1"/>
    </xf>
    <xf numFmtId="4" fontId="21" fillId="2" borderId="1" xfId="0" applyNumberFormat="1" applyFont="1" applyFill="1" applyBorder="1" applyAlignment="1" applyProtection="1">
      <alignment horizontal="center" vertical="center" wrapText="1"/>
      <protection locked="0"/>
    </xf>
    <xf numFmtId="0" fontId="15" fillId="0" borderId="4"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49" fontId="20" fillId="2" borderId="1" xfId="0" applyNumberFormat="1" applyFont="1" applyFill="1" applyBorder="1" applyAlignment="1" applyProtection="1">
      <alignment horizontal="justify" vertical="top" wrapText="1"/>
      <protection locked="0"/>
    </xf>
    <xf numFmtId="0" fontId="25" fillId="2" borderId="1" xfId="0" applyFont="1" applyFill="1" applyBorder="1" applyAlignment="1" applyProtection="1">
      <alignment horizontal="justify" vertical="top" wrapText="1"/>
      <protection locked="0"/>
    </xf>
    <xf numFmtId="4" fontId="20" fillId="2" borderId="1" xfId="0" applyNumberFormat="1" applyFont="1" applyFill="1" applyBorder="1" applyAlignment="1" applyProtection="1">
      <alignment horizontal="center" vertical="center" wrapText="1"/>
      <protection locked="0"/>
    </xf>
    <xf numFmtId="4" fontId="15" fillId="2" borderId="0" xfId="0" applyNumberFormat="1" applyFont="1" applyFill="1" applyAlignment="1">
      <alignment horizontal="left" vertical="center" wrapText="1"/>
    </xf>
    <xf numFmtId="4" fontId="15" fillId="2" borderId="0" xfId="0" applyNumberFormat="1" applyFont="1" applyFill="1" applyAlignment="1">
      <alignment horizontal="left" vertical="top" wrapText="1"/>
    </xf>
    <xf numFmtId="0" fontId="43" fillId="2" borderId="0" xfId="0" applyFont="1" applyFill="1" applyAlignment="1">
      <alignment horizontal="left" vertical="center" wrapText="1"/>
    </xf>
    <xf numFmtId="0" fontId="17" fillId="2" borderId="0" xfId="0" applyFont="1" applyFill="1" applyAlignment="1">
      <alignment horizontal="left" vertical="top" wrapText="1"/>
    </xf>
    <xf numFmtId="0" fontId="45" fillId="2" borderId="1" xfId="0" applyFont="1" applyFill="1" applyBorder="1" applyAlignment="1" applyProtection="1">
      <alignment horizontal="justify" vertical="top" wrapText="1"/>
      <protection locked="0"/>
    </xf>
    <xf numFmtId="4" fontId="44" fillId="2" borderId="1" xfId="0" applyNumberFormat="1" applyFont="1" applyFill="1" applyBorder="1" applyAlignment="1" applyProtection="1">
      <alignment horizontal="center" vertical="center" wrapText="1"/>
      <protection locked="0"/>
    </xf>
    <xf numFmtId="4" fontId="43" fillId="2" borderId="0" xfId="0" applyNumberFormat="1" applyFont="1" applyFill="1" applyAlignment="1">
      <alignment horizontal="left" vertical="center" wrapText="1"/>
    </xf>
    <xf numFmtId="0" fontId="46" fillId="2" borderId="0" xfId="0" applyFont="1" applyFill="1" applyAlignment="1">
      <alignment horizontal="left" vertical="center" wrapText="1"/>
    </xf>
    <xf numFmtId="49" fontId="15" fillId="2" borderId="1" xfId="0" applyNumberFormat="1" applyFont="1" applyFill="1" applyBorder="1" applyAlignment="1" applyProtection="1">
      <alignment horizontal="justify" vertical="top" wrapText="1"/>
      <protection locked="0"/>
    </xf>
    <xf numFmtId="0" fontId="25" fillId="2" borderId="1" xfId="0" applyFont="1" applyFill="1" applyBorder="1" applyAlignment="1" applyProtection="1">
      <alignment horizontal="justify" vertical="center" wrapText="1"/>
      <protection locked="0"/>
    </xf>
    <xf numFmtId="49" fontId="45" fillId="2" borderId="1" xfId="0" applyNumberFormat="1" applyFont="1" applyFill="1" applyBorder="1" applyAlignment="1" applyProtection="1">
      <alignment horizontal="justify" vertical="top" wrapText="1"/>
      <protection locked="0"/>
    </xf>
    <xf numFmtId="49" fontId="25" fillId="2" borderId="1" xfId="0" applyNumberFormat="1" applyFont="1" applyFill="1" applyBorder="1" applyAlignment="1" applyProtection="1">
      <alignment horizontal="justify" vertical="center" wrapText="1"/>
      <protection locked="0"/>
    </xf>
    <xf numFmtId="49" fontId="25" fillId="2"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4" fontId="15" fillId="0" borderId="0" xfId="0" applyNumberFormat="1" applyFont="1" applyFill="1" applyAlignment="1">
      <alignment horizontal="left" vertical="center" wrapText="1"/>
    </xf>
    <xf numFmtId="4" fontId="15" fillId="0" borderId="0" xfId="0" applyNumberFormat="1" applyFont="1" applyFill="1" applyAlignment="1">
      <alignment horizontal="left" vertical="top" wrapText="1"/>
    </xf>
    <xf numFmtId="0" fontId="43" fillId="0" borderId="0" xfId="0" applyFont="1" applyFill="1" applyAlignment="1">
      <alignment horizontal="left" vertical="center" wrapText="1"/>
    </xf>
    <xf numFmtId="0" fontId="17" fillId="0" borderId="0" xfId="0" applyFont="1" applyFill="1" applyAlignment="1">
      <alignment horizontal="left" vertical="top" wrapText="1"/>
    </xf>
    <xf numFmtId="0" fontId="46" fillId="3" borderId="0" xfId="0" applyFont="1" applyFill="1" applyAlignment="1">
      <alignment horizontal="left" vertical="center" wrapText="1"/>
    </xf>
    <xf numFmtId="167" fontId="16" fillId="0"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49" fontId="44" fillId="0" borderId="1" xfId="0" applyNumberFormat="1"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justify" vertical="top" wrapText="1"/>
      <protection locked="0"/>
    </xf>
    <xf numFmtId="0" fontId="46" fillId="0" borderId="0" xfId="0" applyFont="1" applyFill="1" applyAlignment="1">
      <alignment horizontal="left" vertical="center" wrapText="1"/>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justify" vertical="center" wrapText="1"/>
      <protection locked="0"/>
    </xf>
    <xf numFmtId="9" fontId="16" fillId="0" borderId="0" xfId="0" applyNumberFormat="1" applyFont="1" applyFill="1" applyBorder="1" applyAlignment="1" applyProtection="1">
      <alignment horizontal="right" vertical="center" wrapText="1"/>
      <protection locked="0"/>
    </xf>
    <xf numFmtId="1" fontId="16"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justify" vertical="top" wrapText="1"/>
      <protection locked="0"/>
    </xf>
    <xf numFmtId="0" fontId="48" fillId="0" borderId="1" xfId="0" applyFont="1" applyFill="1" applyBorder="1" applyAlignment="1" applyProtection="1">
      <alignment horizontal="justify" vertical="top" wrapText="1"/>
      <protection locked="0"/>
    </xf>
    <xf numFmtId="4" fontId="14" fillId="0" borderId="1" xfId="0" applyNumberFormat="1" applyFont="1" applyFill="1" applyBorder="1" applyAlignment="1" applyProtection="1">
      <alignment horizontal="center" vertical="center" wrapText="1"/>
      <protection locked="0"/>
    </xf>
    <xf numFmtId="4" fontId="14" fillId="2"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0" fontId="49" fillId="0" borderId="1" xfId="0" applyFont="1" applyFill="1" applyBorder="1" applyAlignment="1" applyProtection="1">
      <alignment horizontal="justify" vertical="top" wrapText="1"/>
      <protection locked="0"/>
    </xf>
    <xf numFmtId="0" fontId="14" fillId="0"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2" fontId="14" fillId="2" borderId="1" xfId="0" applyNumberFormat="1"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48" fillId="0" borderId="1" xfId="0" applyFont="1" applyFill="1" applyBorder="1" applyAlignment="1" applyProtection="1">
      <alignment horizontal="justify" vertical="center" wrapText="1"/>
      <protection locked="0"/>
    </xf>
    <xf numFmtId="0" fontId="50" fillId="0" borderId="0" xfId="0" applyFont="1" applyFill="1" applyAlignment="1">
      <alignment horizontal="left" vertical="center" wrapText="1"/>
    </xf>
    <xf numFmtId="0" fontId="51" fillId="0" borderId="0" xfId="0" applyFont="1" applyFill="1" applyAlignment="1">
      <alignment horizontal="left" vertical="center" wrapText="1"/>
    </xf>
    <xf numFmtId="4" fontId="13" fillId="2" borderId="1"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51" fillId="0" borderId="0" xfId="0" applyFont="1" applyFill="1" applyAlignment="1">
      <alignment horizontal="left" vertical="top" wrapText="1"/>
    </xf>
    <xf numFmtId="0" fontId="50" fillId="0" borderId="0" xfId="0" applyFont="1" applyFill="1" applyAlignment="1">
      <alignment horizontal="left" vertical="top" wrapText="1"/>
    </xf>
    <xf numFmtId="0" fontId="14" fillId="2" borderId="1" xfId="0" applyFont="1" applyFill="1" applyBorder="1" applyAlignment="1" applyProtection="1">
      <alignment horizontal="justify" vertical="top" wrapText="1"/>
      <protection locked="0"/>
    </xf>
    <xf numFmtId="0" fontId="49" fillId="2" borderId="1" xfId="0" applyFont="1" applyFill="1" applyBorder="1" applyAlignment="1" applyProtection="1">
      <alignment horizontal="justify" vertical="top" wrapText="1"/>
      <protection locked="0"/>
    </xf>
    <xf numFmtId="4" fontId="14" fillId="2" borderId="0" xfId="0" applyNumberFormat="1" applyFont="1" applyFill="1" applyAlignment="1">
      <alignment horizontal="left" vertical="center" wrapText="1"/>
    </xf>
    <xf numFmtId="4" fontId="14" fillId="2" borderId="0" xfId="0" applyNumberFormat="1" applyFont="1" applyFill="1" applyAlignment="1">
      <alignment horizontal="left" vertical="top" wrapText="1"/>
    </xf>
    <xf numFmtId="0" fontId="51" fillId="2" borderId="0" xfId="0" applyFont="1" applyFill="1" applyAlignment="1">
      <alignment horizontal="left" vertical="top" wrapText="1"/>
    </xf>
    <xf numFmtId="0" fontId="14" fillId="2" borderId="1" xfId="0" quotePrefix="1" applyFont="1" applyFill="1" applyBorder="1" applyAlignment="1" applyProtection="1">
      <alignment horizontal="justify" vertical="top" wrapText="1"/>
      <protection locked="0"/>
    </xf>
    <xf numFmtId="0" fontId="48" fillId="2" borderId="1" xfId="0" applyFont="1" applyFill="1" applyBorder="1" applyAlignment="1" applyProtection="1">
      <alignment horizontal="justify" vertical="top" wrapText="1"/>
      <protection locked="0"/>
    </xf>
    <xf numFmtId="0" fontId="13" fillId="2" borderId="0" xfId="0" applyFont="1" applyFill="1" applyAlignment="1">
      <alignment horizontal="left" vertical="top" wrapText="1"/>
    </xf>
    <xf numFmtId="0" fontId="14" fillId="0" borderId="0" xfId="0" applyFont="1" applyFill="1" applyAlignment="1">
      <alignment horizontal="left" vertical="center" wrapText="1"/>
    </xf>
    <xf numFmtId="10" fontId="14" fillId="0" borderId="1" xfId="0" applyNumberFormat="1" applyFont="1" applyFill="1" applyBorder="1" applyAlignment="1" applyProtection="1">
      <alignment horizontal="center" vertical="center" wrapText="1"/>
      <protection locked="0"/>
    </xf>
    <xf numFmtId="10" fontId="22" fillId="0" borderId="1" xfId="0" applyNumberFormat="1" applyFont="1" applyFill="1" applyBorder="1" applyAlignment="1" applyProtection="1">
      <alignment horizontal="center" vertical="center" wrapText="1"/>
      <protection locked="0"/>
    </xf>
    <xf numFmtId="10" fontId="23" fillId="0" borderId="1"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10" fontId="23" fillId="2" borderId="1" xfId="0" applyNumberFormat="1" applyFont="1" applyFill="1" applyBorder="1" applyAlignment="1" applyProtection="1">
      <alignment horizontal="center" vertical="center" wrapText="1"/>
      <protection locked="0"/>
    </xf>
    <xf numFmtId="10" fontId="21" fillId="0"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10" fontId="22" fillId="2"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10" fontId="44" fillId="2" borderId="1" xfId="0" applyNumberFormat="1" applyFont="1" applyFill="1" applyBorder="1" applyAlignment="1" applyProtection="1">
      <alignment horizontal="center" vertical="center" wrapText="1"/>
      <protection locked="0"/>
    </xf>
    <xf numFmtId="10" fontId="20" fillId="2" borderId="1" xfId="0" applyNumberFormat="1" applyFont="1" applyFill="1" applyBorder="1" applyAlignment="1" applyProtection="1">
      <alignment horizontal="center" vertical="center" wrapText="1"/>
      <protection locked="0"/>
    </xf>
    <xf numFmtId="10" fontId="44" fillId="0" borderId="1" xfId="0" applyNumberFormat="1" applyFont="1" applyFill="1" applyBorder="1" applyAlignment="1" applyProtection="1">
      <alignment horizontal="center" vertical="center" wrapText="1"/>
      <protection locked="0"/>
    </xf>
    <xf numFmtId="10" fontId="20" fillId="0" borderId="1" xfId="0" applyNumberFormat="1" applyFont="1" applyFill="1" applyBorder="1" applyAlignment="1" applyProtection="1">
      <alignment horizontal="center" vertical="center" wrapText="1"/>
      <protection locked="0"/>
    </xf>
    <xf numFmtId="10" fontId="33" fillId="0" borderId="1" xfId="0" applyNumberFormat="1" applyFont="1" applyFill="1" applyBorder="1" applyAlignment="1" applyProtection="1">
      <alignment horizontal="center" vertical="center" wrapText="1"/>
      <protection locked="0"/>
    </xf>
    <xf numFmtId="10" fontId="21" fillId="2" borderId="1" xfId="0" applyNumberFormat="1" applyFont="1" applyFill="1" applyBorder="1" applyAlignment="1" applyProtection="1">
      <alignment horizontal="center" vertical="center" wrapText="1"/>
      <protection locked="0"/>
    </xf>
    <xf numFmtId="10" fontId="13" fillId="2" borderId="1" xfId="0" applyNumberFormat="1" applyFont="1" applyFill="1" applyBorder="1" applyAlignment="1" applyProtection="1">
      <alignment horizontal="center" vertical="center" wrapText="1"/>
      <protection locked="0"/>
    </xf>
    <xf numFmtId="10" fontId="50" fillId="2" borderId="1" xfId="0" applyNumberFormat="1" applyFont="1" applyFill="1" applyBorder="1" applyAlignment="1" applyProtection="1">
      <alignment horizontal="center" vertical="center" wrapText="1"/>
      <protection locked="0"/>
    </xf>
    <xf numFmtId="10" fontId="51" fillId="2" borderId="1" xfId="0" applyNumberFormat="1" applyFont="1" applyFill="1" applyBorder="1" applyAlignment="1" applyProtection="1">
      <alignment horizontal="center" vertical="center" wrapText="1"/>
      <protection locked="0"/>
    </xf>
    <xf numFmtId="10" fontId="50" fillId="0" borderId="1" xfId="0" applyNumberFormat="1" applyFont="1" applyFill="1" applyBorder="1" applyAlignment="1" applyProtection="1">
      <alignment horizontal="center" vertical="center" wrapText="1"/>
      <protection locked="0"/>
    </xf>
    <xf numFmtId="10" fontId="51" fillId="0" borderId="1" xfId="0" applyNumberFormat="1" applyFont="1" applyFill="1" applyBorder="1" applyAlignment="1" applyProtection="1">
      <alignment horizontal="center" vertical="center" wrapText="1"/>
      <protection locked="0"/>
    </xf>
    <xf numFmtId="49" fontId="52" fillId="2" borderId="1" xfId="0" applyNumberFormat="1" applyFont="1" applyFill="1" applyBorder="1" applyAlignment="1" applyProtection="1">
      <alignment horizontal="justify" vertical="center" wrapText="1"/>
      <protection locked="0"/>
    </xf>
    <xf numFmtId="0" fontId="52" fillId="2" borderId="1" xfId="0" applyFont="1" applyFill="1" applyBorder="1" applyAlignment="1" applyProtection="1">
      <alignment horizontal="justify" vertical="center" wrapText="1"/>
      <protection locked="0"/>
    </xf>
    <xf numFmtId="4" fontId="53" fillId="2" borderId="1" xfId="0" applyNumberFormat="1" applyFont="1" applyFill="1" applyBorder="1" applyAlignment="1" applyProtection="1">
      <alignment horizontal="center" vertical="center" wrapText="1"/>
      <protection locked="0"/>
    </xf>
    <xf numFmtId="10" fontId="53" fillId="2" borderId="1" xfId="0" applyNumberFormat="1" applyFont="1" applyFill="1" applyBorder="1" applyAlignment="1" applyProtection="1">
      <alignment horizontal="center" vertical="center" wrapText="1"/>
      <protection locked="0"/>
    </xf>
    <xf numFmtId="10" fontId="54" fillId="2" borderId="1" xfId="0" applyNumberFormat="1" applyFont="1" applyFill="1" applyBorder="1" applyAlignment="1" applyProtection="1">
      <alignment horizontal="center" vertical="center" wrapText="1"/>
      <protection locked="0"/>
    </xf>
    <xf numFmtId="4" fontId="55" fillId="2" borderId="1" xfId="0" applyNumberFormat="1" applyFont="1" applyFill="1" applyBorder="1" applyAlignment="1" applyProtection="1">
      <alignment horizontal="center" vertical="center" wrapText="1"/>
      <protection locked="0"/>
    </xf>
    <xf numFmtId="10" fontId="55" fillId="2" borderId="1" xfId="0" applyNumberFormat="1" applyFont="1" applyFill="1" applyBorder="1" applyAlignment="1" applyProtection="1">
      <alignment horizontal="center" vertical="center" wrapText="1"/>
      <protection locked="0"/>
    </xf>
    <xf numFmtId="10" fontId="56" fillId="2"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top" wrapText="1"/>
      <protection locked="0"/>
    </xf>
    <xf numFmtId="4" fontId="22" fillId="0" borderId="1"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center" vertical="center" wrapText="1"/>
      <protection locked="0"/>
    </xf>
    <xf numFmtId="4" fontId="16" fillId="2" borderId="0" xfId="0" applyNumberFormat="1" applyFont="1" applyFill="1" applyBorder="1" applyAlignment="1" applyProtection="1">
      <alignment horizontal="center" vertical="center" wrapText="1"/>
      <protection locked="0"/>
    </xf>
    <xf numFmtId="0" fontId="46" fillId="2" borderId="1" xfId="0" applyFont="1" applyFill="1" applyBorder="1" applyAlignment="1">
      <alignment horizontal="left" vertical="center" wrapText="1"/>
    </xf>
    <xf numFmtId="9" fontId="45" fillId="2" borderId="1" xfId="0" applyNumberFormat="1" applyFont="1" applyFill="1" applyBorder="1" applyAlignment="1" applyProtection="1">
      <alignment horizontal="center" vertical="center" wrapText="1"/>
      <protection locked="0"/>
    </xf>
    <xf numFmtId="9" fontId="29" fillId="2" borderId="1" xfId="0" applyNumberFormat="1" applyFont="1" applyFill="1" applyBorder="1" applyAlignment="1" applyProtection="1">
      <alignment horizontal="justify" vertical="center" wrapText="1"/>
      <protection locked="0"/>
    </xf>
    <xf numFmtId="0" fontId="38"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4" fontId="15"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justify" vertical="top" wrapText="1"/>
      <protection locked="0"/>
    </xf>
    <xf numFmtId="4" fontId="15" fillId="2" borderId="1" xfId="0" applyNumberFormat="1" applyFont="1" applyFill="1" applyBorder="1" applyAlignment="1" applyProtection="1">
      <alignment horizontal="center" vertical="center" wrapText="1"/>
      <protection locked="0"/>
    </xf>
    <xf numFmtId="0" fontId="48" fillId="0" borderId="1" xfId="0"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0" fontId="15" fillId="0" borderId="4" xfId="0" applyFont="1" applyFill="1" applyBorder="1" applyAlignment="1" applyProtection="1">
      <alignment horizontal="justify" vertical="top" wrapText="1"/>
      <protection locked="0"/>
    </xf>
    <xf numFmtId="0" fontId="15" fillId="0" borderId="3" xfId="0" applyFont="1" applyFill="1" applyBorder="1" applyAlignment="1" applyProtection="1">
      <alignment horizontal="justify" vertical="top" wrapText="1"/>
      <protection locked="0"/>
    </xf>
    <xf numFmtId="10" fontId="14"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4" fontId="28" fillId="0" borderId="1" xfId="0" applyNumberFormat="1" applyFont="1" applyFill="1" applyBorder="1" applyAlignment="1" applyProtection="1">
      <alignment horizontal="center" vertical="center" wrapText="1"/>
      <protection locked="0"/>
    </xf>
    <xf numFmtId="10" fontId="15" fillId="2"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10" fontId="14" fillId="2" borderId="1" xfId="0" applyNumberFormat="1" applyFont="1" applyFill="1" applyBorder="1" applyAlignment="1" applyProtection="1">
      <alignment horizontal="center" vertical="center" wrapText="1"/>
      <protection locked="0"/>
    </xf>
    <xf numFmtId="10" fontId="15" fillId="0" borderId="1"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4" fontId="14" fillId="2" borderId="1" xfId="0" applyNumberFormat="1" applyFont="1" applyFill="1" applyBorder="1" applyAlignment="1" applyProtection="1">
      <alignment horizontal="center" vertical="center" wrapText="1"/>
      <protection locked="0"/>
    </xf>
    <xf numFmtId="0" fontId="47"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justify" vertical="top" wrapText="1"/>
      <protection locked="0"/>
    </xf>
    <xf numFmtId="0" fontId="1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4" fontId="49" fillId="0"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left" vertical="top" wrapText="1"/>
      <protection locked="0"/>
    </xf>
    <xf numFmtId="0" fontId="29" fillId="0" borderId="1" xfId="0" applyFont="1" applyFill="1" applyBorder="1" applyAlignment="1" applyProtection="1">
      <alignment horizontal="left" vertical="top" wrapText="1"/>
      <protection locked="0"/>
    </xf>
    <xf numFmtId="0" fontId="48" fillId="0" borderId="1" xfId="0" applyFont="1" applyFill="1" applyBorder="1" applyAlignment="1" applyProtection="1">
      <alignment horizontal="left" vertical="top" wrapText="1"/>
      <protection locked="0"/>
    </xf>
    <xf numFmtId="9" fontId="29" fillId="2" borderId="1" xfId="0" applyNumberFormat="1" applyFont="1" applyFill="1" applyBorder="1" applyAlignment="1" applyProtection="1">
      <alignment horizontal="center" vertical="center" wrapText="1"/>
      <protection locked="0"/>
    </xf>
    <xf numFmtId="9" fontId="45" fillId="2" borderId="1" xfId="0" applyNumberFormat="1" applyFont="1" applyFill="1" applyBorder="1" applyAlignment="1" applyProtection="1">
      <alignment horizontal="center" vertical="center" wrapText="1"/>
      <protection locked="0"/>
    </xf>
    <xf numFmtId="9" fontId="29" fillId="0" borderId="1" xfId="0" applyNumberFormat="1" applyFont="1" applyFill="1" applyBorder="1" applyAlignment="1" applyProtection="1">
      <alignment horizontal="left" vertical="top" wrapText="1"/>
      <protection locked="0"/>
    </xf>
    <xf numFmtId="9" fontId="45" fillId="0" borderId="1"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justify" vertical="top" wrapText="1"/>
      <protection locked="0"/>
    </xf>
    <xf numFmtId="9" fontId="29" fillId="2" borderId="1" xfId="0" applyNumberFormat="1" applyFont="1" applyFill="1" applyBorder="1" applyAlignment="1" applyProtection="1">
      <alignment horizontal="justify" vertical="center" wrapText="1"/>
      <protection locked="0"/>
    </xf>
    <xf numFmtId="4" fontId="15" fillId="2" borderId="4" xfId="0" applyNumberFormat="1" applyFont="1" applyFill="1" applyBorder="1" applyAlignment="1" applyProtection="1">
      <alignment horizontal="center" vertical="center" wrapText="1"/>
      <protection locked="0"/>
    </xf>
    <xf numFmtId="4" fontId="15" fillId="2" borderId="3" xfId="0" applyNumberFormat="1" applyFont="1" applyFill="1" applyBorder="1" applyAlignment="1" applyProtection="1">
      <alignment horizontal="center"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O406"/>
  <sheetViews>
    <sheetView showZeros="0" tabSelected="1" showOutlineSymbols="0" view="pageBreakPreview" topLeftCell="E1" zoomScale="35" zoomScaleNormal="50" zoomScaleSheetLayoutView="35" zoomScalePageLayoutView="75" workbookViewId="0">
      <selection activeCell="M1" sqref="M1:Q1048576"/>
    </sheetView>
  </sheetViews>
  <sheetFormatPr defaultRowHeight="26.25" outlineLevelRow="1" outlineLevelCol="2" x14ac:dyDescent="0.4"/>
  <cols>
    <col min="1" max="1" width="13" style="7" customWidth="1"/>
    <col min="2" max="2" width="89" style="12" customWidth="1"/>
    <col min="3" max="3" width="31.625" style="8" customWidth="1"/>
    <col min="4" max="4" width="30.875" style="8" customWidth="1"/>
    <col min="5" max="5" width="26.125" style="9" customWidth="1" outlineLevel="2"/>
    <col min="6" max="6" width="18.625" style="10" customWidth="1" outlineLevel="2"/>
    <col min="7" max="7" width="33.75" style="25" customWidth="1" outlineLevel="2"/>
    <col min="8" max="8" width="19.625" style="10" customWidth="1" outlineLevel="2"/>
    <col min="9" max="9" width="26.125" style="10" customWidth="1" outlineLevel="2"/>
    <col min="10" max="10" width="26.625" style="10" customWidth="1" outlineLevel="2"/>
    <col min="11" max="11" width="27.875" style="10" customWidth="1" outlineLevel="2"/>
    <col min="12" max="12" width="131.5" style="27" customWidth="1"/>
    <col min="13" max="14" width="21.5" style="16" customWidth="1"/>
    <col min="15" max="15" width="22.75" style="6" customWidth="1"/>
    <col min="16" max="68" width="9" style="6" customWidth="1"/>
    <col min="69" max="16384" width="9" style="6"/>
  </cols>
  <sheetData>
    <row r="1" spans="1:15" ht="30.75" x14ac:dyDescent="0.45">
      <c r="A1" s="1"/>
      <c r="B1" s="15"/>
      <c r="C1" s="3"/>
      <c r="D1" s="3"/>
      <c r="E1" s="4"/>
      <c r="F1" s="5"/>
      <c r="G1" s="23"/>
      <c r="H1" s="5"/>
      <c r="I1" s="5"/>
      <c r="J1" s="5"/>
      <c r="K1" s="5"/>
      <c r="L1" s="26"/>
    </row>
    <row r="2" spans="1:15" ht="30.75" x14ac:dyDescent="0.45">
      <c r="A2" s="1"/>
      <c r="B2" s="15"/>
      <c r="C2" s="3"/>
      <c r="D2" s="3"/>
      <c r="E2" s="4"/>
      <c r="F2" s="5"/>
      <c r="G2" s="23"/>
      <c r="H2" s="5"/>
      <c r="I2" s="5"/>
      <c r="J2" s="5"/>
      <c r="K2" s="5"/>
      <c r="L2" s="26"/>
    </row>
    <row r="3" spans="1:15" ht="73.5" customHeight="1" x14ac:dyDescent="0.4">
      <c r="A3" s="215" t="s">
        <v>118</v>
      </c>
      <c r="B3" s="215"/>
      <c r="C3" s="215"/>
      <c r="D3" s="215"/>
      <c r="E3" s="215"/>
      <c r="F3" s="215"/>
      <c r="G3" s="215"/>
      <c r="H3" s="215"/>
      <c r="I3" s="215"/>
      <c r="J3" s="215"/>
      <c r="K3" s="215"/>
      <c r="L3" s="215"/>
    </row>
    <row r="4" spans="1:15" s="2" customFormat="1" ht="41.25" customHeight="1" x14ac:dyDescent="0.4">
      <c r="A4" s="124"/>
      <c r="B4" s="125"/>
      <c r="C4" s="186"/>
      <c r="D4" s="186"/>
      <c r="E4" s="186"/>
      <c r="F4" s="186"/>
      <c r="G4" s="187"/>
      <c r="H4" s="126"/>
      <c r="I4" s="126"/>
      <c r="J4" s="127"/>
      <c r="K4" s="126"/>
      <c r="L4" s="28" t="s">
        <v>32</v>
      </c>
      <c r="M4" s="17"/>
      <c r="N4" s="17"/>
    </row>
    <row r="5" spans="1:15" s="11" customFormat="1" ht="57.75" customHeight="1" x14ac:dyDescent="0.25">
      <c r="A5" s="218" t="s">
        <v>3</v>
      </c>
      <c r="B5" s="221" t="s">
        <v>8</v>
      </c>
      <c r="C5" s="219" t="s">
        <v>64</v>
      </c>
      <c r="D5" s="219"/>
      <c r="E5" s="224" t="s">
        <v>65</v>
      </c>
      <c r="F5" s="224"/>
      <c r="G5" s="224"/>
      <c r="H5" s="224"/>
      <c r="I5" s="224" t="s">
        <v>61</v>
      </c>
      <c r="J5" s="222" t="s">
        <v>68</v>
      </c>
      <c r="K5" s="222" t="s">
        <v>36</v>
      </c>
      <c r="L5" s="223" t="s">
        <v>51</v>
      </c>
      <c r="M5" s="16"/>
      <c r="N5" s="16"/>
    </row>
    <row r="6" spans="1:15" s="11" customFormat="1" ht="47.25" customHeight="1" x14ac:dyDescent="0.25">
      <c r="A6" s="218"/>
      <c r="B6" s="221"/>
      <c r="C6" s="220" t="s">
        <v>66</v>
      </c>
      <c r="D6" s="219" t="s">
        <v>67</v>
      </c>
      <c r="E6" s="216" t="s">
        <v>7</v>
      </c>
      <c r="F6" s="216"/>
      <c r="G6" s="216" t="s">
        <v>6</v>
      </c>
      <c r="H6" s="216"/>
      <c r="I6" s="224"/>
      <c r="J6" s="222"/>
      <c r="K6" s="222"/>
      <c r="L6" s="223"/>
      <c r="M6" s="16"/>
      <c r="N6" s="16"/>
    </row>
    <row r="7" spans="1:15" s="11" customFormat="1" ht="28.5" customHeight="1" x14ac:dyDescent="0.25">
      <c r="A7" s="218"/>
      <c r="B7" s="221"/>
      <c r="C7" s="220"/>
      <c r="D7" s="219"/>
      <c r="E7" s="13" t="s">
        <v>0</v>
      </c>
      <c r="F7" s="14" t="s">
        <v>12</v>
      </c>
      <c r="G7" s="24" t="s">
        <v>9</v>
      </c>
      <c r="H7" s="14" t="s">
        <v>2</v>
      </c>
      <c r="I7" s="224"/>
      <c r="J7" s="222"/>
      <c r="K7" s="222"/>
      <c r="L7" s="223"/>
      <c r="M7" s="16"/>
      <c r="N7" s="16"/>
    </row>
    <row r="8" spans="1:15" s="40" customFormat="1" x14ac:dyDescent="0.25">
      <c r="A8" s="33">
        <v>1</v>
      </c>
      <c r="B8" s="34">
        <v>2</v>
      </c>
      <c r="C8" s="35">
        <v>3</v>
      </c>
      <c r="D8" s="35">
        <v>4</v>
      </c>
      <c r="E8" s="36">
        <v>5</v>
      </c>
      <c r="F8" s="35">
        <v>6</v>
      </c>
      <c r="G8" s="37">
        <v>7</v>
      </c>
      <c r="H8" s="38">
        <v>8</v>
      </c>
      <c r="I8" s="38">
        <v>8</v>
      </c>
      <c r="J8" s="38">
        <v>9</v>
      </c>
      <c r="K8" s="35">
        <v>10</v>
      </c>
      <c r="L8" s="38">
        <v>11</v>
      </c>
      <c r="M8" s="39"/>
      <c r="N8" s="39"/>
    </row>
    <row r="9" spans="1:15" s="134" customFormat="1" ht="87" customHeight="1" x14ac:dyDescent="0.25">
      <c r="A9" s="217"/>
      <c r="B9" s="133" t="s">
        <v>31</v>
      </c>
      <c r="C9" s="130">
        <f>SUM(C10:C14)</f>
        <v>11855135.359999999</v>
      </c>
      <c r="D9" s="130">
        <f>SUM(D10:D14)</f>
        <v>11843954.9</v>
      </c>
      <c r="E9" s="130">
        <f>SUM(E10:E14)</f>
        <v>202324.39</v>
      </c>
      <c r="F9" s="155">
        <f>E9/D9</f>
        <v>1.7100000000000001E-2</v>
      </c>
      <c r="G9" s="130">
        <f t="shared" ref="G9" si="0">SUM(G10:G14)</f>
        <v>57573.95</v>
      </c>
      <c r="H9" s="155">
        <f>G9/D9</f>
        <v>4.8999999999999998E-3</v>
      </c>
      <c r="I9" s="131">
        <f>SUM(I10:I14)</f>
        <v>1653595.2</v>
      </c>
      <c r="J9" s="131">
        <f>SUM(J10:J14)</f>
        <v>11843954.9</v>
      </c>
      <c r="K9" s="130">
        <f>SUM(K10:K14)</f>
        <v>0</v>
      </c>
      <c r="L9" s="225"/>
      <c r="M9" s="18"/>
      <c r="N9" s="18"/>
      <c r="O9" s="19"/>
    </row>
    <row r="10" spans="1:15" s="11" customFormat="1" x14ac:dyDescent="0.25">
      <c r="A10" s="217"/>
      <c r="B10" s="129" t="s">
        <v>4</v>
      </c>
      <c r="C10" s="130">
        <f t="shared" ref="C10:K10" si="1">C16+C24+C31+C38+C44+C50+C56+C63+C136+C143+C161+C168+C175+C155+C184</f>
        <v>66074.399999999994</v>
      </c>
      <c r="D10" s="130">
        <f t="shared" si="1"/>
        <v>59939.94</v>
      </c>
      <c r="E10" s="130">
        <f t="shared" si="1"/>
        <v>0</v>
      </c>
      <c r="F10" s="155">
        <f t="shared" ref="F10:F14" si="2">E10/D10</f>
        <v>0</v>
      </c>
      <c r="G10" s="130">
        <f t="shared" si="1"/>
        <v>0</v>
      </c>
      <c r="H10" s="155">
        <f t="shared" ref="H10:H15" si="3">G10/D10</f>
        <v>0</v>
      </c>
      <c r="I10" s="131">
        <f t="shared" si="1"/>
        <v>0</v>
      </c>
      <c r="J10" s="131">
        <f t="shared" si="1"/>
        <v>59939.94</v>
      </c>
      <c r="K10" s="130">
        <f t="shared" si="1"/>
        <v>0</v>
      </c>
      <c r="L10" s="225"/>
      <c r="M10" s="18"/>
      <c r="N10" s="18"/>
      <c r="O10" s="19"/>
    </row>
    <row r="11" spans="1:15" s="11" customFormat="1" x14ac:dyDescent="0.25">
      <c r="A11" s="217"/>
      <c r="B11" s="129" t="s">
        <v>16</v>
      </c>
      <c r="C11" s="130">
        <f>C17+C25+C32+C39+C45+C51+C57+C64+C137+C144+C162+C169+C176+C156+C185</f>
        <v>11291431.699999999</v>
      </c>
      <c r="D11" s="130">
        <f>D17+D25+D32+D39+D45+D51+D57+D64+D137+D144+D162+D169+D176+D156+D185</f>
        <v>11286385.6</v>
      </c>
      <c r="E11" s="130">
        <f>E17+E25+E32+E39+E45+E51+E57+E64+E137+E144+E162+E169+E176+E156+E185</f>
        <v>201626.61</v>
      </c>
      <c r="F11" s="155">
        <f t="shared" si="2"/>
        <v>1.7899999999999999E-2</v>
      </c>
      <c r="G11" s="130">
        <f>G17+G25+G32+G39+G45+G51+G57+G64+G137+G144+G162+G169+G176+G156+G185</f>
        <v>56876.17</v>
      </c>
      <c r="H11" s="155">
        <f t="shared" si="3"/>
        <v>5.0000000000000001E-3</v>
      </c>
      <c r="I11" s="131">
        <f>I17+I25+I32+I39+I45+I51+I57+I64+I137+I144+I162+I169+I176+I156+I185</f>
        <v>1645026.6</v>
      </c>
      <c r="J11" s="131">
        <f>J17+J25+J32+J39+J45+J51+J57+J64+J137+J144+J162+J169+J176+J156+J185</f>
        <v>11286385.6</v>
      </c>
      <c r="K11" s="131">
        <f>K17+K25+K32+K39+K45+K51+K57+K64+K137+K144+K162+K169+K176+K156+K185</f>
        <v>0</v>
      </c>
      <c r="L11" s="225"/>
      <c r="M11" s="18"/>
      <c r="N11" s="18"/>
      <c r="O11" s="19"/>
    </row>
    <row r="12" spans="1:15" s="11" customFormat="1" x14ac:dyDescent="0.25">
      <c r="A12" s="217"/>
      <c r="B12" s="129" t="s">
        <v>11</v>
      </c>
      <c r="C12" s="130">
        <f>C18+C26+C33+C40+C46+C52+C58+C65+C138+C145+C163+C170+C177+C157</f>
        <v>350774.2</v>
      </c>
      <c r="D12" s="130">
        <f>D18+D26+D33+D40+D46+D52+D58+D65+D138+D145+D163+D170+D177+D157</f>
        <v>350774.3</v>
      </c>
      <c r="E12" s="130">
        <f>E18+E26+E33+E40+E46+E52+E58+E65+E138+E145+E163+E170+E177+E157</f>
        <v>697.78</v>
      </c>
      <c r="F12" s="155">
        <f t="shared" si="2"/>
        <v>2E-3</v>
      </c>
      <c r="G12" s="130">
        <f>G18+G26+G33+G40+G46+G52+G58+G65+G138+G145+G163+G170+G177+G157</f>
        <v>697.78</v>
      </c>
      <c r="H12" s="155">
        <f t="shared" si="3"/>
        <v>2E-3</v>
      </c>
      <c r="I12" s="130">
        <f>I18+I26+I33+I40+I46+I52+I58+I65+I138+I145+I163+I170+I177+I157</f>
        <v>8568.6</v>
      </c>
      <c r="J12" s="130">
        <f>J18+J26+J33+J40+J46+J52+J58+J65+J138+J145+J163+J170+J177+J157</f>
        <v>350774.3</v>
      </c>
      <c r="K12" s="130">
        <f>K18+K26+K33+K40+K46+K52+K58+K65+K138+K145+K163+K170+K177+K157</f>
        <v>0</v>
      </c>
      <c r="L12" s="225"/>
      <c r="M12" s="18"/>
      <c r="N12" s="18"/>
      <c r="O12" s="19"/>
    </row>
    <row r="13" spans="1:15" s="11" customFormat="1" x14ac:dyDescent="0.25">
      <c r="A13" s="217"/>
      <c r="B13" s="129" t="s">
        <v>13</v>
      </c>
      <c r="C13" s="130">
        <f t="shared" ref="C13:E14" si="4">C19+C27+C34+C41+C47+C53+C59+C66+C139+C146+C164+C171+C178</f>
        <v>12933.1</v>
      </c>
      <c r="D13" s="130">
        <f t="shared" si="4"/>
        <v>12933.1</v>
      </c>
      <c r="E13" s="130">
        <f t="shared" si="4"/>
        <v>0</v>
      </c>
      <c r="F13" s="155">
        <f t="shared" si="2"/>
        <v>0</v>
      </c>
      <c r="G13" s="130">
        <f>G19+G27+G34+G41+G47+G53+G59+G66+G139+G146+G164+G171+G178+G158</f>
        <v>0</v>
      </c>
      <c r="H13" s="155">
        <f t="shared" si="3"/>
        <v>0</v>
      </c>
      <c r="I13" s="131">
        <f>I19+I27+I34+I41+I47+I53+I59+I66+I139+I146+I164+I171+I178</f>
        <v>0</v>
      </c>
      <c r="J13" s="131">
        <f>J19+J27+J34+J41+J47+J53+J59+J66+J139+J146+J164+J171+J178</f>
        <v>12933.1</v>
      </c>
      <c r="K13" s="130">
        <f>K19+K27+K34+K41+K47+K53+K59+K66+K139+K146+K164+K171+K178+K158</f>
        <v>0</v>
      </c>
      <c r="L13" s="225"/>
      <c r="M13" s="18"/>
      <c r="N13" s="18"/>
      <c r="O13" s="19"/>
    </row>
    <row r="14" spans="1:15" s="11" customFormat="1" x14ac:dyDescent="0.25">
      <c r="A14" s="217"/>
      <c r="B14" s="129" t="s">
        <v>5</v>
      </c>
      <c r="C14" s="130">
        <f t="shared" si="4"/>
        <v>133921.96</v>
      </c>
      <c r="D14" s="130">
        <f t="shared" si="4"/>
        <v>133921.96</v>
      </c>
      <c r="E14" s="130">
        <f t="shared" si="4"/>
        <v>0</v>
      </c>
      <c r="F14" s="155">
        <f t="shared" si="2"/>
        <v>0</v>
      </c>
      <c r="G14" s="130">
        <f>G20+G28+G35+G42+G48+G54+G60+G67+G140+G147+G165+G172+G179</f>
        <v>0</v>
      </c>
      <c r="H14" s="155">
        <f t="shared" si="3"/>
        <v>0</v>
      </c>
      <c r="I14" s="131">
        <f>I20+I28+I35+I42+I48+I54+I60+I67+I140+I147+I165+I172+I179</f>
        <v>0</v>
      </c>
      <c r="J14" s="131">
        <f>J20+J28+J35+J42+J48+J54+J60+J67+J140+J147+J165+J172+J179</f>
        <v>133921.96</v>
      </c>
      <c r="K14" s="130">
        <f>K20+K28+K35+K42+K48+K54+K60+K67+K140+K147+K165+K172+K179+K159</f>
        <v>0</v>
      </c>
      <c r="L14" s="225"/>
      <c r="M14" s="18"/>
      <c r="N14" s="18"/>
      <c r="O14" s="19"/>
    </row>
    <row r="15" spans="1:15" s="61" customFormat="1" ht="102" customHeight="1" x14ac:dyDescent="0.25">
      <c r="A15" s="201" t="s">
        <v>33</v>
      </c>
      <c r="B15" s="47" t="s">
        <v>63</v>
      </c>
      <c r="C15" s="185">
        <f>C16+C17+C18+C19+C20</f>
        <v>3197.6</v>
      </c>
      <c r="D15" s="185">
        <f t="shared" ref="D15:G15" si="5">D16+D17+D18+D19+D20</f>
        <v>3197.6</v>
      </c>
      <c r="E15" s="185">
        <f t="shared" si="5"/>
        <v>0</v>
      </c>
      <c r="F15" s="118">
        <f>E15/D15</f>
        <v>0</v>
      </c>
      <c r="G15" s="185">
        <f t="shared" si="5"/>
        <v>0</v>
      </c>
      <c r="H15" s="155">
        <f t="shared" si="3"/>
        <v>0</v>
      </c>
      <c r="I15" s="48"/>
      <c r="J15" s="48">
        <f t="shared" ref="J15" si="6">J16+J17+J18+J19+J20</f>
        <v>3197.6</v>
      </c>
      <c r="K15" s="48">
        <f t="shared" ref="K15" si="7">K16+K17+K18+K19+K20</f>
        <v>0</v>
      </c>
      <c r="L15" s="226" t="s">
        <v>82</v>
      </c>
      <c r="M15" s="59"/>
      <c r="N15" s="59"/>
      <c r="O15" s="60"/>
    </row>
    <row r="16" spans="1:15" s="61" customFormat="1" x14ac:dyDescent="0.25">
      <c r="A16" s="211"/>
      <c r="B16" s="183" t="s">
        <v>4</v>
      </c>
      <c r="C16" s="49"/>
      <c r="D16" s="49"/>
      <c r="E16" s="49"/>
      <c r="F16" s="55"/>
      <c r="G16" s="49"/>
      <c r="H16" s="170"/>
      <c r="I16" s="49"/>
      <c r="J16" s="49"/>
      <c r="K16" s="49"/>
      <c r="L16" s="192"/>
      <c r="M16" s="59"/>
      <c r="N16" s="59"/>
      <c r="O16" s="60"/>
    </row>
    <row r="17" spans="1:15" s="61" customFormat="1" x14ac:dyDescent="0.25">
      <c r="A17" s="211"/>
      <c r="B17" s="183" t="s">
        <v>16</v>
      </c>
      <c r="C17" s="49">
        <v>3197.6</v>
      </c>
      <c r="D17" s="49">
        <v>3197.6</v>
      </c>
      <c r="E17" s="49">
        <v>0</v>
      </c>
      <c r="F17" s="55">
        <f>E17/D17</f>
        <v>0</v>
      </c>
      <c r="G17" s="49">
        <v>0</v>
      </c>
      <c r="H17" s="170">
        <f>G17/D17</f>
        <v>0</v>
      </c>
      <c r="I17" s="49"/>
      <c r="J17" s="51">
        <v>3197.6</v>
      </c>
      <c r="K17" s="49">
        <f>D17-J17</f>
        <v>0</v>
      </c>
      <c r="L17" s="192"/>
      <c r="M17" s="59"/>
      <c r="N17" s="59"/>
      <c r="O17" s="60"/>
    </row>
    <row r="18" spans="1:15" s="61" customFormat="1" x14ac:dyDescent="0.25">
      <c r="A18" s="211"/>
      <c r="B18" s="183" t="s">
        <v>11</v>
      </c>
      <c r="C18" s="49"/>
      <c r="D18" s="49"/>
      <c r="E18" s="49"/>
      <c r="F18" s="55"/>
      <c r="G18" s="49"/>
      <c r="H18" s="170"/>
      <c r="I18" s="49"/>
      <c r="J18" s="49"/>
      <c r="K18" s="49"/>
      <c r="L18" s="192"/>
      <c r="M18" s="59"/>
      <c r="N18" s="59"/>
      <c r="O18" s="60"/>
    </row>
    <row r="19" spans="1:15" s="61" customFormat="1" x14ac:dyDescent="0.25">
      <c r="A19" s="211"/>
      <c r="B19" s="183" t="s">
        <v>13</v>
      </c>
      <c r="C19" s="49">
        <v>0</v>
      </c>
      <c r="D19" s="49">
        <v>0</v>
      </c>
      <c r="E19" s="49">
        <v>0</v>
      </c>
      <c r="F19" s="55"/>
      <c r="G19" s="49">
        <v>0</v>
      </c>
      <c r="H19" s="170"/>
      <c r="I19" s="49"/>
      <c r="J19" s="49">
        <v>0</v>
      </c>
      <c r="K19" s="49">
        <f>D19-J19</f>
        <v>0</v>
      </c>
      <c r="L19" s="192"/>
      <c r="M19" s="59"/>
      <c r="N19" s="59"/>
      <c r="O19" s="60"/>
    </row>
    <row r="20" spans="1:15" s="62" customFormat="1" x14ac:dyDescent="0.25">
      <c r="A20" s="202"/>
      <c r="B20" s="183" t="s">
        <v>5</v>
      </c>
      <c r="C20" s="49"/>
      <c r="D20" s="49"/>
      <c r="E20" s="49"/>
      <c r="F20" s="55"/>
      <c r="G20" s="49"/>
      <c r="H20" s="170"/>
      <c r="I20" s="49"/>
      <c r="J20" s="49"/>
      <c r="K20" s="49"/>
      <c r="L20" s="192"/>
      <c r="M20" s="59"/>
      <c r="N20" s="59"/>
      <c r="O20" s="60"/>
    </row>
    <row r="21" spans="1:15" s="63" customFormat="1" ht="26.25" customHeight="1" x14ac:dyDescent="0.4">
      <c r="A21" s="201" t="s">
        <v>14</v>
      </c>
      <c r="B21" s="212" t="s">
        <v>80</v>
      </c>
      <c r="C21" s="214">
        <f>C24+C25+C26+C27</f>
        <v>9907461.4199999999</v>
      </c>
      <c r="D21" s="195">
        <f>D24+D25+D26+D27</f>
        <v>9907461.4199999999</v>
      </c>
      <c r="E21" s="214">
        <f>E24+E25+E26+E27</f>
        <v>115211.12</v>
      </c>
      <c r="F21" s="207">
        <f>(E21/D21)</f>
        <v>1.1599999999999999E-2</v>
      </c>
      <c r="G21" s="195">
        <f>G24+G25+G26+G27</f>
        <v>43555.71</v>
      </c>
      <c r="H21" s="209">
        <f>G21/D21</f>
        <v>4.4000000000000003E-3</v>
      </c>
      <c r="I21" s="195">
        <f>I25</f>
        <v>1634115</v>
      </c>
      <c r="J21" s="195">
        <f>SUM(J24:J28)</f>
        <v>9907461.4199999999</v>
      </c>
      <c r="K21" s="195">
        <f>SUM(K24:K28)</f>
        <v>0</v>
      </c>
      <c r="L21" s="191" t="s">
        <v>119</v>
      </c>
      <c r="M21" s="59"/>
      <c r="N21" s="59"/>
      <c r="O21" s="60"/>
    </row>
    <row r="22" spans="1:15" s="63" customFormat="1" ht="409.5" customHeight="1" x14ac:dyDescent="0.4">
      <c r="A22" s="211"/>
      <c r="B22" s="213"/>
      <c r="C22" s="214"/>
      <c r="D22" s="195"/>
      <c r="E22" s="214"/>
      <c r="F22" s="207"/>
      <c r="G22" s="195"/>
      <c r="H22" s="209"/>
      <c r="I22" s="195"/>
      <c r="J22" s="195"/>
      <c r="K22" s="195"/>
      <c r="L22" s="192"/>
      <c r="M22" s="59"/>
      <c r="N22" s="59"/>
      <c r="O22" s="60"/>
    </row>
    <row r="23" spans="1:15" s="63" customFormat="1" ht="362.25" customHeight="1" x14ac:dyDescent="0.4">
      <c r="A23" s="41"/>
      <c r="B23" s="213"/>
      <c r="C23" s="214"/>
      <c r="D23" s="195"/>
      <c r="E23" s="214"/>
      <c r="F23" s="207"/>
      <c r="G23" s="195"/>
      <c r="H23" s="209"/>
      <c r="I23" s="195"/>
      <c r="J23" s="195"/>
      <c r="K23" s="195"/>
      <c r="L23" s="192"/>
      <c r="M23" s="59"/>
      <c r="N23" s="59"/>
      <c r="O23" s="60"/>
    </row>
    <row r="24" spans="1:15" s="63" customFormat="1" ht="39" customHeight="1" x14ac:dyDescent="0.4">
      <c r="A24" s="42"/>
      <c r="B24" s="183" t="s">
        <v>4</v>
      </c>
      <c r="C24" s="29"/>
      <c r="D24" s="22"/>
      <c r="E24" s="22"/>
      <c r="F24" s="159"/>
      <c r="G24" s="29"/>
      <c r="H24" s="170"/>
      <c r="I24" s="49"/>
      <c r="J24" s="22"/>
      <c r="K24" s="29"/>
      <c r="L24" s="192"/>
      <c r="M24" s="59"/>
      <c r="N24" s="59"/>
      <c r="O24" s="60"/>
    </row>
    <row r="25" spans="1:15" s="63" customFormat="1" ht="35.25" customHeight="1" x14ac:dyDescent="0.4">
      <c r="A25" s="42"/>
      <c r="B25" s="183" t="s">
        <v>16</v>
      </c>
      <c r="C25" s="49">
        <v>9825389.4000000004</v>
      </c>
      <c r="D25" s="49">
        <v>9825389.4000000004</v>
      </c>
      <c r="E25" s="49">
        <v>114805.7</v>
      </c>
      <c r="F25" s="55">
        <f>E25/D25</f>
        <v>1.17E-2</v>
      </c>
      <c r="G25" s="49">
        <v>43150.29</v>
      </c>
      <c r="H25" s="170">
        <f>G25/D25</f>
        <v>4.4000000000000003E-3</v>
      </c>
      <c r="I25" s="49">
        <f>259920+573174.2+640446.5+4590+22682.6+22236.3+199+20894.2+21949.4+5660+27171.5+26911.3+5520+2760</f>
        <v>1634115</v>
      </c>
      <c r="J25" s="49">
        <f>9776650.01+34691.39+14048</f>
        <v>9825389.4000000004</v>
      </c>
      <c r="K25" s="49">
        <f>D25-J25</f>
        <v>0</v>
      </c>
      <c r="L25" s="192"/>
      <c r="M25" s="59"/>
      <c r="N25" s="59"/>
      <c r="O25" s="60"/>
    </row>
    <row r="26" spans="1:15" s="66" customFormat="1" ht="44.25" customHeight="1" x14ac:dyDescent="0.4">
      <c r="A26" s="42" t="s">
        <v>52</v>
      </c>
      <c r="B26" s="183" t="s">
        <v>11</v>
      </c>
      <c r="C26" s="49">
        <v>82072.02</v>
      </c>
      <c r="D26" s="49">
        <v>82072.02</v>
      </c>
      <c r="E26" s="49">
        <f>G26</f>
        <v>405.42</v>
      </c>
      <c r="F26" s="55">
        <f>E26/D26</f>
        <v>4.8999999999999998E-3</v>
      </c>
      <c r="G26" s="49">
        <v>405.42</v>
      </c>
      <c r="H26" s="170">
        <f t="shared" ref="H26" si="8">G26/D26</f>
        <v>4.8999999999999998E-3</v>
      </c>
      <c r="I26" s="49"/>
      <c r="J26" s="49">
        <f>45819.72+34691.39+1560.91</f>
        <v>82072.02</v>
      </c>
      <c r="K26" s="49">
        <f>D26-J26</f>
        <v>0</v>
      </c>
      <c r="L26" s="192"/>
      <c r="M26" s="59"/>
      <c r="N26" s="64"/>
      <c r="O26" s="65"/>
    </row>
    <row r="27" spans="1:15" s="63" customFormat="1" ht="42.75" customHeight="1" x14ac:dyDescent="0.4">
      <c r="A27" s="42"/>
      <c r="B27" s="183" t="s">
        <v>13</v>
      </c>
      <c r="C27" s="22"/>
      <c r="D27" s="22"/>
      <c r="E27" s="22"/>
      <c r="F27" s="159"/>
      <c r="G27" s="22"/>
      <c r="H27" s="170"/>
      <c r="I27" s="49"/>
      <c r="J27" s="22"/>
      <c r="K27" s="22"/>
      <c r="L27" s="192"/>
      <c r="M27" s="59"/>
      <c r="N27" s="59"/>
      <c r="O27" s="60"/>
    </row>
    <row r="28" spans="1:15" s="63" customFormat="1" ht="42.75" customHeight="1" x14ac:dyDescent="0.4">
      <c r="A28" s="42"/>
      <c r="B28" s="183" t="s">
        <v>5</v>
      </c>
      <c r="C28" s="22"/>
      <c r="D28" s="22"/>
      <c r="E28" s="22"/>
      <c r="F28" s="159"/>
      <c r="G28" s="22"/>
      <c r="H28" s="170"/>
      <c r="I28" s="22"/>
      <c r="J28" s="22"/>
      <c r="K28" s="43"/>
      <c r="L28" s="192"/>
      <c r="M28" s="59"/>
      <c r="N28" s="59"/>
      <c r="O28" s="60"/>
    </row>
    <row r="29" spans="1:15" s="63" customFormat="1" x14ac:dyDescent="0.4">
      <c r="A29" s="201" t="s">
        <v>15</v>
      </c>
      <c r="B29" s="194" t="s">
        <v>83</v>
      </c>
      <c r="C29" s="193">
        <f>C31+C32+C33+C34+C35</f>
        <v>278452.40000000002</v>
      </c>
      <c r="D29" s="193">
        <f t="shared" ref="D29:K29" si="9">D31+D32+D33+D34+D35</f>
        <v>278452.40000000002</v>
      </c>
      <c r="E29" s="193">
        <f>E31+E32+E33+E34+E35</f>
        <v>84632.8</v>
      </c>
      <c r="F29" s="210">
        <f>E29/D29</f>
        <v>0.3039</v>
      </c>
      <c r="G29" s="195">
        <f>G31+G32+G33+G34+G35</f>
        <v>12354.1</v>
      </c>
      <c r="H29" s="203">
        <f>G29/D29</f>
        <v>4.4400000000000002E-2</v>
      </c>
      <c r="I29" s="193">
        <f>I32</f>
        <v>0</v>
      </c>
      <c r="J29" s="193">
        <f>J31+J32+J33+J34+J35</f>
        <v>278452.40000000002</v>
      </c>
      <c r="K29" s="193">
        <f t="shared" si="9"/>
        <v>0</v>
      </c>
      <c r="L29" s="191" t="s">
        <v>104</v>
      </c>
      <c r="M29" s="59"/>
      <c r="N29" s="59"/>
      <c r="O29" s="60"/>
    </row>
    <row r="30" spans="1:15" s="63" customFormat="1" ht="331.5" customHeight="1" x14ac:dyDescent="0.4">
      <c r="A30" s="202"/>
      <c r="B30" s="194"/>
      <c r="C30" s="193"/>
      <c r="D30" s="193"/>
      <c r="E30" s="193"/>
      <c r="F30" s="210"/>
      <c r="G30" s="195"/>
      <c r="H30" s="203"/>
      <c r="I30" s="193"/>
      <c r="J30" s="193"/>
      <c r="K30" s="193"/>
      <c r="L30" s="192"/>
      <c r="M30" s="59"/>
      <c r="N30" s="59"/>
      <c r="O30" s="60"/>
    </row>
    <row r="31" spans="1:15" s="63" customFormat="1" x14ac:dyDescent="0.4">
      <c r="A31" s="104"/>
      <c r="B31" s="183" t="s">
        <v>4</v>
      </c>
      <c r="C31" s="51"/>
      <c r="D31" s="51"/>
      <c r="E31" s="51"/>
      <c r="F31" s="54"/>
      <c r="G31" s="49"/>
      <c r="H31" s="158"/>
      <c r="I31" s="51"/>
      <c r="J31" s="51"/>
      <c r="K31" s="51"/>
      <c r="L31" s="192"/>
      <c r="M31" s="59"/>
      <c r="N31" s="59"/>
      <c r="O31" s="60"/>
    </row>
    <row r="32" spans="1:15" s="63" customFormat="1" x14ac:dyDescent="0.4">
      <c r="A32" s="104"/>
      <c r="B32" s="183" t="s">
        <v>54</v>
      </c>
      <c r="C32" s="51">
        <v>278452.40000000002</v>
      </c>
      <c r="D32" s="51">
        <v>278452.40000000002</v>
      </c>
      <c r="E32" s="51">
        <v>84632.8</v>
      </c>
      <c r="F32" s="54">
        <f t="shared" ref="F32:F33" si="10">E32/D32</f>
        <v>0.3039</v>
      </c>
      <c r="G32" s="49">
        <v>12354.1</v>
      </c>
      <c r="H32" s="158">
        <f t="shared" ref="H32" si="11">G32/D32</f>
        <v>4.4400000000000002E-2</v>
      </c>
      <c r="I32" s="51"/>
      <c r="J32" s="51">
        <f>4565.5+57757.3+202129.6+14000</f>
        <v>278452.40000000002</v>
      </c>
      <c r="K32" s="21">
        <f>D32-J32</f>
        <v>0</v>
      </c>
      <c r="L32" s="192"/>
      <c r="M32" s="59"/>
      <c r="N32" s="59"/>
      <c r="O32" s="60"/>
    </row>
    <row r="33" spans="1:15" s="63" customFormat="1" x14ac:dyDescent="0.4">
      <c r="A33" s="104"/>
      <c r="B33" s="183" t="s">
        <v>11</v>
      </c>
      <c r="C33" s="51"/>
      <c r="D33" s="51"/>
      <c r="E33" s="51">
        <f>G33</f>
        <v>0</v>
      </c>
      <c r="F33" s="160" t="e">
        <f t="shared" si="10"/>
        <v>#DIV/0!</v>
      </c>
      <c r="G33" s="83"/>
      <c r="H33" s="160" t="e">
        <f>G33/D33</f>
        <v>#DIV/0!</v>
      </c>
      <c r="I33" s="51"/>
      <c r="J33" s="51"/>
      <c r="K33" s="51">
        <f>D33-J33</f>
        <v>0</v>
      </c>
      <c r="L33" s="192"/>
      <c r="M33" s="59"/>
      <c r="N33" s="59"/>
      <c r="O33" s="60"/>
    </row>
    <row r="34" spans="1:15" s="63" customFormat="1" x14ac:dyDescent="0.4">
      <c r="A34" s="104"/>
      <c r="B34" s="183" t="s">
        <v>13</v>
      </c>
      <c r="C34" s="21"/>
      <c r="D34" s="21"/>
      <c r="E34" s="21">
        <f>G34</f>
        <v>0</v>
      </c>
      <c r="F34" s="157"/>
      <c r="G34" s="22"/>
      <c r="H34" s="158"/>
      <c r="I34" s="21"/>
      <c r="J34" s="21"/>
      <c r="K34" s="21">
        <f>D34-J34</f>
        <v>0</v>
      </c>
      <c r="L34" s="192"/>
      <c r="M34" s="59"/>
      <c r="N34" s="59"/>
      <c r="O34" s="60"/>
    </row>
    <row r="35" spans="1:15" s="63" customFormat="1" x14ac:dyDescent="0.4">
      <c r="A35" s="104"/>
      <c r="B35" s="183" t="s">
        <v>5</v>
      </c>
      <c r="C35" s="21"/>
      <c r="D35" s="21"/>
      <c r="E35" s="21"/>
      <c r="F35" s="157"/>
      <c r="G35" s="22"/>
      <c r="H35" s="158"/>
      <c r="I35" s="21"/>
      <c r="J35" s="21"/>
      <c r="K35" s="31"/>
      <c r="L35" s="192"/>
      <c r="M35" s="59"/>
      <c r="N35" s="59"/>
      <c r="O35" s="60"/>
    </row>
    <row r="36" spans="1:15" s="68" customFormat="1" ht="40.5" x14ac:dyDescent="0.25">
      <c r="A36" s="104" t="s">
        <v>34</v>
      </c>
      <c r="B36" s="47" t="s">
        <v>59</v>
      </c>
      <c r="C36" s="184"/>
      <c r="D36" s="184"/>
      <c r="E36" s="67"/>
      <c r="F36" s="156"/>
      <c r="G36" s="29"/>
      <c r="H36" s="155"/>
      <c r="I36" s="184"/>
      <c r="J36" s="30"/>
      <c r="K36" s="30"/>
      <c r="L36" s="139" t="s">
        <v>37</v>
      </c>
      <c r="M36" s="59"/>
      <c r="N36" s="59"/>
      <c r="O36" s="60"/>
    </row>
    <row r="37" spans="1:15" s="63" customFormat="1" ht="346.5" customHeight="1" x14ac:dyDescent="0.4">
      <c r="A37" s="84" t="s">
        <v>1</v>
      </c>
      <c r="B37" s="87" t="s">
        <v>73</v>
      </c>
      <c r="C37" s="185">
        <f>C39+C40+C38</f>
        <v>320057.59999999998</v>
      </c>
      <c r="D37" s="185">
        <f>D39+D40+D38</f>
        <v>321318.84000000003</v>
      </c>
      <c r="E37" s="130">
        <f>E39+E40+E38</f>
        <v>292.36</v>
      </c>
      <c r="F37" s="155">
        <f t="shared" ref="F37" si="12">E37/D37</f>
        <v>8.9999999999999998E-4</v>
      </c>
      <c r="G37" s="48">
        <f>G39+G40+G38</f>
        <v>292.36</v>
      </c>
      <c r="H37" s="155">
        <f t="shared" ref="H37" si="13">G37/D37</f>
        <v>8.9999999999999998E-4</v>
      </c>
      <c r="I37" s="184"/>
      <c r="J37" s="185">
        <f>J39+J40+J38</f>
        <v>321318.84000000003</v>
      </c>
      <c r="K37" s="184">
        <f>K39+K40</f>
        <v>0</v>
      </c>
      <c r="L37" s="197" t="s">
        <v>120</v>
      </c>
      <c r="M37" s="59"/>
      <c r="N37" s="59"/>
      <c r="O37" s="60"/>
    </row>
    <row r="38" spans="1:15" s="63" customFormat="1" x14ac:dyDescent="0.4">
      <c r="A38" s="45"/>
      <c r="B38" s="183" t="s">
        <v>4</v>
      </c>
      <c r="C38" s="51">
        <v>107.8</v>
      </c>
      <c r="D38" s="51">
        <v>486.14</v>
      </c>
      <c r="E38" s="132">
        <v>0</v>
      </c>
      <c r="F38" s="157">
        <f>E38/D38</f>
        <v>0</v>
      </c>
      <c r="G38" s="22">
        <v>0</v>
      </c>
      <c r="H38" s="158">
        <f>G38/D38</f>
        <v>0</v>
      </c>
      <c r="I38" s="21"/>
      <c r="J38" s="51">
        <f>D38</f>
        <v>486.14</v>
      </c>
      <c r="K38" s="21"/>
      <c r="L38" s="198"/>
      <c r="M38" s="59"/>
      <c r="N38" s="69"/>
      <c r="O38" s="70"/>
    </row>
    <row r="39" spans="1:15" s="63" customFormat="1" x14ac:dyDescent="0.4">
      <c r="A39" s="44"/>
      <c r="B39" s="183" t="s">
        <v>54</v>
      </c>
      <c r="C39" s="51">
        <v>160784.70000000001</v>
      </c>
      <c r="D39" s="51">
        <v>161667.5</v>
      </c>
      <c r="E39" s="132">
        <v>0</v>
      </c>
      <c r="F39" s="157">
        <f t="shared" ref="F39" si="14">E39/D39</f>
        <v>0</v>
      </c>
      <c r="G39" s="22">
        <v>0</v>
      </c>
      <c r="H39" s="158">
        <f t="shared" ref="H39" si="15">G39/D39</f>
        <v>0</v>
      </c>
      <c r="I39" s="21"/>
      <c r="J39" s="51">
        <v>161667.5</v>
      </c>
      <c r="K39" s="21">
        <f>D39-J39</f>
        <v>0</v>
      </c>
      <c r="L39" s="198"/>
      <c r="M39" s="59"/>
      <c r="N39" s="59"/>
      <c r="O39" s="60"/>
    </row>
    <row r="40" spans="1:15" s="63" customFormat="1" x14ac:dyDescent="0.4">
      <c r="A40" s="44"/>
      <c r="B40" s="183" t="s">
        <v>11</v>
      </c>
      <c r="C40" s="51">
        <v>159165.1</v>
      </c>
      <c r="D40" s="51">
        <v>159165.20000000001</v>
      </c>
      <c r="E40" s="132">
        <v>292.36</v>
      </c>
      <c r="F40" s="158">
        <f>E40/D40</f>
        <v>1.8E-3</v>
      </c>
      <c r="G40" s="49">
        <v>292.36</v>
      </c>
      <c r="H40" s="158">
        <f>G40/D40</f>
        <v>1.8E-3</v>
      </c>
      <c r="I40" s="21"/>
      <c r="J40" s="51">
        <v>159165.20000000001</v>
      </c>
      <c r="K40" s="21">
        <f>D40-J40</f>
        <v>0</v>
      </c>
      <c r="L40" s="198"/>
      <c r="M40" s="59"/>
      <c r="N40" s="59"/>
      <c r="O40" s="60"/>
    </row>
    <row r="41" spans="1:15" s="63" customFormat="1" x14ac:dyDescent="0.4">
      <c r="A41" s="44"/>
      <c r="B41" s="183" t="s">
        <v>13</v>
      </c>
      <c r="C41" s="21"/>
      <c r="D41" s="21"/>
      <c r="E41" s="132"/>
      <c r="F41" s="157"/>
      <c r="G41" s="22"/>
      <c r="H41" s="158"/>
      <c r="I41" s="21"/>
      <c r="J41" s="21"/>
      <c r="K41" s="21"/>
      <c r="L41" s="198"/>
      <c r="M41" s="59"/>
      <c r="N41" s="59"/>
      <c r="O41" s="60"/>
    </row>
    <row r="42" spans="1:15" s="63" customFormat="1" x14ac:dyDescent="0.4">
      <c r="A42" s="44"/>
      <c r="B42" s="183" t="s">
        <v>5</v>
      </c>
      <c r="C42" s="21"/>
      <c r="D42" s="21"/>
      <c r="E42" s="21"/>
      <c r="F42" s="157"/>
      <c r="G42" s="22"/>
      <c r="H42" s="158"/>
      <c r="I42" s="21"/>
      <c r="J42" s="21"/>
      <c r="K42" s="21"/>
      <c r="L42" s="198"/>
      <c r="M42" s="59"/>
      <c r="N42" s="59"/>
      <c r="O42" s="60"/>
    </row>
    <row r="43" spans="1:15" s="68" customFormat="1" ht="174.75" customHeight="1" x14ac:dyDescent="0.25">
      <c r="A43" s="85" t="s">
        <v>10</v>
      </c>
      <c r="B43" s="87" t="s">
        <v>72</v>
      </c>
      <c r="C43" s="185">
        <f>C44+C45+C46+C47</f>
        <v>8731.19</v>
      </c>
      <c r="D43" s="185">
        <f>D44+D45+D46+D47</f>
        <v>8731.19</v>
      </c>
      <c r="E43" s="184">
        <f>E44+E45+E46+E47+E48</f>
        <v>0</v>
      </c>
      <c r="F43" s="156">
        <f>E43/D43</f>
        <v>0</v>
      </c>
      <c r="G43" s="29">
        <f>SUM(G44:G48)</f>
        <v>0</v>
      </c>
      <c r="H43" s="155">
        <f>G43/D43</f>
        <v>0</v>
      </c>
      <c r="I43" s="184">
        <f>SUM(I45:I46)</f>
        <v>0</v>
      </c>
      <c r="J43" s="185">
        <f>J44+J45+J46+J47</f>
        <v>8731.19</v>
      </c>
      <c r="K43" s="184">
        <f>D43-J43</f>
        <v>0</v>
      </c>
      <c r="L43" s="204" t="s">
        <v>116</v>
      </c>
      <c r="M43" s="59"/>
      <c r="N43" s="59"/>
      <c r="O43" s="60"/>
    </row>
    <row r="44" spans="1:15" s="62" customFormat="1" x14ac:dyDescent="0.25">
      <c r="A44" s="46"/>
      <c r="B44" s="183" t="s">
        <v>4</v>
      </c>
      <c r="C44" s="51"/>
      <c r="D44" s="51"/>
      <c r="E44" s="21"/>
      <c r="F44" s="157"/>
      <c r="G44" s="22"/>
      <c r="H44" s="155"/>
      <c r="I44" s="184"/>
      <c r="J44" s="51"/>
      <c r="K44" s="71">
        <f>D44-J44</f>
        <v>0</v>
      </c>
      <c r="L44" s="198"/>
      <c r="M44" s="59"/>
      <c r="N44" s="59"/>
      <c r="O44" s="60"/>
    </row>
    <row r="45" spans="1:15" s="62" customFormat="1" x14ac:dyDescent="0.25">
      <c r="A45" s="46"/>
      <c r="B45" s="183" t="s">
        <v>54</v>
      </c>
      <c r="C45" s="51">
        <v>7858</v>
      </c>
      <c r="D45" s="51">
        <v>7858</v>
      </c>
      <c r="E45" s="21">
        <v>0</v>
      </c>
      <c r="F45" s="157">
        <f>E45/D45</f>
        <v>0</v>
      </c>
      <c r="G45" s="22">
        <v>0</v>
      </c>
      <c r="H45" s="158">
        <f t="shared" ref="H45:H46" si="16">G45/D45</f>
        <v>0</v>
      </c>
      <c r="I45" s="21">
        <v>0</v>
      </c>
      <c r="J45" s="51">
        <v>7858</v>
      </c>
      <c r="K45" s="21">
        <f>D45-J45</f>
        <v>0</v>
      </c>
      <c r="L45" s="198"/>
      <c r="M45" s="59"/>
      <c r="N45" s="59"/>
      <c r="O45" s="60"/>
    </row>
    <row r="46" spans="1:15" s="62" customFormat="1" x14ac:dyDescent="0.25">
      <c r="A46" s="46"/>
      <c r="B46" s="183" t="s">
        <v>11</v>
      </c>
      <c r="C46" s="51">
        <v>873.19</v>
      </c>
      <c r="D46" s="51">
        <v>873.19</v>
      </c>
      <c r="E46" s="21">
        <v>0</v>
      </c>
      <c r="F46" s="157">
        <f>E46/D46</f>
        <v>0</v>
      </c>
      <c r="G46" s="22">
        <v>0</v>
      </c>
      <c r="H46" s="158">
        <f t="shared" si="16"/>
        <v>0</v>
      </c>
      <c r="I46" s="21">
        <v>0</v>
      </c>
      <c r="J46" s="51">
        <v>873.19</v>
      </c>
      <c r="K46" s="21">
        <f>D46-J46</f>
        <v>0</v>
      </c>
      <c r="L46" s="198"/>
      <c r="M46" s="59"/>
      <c r="N46" s="59"/>
      <c r="O46" s="60"/>
    </row>
    <row r="47" spans="1:15" s="62" customFormat="1" x14ac:dyDescent="0.25">
      <c r="A47" s="46"/>
      <c r="B47" s="183" t="s">
        <v>13</v>
      </c>
      <c r="C47" s="21">
        <v>0</v>
      </c>
      <c r="D47" s="21">
        <v>0</v>
      </c>
      <c r="E47" s="21"/>
      <c r="F47" s="157">
        <v>0</v>
      </c>
      <c r="G47" s="72"/>
      <c r="H47" s="158"/>
      <c r="I47" s="21"/>
      <c r="J47" s="21">
        <v>0</v>
      </c>
      <c r="K47" s="21">
        <f>D47-J47</f>
        <v>0</v>
      </c>
      <c r="L47" s="198"/>
      <c r="M47" s="59"/>
      <c r="N47" s="59"/>
      <c r="O47" s="60"/>
    </row>
    <row r="48" spans="1:15" s="62" customFormat="1" x14ac:dyDescent="0.25">
      <c r="A48" s="46"/>
      <c r="B48" s="183" t="s">
        <v>5</v>
      </c>
      <c r="C48" s="21"/>
      <c r="D48" s="21"/>
      <c r="E48" s="21"/>
      <c r="F48" s="157"/>
      <c r="G48" s="22"/>
      <c r="H48" s="158"/>
      <c r="I48" s="21"/>
      <c r="J48" s="21"/>
      <c r="K48" s="20"/>
      <c r="L48" s="198"/>
      <c r="M48" s="59"/>
      <c r="N48" s="59"/>
      <c r="O48" s="60"/>
    </row>
    <row r="49" spans="1:15" s="62" customFormat="1" ht="172.5" customHeight="1" x14ac:dyDescent="0.25">
      <c r="A49" s="86" t="s">
        <v>35</v>
      </c>
      <c r="B49" s="87" t="s">
        <v>76</v>
      </c>
      <c r="C49" s="48">
        <f>C50+C51+C52+C53</f>
        <v>9175.9</v>
      </c>
      <c r="D49" s="48">
        <f t="shared" ref="D49:E49" si="17">D50+D51+D52+D53</f>
        <v>9175.9</v>
      </c>
      <c r="E49" s="48">
        <f t="shared" si="17"/>
        <v>339.2</v>
      </c>
      <c r="F49" s="161">
        <f t="shared" ref="F49:F51" si="18">E49/D49</f>
        <v>3.6999999999999998E-2</v>
      </c>
      <c r="G49" s="48">
        <f>G50+G51+G52+G53</f>
        <v>202.68</v>
      </c>
      <c r="H49" s="163">
        <f t="shared" ref="H49:H51" si="19">G49/D49</f>
        <v>2.2100000000000002E-2</v>
      </c>
      <c r="I49" s="29"/>
      <c r="J49" s="48">
        <f>J50+J51+J52+J53</f>
        <v>9175.9</v>
      </c>
      <c r="K49" s="184">
        <f>D49-J49</f>
        <v>0</v>
      </c>
      <c r="L49" s="197" t="s">
        <v>81</v>
      </c>
      <c r="M49" s="59"/>
      <c r="N49" s="59"/>
      <c r="O49" s="60"/>
    </row>
    <row r="50" spans="1:15" s="62" customFormat="1" x14ac:dyDescent="0.25">
      <c r="A50" s="44"/>
      <c r="B50" s="183" t="s">
        <v>4</v>
      </c>
      <c r="C50" s="48"/>
      <c r="D50" s="48"/>
      <c r="E50" s="48"/>
      <c r="F50" s="161"/>
      <c r="G50" s="48"/>
      <c r="H50" s="163"/>
      <c r="I50" s="29"/>
      <c r="J50" s="48"/>
      <c r="K50" s="184">
        <f>D50-J50</f>
        <v>0</v>
      </c>
      <c r="L50" s="198"/>
      <c r="M50" s="59"/>
      <c r="N50" s="59"/>
      <c r="O50" s="60"/>
    </row>
    <row r="51" spans="1:15" s="62" customFormat="1" x14ac:dyDescent="0.25">
      <c r="A51" s="44"/>
      <c r="B51" s="183" t="s">
        <v>16</v>
      </c>
      <c r="C51" s="49">
        <v>9175.9</v>
      </c>
      <c r="D51" s="49">
        <v>9175.9</v>
      </c>
      <c r="E51" s="49">
        <v>339.2</v>
      </c>
      <c r="F51" s="55">
        <f t="shared" si="18"/>
        <v>3.6999999999999998E-2</v>
      </c>
      <c r="G51" s="49">
        <v>202.68</v>
      </c>
      <c r="H51" s="170">
        <f t="shared" si="19"/>
        <v>2.2100000000000002E-2</v>
      </c>
      <c r="I51" s="22"/>
      <c r="J51" s="49">
        <f>8428+747.9</f>
        <v>9175.9</v>
      </c>
      <c r="K51" s="21">
        <f>D51-J51</f>
        <v>0</v>
      </c>
      <c r="L51" s="198"/>
      <c r="M51" s="59"/>
      <c r="N51" s="59"/>
      <c r="O51" s="60"/>
    </row>
    <row r="52" spans="1:15" s="62" customFormat="1" x14ac:dyDescent="0.25">
      <c r="A52" s="44"/>
      <c r="B52" s="183" t="s">
        <v>11</v>
      </c>
      <c r="C52" s="29"/>
      <c r="D52" s="29"/>
      <c r="E52" s="29"/>
      <c r="F52" s="162"/>
      <c r="G52" s="29"/>
      <c r="H52" s="163"/>
      <c r="I52" s="29"/>
      <c r="J52" s="29"/>
      <c r="K52" s="184"/>
      <c r="L52" s="198"/>
      <c r="M52" s="59"/>
      <c r="N52" s="59"/>
      <c r="O52" s="60"/>
    </row>
    <row r="53" spans="1:15" s="62" customFormat="1" x14ac:dyDescent="0.25">
      <c r="A53" s="44"/>
      <c r="B53" s="183" t="s">
        <v>13</v>
      </c>
      <c r="C53" s="29"/>
      <c r="D53" s="29"/>
      <c r="E53" s="29"/>
      <c r="F53" s="162"/>
      <c r="G53" s="29"/>
      <c r="H53" s="163"/>
      <c r="I53" s="29"/>
      <c r="J53" s="29"/>
      <c r="K53" s="184"/>
      <c r="L53" s="198"/>
      <c r="M53" s="59"/>
      <c r="N53" s="59"/>
      <c r="O53" s="60"/>
    </row>
    <row r="54" spans="1:15" s="62" customFormat="1" x14ac:dyDescent="0.25">
      <c r="A54" s="44"/>
      <c r="B54" s="183" t="s">
        <v>5</v>
      </c>
      <c r="C54" s="22"/>
      <c r="D54" s="22"/>
      <c r="E54" s="22"/>
      <c r="F54" s="159"/>
      <c r="G54" s="22"/>
      <c r="H54" s="170"/>
      <c r="I54" s="22"/>
      <c r="J54" s="22"/>
      <c r="K54" s="184">
        <f>D54-J54</f>
        <v>0</v>
      </c>
      <c r="L54" s="198"/>
      <c r="M54" s="59"/>
      <c r="N54" s="59"/>
      <c r="O54" s="60"/>
    </row>
    <row r="55" spans="1:15" s="73" customFormat="1" ht="230.25" customHeight="1" x14ac:dyDescent="0.25">
      <c r="A55" s="58" t="s">
        <v>17</v>
      </c>
      <c r="B55" s="52" t="s">
        <v>69</v>
      </c>
      <c r="C55" s="48">
        <f>C56+C57+C58+C59+C60</f>
        <v>1797</v>
      </c>
      <c r="D55" s="48">
        <f>D56+D57+D58+D59+D60</f>
        <v>1797</v>
      </c>
      <c r="E55" s="48">
        <f t="shared" ref="E55" si="20">E56+E57+E58+E59+E60</f>
        <v>0</v>
      </c>
      <c r="F55" s="161">
        <f>E55/D55</f>
        <v>0</v>
      </c>
      <c r="G55" s="48">
        <f>G56+G57+G58+G59+G60</f>
        <v>0</v>
      </c>
      <c r="H55" s="163">
        <f>G55/D55</f>
        <v>0</v>
      </c>
      <c r="I55" s="48"/>
      <c r="J55" s="48">
        <f>J56+J57+J58+J59+J60</f>
        <v>1797</v>
      </c>
      <c r="K55" s="48">
        <f>K56+K57+K58+K59+K60</f>
        <v>0</v>
      </c>
      <c r="L55" s="205" t="s">
        <v>115</v>
      </c>
      <c r="M55" s="59"/>
      <c r="N55" s="59"/>
      <c r="O55" s="60"/>
    </row>
    <row r="56" spans="1:15" s="62" customFormat="1" x14ac:dyDescent="0.25">
      <c r="A56" s="58"/>
      <c r="B56" s="53" t="s">
        <v>4</v>
      </c>
      <c r="C56" s="49">
        <v>0</v>
      </c>
      <c r="D56" s="49">
        <v>0</v>
      </c>
      <c r="E56" s="49">
        <v>0</v>
      </c>
      <c r="F56" s="55"/>
      <c r="G56" s="49">
        <v>0</v>
      </c>
      <c r="H56" s="170"/>
      <c r="I56" s="49"/>
      <c r="J56" s="49">
        <v>0</v>
      </c>
      <c r="K56" s="49">
        <f>D56-J56</f>
        <v>0</v>
      </c>
      <c r="L56" s="198"/>
      <c r="M56" s="59"/>
      <c r="N56" s="59"/>
      <c r="O56" s="60"/>
    </row>
    <row r="57" spans="1:15" s="62" customFormat="1" x14ac:dyDescent="0.25">
      <c r="A57" s="58"/>
      <c r="B57" s="53" t="s">
        <v>54</v>
      </c>
      <c r="C57" s="49">
        <v>1797</v>
      </c>
      <c r="D57" s="49">
        <v>1797</v>
      </c>
      <c r="E57" s="49">
        <v>0</v>
      </c>
      <c r="F57" s="55">
        <f t="shared" ref="F57" si="21">E57/D57</f>
        <v>0</v>
      </c>
      <c r="G57" s="49">
        <v>0</v>
      </c>
      <c r="H57" s="170">
        <f t="shared" ref="H57" si="22">G57/D57</f>
        <v>0</v>
      </c>
      <c r="I57" s="49"/>
      <c r="J57" s="49">
        <v>1797</v>
      </c>
      <c r="K57" s="49">
        <f>D57-J57</f>
        <v>0</v>
      </c>
      <c r="L57" s="198"/>
      <c r="M57" s="59"/>
      <c r="N57" s="59"/>
      <c r="O57" s="60"/>
    </row>
    <row r="58" spans="1:15" s="62" customFormat="1" x14ac:dyDescent="0.25">
      <c r="A58" s="58"/>
      <c r="B58" s="53" t="s">
        <v>11</v>
      </c>
      <c r="C58" s="49">
        <v>0</v>
      </c>
      <c r="D58" s="49">
        <v>0</v>
      </c>
      <c r="E58" s="49">
        <f>G58</f>
        <v>0</v>
      </c>
      <c r="F58" s="55"/>
      <c r="G58" s="49">
        <v>0</v>
      </c>
      <c r="H58" s="170"/>
      <c r="I58" s="49"/>
      <c r="J58" s="49">
        <v>0</v>
      </c>
      <c r="K58" s="49">
        <f>D58-J58</f>
        <v>0</v>
      </c>
      <c r="L58" s="198"/>
      <c r="M58" s="59"/>
      <c r="N58" s="59"/>
      <c r="O58" s="60"/>
    </row>
    <row r="59" spans="1:15" s="62" customFormat="1" x14ac:dyDescent="0.25">
      <c r="A59" s="58"/>
      <c r="B59" s="53" t="s">
        <v>13</v>
      </c>
      <c r="C59" s="49"/>
      <c r="D59" s="49"/>
      <c r="E59" s="49"/>
      <c r="F59" s="55"/>
      <c r="G59" s="49"/>
      <c r="H59" s="170"/>
      <c r="I59" s="49"/>
      <c r="J59" s="49"/>
      <c r="K59" s="49"/>
      <c r="L59" s="198"/>
      <c r="M59" s="59"/>
      <c r="N59" s="59"/>
      <c r="O59" s="60"/>
    </row>
    <row r="60" spans="1:15" s="62" customFormat="1" ht="27" customHeight="1" x14ac:dyDescent="0.25">
      <c r="A60" s="58"/>
      <c r="B60" s="183" t="s">
        <v>5</v>
      </c>
      <c r="C60" s="49"/>
      <c r="D60" s="49"/>
      <c r="E60" s="49"/>
      <c r="F60" s="55"/>
      <c r="G60" s="49"/>
      <c r="H60" s="170"/>
      <c r="I60" s="49"/>
      <c r="J60" s="49"/>
      <c r="K60" s="49"/>
      <c r="L60" s="198"/>
      <c r="M60" s="59"/>
      <c r="N60" s="59"/>
      <c r="O60" s="60"/>
    </row>
    <row r="61" spans="1:15" s="140" customFormat="1" ht="72.75" customHeight="1" x14ac:dyDescent="0.25">
      <c r="A61" s="135" t="s">
        <v>18</v>
      </c>
      <c r="B61" s="133" t="s">
        <v>92</v>
      </c>
      <c r="C61" s="131"/>
      <c r="D61" s="131"/>
      <c r="E61" s="136"/>
      <c r="F61" s="163"/>
      <c r="G61" s="131"/>
      <c r="H61" s="163"/>
      <c r="I61" s="131"/>
      <c r="J61" s="137"/>
      <c r="K61" s="138"/>
      <c r="L61" s="139" t="s">
        <v>37</v>
      </c>
      <c r="M61" s="18"/>
      <c r="N61" s="18"/>
      <c r="O61" s="19"/>
    </row>
    <row r="62" spans="1:15" s="123" customFormat="1" ht="72" customHeight="1" x14ac:dyDescent="0.25">
      <c r="A62" s="106" t="s">
        <v>19</v>
      </c>
      <c r="B62" s="47" t="s">
        <v>106</v>
      </c>
      <c r="C62" s="48">
        <f>SUM(C63:C66)</f>
        <v>365272.68</v>
      </c>
      <c r="D62" s="48">
        <f>SUM(D63:D66)</f>
        <v>357548.88</v>
      </c>
      <c r="E62" s="48">
        <f>SUM(E63:E66)</f>
        <v>0</v>
      </c>
      <c r="F62" s="118">
        <f>E62/D62</f>
        <v>0</v>
      </c>
      <c r="G62" s="48">
        <f t="shared" ref="G62" si="23">SUM(G63:G67)</f>
        <v>0</v>
      </c>
      <c r="H62" s="163">
        <f>G62/D62</f>
        <v>0</v>
      </c>
      <c r="I62" s="48">
        <f>I68+I98</f>
        <v>19480.2</v>
      </c>
      <c r="J62" s="48">
        <f>SUM(J63:J66)</f>
        <v>357548.88</v>
      </c>
      <c r="K62" s="185">
        <f>SUM(K63:K67)</f>
        <v>0</v>
      </c>
      <c r="L62" s="206"/>
      <c r="M62" s="112"/>
      <c r="N62" s="112"/>
      <c r="O62" s="113"/>
    </row>
    <row r="63" spans="1:15" s="115" customFormat="1" x14ac:dyDescent="0.25">
      <c r="A63" s="107"/>
      <c r="B63" s="183" t="s">
        <v>4</v>
      </c>
      <c r="C63" s="49">
        <f t="shared" ref="C63:E67" si="24">C69+C99</f>
        <v>17922.2</v>
      </c>
      <c r="D63" s="49">
        <f t="shared" si="24"/>
        <v>10198.4</v>
      </c>
      <c r="E63" s="51">
        <f t="shared" si="24"/>
        <v>0</v>
      </c>
      <c r="F63" s="55">
        <f t="shared" ref="F63:F65" si="25">E63/D63</f>
        <v>0</v>
      </c>
      <c r="G63" s="51">
        <f>G69+G99</f>
        <v>0</v>
      </c>
      <c r="H63" s="170">
        <f t="shared" ref="H63:H65" si="26">G63/D63</f>
        <v>0</v>
      </c>
      <c r="I63" s="49"/>
      <c r="J63" s="49">
        <f>J69+J99</f>
        <v>10198.4</v>
      </c>
      <c r="K63" s="51">
        <f>K69+K99</f>
        <v>0</v>
      </c>
      <c r="L63" s="206"/>
      <c r="M63" s="112"/>
      <c r="N63" s="112"/>
      <c r="O63" s="113"/>
    </row>
    <row r="64" spans="1:15" s="115" customFormat="1" x14ac:dyDescent="0.25">
      <c r="A64" s="107"/>
      <c r="B64" s="183" t="s">
        <v>38</v>
      </c>
      <c r="C64" s="49">
        <f t="shared" si="24"/>
        <v>290062.09999999998</v>
      </c>
      <c r="D64" s="49">
        <f t="shared" si="24"/>
        <v>290062.09999999998</v>
      </c>
      <c r="E64" s="51">
        <f t="shared" si="24"/>
        <v>0</v>
      </c>
      <c r="F64" s="55">
        <f t="shared" si="25"/>
        <v>0</v>
      </c>
      <c r="G64" s="51">
        <f>G70+G100</f>
        <v>0</v>
      </c>
      <c r="H64" s="170">
        <f t="shared" si="26"/>
        <v>0</v>
      </c>
      <c r="I64" s="49">
        <f>I70</f>
        <v>10911.6</v>
      </c>
      <c r="J64" s="49">
        <f>J70+J100</f>
        <v>290062.09999999998</v>
      </c>
      <c r="K64" s="51">
        <f>D64-J64</f>
        <v>0</v>
      </c>
      <c r="L64" s="206"/>
      <c r="M64" s="112"/>
      <c r="N64" s="112"/>
      <c r="O64" s="113"/>
    </row>
    <row r="65" spans="1:15" s="115" customFormat="1" x14ac:dyDescent="0.25">
      <c r="A65" s="107"/>
      <c r="B65" s="183" t="s">
        <v>11</v>
      </c>
      <c r="C65" s="49">
        <f t="shared" si="24"/>
        <v>57288.38</v>
      </c>
      <c r="D65" s="49">
        <f t="shared" si="24"/>
        <v>57288.38</v>
      </c>
      <c r="E65" s="49">
        <f t="shared" si="24"/>
        <v>0</v>
      </c>
      <c r="F65" s="55">
        <f t="shared" si="25"/>
        <v>0</v>
      </c>
      <c r="G65" s="49">
        <f>G71+G101</f>
        <v>0</v>
      </c>
      <c r="H65" s="170">
        <f t="shared" si="26"/>
        <v>0</v>
      </c>
      <c r="I65" s="49">
        <f>I71</f>
        <v>8568.6</v>
      </c>
      <c r="J65" s="49">
        <f>J71+J101</f>
        <v>57288.38</v>
      </c>
      <c r="K65" s="51">
        <f>K71+K101</f>
        <v>0</v>
      </c>
      <c r="L65" s="206"/>
      <c r="M65" s="112"/>
      <c r="N65" s="112"/>
      <c r="O65" s="113"/>
    </row>
    <row r="66" spans="1:15" s="115" customFormat="1" x14ac:dyDescent="0.25">
      <c r="A66" s="107"/>
      <c r="B66" s="183" t="s">
        <v>13</v>
      </c>
      <c r="C66" s="49">
        <f t="shared" si="24"/>
        <v>0</v>
      </c>
      <c r="D66" s="49">
        <f t="shared" si="24"/>
        <v>0</v>
      </c>
      <c r="E66" s="49">
        <f t="shared" si="24"/>
        <v>0</v>
      </c>
      <c r="F66" s="55">
        <v>0</v>
      </c>
      <c r="G66" s="51"/>
      <c r="H66" s="170">
        <v>0</v>
      </c>
      <c r="I66" s="49"/>
      <c r="J66" s="49">
        <f>J72+J102</f>
        <v>0</v>
      </c>
      <c r="K66" s="51">
        <f>K72+K102</f>
        <v>0</v>
      </c>
      <c r="L66" s="206"/>
      <c r="M66" s="112"/>
      <c r="N66" s="112"/>
      <c r="O66" s="113"/>
    </row>
    <row r="67" spans="1:15" s="115" customFormat="1" collapsed="1" x14ac:dyDescent="0.25">
      <c r="A67" s="107"/>
      <c r="B67" s="183" t="s">
        <v>5</v>
      </c>
      <c r="C67" s="49">
        <f t="shared" si="24"/>
        <v>0</v>
      </c>
      <c r="D67" s="49">
        <f t="shared" si="24"/>
        <v>0</v>
      </c>
      <c r="E67" s="49">
        <f t="shared" si="24"/>
        <v>0</v>
      </c>
      <c r="F67" s="55"/>
      <c r="G67" s="49"/>
      <c r="H67" s="170"/>
      <c r="I67" s="49"/>
      <c r="J67" s="49">
        <f>J73+J103</f>
        <v>0</v>
      </c>
      <c r="K67" s="117"/>
      <c r="L67" s="206"/>
      <c r="M67" s="112"/>
      <c r="N67" s="112"/>
      <c r="O67" s="113"/>
    </row>
    <row r="68" spans="1:15" s="98" customFormat="1" ht="45.75" customHeight="1" x14ac:dyDescent="0.25">
      <c r="A68" s="101" t="s">
        <v>43</v>
      </c>
      <c r="B68" s="95" t="s">
        <v>107</v>
      </c>
      <c r="C68" s="96">
        <f>SUM(C69:C73)</f>
        <v>342093.63</v>
      </c>
      <c r="D68" s="96">
        <f>SUM(D69:D73)</f>
        <v>342093.63</v>
      </c>
      <c r="E68" s="96">
        <f>SUM(E69:E73)</f>
        <v>0</v>
      </c>
      <c r="F68" s="164">
        <f>E68/D68</f>
        <v>0</v>
      </c>
      <c r="G68" s="96">
        <f>SUM(G69:G73)</f>
        <v>0</v>
      </c>
      <c r="H68" s="171">
        <f>G68/D68</f>
        <v>0</v>
      </c>
      <c r="I68" s="96">
        <f>SUM(I69:I73)</f>
        <v>19480.2</v>
      </c>
      <c r="J68" s="96">
        <f>SUM(J69:J73)</f>
        <v>342093.63</v>
      </c>
      <c r="K68" s="96">
        <f>SUM(K70:K73)</f>
        <v>0</v>
      </c>
      <c r="L68" s="230"/>
      <c r="M68" s="91"/>
      <c r="N68" s="97"/>
      <c r="O68" s="92"/>
    </row>
    <row r="69" spans="1:15" s="94" customFormat="1" x14ac:dyDescent="0.25">
      <c r="A69" s="99"/>
      <c r="B69" s="53" t="s">
        <v>4</v>
      </c>
      <c r="C69" s="49">
        <f t="shared" ref="C69:K69" si="27">C87+C75</f>
        <v>0</v>
      </c>
      <c r="D69" s="49">
        <f t="shared" si="27"/>
        <v>0</v>
      </c>
      <c r="E69" s="49">
        <f t="shared" si="27"/>
        <v>0</v>
      </c>
      <c r="F69" s="55">
        <f t="shared" si="27"/>
        <v>0</v>
      </c>
      <c r="G69" s="49">
        <f t="shared" si="27"/>
        <v>0</v>
      </c>
      <c r="H69" s="170">
        <f t="shared" si="27"/>
        <v>0</v>
      </c>
      <c r="I69" s="49">
        <f t="shared" si="27"/>
        <v>0</v>
      </c>
      <c r="J69" s="49">
        <f t="shared" si="27"/>
        <v>0</v>
      </c>
      <c r="K69" s="49">
        <f t="shared" si="27"/>
        <v>0</v>
      </c>
      <c r="L69" s="230"/>
      <c r="M69" s="91"/>
      <c r="N69" s="91"/>
      <c r="O69" s="92"/>
    </row>
    <row r="70" spans="1:15" s="94" customFormat="1" x14ac:dyDescent="0.25">
      <c r="A70" s="99"/>
      <c r="B70" s="53" t="s">
        <v>53</v>
      </c>
      <c r="C70" s="49">
        <f t="shared" ref="C70:K70" si="28">C88+C76</f>
        <v>285078.5</v>
      </c>
      <c r="D70" s="49">
        <f t="shared" si="28"/>
        <v>285078.5</v>
      </c>
      <c r="E70" s="49">
        <f t="shared" si="28"/>
        <v>0</v>
      </c>
      <c r="F70" s="55">
        <f t="shared" si="28"/>
        <v>0</v>
      </c>
      <c r="G70" s="49">
        <f t="shared" si="28"/>
        <v>0</v>
      </c>
      <c r="H70" s="170">
        <f t="shared" si="28"/>
        <v>0</v>
      </c>
      <c r="I70" s="49">
        <f t="shared" si="28"/>
        <v>10911.6</v>
      </c>
      <c r="J70" s="49">
        <f t="shared" si="28"/>
        <v>285078.5</v>
      </c>
      <c r="K70" s="49">
        <f t="shared" si="28"/>
        <v>0</v>
      </c>
      <c r="L70" s="230"/>
      <c r="M70" s="91"/>
      <c r="N70" s="91"/>
      <c r="O70" s="92"/>
    </row>
    <row r="71" spans="1:15" s="94" customFormat="1" x14ac:dyDescent="0.25">
      <c r="A71" s="99"/>
      <c r="B71" s="53" t="s">
        <v>11</v>
      </c>
      <c r="C71" s="49">
        <f t="shared" ref="C71:J71" si="29">C89+C77</f>
        <v>57015.13</v>
      </c>
      <c r="D71" s="49">
        <f t="shared" si="29"/>
        <v>57015.13</v>
      </c>
      <c r="E71" s="49">
        <f t="shared" si="29"/>
        <v>0</v>
      </c>
      <c r="F71" s="55">
        <f t="shared" si="29"/>
        <v>0</v>
      </c>
      <c r="G71" s="49">
        <f t="shared" si="29"/>
        <v>0</v>
      </c>
      <c r="H71" s="170">
        <f t="shared" si="29"/>
        <v>0</v>
      </c>
      <c r="I71" s="49">
        <f t="shared" si="29"/>
        <v>8568.6</v>
      </c>
      <c r="J71" s="49">
        <f t="shared" si="29"/>
        <v>57015.13</v>
      </c>
      <c r="K71" s="49">
        <f>D71-J71</f>
        <v>0</v>
      </c>
      <c r="L71" s="230"/>
      <c r="M71" s="91"/>
      <c r="N71" s="91"/>
      <c r="O71" s="92"/>
    </row>
    <row r="72" spans="1:15" s="94" customFormat="1" x14ac:dyDescent="0.25">
      <c r="A72" s="99"/>
      <c r="B72" s="53" t="s">
        <v>13</v>
      </c>
      <c r="C72" s="49"/>
      <c r="D72" s="49"/>
      <c r="E72" s="49"/>
      <c r="F72" s="55">
        <v>0</v>
      </c>
      <c r="G72" s="49"/>
      <c r="H72" s="170">
        <v>0</v>
      </c>
      <c r="I72" s="49"/>
      <c r="J72" s="49"/>
      <c r="K72" s="49">
        <v>0</v>
      </c>
      <c r="L72" s="230"/>
      <c r="M72" s="91"/>
      <c r="N72" s="91"/>
      <c r="O72" s="92"/>
    </row>
    <row r="73" spans="1:15" s="94" customFormat="1" x14ac:dyDescent="0.25">
      <c r="A73" s="99"/>
      <c r="B73" s="53" t="s">
        <v>5</v>
      </c>
      <c r="C73" s="49">
        <f t="shared" ref="C73:K73" si="30">C79+C91</f>
        <v>0</v>
      </c>
      <c r="D73" s="49">
        <f t="shared" si="30"/>
        <v>0</v>
      </c>
      <c r="E73" s="49">
        <f t="shared" si="30"/>
        <v>0</v>
      </c>
      <c r="F73" s="55">
        <f t="shared" si="30"/>
        <v>0</v>
      </c>
      <c r="G73" s="49">
        <f t="shared" si="30"/>
        <v>0</v>
      </c>
      <c r="H73" s="170">
        <f t="shared" si="30"/>
        <v>0</v>
      </c>
      <c r="I73" s="49">
        <f t="shared" si="30"/>
        <v>0</v>
      </c>
      <c r="J73" s="49">
        <f t="shared" si="30"/>
        <v>0</v>
      </c>
      <c r="K73" s="49">
        <f t="shared" si="30"/>
        <v>0</v>
      </c>
      <c r="L73" s="230"/>
      <c r="M73" s="91"/>
      <c r="N73" s="91"/>
      <c r="O73" s="92"/>
    </row>
    <row r="74" spans="1:15" s="98" customFormat="1" ht="87" customHeight="1" x14ac:dyDescent="0.25">
      <c r="A74" s="175" t="s">
        <v>44</v>
      </c>
      <c r="B74" s="176" t="s">
        <v>112</v>
      </c>
      <c r="C74" s="177">
        <f>SUM(C75:C79)</f>
        <v>203630.67</v>
      </c>
      <c r="D74" s="177">
        <f>SUM(D75:D79)</f>
        <v>203630.67</v>
      </c>
      <c r="E74" s="177">
        <f>SUM(E75:E79)</f>
        <v>0</v>
      </c>
      <c r="F74" s="178">
        <f>E74/D74</f>
        <v>0</v>
      </c>
      <c r="G74" s="177">
        <f>SUM(G75:G79)</f>
        <v>0</v>
      </c>
      <c r="H74" s="179">
        <f>G74/D74</f>
        <v>0</v>
      </c>
      <c r="I74" s="177"/>
      <c r="J74" s="177">
        <f>SUM(J75:J79)</f>
        <v>203630.67</v>
      </c>
      <c r="K74" s="96">
        <f>K75+K76+K77+K78+K79</f>
        <v>0</v>
      </c>
      <c r="L74" s="188"/>
      <c r="M74" s="97"/>
      <c r="N74" s="97"/>
      <c r="O74" s="97"/>
    </row>
    <row r="75" spans="1:15" s="94" customFormat="1" x14ac:dyDescent="0.25">
      <c r="A75" s="88"/>
      <c r="B75" s="53" t="s">
        <v>4</v>
      </c>
      <c r="C75" s="49"/>
      <c r="D75" s="48"/>
      <c r="E75" s="49"/>
      <c r="F75" s="55"/>
      <c r="G75" s="49"/>
      <c r="H75" s="170"/>
      <c r="I75" s="49"/>
      <c r="J75" s="49"/>
      <c r="K75" s="49">
        <f>D75-J75</f>
        <v>0</v>
      </c>
      <c r="L75" s="189"/>
      <c r="M75" s="91"/>
      <c r="N75" s="91"/>
      <c r="O75" s="92"/>
    </row>
    <row r="76" spans="1:15" s="94" customFormat="1" x14ac:dyDescent="0.25">
      <c r="A76" s="88"/>
      <c r="B76" s="53" t="s">
        <v>53</v>
      </c>
      <c r="C76" s="49">
        <v>181231.3</v>
      </c>
      <c r="D76" s="49">
        <v>181231.3</v>
      </c>
      <c r="E76" s="49">
        <v>0</v>
      </c>
      <c r="F76" s="55">
        <f>E76/D76</f>
        <v>0</v>
      </c>
      <c r="G76" s="49">
        <v>0</v>
      </c>
      <c r="H76" s="170">
        <f>G76/D76</f>
        <v>0</v>
      </c>
      <c r="I76" s="49"/>
      <c r="J76" s="49">
        <v>181231.3</v>
      </c>
      <c r="K76" s="49">
        <f>D76-J76</f>
        <v>0</v>
      </c>
      <c r="L76" s="189"/>
      <c r="M76" s="91"/>
      <c r="N76" s="91"/>
      <c r="O76" s="92"/>
    </row>
    <row r="77" spans="1:15" s="94" customFormat="1" x14ac:dyDescent="0.25">
      <c r="A77" s="88"/>
      <c r="B77" s="53" t="s">
        <v>39</v>
      </c>
      <c r="C77" s="49">
        <v>22399.37</v>
      </c>
      <c r="D77" s="49">
        <v>22399.37</v>
      </c>
      <c r="E77" s="49">
        <v>0</v>
      </c>
      <c r="F77" s="55">
        <f>E77/D77</f>
        <v>0</v>
      </c>
      <c r="G77" s="49">
        <v>0</v>
      </c>
      <c r="H77" s="170">
        <f>G77/D77</f>
        <v>0</v>
      </c>
      <c r="I77" s="49"/>
      <c r="J77" s="49">
        <v>22399.37</v>
      </c>
      <c r="K77" s="49">
        <f>D77-J77</f>
        <v>0</v>
      </c>
      <c r="L77" s="189"/>
      <c r="M77" s="91"/>
      <c r="N77" s="91"/>
      <c r="O77" s="92"/>
    </row>
    <row r="78" spans="1:15" s="94" customFormat="1" x14ac:dyDescent="0.25">
      <c r="A78" s="88"/>
      <c r="B78" s="53" t="s">
        <v>13</v>
      </c>
      <c r="C78" s="49"/>
      <c r="D78" s="49"/>
      <c r="E78" s="49"/>
      <c r="F78" s="55"/>
      <c r="G78" s="49"/>
      <c r="H78" s="170"/>
      <c r="I78" s="49"/>
      <c r="J78" s="49"/>
      <c r="K78" s="49"/>
      <c r="L78" s="189"/>
      <c r="M78" s="91"/>
      <c r="N78" s="91"/>
      <c r="O78" s="92"/>
    </row>
    <row r="79" spans="1:15" s="94" customFormat="1" x14ac:dyDescent="0.25">
      <c r="A79" s="88"/>
      <c r="B79" s="53" t="s">
        <v>5</v>
      </c>
      <c r="C79" s="49"/>
      <c r="D79" s="48"/>
      <c r="E79" s="49"/>
      <c r="F79" s="55"/>
      <c r="G79" s="49"/>
      <c r="H79" s="170"/>
      <c r="I79" s="49"/>
      <c r="J79" s="49"/>
      <c r="K79" s="49"/>
      <c r="L79" s="189"/>
      <c r="M79" s="91"/>
      <c r="N79" s="91"/>
      <c r="O79" s="92"/>
    </row>
    <row r="80" spans="1:15" s="98" customFormat="1" ht="76.5" customHeight="1" x14ac:dyDescent="0.25">
      <c r="A80" s="102" t="s">
        <v>113</v>
      </c>
      <c r="B80" s="100" t="s">
        <v>108</v>
      </c>
      <c r="C80" s="90">
        <f>SUM(C81:C85)</f>
        <v>203630.67</v>
      </c>
      <c r="D80" s="90">
        <f>SUM(D81:D85)</f>
        <v>203630.67</v>
      </c>
      <c r="E80" s="90">
        <f>SUM(E81:E85)</f>
        <v>0</v>
      </c>
      <c r="F80" s="165">
        <f>E80/D80</f>
        <v>0</v>
      </c>
      <c r="G80" s="90">
        <f>SUM(G81:G85)</f>
        <v>0</v>
      </c>
      <c r="H80" s="172">
        <f>G80/D80</f>
        <v>0</v>
      </c>
      <c r="I80" s="90"/>
      <c r="J80" s="90">
        <f>SUM(J81:J85)</f>
        <v>203630.67</v>
      </c>
      <c r="K80" s="96">
        <f>K81+K82+K83+K84+K85</f>
        <v>0</v>
      </c>
      <c r="L80" s="190" t="s">
        <v>88</v>
      </c>
      <c r="M80" s="97"/>
      <c r="N80" s="97"/>
      <c r="O80" s="97"/>
    </row>
    <row r="81" spans="1:15" s="94" customFormat="1" x14ac:dyDescent="0.25">
      <c r="A81" s="103"/>
      <c r="B81" s="53" t="s">
        <v>4</v>
      </c>
      <c r="C81" s="49"/>
      <c r="D81" s="48"/>
      <c r="E81" s="49"/>
      <c r="F81" s="55"/>
      <c r="G81" s="49"/>
      <c r="H81" s="170"/>
      <c r="I81" s="49"/>
      <c r="J81" s="49"/>
      <c r="K81" s="49">
        <f>D81-J81</f>
        <v>0</v>
      </c>
      <c r="L81" s="189"/>
      <c r="M81" s="91"/>
      <c r="N81" s="91"/>
      <c r="O81" s="92"/>
    </row>
    <row r="82" spans="1:15" s="94" customFormat="1" x14ac:dyDescent="0.25">
      <c r="A82" s="103"/>
      <c r="B82" s="53" t="s">
        <v>53</v>
      </c>
      <c r="C82" s="49">
        <v>181231.3</v>
      </c>
      <c r="D82" s="49">
        <v>181231.3</v>
      </c>
      <c r="E82" s="49">
        <v>0</v>
      </c>
      <c r="F82" s="55">
        <f>E82/D82</f>
        <v>0</v>
      </c>
      <c r="G82" s="49">
        <v>0</v>
      </c>
      <c r="H82" s="170">
        <f>G82/D82</f>
        <v>0</v>
      </c>
      <c r="I82" s="49"/>
      <c r="J82" s="49">
        <v>181231.3</v>
      </c>
      <c r="K82" s="49">
        <f>D82-J82</f>
        <v>0</v>
      </c>
      <c r="L82" s="189"/>
      <c r="M82" s="91"/>
      <c r="N82" s="91"/>
      <c r="O82" s="92"/>
    </row>
    <row r="83" spans="1:15" s="94" customFormat="1" x14ac:dyDescent="0.25">
      <c r="A83" s="103"/>
      <c r="B83" s="53" t="s">
        <v>39</v>
      </c>
      <c r="C83" s="49">
        <v>22399.37</v>
      </c>
      <c r="D83" s="49">
        <v>22399.37</v>
      </c>
      <c r="E83" s="49">
        <v>0</v>
      </c>
      <c r="F83" s="55">
        <f>E83/D83</f>
        <v>0</v>
      </c>
      <c r="G83" s="49">
        <v>0</v>
      </c>
      <c r="H83" s="170">
        <f>G83/D83</f>
        <v>0</v>
      </c>
      <c r="I83" s="49"/>
      <c r="J83" s="49">
        <v>22399.37</v>
      </c>
      <c r="K83" s="49">
        <f>D83-J83</f>
        <v>0</v>
      </c>
      <c r="L83" s="189"/>
      <c r="M83" s="91"/>
      <c r="N83" s="91"/>
      <c r="O83" s="92"/>
    </row>
    <row r="84" spans="1:15" s="94" customFormat="1" x14ac:dyDescent="0.25">
      <c r="A84" s="103"/>
      <c r="B84" s="53" t="s">
        <v>13</v>
      </c>
      <c r="C84" s="49"/>
      <c r="D84" s="49"/>
      <c r="E84" s="49"/>
      <c r="F84" s="55"/>
      <c r="G84" s="49"/>
      <c r="H84" s="170"/>
      <c r="I84" s="49"/>
      <c r="J84" s="49"/>
      <c r="K84" s="49"/>
      <c r="L84" s="189"/>
      <c r="M84" s="91"/>
      <c r="N84" s="91"/>
      <c r="O84" s="92"/>
    </row>
    <row r="85" spans="1:15" s="94" customFormat="1" x14ac:dyDescent="0.25">
      <c r="A85" s="103"/>
      <c r="B85" s="53" t="s">
        <v>5</v>
      </c>
      <c r="C85" s="49"/>
      <c r="D85" s="48"/>
      <c r="E85" s="49"/>
      <c r="F85" s="55"/>
      <c r="G85" s="49"/>
      <c r="H85" s="170"/>
      <c r="I85" s="49"/>
      <c r="J85" s="49"/>
      <c r="K85" s="49"/>
      <c r="L85" s="189"/>
      <c r="M85" s="91"/>
      <c r="N85" s="91"/>
      <c r="O85" s="92"/>
    </row>
    <row r="86" spans="1:15" s="98" customFormat="1" ht="64.5" customHeight="1" x14ac:dyDescent="0.25">
      <c r="A86" s="101" t="s">
        <v>62</v>
      </c>
      <c r="B86" s="95" t="s">
        <v>109</v>
      </c>
      <c r="C86" s="177">
        <f>SUM(C87:C91)</f>
        <v>138462.96</v>
      </c>
      <c r="D86" s="177">
        <f>SUM(D87:D91)</f>
        <v>138462.96</v>
      </c>
      <c r="E86" s="177">
        <f>SUM(E87:E91)</f>
        <v>0</v>
      </c>
      <c r="F86" s="178">
        <f>E86/D86</f>
        <v>0</v>
      </c>
      <c r="G86" s="177">
        <f>SUM(G87:G91)</f>
        <v>0</v>
      </c>
      <c r="H86" s="179">
        <f>G86/D86</f>
        <v>0</v>
      </c>
      <c r="I86" s="177">
        <f>SUM(I87:I91)</f>
        <v>19480.2</v>
      </c>
      <c r="J86" s="177">
        <f>SUM(J87:J91)</f>
        <v>138462.96</v>
      </c>
      <c r="K86" s="177">
        <f>K87+K88+K89+K90+K91</f>
        <v>0</v>
      </c>
      <c r="L86" s="229"/>
      <c r="M86" s="91"/>
      <c r="N86" s="97"/>
      <c r="O86" s="92"/>
    </row>
    <row r="87" spans="1:15" s="94" customFormat="1" ht="30.75" customHeight="1" x14ac:dyDescent="0.25">
      <c r="A87" s="103"/>
      <c r="B87" s="53" t="s">
        <v>4</v>
      </c>
      <c r="C87" s="49">
        <f>C93</f>
        <v>0</v>
      </c>
      <c r="D87" s="49">
        <f>D93</f>
        <v>0</v>
      </c>
      <c r="E87" s="49">
        <f>E93</f>
        <v>0</v>
      </c>
      <c r="F87" s="55"/>
      <c r="G87" s="49"/>
      <c r="H87" s="170"/>
      <c r="I87" s="49"/>
      <c r="J87" s="49"/>
      <c r="K87" s="49">
        <f>D87-J87</f>
        <v>0</v>
      </c>
      <c r="L87" s="229"/>
      <c r="M87" s="91"/>
      <c r="N87" s="91"/>
      <c r="O87" s="92"/>
    </row>
    <row r="88" spans="1:15" s="94" customFormat="1" ht="30.75" customHeight="1" x14ac:dyDescent="0.25">
      <c r="A88" s="103"/>
      <c r="B88" s="53" t="s">
        <v>53</v>
      </c>
      <c r="C88" s="49">
        <f t="shared" ref="C88:D91" si="31">C94</f>
        <v>103847.2</v>
      </c>
      <c r="D88" s="49">
        <f t="shared" si="31"/>
        <v>103847.2</v>
      </c>
      <c r="E88" s="49">
        <f xml:space="preserve"> E94</f>
        <v>0</v>
      </c>
      <c r="F88" s="55">
        <f>E88/D88</f>
        <v>0</v>
      </c>
      <c r="G88" s="49">
        <f>E88</f>
        <v>0</v>
      </c>
      <c r="H88" s="170">
        <f>G88/D88</f>
        <v>0</v>
      </c>
      <c r="I88" s="49">
        <f>I94</f>
        <v>10911.6</v>
      </c>
      <c r="J88" s="49">
        <f t="shared" ref="J88:J90" si="32">J94</f>
        <v>103847.2</v>
      </c>
      <c r="K88" s="49">
        <f>D88-J88</f>
        <v>0</v>
      </c>
      <c r="L88" s="229"/>
      <c r="M88" s="91"/>
      <c r="N88" s="91"/>
      <c r="O88" s="92"/>
    </row>
    <row r="89" spans="1:15" s="94" customFormat="1" ht="30.75" customHeight="1" x14ac:dyDescent="0.25">
      <c r="A89" s="103"/>
      <c r="B89" s="53" t="s">
        <v>39</v>
      </c>
      <c r="C89" s="49">
        <f t="shared" si="31"/>
        <v>34615.760000000002</v>
      </c>
      <c r="D89" s="49">
        <f t="shared" si="31"/>
        <v>34615.760000000002</v>
      </c>
      <c r="E89" s="49">
        <f>E95</f>
        <v>0</v>
      </c>
      <c r="F89" s="55">
        <f>E89/D89</f>
        <v>0</v>
      </c>
      <c r="G89" s="49">
        <f>G95</f>
        <v>0</v>
      </c>
      <c r="H89" s="170">
        <f>G89/D89</f>
        <v>0</v>
      </c>
      <c r="I89" s="49">
        <f>I95</f>
        <v>8568.6</v>
      </c>
      <c r="J89" s="49">
        <f t="shared" si="32"/>
        <v>34615.760000000002</v>
      </c>
      <c r="K89" s="49">
        <f>D89-J89</f>
        <v>0</v>
      </c>
      <c r="L89" s="229"/>
      <c r="M89" s="91"/>
      <c r="N89" s="91"/>
      <c r="O89" s="92"/>
    </row>
    <row r="90" spans="1:15" s="94" customFormat="1" ht="30.75" customHeight="1" x14ac:dyDescent="0.25">
      <c r="A90" s="103"/>
      <c r="B90" s="53" t="s">
        <v>13</v>
      </c>
      <c r="C90" s="49">
        <f t="shared" si="31"/>
        <v>0</v>
      </c>
      <c r="D90" s="49">
        <f t="shared" si="31"/>
        <v>0</v>
      </c>
      <c r="E90" s="49">
        <f>E96</f>
        <v>0</v>
      </c>
      <c r="F90" s="55"/>
      <c r="G90" s="49">
        <f>G96</f>
        <v>0</v>
      </c>
      <c r="H90" s="170"/>
      <c r="I90" s="49"/>
      <c r="J90" s="49">
        <f t="shared" si="32"/>
        <v>0</v>
      </c>
      <c r="K90" s="49">
        <f>D90-J90</f>
        <v>0</v>
      </c>
      <c r="L90" s="229"/>
      <c r="M90" s="91"/>
      <c r="N90" s="91"/>
      <c r="O90" s="92"/>
    </row>
    <row r="91" spans="1:15" s="94" customFormat="1" ht="30.75" customHeight="1" x14ac:dyDescent="0.25">
      <c r="A91" s="103"/>
      <c r="B91" s="53" t="s">
        <v>5</v>
      </c>
      <c r="C91" s="49">
        <f t="shared" si="31"/>
        <v>0</v>
      </c>
      <c r="D91" s="49">
        <f t="shared" si="31"/>
        <v>0</v>
      </c>
      <c r="E91" s="49">
        <f>E97</f>
        <v>0</v>
      </c>
      <c r="F91" s="55"/>
      <c r="G91" s="49"/>
      <c r="H91" s="170"/>
      <c r="I91" s="49"/>
      <c r="J91" s="49"/>
      <c r="K91" s="49"/>
      <c r="L91" s="229"/>
      <c r="M91" s="91"/>
      <c r="N91" s="91"/>
      <c r="O91" s="92"/>
    </row>
    <row r="92" spans="1:15" s="93" customFormat="1" x14ac:dyDescent="0.25">
      <c r="A92" s="103" t="s">
        <v>75</v>
      </c>
      <c r="B92" s="89" t="s">
        <v>57</v>
      </c>
      <c r="C92" s="180">
        <f>SUM(C93:C97)</f>
        <v>138462.96</v>
      </c>
      <c r="D92" s="180">
        <f>SUM(D93:D97)</f>
        <v>138462.96</v>
      </c>
      <c r="E92" s="180">
        <f>SUM(E93:E97)</f>
        <v>0</v>
      </c>
      <c r="F92" s="181">
        <f>E92/D92</f>
        <v>0</v>
      </c>
      <c r="G92" s="180">
        <f>SUM(G93:G97)</f>
        <v>0</v>
      </c>
      <c r="H92" s="182">
        <f>G92/D92</f>
        <v>0</v>
      </c>
      <c r="I92" s="180">
        <f>SUM(I93:I97)</f>
        <v>19480.2</v>
      </c>
      <c r="J92" s="180">
        <f>SUM(J93:J97)</f>
        <v>138462.96</v>
      </c>
      <c r="K92" s="180">
        <f>K93+K94+K95+K96+K97</f>
        <v>0</v>
      </c>
      <c r="L92" s="234" t="s">
        <v>74</v>
      </c>
      <c r="M92" s="91"/>
      <c r="N92" s="97"/>
      <c r="O92" s="92"/>
    </row>
    <row r="93" spans="1:15" s="94" customFormat="1" x14ac:dyDescent="0.25">
      <c r="A93" s="103"/>
      <c r="B93" s="53" t="s">
        <v>4</v>
      </c>
      <c r="C93" s="49"/>
      <c r="D93" s="48"/>
      <c r="E93" s="49"/>
      <c r="F93" s="55"/>
      <c r="G93" s="49"/>
      <c r="H93" s="170"/>
      <c r="I93" s="49"/>
      <c r="J93" s="49"/>
      <c r="K93" s="49">
        <f>D93-J93</f>
        <v>0</v>
      </c>
      <c r="L93" s="234"/>
      <c r="M93" s="91"/>
      <c r="N93" s="91"/>
      <c r="O93" s="92"/>
    </row>
    <row r="94" spans="1:15" s="94" customFormat="1" x14ac:dyDescent="0.25">
      <c r="A94" s="103"/>
      <c r="B94" s="53" t="s">
        <v>53</v>
      </c>
      <c r="C94" s="49">
        <v>103847.2</v>
      </c>
      <c r="D94" s="49">
        <v>103847.2</v>
      </c>
      <c r="E94" s="49">
        <v>0</v>
      </c>
      <c r="F94" s="55">
        <f>E94/D94</f>
        <v>0</v>
      </c>
      <c r="G94" s="49">
        <v>0</v>
      </c>
      <c r="H94" s="170">
        <f>G94/D94</f>
        <v>0</v>
      </c>
      <c r="I94" s="49">
        <v>10911.6</v>
      </c>
      <c r="J94" s="49">
        <v>103847.2</v>
      </c>
      <c r="K94" s="49">
        <f>D94-J94</f>
        <v>0</v>
      </c>
      <c r="L94" s="234"/>
      <c r="M94" s="91"/>
      <c r="N94" s="91"/>
      <c r="O94" s="92"/>
    </row>
    <row r="95" spans="1:15" s="94" customFormat="1" x14ac:dyDescent="0.25">
      <c r="A95" s="103"/>
      <c r="B95" s="53" t="s">
        <v>39</v>
      </c>
      <c r="C95" s="49">
        <v>34615.760000000002</v>
      </c>
      <c r="D95" s="49">
        <v>34615.760000000002</v>
      </c>
      <c r="E95" s="49">
        <v>0</v>
      </c>
      <c r="F95" s="55">
        <f>E95/D95</f>
        <v>0</v>
      </c>
      <c r="G95" s="49">
        <v>0</v>
      </c>
      <c r="H95" s="170">
        <f>G95/D95</f>
        <v>0</v>
      </c>
      <c r="I95" s="49">
        <v>8568.6</v>
      </c>
      <c r="J95" s="49">
        <v>34615.760000000002</v>
      </c>
      <c r="K95" s="49">
        <f>D95-J95</f>
        <v>0</v>
      </c>
      <c r="L95" s="234"/>
      <c r="M95" s="91"/>
      <c r="N95" s="91"/>
      <c r="O95" s="92"/>
    </row>
    <row r="96" spans="1:15" s="94" customFormat="1" x14ac:dyDescent="0.25">
      <c r="A96" s="103"/>
      <c r="B96" s="53" t="s">
        <v>13</v>
      </c>
      <c r="C96" s="49">
        <v>0</v>
      </c>
      <c r="D96" s="49">
        <v>0</v>
      </c>
      <c r="E96" s="49"/>
      <c r="F96" s="55"/>
      <c r="G96" s="49"/>
      <c r="H96" s="170">
        <v>0</v>
      </c>
      <c r="I96" s="49"/>
      <c r="J96" s="49"/>
      <c r="K96" s="49">
        <v>0</v>
      </c>
      <c r="L96" s="234"/>
      <c r="M96" s="91"/>
      <c r="N96" s="91"/>
      <c r="O96" s="92"/>
    </row>
    <row r="97" spans="1:15" s="94" customFormat="1" x14ac:dyDescent="0.25">
      <c r="A97" s="88"/>
      <c r="B97" s="53" t="s">
        <v>5</v>
      </c>
      <c r="C97" s="49"/>
      <c r="D97" s="48"/>
      <c r="E97" s="49"/>
      <c r="F97" s="55"/>
      <c r="G97" s="49"/>
      <c r="H97" s="170"/>
      <c r="I97" s="49"/>
      <c r="J97" s="50"/>
      <c r="K97" s="49"/>
      <c r="L97" s="234"/>
      <c r="M97" s="91"/>
      <c r="N97" s="91"/>
      <c r="O97" s="92"/>
    </row>
    <row r="98" spans="1:15" s="123" customFormat="1" ht="47.25" customHeight="1" x14ac:dyDescent="0.25">
      <c r="A98" s="119" t="s">
        <v>45</v>
      </c>
      <c r="B98" s="120" t="s">
        <v>110</v>
      </c>
      <c r="C98" s="121">
        <f>SUM(C99:C103)</f>
        <v>23179.05</v>
      </c>
      <c r="D98" s="121">
        <f t="shared" ref="D98" si="33">SUM(D99:D103)</f>
        <v>15455.25</v>
      </c>
      <c r="E98" s="121">
        <f>SUM(E99:E103)</f>
        <v>0</v>
      </c>
      <c r="F98" s="166">
        <f t="shared" ref="F98:F107" si="34">E98/D98</f>
        <v>0</v>
      </c>
      <c r="G98" s="96">
        <f>SUM(G99:G103)</f>
        <v>0</v>
      </c>
      <c r="H98" s="173">
        <f t="shared" ref="H98:H107" si="35">G98/D98</f>
        <v>0</v>
      </c>
      <c r="I98" s="121"/>
      <c r="J98" s="121">
        <f>SUM(J99:J103)</f>
        <v>15455.25</v>
      </c>
      <c r="K98" s="121">
        <f t="shared" ref="K98" si="36">K99+K100+K101+K102+K103</f>
        <v>0</v>
      </c>
      <c r="L98" s="232"/>
      <c r="M98" s="112"/>
      <c r="N98" s="112"/>
      <c r="O98" s="113"/>
    </row>
    <row r="99" spans="1:15" s="115" customFormat="1" x14ac:dyDescent="0.25">
      <c r="A99" s="122"/>
      <c r="B99" s="183" t="s">
        <v>4</v>
      </c>
      <c r="C99" s="51">
        <f>C123+C105+C111+C117+C129</f>
        <v>17922.2</v>
      </c>
      <c r="D99" s="51">
        <f t="shared" ref="D99" si="37">D123+D105+D111+D117+D129</f>
        <v>10198.4</v>
      </c>
      <c r="E99" s="51">
        <f>E105+E111+E117+E123+E129</f>
        <v>0</v>
      </c>
      <c r="F99" s="54">
        <f t="shared" si="34"/>
        <v>0</v>
      </c>
      <c r="G99" s="49">
        <f>G123+G105+G111+G117+G129</f>
        <v>0</v>
      </c>
      <c r="H99" s="158">
        <f t="shared" si="35"/>
        <v>0</v>
      </c>
      <c r="I99" s="51"/>
      <c r="J99" s="51">
        <f>J105+J111+J117+J123+J129</f>
        <v>10198.4</v>
      </c>
      <c r="K99" s="51">
        <f>D99-J99</f>
        <v>0</v>
      </c>
      <c r="L99" s="232"/>
      <c r="M99" s="112"/>
      <c r="N99" s="112"/>
      <c r="O99" s="113"/>
    </row>
    <row r="100" spans="1:15" s="115" customFormat="1" x14ac:dyDescent="0.25">
      <c r="A100" s="122"/>
      <c r="B100" s="183" t="s">
        <v>38</v>
      </c>
      <c r="C100" s="51">
        <f>C124+C106+C112+C118+C130</f>
        <v>4983.6000000000004</v>
      </c>
      <c r="D100" s="51">
        <f t="shared" ref="C100:E103" si="38">D124+D106+D112+D118+D130</f>
        <v>4983.6000000000004</v>
      </c>
      <c r="E100" s="51">
        <f>E106++E112+E118+E124+E130</f>
        <v>0</v>
      </c>
      <c r="F100" s="54">
        <f t="shared" si="34"/>
        <v>0</v>
      </c>
      <c r="G100" s="49">
        <f>G124+G106+G112+G118+G130</f>
        <v>0</v>
      </c>
      <c r="H100" s="158">
        <f t="shared" si="35"/>
        <v>0</v>
      </c>
      <c r="I100" s="51"/>
      <c r="J100" s="51">
        <f>J106+J112+J118+J124+J130</f>
        <v>4983.6000000000004</v>
      </c>
      <c r="K100" s="51">
        <f>D100-J100</f>
        <v>0</v>
      </c>
      <c r="L100" s="232"/>
      <c r="M100" s="112"/>
      <c r="N100" s="112"/>
      <c r="O100" s="113"/>
    </row>
    <row r="101" spans="1:15" s="115" customFormat="1" x14ac:dyDescent="0.25">
      <c r="A101" s="122"/>
      <c r="B101" s="183" t="s">
        <v>39</v>
      </c>
      <c r="C101" s="51">
        <f t="shared" si="38"/>
        <v>273.25</v>
      </c>
      <c r="D101" s="51">
        <f t="shared" si="38"/>
        <v>273.25</v>
      </c>
      <c r="E101" s="51">
        <f>E125+E107+E113+E119+E131</f>
        <v>0</v>
      </c>
      <c r="F101" s="54">
        <f t="shared" si="34"/>
        <v>0</v>
      </c>
      <c r="G101" s="49">
        <f>G125+G107+G113+G119+G131</f>
        <v>0</v>
      </c>
      <c r="H101" s="158">
        <f t="shared" si="35"/>
        <v>0</v>
      </c>
      <c r="I101" s="51"/>
      <c r="J101" s="51">
        <f>J107+J113+J119+J125+J131</f>
        <v>273.25</v>
      </c>
      <c r="K101" s="51">
        <f>D101-J101</f>
        <v>0</v>
      </c>
      <c r="L101" s="232"/>
      <c r="M101" s="112"/>
      <c r="N101" s="112"/>
      <c r="O101" s="113"/>
    </row>
    <row r="102" spans="1:15" s="115" customFormat="1" x14ac:dyDescent="0.25">
      <c r="A102" s="122"/>
      <c r="B102" s="183" t="s">
        <v>13</v>
      </c>
      <c r="C102" s="51">
        <f t="shared" si="38"/>
        <v>0</v>
      </c>
      <c r="D102" s="51">
        <f t="shared" si="38"/>
        <v>0</v>
      </c>
      <c r="E102" s="51">
        <f t="shared" si="38"/>
        <v>0</v>
      </c>
      <c r="F102" s="54"/>
      <c r="G102" s="49"/>
      <c r="H102" s="158"/>
      <c r="I102" s="51"/>
      <c r="J102" s="51"/>
      <c r="K102" s="51"/>
      <c r="L102" s="232"/>
      <c r="M102" s="112"/>
      <c r="N102" s="112"/>
      <c r="O102" s="113"/>
    </row>
    <row r="103" spans="1:15" s="115" customFormat="1" collapsed="1" x14ac:dyDescent="0.25">
      <c r="A103" s="122"/>
      <c r="B103" s="183" t="s">
        <v>5</v>
      </c>
      <c r="C103" s="51">
        <f t="shared" si="38"/>
        <v>0</v>
      </c>
      <c r="D103" s="51">
        <f t="shared" si="38"/>
        <v>0</v>
      </c>
      <c r="E103" s="51">
        <f t="shared" si="38"/>
        <v>0</v>
      </c>
      <c r="F103" s="54"/>
      <c r="G103" s="49"/>
      <c r="H103" s="158"/>
      <c r="I103" s="51"/>
      <c r="J103" s="51"/>
      <c r="K103" s="51"/>
      <c r="L103" s="232"/>
      <c r="M103" s="112"/>
      <c r="N103" s="112"/>
      <c r="O103" s="113"/>
    </row>
    <row r="104" spans="1:15" s="116" customFormat="1" ht="45" customHeight="1" x14ac:dyDescent="0.25">
      <c r="A104" s="108" t="s">
        <v>46</v>
      </c>
      <c r="B104" s="109" t="s">
        <v>40</v>
      </c>
      <c r="C104" s="110">
        <f t="shared" ref="C104:E104" si="39">SUM(C105:C109)</f>
        <v>5471.55</v>
      </c>
      <c r="D104" s="110">
        <f t="shared" si="39"/>
        <v>5471.55</v>
      </c>
      <c r="E104" s="110">
        <f t="shared" si="39"/>
        <v>0</v>
      </c>
      <c r="F104" s="167">
        <f>E104/D104</f>
        <v>0</v>
      </c>
      <c r="G104" s="90">
        <f>SUM(G105:G109)</f>
        <v>0</v>
      </c>
      <c r="H104" s="174">
        <f t="shared" si="35"/>
        <v>0</v>
      </c>
      <c r="I104" s="110"/>
      <c r="J104" s="110">
        <f>J105+J106+J107</f>
        <v>5471.55</v>
      </c>
      <c r="K104" s="185">
        <f t="shared" ref="K104" si="40">K105+K106+K107+K108+K109</f>
        <v>0</v>
      </c>
      <c r="L104" s="199" t="s">
        <v>121</v>
      </c>
      <c r="M104" s="112"/>
      <c r="N104" s="112"/>
      <c r="O104" s="113"/>
    </row>
    <row r="105" spans="1:15" s="115" customFormat="1" ht="22.5" customHeight="1" x14ac:dyDescent="0.25">
      <c r="A105" s="108"/>
      <c r="B105" s="183" t="s">
        <v>55</v>
      </c>
      <c r="C105" s="51">
        <v>706.1</v>
      </c>
      <c r="D105" s="51">
        <v>706.1</v>
      </c>
      <c r="E105" s="51"/>
      <c r="F105" s="167">
        <f>E105/D105</f>
        <v>0</v>
      </c>
      <c r="G105" s="49"/>
      <c r="H105" s="174">
        <f>G105/D105</f>
        <v>0</v>
      </c>
      <c r="I105" s="110"/>
      <c r="J105" s="111">
        <v>706.1</v>
      </c>
      <c r="K105" s="51">
        <f>D105-J105</f>
        <v>0</v>
      </c>
      <c r="L105" s="199"/>
      <c r="M105" s="112"/>
      <c r="N105" s="112"/>
      <c r="O105" s="113"/>
    </row>
    <row r="106" spans="1:15" s="115" customFormat="1" ht="22.5" customHeight="1" x14ac:dyDescent="0.25">
      <c r="A106" s="108"/>
      <c r="B106" s="183" t="s">
        <v>53</v>
      </c>
      <c r="C106" s="51">
        <v>4492.2</v>
      </c>
      <c r="D106" s="51">
        <v>4492.2</v>
      </c>
      <c r="E106" s="51"/>
      <c r="F106" s="167">
        <f>E106/D106</f>
        <v>0</v>
      </c>
      <c r="G106" s="49"/>
      <c r="H106" s="174">
        <f>G106/D106</f>
        <v>0</v>
      </c>
      <c r="I106" s="110"/>
      <c r="J106" s="111">
        <v>4492.2</v>
      </c>
      <c r="K106" s="51">
        <f>D106-J106</f>
        <v>0</v>
      </c>
      <c r="L106" s="199"/>
      <c r="M106" s="112"/>
      <c r="N106" s="112"/>
      <c r="O106" s="113"/>
    </row>
    <row r="107" spans="1:15" s="115" customFormat="1" ht="22.5" customHeight="1" x14ac:dyDescent="0.25">
      <c r="A107" s="108"/>
      <c r="B107" s="183" t="s">
        <v>39</v>
      </c>
      <c r="C107" s="51">
        <v>273.25</v>
      </c>
      <c r="D107" s="51">
        <v>273.25</v>
      </c>
      <c r="E107" s="51"/>
      <c r="F107" s="54">
        <f t="shared" si="34"/>
        <v>0</v>
      </c>
      <c r="G107" s="51"/>
      <c r="H107" s="174">
        <f t="shared" si="35"/>
        <v>0</v>
      </c>
      <c r="I107" s="110"/>
      <c r="J107" s="111">
        <v>273.25</v>
      </c>
      <c r="K107" s="51">
        <f>D107-J107</f>
        <v>0</v>
      </c>
      <c r="L107" s="199"/>
      <c r="M107" s="112"/>
      <c r="N107" s="112"/>
      <c r="O107" s="113"/>
    </row>
    <row r="108" spans="1:15" s="115" customFormat="1" ht="22.5" customHeight="1" x14ac:dyDescent="0.25">
      <c r="A108" s="108"/>
      <c r="B108" s="183" t="s">
        <v>13</v>
      </c>
      <c r="C108" s="51"/>
      <c r="D108" s="185"/>
      <c r="E108" s="51"/>
      <c r="F108" s="54"/>
      <c r="G108" s="49"/>
      <c r="H108" s="158"/>
      <c r="I108" s="51"/>
      <c r="J108" s="57"/>
      <c r="K108" s="51"/>
      <c r="L108" s="199"/>
      <c r="M108" s="112"/>
      <c r="N108" s="112"/>
      <c r="O108" s="113"/>
    </row>
    <row r="109" spans="1:15" s="115" customFormat="1" ht="22.5" customHeight="1" collapsed="1" x14ac:dyDescent="0.25">
      <c r="A109" s="108"/>
      <c r="B109" s="183" t="s">
        <v>5</v>
      </c>
      <c r="C109" s="51"/>
      <c r="D109" s="185"/>
      <c r="E109" s="51"/>
      <c r="F109" s="54"/>
      <c r="G109" s="49"/>
      <c r="H109" s="158"/>
      <c r="I109" s="51"/>
      <c r="J109" s="57"/>
      <c r="K109" s="51"/>
      <c r="L109" s="199"/>
      <c r="M109" s="112"/>
      <c r="N109" s="112"/>
      <c r="O109" s="113"/>
    </row>
    <row r="110" spans="1:15" s="116" customFormat="1" ht="146.25" customHeight="1" x14ac:dyDescent="0.25">
      <c r="A110" s="108" t="s">
        <v>47</v>
      </c>
      <c r="B110" s="109" t="s">
        <v>41</v>
      </c>
      <c r="C110" s="110">
        <f t="shared" ref="C110:E110" si="41">SUM(C111:C115)</f>
        <v>13.1</v>
      </c>
      <c r="D110" s="110">
        <f t="shared" si="41"/>
        <v>13.1</v>
      </c>
      <c r="E110" s="110">
        <f t="shared" si="41"/>
        <v>0</v>
      </c>
      <c r="F110" s="167">
        <f t="shared" ref="F110:F134" si="42">E110/D110</f>
        <v>0</v>
      </c>
      <c r="G110" s="90">
        <f>G112</f>
        <v>0</v>
      </c>
      <c r="H110" s="174">
        <f t="shared" ref="H110:H134" si="43">G110/D110</f>
        <v>0</v>
      </c>
      <c r="I110" s="110"/>
      <c r="J110" s="111">
        <f>J112</f>
        <v>13.1</v>
      </c>
      <c r="K110" s="185">
        <f t="shared" ref="K110" si="44">K111+K112+K113+K114+K115</f>
        <v>0</v>
      </c>
      <c r="L110" s="183" t="s">
        <v>78</v>
      </c>
      <c r="M110" s="112"/>
      <c r="N110" s="112"/>
      <c r="O110" s="113"/>
    </row>
    <row r="111" spans="1:15" s="115" customFormat="1" x14ac:dyDescent="0.25">
      <c r="A111" s="108"/>
      <c r="B111" s="183" t="s">
        <v>4</v>
      </c>
      <c r="C111" s="51"/>
      <c r="D111" s="51"/>
      <c r="E111" s="51"/>
      <c r="F111" s="54"/>
      <c r="G111" s="49"/>
      <c r="H111" s="158"/>
      <c r="I111" s="51"/>
      <c r="J111" s="57"/>
      <c r="K111" s="51">
        <f>D111-J111</f>
        <v>0</v>
      </c>
      <c r="L111" s="183"/>
      <c r="M111" s="112"/>
      <c r="N111" s="112"/>
      <c r="O111" s="113"/>
    </row>
    <row r="112" spans="1:15" s="115" customFormat="1" x14ac:dyDescent="0.25">
      <c r="A112" s="108"/>
      <c r="B112" s="183" t="s">
        <v>38</v>
      </c>
      <c r="C112" s="51">
        <v>13.1</v>
      </c>
      <c r="D112" s="51">
        <v>13.1</v>
      </c>
      <c r="E112" s="51"/>
      <c r="F112" s="54">
        <f t="shared" si="42"/>
        <v>0</v>
      </c>
      <c r="G112" s="49"/>
      <c r="H112" s="158">
        <f t="shared" si="43"/>
        <v>0</v>
      </c>
      <c r="I112" s="51"/>
      <c r="J112" s="111">
        <v>13.1</v>
      </c>
      <c r="K112" s="51">
        <f>D112-J112</f>
        <v>0</v>
      </c>
      <c r="L112" s="183"/>
      <c r="M112" s="112"/>
      <c r="N112" s="112"/>
      <c r="O112" s="113"/>
    </row>
    <row r="113" spans="1:15" s="115" customFormat="1" x14ac:dyDescent="0.25">
      <c r="A113" s="108"/>
      <c r="B113" s="183" t="s">
        <v>39</v>
      </c>
      <c r="C113" s="51"/>
      <c r="D113" s="51"/>
      <c r="E113" s="51"/>
      <c r="F113" s="54"/>
      <c r="G113" s="49"/>
      <c r="H113" s="158"/>
      <c r="I113" s="51"/>
      <c r="J113" s="57"/>
      <c r="K113" s="51">
        <f>D113-J113</f>
        <v>0</v>
      </c>
      <c r="L113" s="183"/>
      <c r="M113" s="112"/>
      <c r="N113" s="112"/>
      <c r="O113" s="113"/>
    </row>
    <row r="114" spans="1:15" s="115" customFormat="1" x14ac:dyDescent="0.25">
      <c r="A114" s="108"/>
      <c r="B114" s="183" t="s">
        <v>13</v>
      </c>
      <c r="C114" s="51"/>
      <c r="D114" s="51"/>
      <c r="E114" s="51"/>
      <c r="F114" s="54"/>
      <c r="G114" s="49"/>
      <c r="H114" s="158"/>
      <c r="I114" s="51"/>
      <c r="J114" s="57"/>
      <c r="K114" s="51"/>
      <c r="L114" s="183"/>
      <c r="M114" s="112"/>
      <c r="N114" s="112"/>
      <c r="O114" s="113"/>
    </row>
    <row r="115" spans="1:15" s="115" customFormat="1" collapsed="1" x14ac:dyDescent="0.25">
      <c r="A115" s="108"/>
      <c r="B115" s="183" t="s">
        <v>5</v>
      </c>
      <c r="C115" s="51"/>
      <c r="D115" s="51"/>
      <c r="E115" s="51"/>
      <c r="F115" s="54"/>
      <c r="G115" s="49"/>
      <c r="H115" s="158"/>
      <c r="I115" s="51"/>
      <c r="J115" s="57"/>
      <c r="K115" s="51"/>
      <c r="L115" s="183"/>
      <c r="M115" s="112"/>
      <c r="N115" s="112"/>
      <c r="O115" s="113"/>
    </row>
    <row r="116" spans="1:15" s="77" customFormat="1" ht="60.75" outlineLevel="1" x14ac:dyDescent="0.25">
      <c r="A116" s="108" t="s">
        <v>48</v>
      </c>
      <c r="B116" s="109" t="s">
        <v>111</v>
      </c>
      <c r="C116" s="110">
        <f>SUM(C117:C121)</f>
        <v>15651</v>
      </c>
      <c r="D116" s="110">
        <f t="shared" ref="D116:E116" si="45">SUM(D117:D121)</f>
        <v>7927.2</v>
      </c>
      <c r="E116" s="76">
        <f t="shared" si="45"/>
        <v>0</v>
      </c>
      <c r="F116" s="168">
        <f t="shared" si="42"/>
        <v>0</v>
      </c>
      <c r="G116" s="72">
        <f>SUM(G117:G121)</f>
        <v>0</v>
      </c>
      <c r="H116" s="174">
        <f t="shared" si="43"/>
        <v>0</v>
      </c>
      <c r="I116" s="76"/>
      <c r="J116" s="51">
        <f>J117</f>
        <v>7927.2</v>
      </c>
      <c r="K116" s="184">
        <f t="shared" ref="K116" si="46">K117+K118+K119+K120+K121</f>
        <v>0</v>
      </c>
      <c r="L116" s="199" t="s">
        <v>122</v>
      </c>
      <c r="M116" s="59"/>
      <c r="N116" s="59"/>
      <c r="O116" s="60"/>
    </row>
    <row r="117" spans="1:15" s="75" customFormat="1" outlineLevel="1" x14ac:dyDescent="0.25">
      <c r="A117" s="108"/>
      <c r="B117" s="183" t="s">
        <v>4</v>
      </c>
      <c r="C117" s="51">
        <v>15651</v>
      </c>
      <c r="D117" s="51">
        <v>7927.2</v>
      </c>
      <c r="E117" s="21"/>
      <c r="F117" s="157">
        <f t="shared" si="42"/>
        <v>0</v>
      </c>
      <c r="G117" s="22"/>
      <c r="H117" s="158">
        <f t="shared" si="43"/>
        <v>0</v>
      </c>
      <c r="I117" s="21"/>
      <c r="J117" s="51">
        <v>7927.2</v>
      </c>
      <c r="K117" s="21">
        <f>D117-J117</f>
        <v>0</v>
      </c>
      <c r="L117" s="199"/>
      <c r="M117" s="59"/>
      <c r="N117" s="59"/>
      <c r="O117" s="60"/>
    </row>
    <row r="118" spans="1:15" s="75" customFormat="1" outlineLevel="1" x14ac:dyDescent="0.25">
      <c r="A118" s="108"/>
      <c r="B118" s="183" t="s">
        <v>38</v>
      </c>
      <c r="C118" s="51"/>
      <c r="D118" s="51"/>
      <c r="E118" s="21"/>
      <c r="F118" s="157"/>
      <c r="G118" s="22"/>
      <c r="H118" s="158"/>
      <c r="I118" s="21"/>
      <c r="J118" s="20"/>
      <c r="K118" s="21">
        <f>D118-J118</f>
        <v>0</v>
      </c>
      <c r="L118" s="199"/>
      <c r="M118" s="59"/>
      <c r="N118" s="59"/>
      <c r="O118" s="60"/>
    </row>
    <row r="119" spans="1:15" s="75" customFormat="1" outlineLevel="1" x14ac:dyDescent="0.25">
      <c r="A119" s="108"/>
      <c r="B119" s="183" t="s">
        <v>39</v>
      </c>
      <c r="C119" s="51"/>
      <c r="D119" s="51"/>
      <c r="E119" s="21"/>
      <c r="F119" s="157"/>
      <c r="G119" s="22"/>
      <c r="H119" s="158"/>
      <c r="I119" s="21"/>
      <c r="J119" s="20"/>
      <c r="K119" s="21">
        <f>D119-J119</f>
        <v>0</v>
      </c>
      <c r="L119" s="199"/>
      <c r="M119" s="59"/>
      <c r="N119" s="59"/>
      <c r="O119" s="60"/>
    </row>
    <row r="120" spans="1:15" s="75" customFormat="1" outlineLevel="1" x14ac:dyDescent="0.25">
      <c r="A120" s="108"/>
      <c r="B120" s="183" t="s">
        <v>13</v>
      </c>
      <c r="C120" s="51"/>
      <c r="D120" s="185"/>
      <c r="E120" s="21"/>
      <c r="F120" s="157"/>
      <c r="G120" s="22"/>
      <c r="H120" s="158"/>
      <c r="I120" s="21"/>
      <c r="J120" s="20"/>
      <c r="K120" s="21"/>
      <c r="L120" s="199"/>
      <c r="M120" s="59"/>
      <c r="N120" s="59"/>
      <c r="O120" s="60"/>
    </row>
    <row r="121" spans="1:15" s="75" customFormat="1" outlineLevel="1" collapsed="1" x14ac:dyDescent="0.25">
      <c r="A121" s="108"/>
      <c r="B121" s="183" t="s">
        <v>5</v>
      </c>
      <c r="C121" s="51"/>
      <c r="D121" s="185"/>
      <c r="E121" s="21"/>
      <c r="F121" s="157"/>
      <c r="G121" s="22"/>
      <c r="H121" s="158"/>
      <c r="I121" s="21"/>
      <c r="J121" s="20"/>
      <c r="K121" s="21"/>
      <c r="L121" s="199"/>
      <c r="M121" s="59"/>
      <c r="N121" s="59"/>
      <c r="O121" s="60"/>
    </row>
    <row r="122" spans="1:15" s="93" customFormat="1" ht="40.5" x14ac:dyDescent="0.25">
      <c r="A122" s="88" t="s">
        <v>49</v>
      </c>
      <c r="B122" s="89" t="s">
        <v>42</v>
      </c>
      <c r="C122" s="90">
        <f t="shared" ref="C122:D122" si="47">SUM(C123:C127)</f>
        <v>2043.4</v>
      </c>
      <c r="D122" s="90">
        <f t="shared" si="47"/>
        <v>2043.4</v>
      </c>
      <c r="E122" s="90"/>
      <c r="F122" s="165">
        <f t="shared" si="42"/>
        <v>0</v>
      </c>
      <c r="G122" s="90"/>
      <c r="H122" s="172">
        <f t="shared" si="43"/>
        <v>0</v>
      </c>
      <c r="I122" s="90"/>
      <c r="J122" s="90">
        <f>SUM(J123:J127)</f>
        <v>2043.4</v>
      </c>
      <c r="K122" s="90">
        <f t="shared" ref="K122" si="48">K123+K124+K125+K126+K127</f>
        <v>0</v>
      </c>
      <c r="L122" s="233" t="s">
        <v>89</v>
      </c>
      <c r="M122" s="91"/>
      <c r="N122" s="91"/>
      <c r="O122" s="92"/>
    </row>
    <row r="123" spans="1:15" s="94" customFormat="1" ht="25.5" customHeight="1" x14ac:dyDescent="0.25">
      <c r="A123" s="88"/>
      <c r="B123" s="53" t="s">
        <v>4</v>
      </c>
      <c r="C123" s="49">
        <v>1565.1</v>
      </c>
      <c r="D123" s="49">
        <v>1565.1</v>
      </c>
      <c r="E123" s="49"/>
      <c r="F123" s="55"/>
      <c r="G123" s="49"/>
      <c r="H123" s="170">
        <f t="shared" si="43"/>
        <v>0</v>
      </c>
      <c r="I123" s="49"/>
      <c r="J123" s="49">
        <v>1565.1</v>
      </c>
      <c r="K123" s="49">
        <f>D123-J123</f>
        <v>0</v>
      </c>
      <c r="L123" s="233"/>
      <c r="M123" s="91"/>
      <c r="N123" s="91"/>
      <c r="O123" s="92"/>
    </row>
    <row r="124" spans="1:15" s="94" customFormat="1" ht="25.5" customHeight="1" x14ac:dyDescent="0.25">
      <c r="A124" s="88"/>
      <c r="B124" s="53" t="s">
        <v>38</v>
      </c>
      <c r="C124" s="49">
        <v>478.3</v>
      </c>
      <c r="D124" s="49">
        <v>478.3</v>
      </c>
      <c r="E124" s="49"/>
      <c r="F124" s="55"/>
      <c r="G124" s="49"/>
      <c r="H124" s="170">
        <f t="shared" si="43"/>
        <v>0</v>
      </c>
      <c r="I124" s="49"/>
      <c r="J124" s="49">
        <v>478.3</v>
      </c>
      <c r="K124" s="49">
        <f>D124-J124</f>
        <v>0</v>
      </c>
      <c r="L124" s="233"/>
      <c r="M124" s="91"/>
      <c r="N124" s="91"/>
      <c r="O124" s="92"/>
    </row>
    <row r="125" spans="1:15" s="94" customFormat="1" ht="25.5" customHeight="1" x14ac:dyDescent="0.25">
      <c r="A125" s="88"/>
      <c r="B125" s="53" t="s">
        <v>39</v>
      </c>
      <c r="C125" s="49"/>
      <c r="D125" s="49"/>
      <c r="E125" s="49"/>
      <c r="F125" s="55"/>
      <c r="G125" s="49"/>
      <c r="H125" s="170"/>
      <c r="I125" s="49"/>
      <c r="J125" s="50"/>
      <c r="K125" s="49">
        <f>D125-J125</f>
        <v>0</v>
      </c>
      <c r="L125" s="233"/>
      <c r="M125" s="91"/>
      <c r="N125" s="91"/>
      <c r="O125" s="92"/>
    </row>
    <row r="126" spans="1:15" s="94" customFormat="1" ht="25.5" customHeight="1" x14ac:dyDescent="0.25">
      <c r="A126" s="88"/>
      <c r="B126" s="53" t="s">
        <v>13</v>
      </c>
      <c r="C126" s="49"/>
      <c r="D126" s="48"/>
      <c r="E126" s="49"/>
      <c r="F126" s="55"/>
      <c r="G126" s="49"/>
      <c r="H126" s="170"/>
      <c r="I126" s="49"/>
      <c r="J126" s="50"/>
      <c r="K126" s="49"/>
      <c r="L126" s="233"/>
      <c r="M126" s="91"/>
      <c r="N126" s="91"/>
      <c r="O126" s="92"/>
    </row>
    <row r="127" spans="1:15" s="94" customFormat="1" x14ac:dyDescent="0.25">
      <c r="A127" s="88"/>
      <c r="B127" s="53" t="s">
        <v>5</v>
      </c>
      <c r="C127" s="49"/>
      <c r="D127" s="48"/>
      <c r="E127" s="49"/>
      <c r="F127" s="55"/>
      <c r="G127" s="49"/>
      <c r="H127" s="170"/>
      <c r="I127" s="49"/>
      <c r="J127" s="50"/>
      <c r="K127" s="49"/>
      <c r="L127" s="233"/>
      <c r="M127" s="91"/>
      <c r="N127" s="91"/>
      <c r="O127" s="92"/>
    </row>
    <row r="128" spans="1:15" s="114" customFormat="1" ht="42" customHeight="1" x14ac:dyDescent="0.25">
      <c r="A128" s="108" t="s">
        <v>50</v>
      </c>
      <c r="B128" s="109" t="s">
        <v>56</v>
      </c>
      <c r="C128" s="110">
        <f t="shared" ref="C128:E128" si="49">SUM(C129:C133)</f>
        <v>0</v>
      </c>
      <c r="D128" s="110">
        <f t="shared" si="49"/>
        <v>0</v>
      </c>
      <c r="E128" s="110">
        <f t="shared" si="49"/>
        <v>0</v>
      </c>
      <c r="F128" s="55"/>
      <c r="G128" s="90">
        <f>SUM(G129:G133)</f>
        <v>0</v>
      </c>
      <c r="H128" s="174"/>
      <c r="I128" s="110"/>
      <c r="J128" s="51">
        <f>J129</f>
        <v>0</v>
      </c>
      <c r="K128" s="51">
        <f t="shared" ref="K128" si="50">K129+K130+K131+K132+K133</f>
        <v>0</v>
      </c>
      <c r="L128" s="231" t="s">
        <v>77</v>
      </c>
      <c r="M128" s="112"/>
      <c r="N128" s="112"/>
      <c r="O128" s="113"/>
    </row>
    <row r="129" spans="1:15" s="115" customFormat="1" x14ac:dyDescent="0.25">
      <c r="A129" s="108"/>
      <c r="B129" s="183" t="s">
        <v>4</v>
      </c>
      <c r="C129" s="51"/>
      <c r="D129" s="51"/>
      <c r="E129" s="51"/>
      <c r="F129" s="55"/>
      <c r="G129" s="49"/>
      <c r="H129" s="158"/>
      <c r="I129" s="51"/>
      <c r="J129" s="51"/>
      <c r="K129" s="51">
        <f>D129-J129</f>
        <v>0</v>
      </c>
      <c r="L129" s="231"/>
      <c r="M129" s="112"/>
      <c r="N129" s="112"/>
      <c r="O129" s="113"/>
    </row>
    <row r="130" spans="1:15" s="115" customFormat="1" x14ac:dyDescent="0.25">
      <c r="A130" s="108"/>
      <c r="B130" s="183" t="s">
        <v>38</v>
      </c>
      <c r="C130" s="51"/>
      <c r="D130" s="51"/>
      <c r="E130" s="51"/>
      <c r="F130" s="55"/>
      <c r="G130" s="49"/>
      <c r="H130" s="158"/>
      <c r="I130" s="51"/>
      <c r="J130" s="57"/>
      <c r="K130" s="51">
        <f>D130-J130</f>
        <v>0</v>
      </c>
      <c r="L130" s="231"/>
      <c r="M130" s="112"/>
      <c r="N130" s="112"/>
      <c r="O130" s="113"/>
    </row>
    <row r="131" spans="1:15" s="115" customFormat="1" x14ac:dyDescent="0.25">
      <c r="A131" s="108"/>
      <c r="B131" s="183" t="s">
        <v>39</v>
      </c>
      <c r="C131" s="51"/>
      <c r="D131" s="51"/>
      <c r="E131" s="51"/>
      <c r="F131" s="55"/>
      <c r="G131" s="49"/>
      <c r="H131" s="158"/>
      <c r="I131" s="51"/>
      <c r="J131" s="57"/>
      <c r="K131" s="51">
        <f>D131-J131</f>
        <v>0</v>
      </c>
      <c r="L131" s="231"/>
      <c r="M131" s="112"/>
      <c r="N131" s="112"/>
      <c r="O131" s="113"/>
    </row>
    <row r="132" spans="1:15" s="115" customFormat="1" x14ac:dyDescent="0.25">
      <c r="A132" s="108"/>
      <c r="B132" s="183" t="s">
        <v>13</v>
      </c>
      <c r="C132" s="51"/>
      <c r="D132" s="185"/>
      <c r="E132" s="51"/>
      <c r="F132" s="54"/>
      <c r="G132" s="49"/>
      <c r="H132" s="158"/>
      <c r="I132" s="51"/>
      <c r="J132" s="57"/>
      <c r="K132" s="51"/>
      <c r="L132" s="231"/>
      <c r="M132" s="112"/>
      <c r="N132" s="112"/>
      <c r="O132" s="113"/>
    </row>
    <row r="133" spans="1:15" s="115" customFormat="1" x14ac:dyDescent="0.25">
      <c r="A133" s="108"/>
      <c r="B133" s="183" t="s">
        <v>5</v>
      </c>
      <c r="C133" s="51"/>
      <c r="D133" s="185"/>
      <c r="E133" s="51"/>
      <c r="F133" s="54"/>
      <c r="G133" s="49"/>
      <c r="H133" s="158"/>
      <c r="I133" s="51"/>
      <c r="J133" s="57"/>
      <c r="K133" s="51"/>
      <c r="L133" s="231"/>
      <c r="M133" s="112"/>
      <c r="N133" s="112"/>
      <c r="O133" s="113"/>
    </row>
    <row r="134" spans="1:15" s="73" customFormat="1" ht="409.5" customHeight="1" x14ac:dyDescent="0.25">
      <c r="A134" s="200" t="s">
        <v>20</v>
      </c>
      <c r="B134" s="194" t="s">
        <v>70</v>
      </c>
      <c r="C134" s="195">
        <f>SUM(C136:C140)</f>
        <v>237979.65</v>
      </c>
      <c r="D134" s="195">
        <f>SUM(D136:D140)</f>
        <v>237979.65</v>
      </c>
      <c r="E134" s="195">
        <f t="shared" ref="E134:G134" si="51">SUM(E136:E140)</f>
        <v>0</v>
      </c>
      <c r="F134" s="207">
        <f t="shared" si="42"/>
        <v>0</v>
      </c>
      <c r="G134" s="195">
        <f t="shared" si="51"/>
        <v>0</v>
      </c>
      <c r="H134" s="209">
        <f t="shared" si="43"/>
        <v>0</v>
      </c>
      <c r="I134" s="235"/>
      <c r="J134" s="195">
        <f>J136+J137+J138+J139+J140</f>
        <v>237979.65</v>
      </c>
      <c r="K134" s="195">
        <f>SUM(K136:K140)</f>
        <v>0</v>
      </c>
      <c r="L134" s="197" t="s">
        <v>90</v>
      </c>
      <c r="M134" s="59"/>
      <c r="N134" s="59"/>
      <c r="O134" s="60"/>
    </row>
    <row r="135" spans="1:15" s="73" customFormat="1" ht="291" customHeight="1" x14ac:dyDescent="0.25">
      <c r="A135" s="200"/>
      <c r="B135" s="194"/>
      <c r="C135" s="195"/>
      <c r="D135" s="195"/>
      <c r="E135" s="195"/>
      <c r="F135" s="207"/>
      <c r="G135" s="195"/>
      <c r="H135" s="209"/>
      <c r="I135" s="236"/>
      <c r="J135" s="195"/>
      <c r="K135" s="195"/>
      <c r="L135" s="198"/>
      <c r="M135" s="59"/>
      <c r="N135" s="59"/>
      <c r="O135" s="60"/>
    </row>
    <row r="136" spans="1:15" s="62" customFormat="1" x14ac:dyDescent="0.25">
      <c r="A136" s="200"/>
      <c r="B136" s="183" t="s">
        <v>4</v>
      </c>
      <c r="C136" s="49">
        <v>18110.400000000001</v>
      </c>
      <c r="D136" s="49">
        <v>18110.400000000001</v>
      </c>
      <c r="E136" s="49">
        <v>0</v>
      </c>
      <c r="F136" s="169">
        <f>E136/D136</f>
        <v>0</v>
      </c>
      <c r="G136" s="83">
        <v>0</v>
      </c>
      <c r="H136" s="170">
        <f>G136/D136</f>
        <v>0</v>
      </c>
      <c r="I136" s="49"/>
      <c r="J136" s="49">
        <v>18110.400000000001</v>
      </c>
      <c r="K136" s="51">
        <f>D136-J136</f>
        <v>0</v>
      </c>
      <c r="L136" s="198"/>
      <c r="M136" s="59"/>
      <c r="N136" s="59"/>
      <c r="O136" s="60"/>
    </row>
    <row r="137" spans="1:15" s="78" customFormat="1" x14ac:dyDescent="0.25">
      <c r="A137" s="200"/>
      <c r="B137" s="53" t="s">
        <v>16</v>
      </c>
      <c r="C137" s="49">
        <v>71322.399999999994</v>
      </c>
      <c r="D137" s="49">
        <v>71322.399999999994</v>
      </c>
      <c r="E137" s="49">
        <v>0</v>
      </c>
      <c r="F137" s="55">
        <f>E137/D137</f>
        <v>0</v>
      </c>
      <c r="G137" s="49">
        <v>0</v>
      </c>
      <c r="H137" s="170">
        <f>G137/D137</f>
        <v>0</v>
      </c>
      <c r="I137" s="49"/>
      <c r="J137" s="49">
        <v>71322.399999999994</v>
      </c>
      <c r="K137" s="51">
        <f>D137-J137</f>
        <v>0</v>
      </c>
      <c r="L137" s="198"/>
      <c r="M137" s="59"/>
      <c r="N137" s="64"/>
      <c r="O137" s="60"/>
    </row>
    <row r="138" spans="1:15" s="78" customFormat="1" x14ac:dyDescent="0.25">
      <c r="A138" s="200"/>
      <c r="B138" s="53" t="s">
        <v>11</v>
      </c>
      <c r="C138" s="49">
        <v>14624.89</v>
      </c>
      <c r="D138" s="49">
        <v>14624.89</v>
      </c>
      <c r="E138" s="49">
        <f>G138</f>
        <v>0</v>
      </c>
      <c r="F138" s="55">
        <f>E138/D138</f>
        <v>0</v>
      </c>
      <c r="G138" s="49">
        <v>0</v>
      </c>
      <c r="H138" s="170">
        <f>G138/D138</f>
        <v>0</v>
      </c>
      <c r="I138" s="49"/>
      <c r="J138" s="49">
        <v>14624.89</v>
      </c>
      <c r="K138" s="51">
        <f>D138-J138</f>
        <v>0</v>
      </c>
      <c r="L138" s="198"/>
      <c r="M138" s="59"/>
      <c r="N138" s="64"/>
      <c r="O138" s="60"/>
    </row>
    <row r="139" spans="1:15" s="62" customFormat="1" x14ac:dyDescent="0.25">
      <c r="A139" s="200"/>
      <c r="B139" s="183" t="s">
        <v>13</v>
      </c>
      <c r="C139" s="49"/>
      <c r="D139" s="49"/>
      <c r="E139" s="82"/>
      <c r="F139" s="55"/>
      <c r="G139" s="82"/>
      <c r="H139" s="170"/>
      <c r="I139" s="49"/>
      <c r="J139" s="49"/>
      <c r="K139" s="49">
        <f>D139-J139</f>
        <v>0</v>
      </c>
      <c r="L139" s="198"/>
      <c r="M139" s="59"/>
      <c r="N139" s="59"/>
      <c r="O139" s="60"/>
    </row>
    <row r="140" spans="1:15" s="62" customFormat="1" x14ac:dyDescent="0.25">
      <c r="A140" s="200"/>
      <c r="B140" s="183" t="s">
        <v>5</v>
      </c>
      <c r="C140" s="49">
        <v>133921.96</v>
      </c>
      <c r="D140" s="49">
        <v>133921.96</v>
      </c>
      <c r="E140" s="49">
        <v>0</v>
      </c>
      <c r="F140" s="55">
        <f t="shared" ref="F140:F156" si="52">E140/D140</f>
        <v>0</v>
      </c>
      <c r="G140" s="49">
        <v>0</v>
      </c>
      <c r="H140" s="170">
        <f t="shared" ref="H140:H146" si="53">G140/D140</f>
        <v>0</v>
      </c>
      <c r="I140" s="49"/>
      <c r="J140" s="49">
        <v>133921.96</v>
      </c>
      <c r="K140" s="49">
        <f>D140-J140</f>
        <v>0</v>
      </c>
      <c r="L140" s="198"/>
      <c r="M140" s="59"/>
      <c r="N140" s="59"/>
      <c r="O140" s="60"/>
    </row>
    <row r="141" spans="1:15" s="73" customFormat="1" ht="409.5" customHeight="1" x14ac:dyDescent="0.25">
      <c r="A141" s="201" t="s">
        <v>21</v>
      </c>
      <c r="B141" s="194" t="s">
        <v>85</v>
      </c>
      <c r="C141" s="193">
        <f>C143+C144+C145+C146+C147</f>
        <v>44530.62</v>
      </c>
      <c r="D141" s="193">
        <f>D143+D144+D145+D146+D147</f>
        <v>38601.72</v>
      </c>
      <c r="E141" s="193">
        <f>E143+E144+E145+E146+E147</f>
        <v>720</v>
      </c>
      <c r="F141" s="210">
        <f t="shared" si="52"/>
        <v>1.8700000000000001E-2</v>
      </c>
      <c r="G141" s="195">
        <f>G143+G144+G145+G146+G147</f>
        <v>400.19</v>
      </c>
      <c r="H141" s="203">
        <f t="shared" si="53"/>
        <v>1.04E-2</v>
      </c>
      <c r="I141" s="193">
        <f>I144+I145</f>
        <v>0</v>
      </c>
      <c r="J141" s="193">
        <f>J143+J144+J145+J146+J147</f>
        <v>38601.72</v>
      </c>
      <c r="K141" s="208">
        <f>K144+K143+K145+K146+K147</f>
        <v>0</v>
      </c>
      <c r="L141" s="197" t="s">
        <v>117</v>
      </c>
      <c r="M141" s="59"/>
      <c r="N141" s="59"/>
      <c r="O141" s="60"/>
    </row>
    <row r="142" spans="1:15" s="73" customFormat="1" ht="163.5" customHeight="1" x14ac:dyDescent="0.25">
      <c r="A142" s="202"/>
      <c r="B142" s="194"/>
      <c r="C142" s="193"/>
      <c r="D142" s="193"/>
      <c r="E142" s="193"/>
      <c r="F142" s="210"/>
      <c r="G142" s="195"/>
      <c r="H142" s="203"/>
      <c r="I142" s="193"/>
      <c r="J142" s="193"/>
      <c r="K142" s="208"/>
      <c r="L142" s="198"/>
      <c r="M142" s="59"/>
      <c r="N142" s="59"/>
      <c r="O142" s="60"/>
    </row>
    <row r="143" spans="1:15" s="62" customFormat="1" x14ac:dyDescent="0.25">
      <c r="A143" s="105"/>
      <c r="B143" s="183" t="s">
        <v>4</v>
      </c>
      <c r="C143" s="51">
        <v>446.3</v>
      </c>
      <c r="D143" s="51">
        <v>446.3</v>
      </c>
      <c r="E143" s="51"/>
      <c r="F143" s="54">
        <f t="shared" si="52"/>
        <v>0</v>
      </c>
      <c r="G143" s="49"/>
      <c r="H143" s="158">
        <f t="shared" si="53"/>
        <v>0</v>
      </c>
      <c r="I143" s="51"/>
      <c r="J143" s="51">
        <v>446.3</v>
      </c>
      <c r="K143" s="49">
        <f>D143-J143</f>
        <v>0</v>
      </c>
      <c r="L143" s="198"/>
      <c r="M143" s="59"/>
      <c r="N143" s="59"/>
      <c r="O143" s="60"/>
    </row>
    <row r="144" spans="1:15" s="62" customFormat="1" x14ac:dyDescent="0.25">
      <c r="A144" s="105"/>
      <c r="B144" s="183" t="s">
        <v>16</v>
      </c>
      <c r="C144" s="51">
        <v>26688.3</v>
      </c>
      <c r="D144" s="51">
        <v>20759.400000000001</v>
      </c>
      <c r="E144" s="51">
        <v>720</v>
      </c>
      <c r="F144" s="54">
        <f t="shared" si="52"/>
        <v>3.4700000000000002E-2</v>
      </c>
      <c r="G144" s="49">
        <v>400.19</v>
      </c>
      <c r="H144" s="158">
        <f t="shared" si="53"/>
        <v>1.9300000000000001E-2</v>
      </c>
      <c r="I144" s="51"/>
      <c r="J144" s="51">
        <f>9172.5+11480.2+106.7</f>
        <v>20759.400000000001</v>
      </c>
      <c r="K144" s="22">
        <f>D144-J144</f>
        <v>0</v>
      </c>
      <c r="L144" s="198"/>
      <c r="M144" s="59"/>
      <c r="N144" s="59"/>
      <c r="O144" s="60"/>
    </row>
    <row r="145" spans="1:15" s="62" customFormat="1" x14ac:dyDescent="0.25">
      <c r="A145" s="44"/>
      <c r="B145" s="183" t="s">
        <v>11</v>
      </c>
      <c r="C145" s="51">
        <v>4501.0200000000004</v>
      </c>
      <c r="D145" s="51">
        <v>4501.0200000000004</v>
      </c>
      <c r="E145" s="51"/>
      <c r="F145" s="54">
        <f t="shared" si="52"/>
        <v>0</v>
      </c>
      <c r="G145" s="51"/>
      <c r="H145" s="158">
        <f t="shared" si="53"/>
        <v>0</v>
      </c>
      <c r="I145" s="51"/>
      <c r="J145" s="51">
        <f>4394.32+106.7</f>
        <v>4501.0200000000004</v>
      </c>
      <c r="K145" s="22">
        <f>D145-J145</f>
        <v>0</v>
      </c>
      <c r="L145" s="198"/>
      <c r="M145" s="59"/>
      <c r="N145" s="59"/>
      <c r="O145" s="60"/>
    </row>
    <row r="146" spans="1:15" s="62" customFormat="1" x14ac:dyDescent="0.25">
      <c r="A146" s="44"/>
      <c r="B146" s="183" t="s">
        <v>13</v>
      </c>
      <c r="C146" s="51">
        <v>12895</v>
      </c>
      <c r="D146" s="51">
        <v>12895</v>
      </c>
      <c r="E146" s="51"/>
      <c r="F146" s="54">
        <f t="shared" si="52"/>
        <v>0</v>
      </c>
      <c r="G146" s="51"/>
      <c r="H146" s="158">
        <f t="shared" si="53"/>
        <v>0</v>
      </c>
      <c r="I146" s="51"/>
      <c r="J146" s="51">
        <v>12895</v>
      </c>
      <c r="K146" s="22">
        <f>D146-J146</f>
        <v>0</v>
      </c>
      <c r="L146" s="198"/>
      <c r="M146" s="59"/>
      <c r="N146" s="59"/>
      <c r="O146" s="60"/>
    </row>
    <row r="147" spans="1:15" s="62" customFormat="1" x14ac:dyDescent="0.25">
      <c r="A147" s="44"/>
      <c r="B147" s="183" t="s">
        <v>5</v>
      </c>
      <c r="C147" s="51"/>
      <c r="D147" s="51"/>
      <c r="E147" s="51"/>
      <c r="F147" s="54"/>
      <c r="G147" s="49"/>
      <c r="H147" s="158"/>
      <c r="I147" s="51"/>
      <c r="J147" s="51"/>
      <c r="K147" s="32"/>
      <c r="L147" s="198"/>
      <c r="M147" s="59"/>
      <c r="N147" s="59"/>
      <c r="O147" s="60"/>
    </row>
    <row r="148" spans="1:15" s="141" customFormat="1" ht="81" x14ac:dyDescent="0.25">
      <c r="A148" s="135" t="s">
        <v>22</v>
      </c>
      <c r="B148" s="133" t="s">
        <v>93</v>
      </c>
      <c r="C148" s="130"/>
      <c r="D148" s="130"/>
      <c r="E148" s="130"/>
      <c r="F148" s="158"/>
      <c r="G148" s="131"/>
      <c r="H148" s="155"/>
      <c r="I148" s="131"/>
      <c r="J148" s="138"/>
      <c r="K148" s="138"/>
      <c r="L148" s="228" t="s">
        <v>37</v>
      </c>
      <c r="M148" s="18"/>
      <c r="N148" s="18"/>
      <c r="O148" s="19"/>
    </row>
    <row r="149" spans="1:15" s="141" customFormat="1" x14ac:dyDescent="0.25">
      <c r="A149" s="135"/>
      <c r="B149" s="129" t="s">
        <v>4</v>
      </c>
      <c r="C149" s="130"/>
      <c r="D149" s="130"/>
      <c r="E149" s="130"/>
      <c r="F149" s="158"/>
      <c r="G149" s="131"/>
      <c r="H149" s="155"/>
      <c r="I149" s="142"/>
      <c r="J149" s="138"/>
      <c r="K149" s="138"/>
      <c r="L149" s="228"/>
      <c r="M149" s="18"/>
      <c r="N149" s="18"/>
      <c r="O149" s="19"/>
    </row>
    <row r="150" spans="1:15" s="141" customFormat="1" x14ac:dyDescent="0.25">
      <c r="A150" s="135"/>
      <c r="B150" s="129" t="s">
        <v>16</v>
      </c>
      <c r="C150" s="130"/>
      <c r="D150" s="130"/>
      <c r="E150" s="130"/>
      <c r="F150" s="158"/>
      <c r="G150" s="131"/>
      <c r="H150" s="155"/>
      <c r="I150" s="142"/>
      <c r="J150" s="138"/>
      <c r="K150" s="138"/>
      <c r="L150" s="228"/>
      <c r="M150" s="18"/>
      <c r="N150" s="18"/>
      <c r="O150" s="19"/>
    </row>
    <row r="151" spans="1:15" s="141" customFormat="1" x14ac:dyDescent="0.25">
      <c r="A151" s="135"/>
      <c r="B151" s="129" t="s">
        <v>11</v>
      </c>
      <c r="C151" s="130"/>
      <c r="D151" s="130"/>
      <c r="E151" s="130"/>
      <c r="F151" s="158"/>
      <c r="G151" s="131"/>
      <c r="H151" s="155"/>
      <c r="I151" s="142"/>
      <c r="J151" s="138"/>
      <c r="K151" s="138"/>
      <c r="L151" s="228"/>
      <c r="M151" s="18"/>
      <c r="N151" s="18"/>
      <c r="O151" s="19"/>
    </row>
    <row r="152" spans="1:15" s="141" customFormat="1" x14ac:dyDescent="0.25">
      <c r="A152" s="135"/>
      <c r="B152" s="129" t="s">
        <v>13</v>
      </c>
      <c r="C152" s="130"/>
      <c r="D152" s="130"/>
      <c r="E152" s="130"/>
      <c r="F152" s="158"/>
      <c r="G152" s="131"/>
      <c r="H152" s="155"/>
      <c r="I152" s="142"/>
      <c r="J152" s="138"/>
      <c r="K152" s="138"/>
      <c r="L152" s="228"/>
      <c r="M152" s="18"/>
      <c r="N152" s="18"/>
      <c r="O152" s="19"/>
    </row>
    <row r="153" spans="1:15" s="141" customFormat="1" x14ac:dyDescent="0.25">
      <c r="A153" s="135"/>
      <c r="B153" s="129" t="s">
        <v>5</v>
      </c>
      <c r="C153" s="130"/>
      <c r="D153" s="130"/>
      <c r="E153" s="130"/>
      <c r="F153" s="158"/>
      <c r="G153" s="131"/>
      <c r="H153" s="155"/>
      <c r="I153" s="142"/>
      <c r="J153" s="138"/>
      <c r="K153" s="138"/>
      <c r="L153" s="228"/>
      <c r="M153" s="18"/>
      <c r="N153" s="18"/>
      <c r="O153" s="19"/>
    </row>
    <row r="154" spans="1:15" s="74" customFormat="1" ht="132.75" customHeight="1" x14ac:dyDescent="0.25">
      <c r="A154" s="58" t="s">
        <v>23</v>
      </c>
      <c r="B154" s="52" t="s">
        <v>105</v>
      </c>
      <c r="C154" s="48">
        <f>SUM(C155:C159)</f>
        <v>252.2</v>
      </c>
      <c r="D154" s="48">
        <f t="shared" ref="D154:K154" si="54">SUM(D155:D159)</f>
        <v>252.2</v>
      </c>
      <c r="E154" s="48">
        <f t="shared" si="54"/>
        <v>0</v>
      </c>
      <c r="F154" s="54">
        <f t="shared" si="52"/>
        <v>0</v>
      </c>
      <c r="G154" s="48">
        <f t="shared" si="54"/>
        <v>0</v>
      </c>
      <c r="H154" s="163">
        <f>G154/D154*100</f>
        <v>0</v>
      </c>
      <c r="I154" s="48"/>
      <c r="J154" s="48">
        <f t="shared" si="54"/>
        <v>252.2</v>
      </c>
      <c r="K154" s="48">
        <f t="shared" si="54"/>
        <v>0</v>
      </c>
      <c r="L154" s="227" t="s">
        <v>79</v>
      </c>
      <c r="M154" s="59"/>
      <c r="N154" s="59"/>
      <c r="O154" s="60"/>
    </row>
    <row r="155" spans="1:15" s="74" customFormat="1" x14ac:dyDescent="0.25">
      <c r="A155" s="58"/>
      <c r="B155" s="53" t="s">
        <v>4</v>
      </c>
      <c r="C155" s="49"/>
      <c r="D155" s="49"/>
      <c r="E155" s="49"/>
      <c r="F155" s="54"/>
      <c r="G155" s="49"/>
      <c r="H155" s="170"/>
      <c r="I155" s="49"/>
      <c r="J155" s="49"/>
      <c r="K155" s="50"/>
      <c r="L155" s="227"/>
      <c r="M155" s="59"/>
      <c r="N155" s="59"/>
      <c r="O155" s="60"/>
    </row>
    <row r="156" spans="1:15" s="74" customFormat="1" x14ac:dyDescent="0.25">
      <c r="A156" s="58"/>
      <c r="B156" s="53" t="s">
        <v>16</v>
      </c>
      <c r="C156" s="49">
        <v>252.2</v>
      </c>
      <c r="D156" s="49">
        <v>252.2</v>
      </c>
      <c r="E156" s="49">
        <v>0</v>
      </c>
      <c r="F156" s="54">
        <f t="shared" si="52"/>
        <v>0</v>
      </c>
      <c r="G156" s="49">
        <v>0</v>
      </c>
      <c r="H156" s="170">
        <f>G156/D156*100</f>
        <v>0</v>
      </c>
      <c r="I156" s="49"/>
      <c r="J156" s="49">
        <v>252.2</v>
      </c>
      <c r="K156" s="49">
        <f>D156-J156</f>
        <v>0</v>
      </c>
      <c r="L156" s="227"/>
      <c r="M156" s="59"/>
      <c r="N156" s="59"/>
      <c r="O156" s="60"/>
    </row>
    <row r="157" spans="1:15" s="74" customFormat="1" x14ac:dyDescent="0.25">
      <c r="A157" s="58"/>
      <c r="B157" s="53" t="s">
        <v>11</v>
      </c>
      <c r="C157" s="49"/>
      <c r="D157" s="49"/>
      <c r="E157" s="49"/>
      <c r="F157" s="55"/>
      <c r="G157" s="49"/>
      <c r="H157" s="170"/>
      <c r="I157" s="49"/>
      <c r="J157" s="49"/>
      <c r="K157" s="50">
        <f>D157-J157</f>
        <v>0</v>
      </c>
      <c r="L157" s="227"/>
      <c r="M157" s="59"/>
      <c r="N157" s="59"/>
      <c r="O157" s="60"/>
    </row>
    <row r="158" spans="1:15" s="74" customFormat="1" x14ac:dyDescent="0.25">
      <c r="A158" s="58"/>
      <c r="B158" s="53" t="s">
        <v>13</v>
      </c>
      <c r="C158" s="49"/>
      <c r="D158" s="49"/>
      <c r="E158" s="49"/>
      <c r="F158" s="55"/>
      <c r="G158" s="49"/>
      <c r="H158" s="170"/>
      <c r="I158" s="49"/>
      <c r="J158" s="49"/>
      <c r="K158" s="50">
        <f>D158-J158</f>
        <v>0</v>
      </c>
      <c r="L158" s="227"/>
      <c r="M158" s="59"/>
      <c r="N158" s="59"/>
      <c r="O158" s="60"/>
    </row>
    <row r="159" spans="1:15" s="74" customFormat="1" x14ac:dyDescent="0.25">
      <c r="A159" s="58"/>
      <c r="B159" s="53" t="s">
        <v>5</v>
      </c>
      <c r="C159" s="49"/>
      <c r="D159" s="49"/>
      <c r="E159" s="49"/>
      <c r="F159" s="55"/>
      <c r="G159" s="49"/>
      <c r="H159" s="170"/>
      <c r="I159" s="49"/>
      <c r="J159" s="49"/>
      <c r="K159" s="50">
        <f>D159-J159</f>
        <v>0</v>
      </c>
      <c r="L159" s="227"/>
      <c r="M159" s="59"/>
      <c r="N159" s="59"/>
      <c r="O159" s="60"/>
    </row>
    <row r="160" spans="1:15" s="79" customFormat="1" ht="150.75" customHeight="1" x14ac:dyDescent="0.25">
      <c r="A160" s="105" t="s">
        <v>24</v>
      </c>
      <c r="B160" s="52" t="s">
        <v>86</v>
      </c>
      <c r="C160" s="185">
        <f>C162+C161+C163+C164+C165</f>
        <v>223541.9</v>
      </c>
      <c r="D160" s="185">
        <f>D162+D161+D163+D164+D165</f>
        <v>223541.9</v>
      </c>
      <c r="E160" s="185">
        <f t="shared" ref="E160:K160" si="55">E162+E161+E163+E164+E165</f>
        <v>728.91</v>
      </c>
      <c r="F160" s="118">
        <f>E160/D160</f>
        <v>3.3E-3</v>
      </c>
      <c r="G160" s="48">
        <f>G162+G161+G163+G164+G165</f>
        <v>728.91</v>
      </c>
      <c r="H160" s="155">
        <f t="shared" ref="H160" si="56">G160/D160</f>
        <v>3.3E-3</v>
      </c>
      <c r="I160" s="51"/>
      <c r="J160" s="185">
        <f>J162+J161+J163+J164+J165</f>
        <v>223541.9</v>
      </c>
      <c r="K160" s="185">
        <f t="shared" si="55"/>
        <v>0</v>
      </c>
      <c r="L160" s="197" t="s">
        <v>114</v>
      </c>
      <c r="M160" s="59"/>
      <c r="N160" s="59"/>
      <c r="O160" s="60"/>
    </row>
    <row r="161" spans="1:15" s="62" customFormat="1" x14ac:dyDescent="0.25">
      <c r="A161" s="105"/>
      <c r="B161" s="183" t="s">
        <v>4</v>
      </c>
      <c r="C161" s="51"/>
      <c r="D161" s="51"/>
      <c r="E161" s="51"/>
      <c r="F161" s="54"/>
      <c r="G161" s="49"/>
      <c r="H161" s="158"/>
      <c r="I161" s="51"/>
      <c r="J161" s="51"/>
      <c r="K161" s="51"/>
      <c r="L161" s="198"/>
      <c r="M161" s="59"/>
      <c r="N161" s="59"/>
      <c r="O161" s="60"/>
    </row>
    <row r="162" spans="1:15" s="62" customFormat="1" x14ac:dyDescent="0.25">
      <c r="A162" s="105"/>
      <c r="B162" s="183" t="s">
        <v>16</v>
      </c>
      <c r="C162" s="51">
        <v>212328.6</v>
      </c>
      <c r="D162" s="51">
        <v>212328.6</v>
      </c>
      <c r="E162" s="51">
        <v>728.91</v>
      </c>
      <c r="F162" s="54">
        <f>E162/D162</f>
        <v>3.3999999999999998E-3</v>
      </c>
      <c r="G162" s="49">
        <v>728.91</v>
      </c>
      <c r="H162" s="158">
        <f>G162/D162</f>
        <v>3.3999999999999998E-3</v>
      </c>
      <c r="I162" s="51"/>
      <c r="J162" s="51">
        <v>212328.6</v>
      </c>
      <c r="K162" s="51">
        <f>D162-J162</f>
        <v>0</v>
      </c>
      <c r="L162" s="198"/>
      <c r="M162" s="59"/>
      <c r="N162" s="59"/>
      <c r="O162" s="60"/>
    </row>
    <row r="163" spans="1:15" s="62" customFormat="1" x14ac:dyDescent="0.25">
      <c r="A163" s="105"/>
      <c r="B163" s="183" t="s">
        <v>11</v>
      </c>
      <c r="C163" s="51">
        <v>11175.2</v>
      </c>
      <c r="D163" s="51">
        <v>11175.2</v>
      </c>
      <c r="E163" s="49"/>
      <c r="F163" s="55">
        <f>E163/D163</f>
        <v>0</v>
      </c>
      <c r="G163" s="49"/>
      <c r="H163" s="158">
        <f>G163/D163</f>
        <v>0</v>
      </c>
      <c r="I163" s="51"/>
      <c r="J163" s="51">
        <v>11175.2</v>
      </c>
      <c r="K163" s="51">
        <f>D163-J163</f>
        <v>0</v>
      </c>
      <c r="L163" s="198"/>
      <c r="M163" s="59"/>
      <c r="N163" s="59"/>
      <c r="O163" s="60"/>
    </row>
    <row r="164" spans="1:15" s="62" customFormat="1" x14ac:dyDescent="0.25">
      <c r="A164" s="105"/>
      <c r="B164" s="183" t="s">
        <v>13</v>
      </c>
      <c r="C164" s="51">
        <v>38.1</v>
      </c>
      <c r="D164" s="51">
        <v>38.1</v>
      </c>
      <c r="E164" s="51">
        <f>G164</f>
        <v>0</v>
      </c>
      <c r="F164" s="54"/>
      <c r="G164" s="49"/>
      <c r="H164" s="158"/>
      <c r="I164" s="51"/>
      <c r="J164" s="51">
        <f>D164</f>
        <v>38.1</v>
      </c>
      <c r="K164" s="51">
        <f>D164-J164</f>
        <v>0</v>
      </c>
      <c r="L164" s="198"/>
      <c r="M164" s="59"/>
      <c r="N164" s="59"/>
      <c r="O164" s="60"/>
    </row>
    <row r="165" spans="1:15" s="62" customFormat="1" x14ac:dyDescent="0.25">
      <c r="A165" s="105"/>
      <c r="B165" s="183" t="s">
        <v>5</v>
      </c>
      <c r="C165" s="51"/>
      <c r="D165" s="51"/>
      <c r="E165" s="51"/>
      <c r="F165" s="54"/>
      <c r="G165" s="49"/>
      <c r="H165" s="158"/>
      <c r="I165" s="51"/>
      <c r="J165" s="51"/>
      <c r="K165" s="51"/>
      <c r="L165" s="198"/>
      <c r="M165" s="59"/>
      <c r="N165" s="59"/>
      <c r="O165" s="60"/>
    </row>
    <row r="166" spans="1:15" s="144" customFormat="1" ht="63.75" customHeight="1" x14ac:dyDescent="0.25">
      <c r="A166" s="135" t="s">
        <v>25</v>
      </c>
      <c r="B166" s="133" t="s">
        <v>94</v>
      </c>
      <c r="C166" s="130"/>
      <c r="D166" s="130"/>
      <c r="E166" s="143"/>
      <c r="F166" s="155"/>
      <c r="G166" s="131"/>
      <c r="H166" s="155"/>
      <c r="I166" s="130"/>
      <c r="J166" s="138"/>
      <c r="K166" s="138"/>
      <c r="L166" s="139" t="s">
        <v>37</v>
      </c>
      <c r="M166" s="18"/>
      <c r="N166" s="18"/>
      <c r="O166" s="19"/>
    </row>
    <row r="167" spans="1:15" s="63" customFormat="1" ht="101.25" x14ac:dyDescent="0.4">
      <c r="A167" s="58" t="s">
        <v>26</v>
      </c>
      <c r="B167" s="47" t="s">
        <v>71</v>
      </c>
      <c r="C167" s="48">
        <f>SUM(C168:C172)</f>
        <v>421455</v>
      </c>
      <c r="D167" s="48">
        <f t="shared" ref="D167:G167" si="57">SUM(D168:D172)</f>
        <v>421455</v>
      </c>
      <c r="E167" s="48">
        <f t="shared" si="57"/>
        <v>0</v>
      </c>
      <c r="F167" s="161">
        <f>E167/D167</f>
        <v>0</v>
      </c>
      <c r="G167" s="48">
        <f t="shared" si="57"/>
        <v>0</v>
      </c>
      <c r="H167" s="163">
        <f>G167/D167</f>
        <v>0</v>
      </c>
      <c r="I167" s="48">
        <v>0</v>
      </c>
      <c r="J167" s="48">
        <f>SUM(J168:J172)</f>
        <v>421455</v>
      </c>
      <c r="K167" s="185">
        <f>D167-J167</f>
        <v>0</v>
      </c>
      <c r="L167" s="199" t="s">
        <v>91</v>
      </c>
      <c r="M167" s="59"/>
      <c r="N167" s="59"/>
      <c r="O167" s="60"/>
    </row>
    <row r="168" spans="1:15" s="63" customFormat="1" x14ac:dyDescent="0.4">
      <c r="A168" s="58"/>
      <c r="B168" s="183" t="s">
        <v>4</v>
      </c>
      <c r="C168" s="49"/>
      <c r="D168" s="49"/>
      <c r="E168" s="49"/>
      <c r="F168" s="55"/>
      <c r="G168" s="49"/>
      <c r="H168" s="170"/>
      <c r="I168" s="49"/>
      <c r="J168" s="49"/>
      <c r="K168" s="185">
        <f>D168-G168</f>
        <v>0</v>
      </c>
      <c r="L168" s="199"/>
      <c r="M168" s="59"/>
      <c r="N168" s="59"/>
      <c r="O168" s="60"/>
    </row>
    <row r="169" spans="1:15" s="66" customFormat="1" x14ac:dyDescent="0.4">
      <c r="A169" s="56"/>
      <c r="B169" s="53" t="s">
        <v>16</v>
      </c>
      <c r="C169" s="49">
        <v>400380.6</v>
      </c>
      <c r="D169" s="49">
        <v>400380.6</v>
      </c>
      <c r="E169" s="49">
        <v>0</v>
      </c>
      <c r="F169" s="55">
        <f>E169/D169</f>
        <v>0</v>
      </c>
      <c r="G169" s="49">
        <v>0</v>
      </c>
      <c r="H169" s="170">
        <f>G169/D169</f>
        <v>0</v>
      </c>
      <c r="I169" s="49"/>
      <c r="J169" s="49">
        <f>D169</f>
        <v>400380.6</v>
      </c>
      <c r="K169" s="49">
        <f>D169-J169</f>
        <v>0</v>
      </c>
      <c r="L169" s="199"/>
      <c r="M169" s="59"/>
      <c r="N169" s="64"/>
      <c r="O169" s="60"/>
    </row>
    <row r="170" spans="1:15" s="66" customFormat="1" x14ac:dyDescent="0.4">
      <c r="A170" s="56"/>
      <c r="B170" s="53" t="s">
        <v>11</v>
      </c>
      <c r="C170" s="49">
        <v>21074.400000000001</v>
      </c>
      <c r="D170" s="49">
        <v>21074.400000000001</v>
      </c>
      <c r="E170" s="49">
        <f>G170</f>
        <v>0</v>
      </c>
      <c r="F170" s="55">
        <f>E170/D170</f>
        <v>0</v>
      </c>
      <c r="G170" s="49">
        <v>0</v>
      </c>
      <c r="H170" s="170">
        <f>G170/D170</f>
        <v>0</v>
      </c>
      <c r="I170" s="49"/>
      <c r="J170" s="49">
        <f>D170</f>
        <v>21074.400000000001</v>
      </c>
      <c r="K170" s="49">
        <f>D170-J170</f>
        <v>0</v>
      </c>
      <c r="L170" s="199"/>
      <c r="M170" s="59"/>
      <c r="N170" s="64"/>
      <c r="O170" s="60"/>
    </row>
    <row r="171" spans="1:15" s="63" customFormat="1" x14ac:dyDescent="0.4">
      <c r="A171" s="58"/>
      <c r="B171" s="183" t="s">
        <v>13</v>
      </c>
      <c r="C171" s="49">
        <v>0</v>
      </c>
      <c r="D171" s="49">
        <v>0</v>
      </c>
      <c r="E171" s="49">
        <v>0</v>
      </c>
      <c r="F171" s="55"/>
      <c r="G171" s="49"/>
      <c r="H171" s="170"/>
      <c r="I171" s="49"/>
      <c r="J171" s="49">
        <v>0</v>
      </c>
      <c r="K171" s="49">
        <f>D171-J171</f>
        <v>0</v>
      </c>
      <c r="L171" s="199"/>
      <c r="M171" s="59"/>
      <c r="N171" s="59"/>
      <c r="O171" s="60"/>
    </row>
    <row r="172" spans="1:15" s="63" customFormat="1" x14ac:dyDescent="0.4">
      <c r="A172" s="58"/>
      <c r="B172" s="183" t="s">
        <v>5</v>
      </c>
      <c r="C172" s="51"/>
      <c r="D172" s="51"/>
      <c r="E172" s="51"/>
      <c r="F172" s="54"/>
      <c r="G172" s="49"/>
      <c r="H172" s="158"/>
      <c r="I172" s="51"/>
      <c r="J172" s="51"/>
      <c r="K172" s="51"/>
      <c r="L172" s="199"/>
      <c r="M172" s="59"/>
      <c r="N172" s="59"/>
      <c r="O172" s="60"/>
    </row>
    <row r="173" spans="1:15" s="145" customFormat="1" ht="75.75" customHeight="1" x14ac:dyDescent="0.25">
      <c r="A173" s="135" t="s">
        <v>27</v>
      </c>
      <c r="B173" s="133" t="s">
        <v>95</v>
      </c>
      <c r="C173" s="130"/>
      <c r="D173" s="130"/>
      <c r="E173" s="143"/>
      <c r="F173" s="155"/>
      <c r="G173" s="131"/>
      <c r="H173" s="155"/>
      <c r="I173" s="130"/>
      <c r="J173" s="138"/>
      <c r="K173" s="138"/>
      <c r="L173" s="139" t="s">
        <v>37</v>
      </c>
      <c r="M173" s="18"/>
      <c r="N173" s="18"/>
      <c r="O173" s="19"/>
    </row>
    <row r="174" spans="1:15" s="150" customFormat="1" ht="121.5" x14ac:dyDescent="0.25">
      <c r="A174" s="146" t="s">
        <v>30</v>
      </c>
      <c r="B174" s="147" t="s">
        <v>96</v>
      </c>
      <c r="C174" s="131">
        <f>C175+C176+C177</f>
        <v>0</v>
      </c>
      <c r="D174" s="131">
        <f t="shared" ref="D174:E174" si="58">D175+D176+D177</f>
        <v>0</v>
      </c>
      <c r="E174" s="131">
        <f t="shared" si="58"/>
        <v>0</v>
      </c>
      <c r="F174" s="163"/>
      <c r="G174" s="131">
        <f>G175+G176+G177</f>
        <v>0</v>
      </c>
      <c r="H174" s="163"/>
      <c r="I174" s="131"/>
      <c r="J174" s="131">
        <f>J175+J176+J177</f>
        <v>0</v>
      </c>
      <c r="K174" s="131">
        <f>K175+K176+K177</f>
        <v>0</v>
      </c>
      <c r="L174" s="196"/>
      <c r="M174" s="18"/>
      <c r="N174" s="148"/>
      <c r="O174" s="149"/>
    </row>
    <row r="175" spans="1:15" s="153" customFormat="1" x14ac:dyDescent="0.25">
      <c r="A175" s="151"/>
      <c r="B175" s="152" t="s">
        <v>4</v>
      </c>
      <c r="C175" s="142"/>
      <c r="D175" s="142"/>
      <c r="E175" s="142"/>
      <c r="F175" s="170"/>
      <c r="G175" s="142"/>
      <c r="H175" s="170"/>
      <c r="I175" s="142"/>
      <c r="J175" s="142"/>
      <c r="K175" s="142">
        <f>E175-J175</f>
        <v>0</v>
      </c>
      <c r="L175" s="196"/>
      <c r="M175" s="18"/>
      <c r="N175" s="148"/>
      <c r="O175" s="149"/>
    </row>
    <row r="176" spans="1:15" s="153" customFormat="1" x14ac:dyDescent="0.25">
      <c r="A176" s="151"/>
      <c r="B176" s="152" t="s">
        <v>16</v>
      </c>
      <c r="C176" s="142"/>
      <c r="D176" s="142"/>
      <c r="E176" s="142"/>
      <c r="F176" s="170"/>
      <c r="G176" s="142"/>
      <c r="H176" s="170"/>
      <c r="I176" s="142"/>
      <c r="J176" s="142"/>
      <c r="K176" s="142">
        <f>D176-J176</f>
        <v>0</v>
      </c>
      <c r="L176" s="196"/>
      <c r="M176" s="18"/>
      <c r="N176" s="148"/>
      <c r="O176" s="149"/>
    </row>
    <row r="177" spans="1:15" s="153" customFormat="1" x14ac:dyDescent="0.25">
      <c r="A177" s="151"/>
      <c r="B177" s="152" t="s">
        <v>11</v>
      </c>
      <c r="C177" s="142"/>
      <c r="D177" s="142"/>
      <c r="E177" s="142"/>
      <c r="F177" s="170"/>
      <c r="G177" s="142"/>
      <c r="H177" s="170"/>
      <c r="I177" s="142"/>
      <c r="J177" s="142"/>
      <c r="K177" s="142">
        <f>D177-J177</f>
        <v>0</v>
      </c>
      <c r="L177" s="196"/>
      <c r="M177" s="18"/>
      <c r="N177" s="148"/>
      <c r="O177" s="149"/>
    </row>
    <row r="178" spans="1:15" s="153" customFormat="1" x14ac:dyDescent="0.25">
      <c r="A178" s="151"/>
      <c r="B178" s="152" t="s">
        <v>13</v>
      </c>
      <c r="C178" s="142"/>
      <c r="D178" s="142"/>
      <c r="E178" s="142"/>
      <c r="F178" s="170"/>
      <c r="G178" s="142"/>
      <c r="H178" s="170"/>
      <c r="I178" s="142"/>
      <c r="J178" s="142"/>
      <c r="K178" s="142">
        <f>E178-J178</f>
        <v>0</v>
      </c>
      <c r="L178" s="196"/>
      <c r="M178" s="18"/>
      <c r="N178" s="148"/>
      <c r="O178" s="149"/>
    </row>
    <row r="179" spans="1:15" s="153" customFormat="1" x14ac:dyDescent="0.25">
      <c r="A179" s="151"/>
      <c r="B179" s="152" t="s">
        <v>5</v>
      </c>
      <c r="C179" s="142"/>
      <c r="D179" s="142"/>
      <c r="E179" s="142"/>
      <c r="F179" s="170"/>
      <c r="G179" s="142"/>
      <c r="H179" s="170"/>
      <c r="I179" s="142"/>
      <c r="J179" s="142"/>
      <c r="K179" s="142">
        <f>E179-J179</f>
        <v>0</v>
      </c>
      <c r="L179" s="196"/>
      <c r="M179" s="18"/>
      <c r="N179" s="148"/>
      <c r="O179" s="149"/>
    </row>
    <row r="180" spans="1:15" s="154" customFormat="1" ht="74.25" customHeight="1" x14ac:dyDescent="0.25">
      <c r="A180" s="135" t="s">
        <v>29</v>
      </c>
      <c r="B180" s="133" t="s">
        <v>97</v>
      </c>
      <c r="C180" s="131"/>
      <c r="D180" s="131"/>
      <c r="E180" s="131"/>
      <c r="F180" s="163"/>
      <c r="G180" s="131"/>
      <c r="H180" s="163"/>
      <c r="I180" s="131"/>
      <c r="J180" s="137"/>
      <c r="K180" s="138"/>
      <c r="L180" s="139" t="s">
        <v>37</v>
      </c>
      <c r="M180" s="18"/>
      <c r="N180" s="18"/>
      <c r="O180" s="19"/>
    </row>
    <row r="181" spans="1:15" s="154" customFormat="1" ht="72.75" customHeight="1" x14ac:dyDescent="0.25">
      <c r="A181" s="135" t="s">
        <v>28</v>
      </c>
      <c r="B181" s="133" t="s">
        <v>98</v>
      </c>
      <c r="C181" s="131"/>
      <c r="D181" s="131"/>
      <c r="E181" s="131"/>
      <c r="F181" s="163"/>
      <c r="G181" s="131"/>
      <c r="H181" s="163"/>
      <c r="I181" s="131"/>
      <c r="J181" s="137"/>
      <c r="K181" s="138"/>
      <c r="L181" s="139" t="s">
        <v>37</v>
      </c>
      <c r="M181" s="18"/>
      <c r="N181" s="18"/>
      <c r="O181" s="19"/>
    </row>
    <row r="182" spans="1:15" ht="94.5" customHeight="1" x14ac:dyDescent="0.4">
      <c r="A182" s="135" t="s">
        <v>99</v>
      </c>
      <c r="B182" s="133" t="s">
        <v>60</v>
      </c>
      <c r="C182" s="131"/>
      <c r="D182" s="131"/>
      <c r="E182" s="136"/>
      <c r="F182" s="163"/>
      <c r="G182" s="131"/>
      <c r="H182" s="163"/>
      <c r="I182" s="131"/>
      <c r="J182" s="137"/>
      <c r="K182" s="138"/>
      <c r="L182" s="139" t="s">
        <v>37</v>
      </c>
      <c r="M182" s="18"/>
      <c r="N182" s="18"/>
      <c r="O182" s="19"/>
    </row>
    <row r="183" spans="1:15" s="63" customFormat="1" ht="211.5" customHeight="1" x14ac:dyDescent="0.4">
      <c r="A183" s="105" t="s">
        <v>58</v>
      </c>
      <c r="B183" s="47" t="s">
        <v>87</v>
      </c>
      <c r="C183" s="185">
        <f>SUM(C184:C187)</f>
        <v>33230.199999999997</v>
      </c>
      <c r="D183" s="185">
        <f>SUM(D184:D187)</f>
        <v>34441.199999999997</v>
      </c>
      <c r="E183" s="185">
        <f>SUM(E184:E187)</f>
        <v>400</v>
      </c>
      <c r="F183" s="118">
        <f>E183/D183</f>
        <v>1.1599999999999999E-2</v>
      </c>
      <c r="G183" s="48">
        <f>SUM(G184:G187)</f>
        <v>40</v>
      </c>
      <c r="H183" s="155">
        <f>G183/D183</f>
        <v>1.1999999999999999E-3</v>
      </c>
      <c r="I183" s="51"/>
      <c r="J183" s="185">
        <f>SUM(J184:J187)</f>
        <v>34441.199999999997</v>
      </c>
      <c r="K183" s="185">
        <f>SUM(K184:K187)</f>
        <v>0</v>
      </c>
      <c r="L183" s="191" t="s">
        <v>84</v>
      </c>
      <c r="M183" s="59"/>
      <c r="N183" s="59"/>
      <c r="O183" s="60"/>
    </row>
    <row r="184" spans="1:15" s="81" customFormat="1" ht="33.75" customHeight="1" x14ac:dyDescent="0.4">
      <c r="A184" s="105"/>
      <c r="B184" s="183" t="s">
        <v>4</v>
      </c>
      <c r="C184" s="51">
        <v>29487.7</v>
      </c>
      <c r="D184" s="51">
        <v>30698.7</v>
      </c>
      <c r="E184" s="51"/>
      <c r="F184" s="54">
        <f>E184/D184</f>
        <v>0</v>
      </c>
      <c r="G184" s="49"/>
      <c r="H184" s="158">
        <f t="shared" ref="H184:H185" si="59">G184/D184</f>
        <v>0</v>
      </c>
      <c r="I184" s="51"/>
      <c r="J184" s="51">
        <v>30698.7</v>
      </c>
      <c r="K184" s="49">
        <f>D184-J184</f>
        <v>0</v>
      </c>
      <c r="L184" s="192"/>
      <c r="M184" s="59"/>
      <c r="N184" s="59"/>
      <c r="O184" s="80"/>
    </row>
    <row r="185" spans="1:15" s="81" customFormat="1" ht="33.75" customHeight="1" x14ac:dyDescent="0.4">
      <c r="A185" s="105"/>
      <c r="B185" s="183" t="s">
        <v>16</v>
      </c>
      <c r="C185" s="51">
        <v>3742.5</v>
      </c>
      <c r="D185" s="51">
        <v>3742.5</v>
      </c>
      <c r="E185" s="51">
        <v>400</v>
      </c>
      <c r="F185" s="54">
        <f>E185/D185</f>
        <v>0.1069</v>
      </c>
      <c r="G185" s="49">
        <v>40</v>
      </c>
      <c r="H185" s="158">
        <f t="shared" si="59"/>
        <v>1.0699999999999999E-2</v>
      </c>
      <c r="I185" s="51"/>
      <c r="J185" s="51">
        <v>3742.5</v>
      </c>
      <c r="K185" s="49">
        <f>D185-J185</f>
        <v>0</v>
      </c>
      <c r="L185" s="192"/>
      <c r="M185" s="59"/>
      <c r="N185" s="59"/>
      <c r="O185" s="80"/>
    </row>
    <row r="186" spans="1:15" s="81" customFormat="1" ht="33.75" customHeight="1" x14ac:dyDescent="0.4">
      <c r="A186" s="105"/>
      <c r="B186" s="183" t="s">
        <v>11</v>
      </c>
      <c r="C186" s="51"/>
      <c r="D186" s="51"/>
      <c r="E186" s="51"/>
      <c r="F186" s="54"/>
      <c r="G186" s="49"/>
      <c r="H186" s="158"/>
      <c r="I186" s="57"/>
      <c r="J186" s="51"/>
      <c r="K186" s="49">
        <f>D186-J186</f>
        <v>0</v>
      </c>
      <c r="L186" s="192"/>
      <c r="M186" s="59"/>
      <c r="N186" s="59"/>
      <c r="O186" s="80"/>
    </row>
    <row r="187" spans="1:15" s="81" customFormat="1" ht="33.75" customHeight="1" x14ac:dyDescent="0.4">
      <c r="A187" s="105"/>
      <c r="B187" s="183" t="s">
        <v>13</v>
      </c>
      <c r="C187" s="51"/>
      <c r="D187" s="51"/>
      <c r="E187" s="51"/>
      <c r="F187" s="54"/>
      <c r="G187" s="49"/>
      <c r="H187" s="158"/>
      <c r="I187" s="57"/>
      <c r="J187" s="51"/>
      <c r="K187" s="51">
        <f>E187-J187</f>
        <v>0</v>
      </c>
      <c r="L187" s="192"/>
      <c r="M187" s="59"/>
      <c r="N187" s="59"/>
      <c r="O187" s="80"/>
    </row>
    <row r="188" spans="1:15" ht="73.5" customHeight="1" x14ac:dyDescent="0.4">
      <c r="A188" s="128" t="s">
        <v>101</v>
      </c>
      <c r="B188" s="133" t="s">
        <v>100</v>
      </c>
      <c r="C188" s="131"/>
      <c r="D188" s="131"/>
      <c r="E188" s="136"/>
      <c r="F188" s="163"/>
      <c r="G188" s="131"/>
      <c r="H188" s="163"/>
      <c r="I188" s="131"/>
      <c r="J188" s="137"/>
      <c r="K188" s="138"/>
      <c r="L188" s="139" t="s">
        <v>37</v>
      </c>
      <c r="M188" s="18"/>
      <c r="N188" s="18"/>
      <c r="O188" s="19"/>
    </row>
    <row r="189" spans="1:15" ht="73.5" customHeight="1" x14ac:dyDescent="0.4">
      <c r="A189" s="128" t="s">
        <v>103</v>
      </c>
      <c r="B189" s="133" t="s">
        <v>102</v>
      </c>
      <c r="C189" s="131"/>
      <c r="D189" s="131"/>
      <c r="E189" s="136"/>
      <c r="F189" s="163"/>
      <c r="G189" s="131"/>
      <c r="H189" s="163"/>
      <c r="I189" s="131"/>
      <c r="J189" s="137"/>
      <c r="K189" s="138"/>
      <c r="L189" s="139" t="s">
        <v>37</v>
      </c>
      <c r="M189" s="18"/>
      <c r="N189" s="18"/>
      <c r="O189" s="19"/>
    </row>
    <row r="404" spans="10:11" x14ac:dyDescent="0.4">
      <c r="J404" s="6"/>
      <c r="K404" s="6"/>
    </row>
    <row r="405" spans="10:11" x14ac:dyDescent="0.4">
      <c r="J405" s="6"/>
      <c r="K405" s="6"/>
    </row>
    <row r="406" spans="10:11" x14ac:dyDescent="0.4">
      <c r="J406" s="6"/>
      <c r="K406" s="6"/>
    </row>
  </sheetData>
  <autoFilter ref="A7:L391"/>
  <customSheetViews>
    <customSheetView guid="{CA384592-0CFD-4322-A4EB-34EC04693944}" scale="33" showPageBreaks="1" outlineSymbols="0" zeroValues="0" fitToPage="1" printArea="1" showAutoFilter="1" view="pageBreakPreview" topLeftCell="B163">
      <selection activeCell="B38" sqref="A38:XFD42"/>
      <rowBreaks count="31" manualBreakCount="31">
        <brk id="28" max="10" man="1"/>
        <brk id="147" max="10" man="1"/>
        <brk id="171" max="10"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r:id="rId1"/>
      <autoFilter ref="A7:L391"/>
    </customSheetView>
    <customSheetView guid="{BEA0FDBA-BB07-4C19-8BBD-5E57EE395C09}" scale="50" showPageBreaks="1" outlineSymbols="0" zeroValues="0" fitToPage="1" printArea="1" showAutoFilter="1" hiddenColumns="1" view="pageBreakPreview" topLeftCell="A5">
      <pane xSplit="2" ySplit="4" topLeftCell="J134" activePane="bottomRight" state="frozen"/>
      <selection pane="bottomRight" activeCell="K135" sqref="K135:K136"/>
      <rowBreaks count="33" manualBreakCount="33">
        <brk id="28" max="11" man="1"/>
        <brk id="82" max="11" man="1"/>
        <brk id="116" max="11" man="1"/>
        <brk id="134" max="11" man="1"/>
        <brk id="159" max="11" man="1"/>
        <brk id="203" max="18"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colBreaks count="1" manualBreakCount="1">
        <brk id="12" max="183" man="1"/>
      </colBreaks>
      <pageMargins left="0" right="0" top="0.9055118110236221" bottom="0" header="0" footer="0"/>
      <printOptions horizontalCentered="1"/>
      <pageSetup paperSize="8" scale="43" fitToHeight="0" orientation="landscape" r:id="rId2"/>
      <autoFilter ref="A7:L385"/>
    </customSheetView>
    <customSheetView guid="{67ADFAE6-A9AF-44D7-8539-93CD0F6B7849}" scale="50" showPageBreaks="1" outlineSymbols="0" zeroValues="0" fitToPage="1" printArea="1" showAutoFilter="1" hiddenColumns="1" view="pageBreakPreview" topLeftCell="A4">
      <pane xSplit="4" ySplit="7" topLeftCell="K182" activePane="bottomRight" state="frozen"/>
      <selection pane="bottomRight" activeCell="K191" sqref="K191"/>
      <rowBreaks count="31" manualBreakCount="31">
        <brk id="104" max="11" man="1"/>
        <brk id="134" max="11" man="1"/>
        <brk id="160"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9" scale="31" fitToHeight="0" orientation="landscape" r:id="rId3"/>
      <autoFilter ref="A7:L392"/>
    </customSheetView>
    <customSheetView guid="{45DE1976-7F07-4EB4-8A9C-FB72D060BEFA}" scale="40" showPageBreaks="1" outlineSymbols="0" zeroValues="0" fitToPage="1" printArea="1" showAutoFilter="1" hiddenColumns="1" view="pageBreakPreview" topLeftCell="E49">
      <selection activeCell="H58" sqref="H58"/>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5" fitToHeight="0" orientation="landscape" r:id="rId4"/>
      <autoFilter ref="A7:L392"/>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5"/>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6"/>
      <autoFilter ref="A7:L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L37" sqref="L37:L4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1" fitToHeight="0" orientation="landscape" horizontalDpi="4294967293" r:id="rId7"/>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8"/>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9"/>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0"/>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1"/>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2"/>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3"/>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4"/>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5"/>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6"/>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7"/>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8"/>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9"/>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0"/>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1"/>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2"/>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3"/>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4"/>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5"/>
      <autoFilter ref="A7:P404"/>
    </customSheetView>
    <customSheetView guid="{A0A3CD9B-2436-40D7-91DB-589A95FBBF00}" scale="40" showPageBreaks="1" outlineSymbols="0" zeroValues="0" fitToPage="1" printArea="1" showAutoFilter="1" hiddenColumns="1" view="pageBreakPreview">
      <pane xSplit="2" ySplit="8" topLeftCell="C9" activePane="bottomRight" state="frozen"/>
      <selection pane="bottomRight" activeCell="C9" sqref="C9:K14"/>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5" fitToHeight="0" orientation="landscape" r:id="rId26"/>
      <autoFilter ref="A7:L392"/>
    </customSheetView>
    <customSheetView guid="{D95852A1-B0FC-4AC5-B62B-5CCBE05B0D15}" scale="50" showPageBreaks="1" outlineSymbols="0" zeroValues="0" fitToPage="1" showAutoFilter="1" view="pageBreakPreview" topLeftCell="A5">
      <pane xSplit="4" ySplit="4" topLeftCell="K170" activePane="bottomRight" state="frozen"/>
      <selection pane="bottomRight" activeCell="L178" sqref="L178"/>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6" fitToHeight="0" orientation="landscape" r:id="rId27"/>
      <autoFilter ref="A7:L386"/>
    </customSheetView>
    <customSheetView guid="{3EEA7E1A-5F2B-4408-A34C-1F0223B5B245}" scale="40" showPageBreaks="1" outlineSymbols="0" zeroValues="0" fitToPage="1" printArea="1" showAutoFilter="1" view="pageBreakPreview" topLeftCell="A5">
      <pane xSplit="4" ySplit="10" topLeftCell="H21" activePane="bottomRight" state="frozen"/>
      <selection pane="bottomRight" activeCell="H21" sqref="H21:H23"/>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28" fitToHeight="0" orientation="landscape" horizontalDpi="4294967293" r:id="rId28"/>
      <autoFilter ref="A7:L385"/>
    </customSheetView>
    <customSheetView guid="{13BE7114-35DF-4699-8779-61985C68F6C3}" scale="50" showPageBreaks="1" outlineSymbols="0" zeroValues="0" printArea="1" showAutoFilter="1" view="pageBreakPreview" topLeftCell="A5">
      <pane xSplit="4" ySplit="10" topLeftCell="L37" activePane="bottomRight" state="frozen"/>
      <selection pane="bottomRight" activeCell="L37" sqref="L37:L42"/>
      <rowBreaks count="31" manualBreakCount="31">
        <brk id="28" max="15" man="1"/>
        <brk id="35" max="11" man="1"/>
        <brk id="44" max="11"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6692913385826772" bottom="0" header="0" footer="0"/>
      <printOptions horizontalCentered="1"/>
      <pageSetup paperSize="9" scale="29" fitToHeight="0" orientation="landscape" horizontalDpi="4294967293" r:id="rId29"/>
      <autoFilter ref="A7:L385"/>
    </customSheetView>
    <customSheetView guid="{CCF533A2-322B-40E2-88B2-065E6D1D35B4}" scale="40" showPageBreaks="1" outlineSymbols="0" zeroValues="0" fitToPage="1" printArea="1" showAutoFilter="1" hiddenColumns="1" view="pageBreakPreview" topLeftCell="A4">
      <pane xSplit="2" ySplit="5" topLeftCell="E138" activePane="bottomRight" state="frozen"/>
      <selection pane="bottomRight" activeCell="E148" sqref="E148"/>
      <rowBreaks count="31" manualBreakCount="31">
        <brk id="28" max="11" man="1"/>
        <brk id="61" max="11" man="1"/>
        <brk id="128"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30" fitToHeight="0" orientation="landscape" horizontalDpi="4294967293" r:id="rId30"/>
      <autoFilter ref="A7:L385"/>
    </customSheetView>
    <customSheetView guid="{99950613-28E7-4EC2-B918-559A2757B0A9}" scale="50" showPageBreaks="1" outlineSymbols="0" zeroValues="0" fitToPage="1" printArea="1" showAutoFilter="1" hiddenColumns="1" view="pageBreakPreview" topLeftCell="A4">
      <pane xSplit="4" ySplit="7" topLeftCell="E70" activePane="bottomRight" state="frozen"/>
      <selection pane="bottomRight" activeCell="L80" sqref="L80"/>
      <rowBreaks count="31" manualBreakCount="31">
        <brk id="104" max="11" man="1"/>
        <brk id="134" max="11" man="1"/>
        <brk id="160"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3" fitToHeight="0" orientation="landscape" horizontalDpi="4294967293" r:id="rId31"/>
      <autoFilter ref="A7:L391"/>
    </customSheetView>
  </customSheetViews>
  <mergeCells count="84">
    <mergeCell ref="H21:H23"/>
    <mergeCell ref="I29:I30"/>
    <mergeCell ref="I21:I23"/>
    <mergeCell ref="L160:L165"/>
    <mergeCell ref="L154:L159"/>
    <mergeCell ref="L148:L153"/>
    <mergeCell ref="L116:L121"/>
    <mergeCell ref="L86:L91"/>
    <mergeCell ref="L68:L73"/>
    <mergeCell ref="L128:L133"/>
    <mergeCell ref="L98:L103"/>
    <mergeCell ref="L122:L127"/>
    <mergeCell ref="L104:L109"/>
    <mergeCell ref="L92:L97"/>
    <mergeCell ref="I134:I135"/>
    <mergeCell ref="E5:H5"/>
    <mergeCell ref="L9:L14"/>
    <mergeCell ref="I5:I7"/>
    <mergeCell ref="L15:L20"/>
    <mergeCell ref="L37:L42"/>
    <mergeCell ref="L21:L28"/>
    <mergeCell ref="L29:L35"/>
    <mergeCell ref="F21:F23"/>
    <mergeCell ref="G21:G23"/>
    <mergeCell ref="J21:J23"/>
    <mergeCell ref="K29:K30"/>
    <mergeCell ref="G29:G30"/>
    <mergeCell ref="H29:H30"/>
    <mergeCell ref="J29:J30"/>
    <mergeCell ref="K21:K23"/>
    <mergeCell ref="F29:F30"/>
    <mergeCell ref="B29:B30"/>
    <mergeCell ref="A29:A30"/>
    <mergeCell ref="C29:C30"/>
    <mergeCell ref="D29:D30"/>
    <mergeCell ref="A3:L3"/>
    <mergeCell ref="G6:H6"/>
    <mergeCell ref="A9:A14"/>
    <mergeCell ref="A5:A7"/>
    <mergeCell ref="E6:F6"/>
    <mergeCell ref="D6:D7"/>
    <mergeCell ref="C5:D5"/>
    <mergeCell ref="C6:C7"/>
    <mergeCell ref="B5:B7"/>
    <mergeCell ref="J5:J7"/>
    <mergeCell ref="K5:K7"/>
    <mergeCell ref="L5:L7"/>
    <mergeCell ref="A15:A20"/>
    <mergeCell ref="B21:B23"/>
    <mergeCell ref="C21:C23"/>
    <mergeCell ref="D21:D23"/>
    <mergeCell ref="E21:E23"/>
    <mergeCell ref="A21:A22"/>
    <mergeCell ref="E29:E30"/>
    <mergeCell ref="L49:L54"/>
    <mergeCell ref="L43:L48"/>
    <mergeCell ref="L55:L60"/>
    <mergeCell ref="I141:I142"/>
    <mergeCell ref="L62:L67"/>
    <mergeCell ref="E134:E135"/>
    <mergeCell ref="F134:F135"/>
    <mergeCell ref="K141:K142"/>
    <mergeCell ref="G141:G142"/>
    <mergeCell ref="G134:G135"/>
    <mergeCell ref="H134:H135"/>
    <mergeCell ref="J134:J135"/>
    <mergeCell ref="J141:J142"/>
    <mergeCell ref="F141:F142"/>
    <mergeCell ref="E141:E142"/>
    <mergeCell ref="A134:A140"/>
    <mergeCell ref="L134:L140"/>
    <mergeCell ref="A141:A142"/>
    <mergeCell ref="B141:B142"/>
    <mergeCell ref="D134:D135"/>
    <mergeCell ref="D141:D142"/>
    <mergeCell ref="K134:K135"/>
    <mergeCell ref="H141:H142"/>
    <mergeCell ref="L183:L187"/>
    <mergeCell ref="C141:C142"/>
    <mergeCell ref="B134:B135"/>
    <mergeCell ref="C134:C135"/>
    <mergeCell ref="L174:L179"/>
    <mergeCell ref="L141:L147"/>
    <mergeCell ref="L167:L172"/>
  </mergeCells>
  <phoneticPr fontId="4" type="noConversion"/>
  <printOptions horizontalCentered="1"/>
  <pageMargins left="0" right="0" top="0.9055118110236221" bottom="0" header="0" footer="0"/>
  <pageSetup paperSize="8" scale="40" fitToHeight="0" orientation="landscape" r:id="rId32"/>
  <rowBreaks count="32" manualBreakCount="32">
    <brk id="28" max="11" man="1"/>
    <brk id="103" max="11" man="1"/>
    <brk id="140" max="11" man="1"/>
    <brk id="172"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01.11.2017</vt:lpstr>
      <vt:lpstr>'на 01.11.2017'!Заголовки_для_печати</vt:lpstr>
      <vt:lpstr>'на 01.11.2017'!Область_печати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2018-02-12T11:26:21Z</cp:lastPrinted>
  <dcterms:created xsi:type="dcterms:W3CDTF">2011-12-13T05:34:09Z</dcterms:created>
  <dcterms:modified xsi:type="dcterms:W3CDTF">2018-02-14T03:22:40Z</dcterms:modified>
</cp:coreProperties>
</file>