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3585" windowWidth="11805" windowHeight="2925" tabRatio="495"/>
  </bookViews>
  <sheets>
    <sheet name="Доходы" sheetId="42" r:id="rId1"/>
  </sheets>
  <externalReferences>
    <externalReference r:id="rId2"/>
  </externalReferences>
  <definedNames>
    <definedName name="_Date_" localSheetId="0">Доходы!#REF!</definedName>
    <definedName name="_Date_">#REF!</definedName>
    <definedName name="_Otchet_Period_Source__AT_ObjectName" localSheetId="0">Доходы!#REF!</definedName>
    <definedName name="_Otchet_Period_Source__AT_ObjectName">#REF!</definedName>
    <definedName name="_Period_" localSheetId="0">Доходы!#REF!</definedName>
    <definedName name="_Period_">#REF!</definedName>
    <definedName name="_xlnm._FilterDatabase" localSheetId="0" hidden="1">Доходы!$A$6:$G$71</definedName>
    <definedName name="а" localSheetId="0">#REF!</definedName>
    <definedName name="а">#REF!</definedName>
    <definedName name="аааа" localSheetId="0">#REF!</definedName>
    <definedName name="аааа">#REF!</definedName>
    <definedName name="б" localSheetId="0">#REF!</definedName>
    <definedName name="б">#REF!</definedName>
    <definedName name="ддж" localSheetId="0">#REF!</definedName>
    <definedName name="ддж">#REF!</definedName>
    <definedName name="дох" localSheetId="0">#REF!</definedName>
    <definedName name="дох">#REF!</definedName>
    <definedName name="доход" localSheetId="0">#REF!</definedName>
    <definedName name="доход">#REF!</definedName>
    <definedName name="доходы" localSheetId="0">#REF!</definedName>
    <definedName name="доходы">#REF!</definedName>
    <definedName name="ееееееее" localSheetId="0">#REF!</definedName>
    <definedName name="ееееееее">#REF!</definedName>
    <definedName name="_xlnm.Print_Titles" localSheetId="0">Доходы!$5:$6</definedName>
    <definedName name="Л" localSheetId="0">#REF!</definedName>
    <definedName name="Л">#REF!</definedName>
    <definedName name="ман" localSheetId="0">#REF!</definedName>
    <definedName name="ман">#REF!</definedName>
    <definedName name="пррнн" localSheetId="0">#REF!</definedName>
    <definedName name="пррнн">#REF!</definedName>
    <definedName name="ю" localSheetId="0">#REF!</definedName>
    <definedName name="ю">#REF!</definedName>
    <definedName name="я" localSheetId="0">#REF!</definedName>
    <definedName name="я">#REF!</definedName>
    <definedName name="яя" localSheetId="0">#REF!</definedName>
    <definedName name="яя">#REF!</definedName>
  </definedNames>
  <calcPr calcId="145621" fullPrecision="0"/>
</workbook>
</file>

<file path=xl/calcChain.xml><?xml version="1.0" encoding="utf-8"?>
<calcChain xmlns="http://schemas.openxmlformats.org/spreadsheetml/2006/main">
  <c r="F28" i="42" l="1"/>
  <c r="G28" i="42"/>
  <c r="F47" i="42"/>
  <c r="G47" i="42"/>
  <c r="F53" i="42" l="1"/>
  <c r="F31" i="42" l="1"/>
  <c r="G10" i="42"/>
  <c r="F10" i="42"/>
  <c r="G53" i="42"/>
  <c r="E18" i="42"/>
  <c r="D18" i="42"/>
  <c r="D13" i="42"/>
  <c r="E43" i="42"/>
  <c r="D43" i="42"/>
  <c r="E9" i="42"/>
  <c r="D9" i="42"/>
  <c r="E70" i="42"/>
  <c r="D70" i="42"/>
  <c r="C70" i="42"/>
  <c r="E68" i="42"/>
  <c r="D68" i="42"/>
  <c r="C68" i="42"/>
  <c r="C63" i="42"/>
  <c r="E59" i="42"/>
  <c r="D59" i="42"/>
  <c r="C59" i="42"/>
  <c r="C43" i="42"/>
  <c r="C38" i="42"/>
  <c r="C35" i="42"/>
  <c r="E27" i="42"/>
  <c r="D27" i="42"/>
  <c r="C27" i="42"/>
  <c r="E11" i="42"/>
  <c r="D11" i="42"/>
  <c r="E24" i="42"/>
  <c r="D24" i="42"/>
  <c r="C24" i="42"/>
  <c r="C21" i="42"/>
  <c r="C18" i="42"/>
  <c r="C13" i="42"/>
  <c r="A8" i="42"/>
  <c r="C11" i="42"/>
  <c r="C9" i="42"/>
  <c r="C62" i="42" l="1"/>
  <c r="A7" i="42" l="1"/>
  <c r="A9" i="42"/>
  <c r="A10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9" i="42"/>
  <c r="A31" i="42"/>
  <c r="A32" i="42"/>
  <c r="A33" i="42"/>
  <c r="A34" i="42"/>
  <c r="A36" i="42"/>
  <c r="A37" i="42"/>
  <c r="A38" i="42"/>
  <c r="A39" i="42"/>
  <c r="A41" i="42"/>
  <c r="A43" i="42"/>
  <c r="A44" i="42"/>
  <c r="A48" i="42"/>
  <c r="A51" i="42"/>
  <c r="A54" i="42"/>
  <c r="A58" i="42"/>
  <c r="A59" i="42"/>
  <c r="A61" i="42"/>
  <c r="A62" i="42"/>
  <c r="A63" i="42"/>
  <c r="A64" i="42"/>
  <c r="A65" i="42"/>
  <c r="A66" i="42"/>
  <c r="A67" i="42"/>
  <c r="A68" i="42"/>
  <c r="A69" i="42"/>
  <c r="A70" i="42"/>
  <c r="A71" i="42"/>
  <c r="E21" i="42" l="1"/>
  <c r="D21" i="42"/>
  <c r="C33" i="42"/>
  <c r="C8" i="42" s="1"/>
  <c r="C7" i="42" s="1"/>
  <c r="E63" i="42"/>
  <c r="E62" i="42" s="1"/>
  <c r="F62" i="42" s="1"/>
  <c r="D63" i="42"/>
  <c r="D62" i="42" s="1"/>
  <c r="F12" i="42"/>
  <c r="G12" i="42"/>
  <c r="F14" i="42"/>
  <c r="G14" i="42"/>
  <c r="F16" i="42"/>
  <c r="G16" i="42"/>
  <c r="F17" i="42"/>
  <c r="G17" i="42"/>
  <c r="F18" i="42"/>
  <c r="G18" i="42"/>
  <c r="F19" i="42"/>
  <c r="G19" i="42"/>
  <c r="F20" i="42"/>
  <c r="G20" i="42"/>
  <c r="F23" i="42"/>
  <c r="G23" i="42"/>
  <c r="F24" i="42"/>
  <c r="G24" i="42"/>
  <c r="F27" i="42"/>
  <c r="G27" i="42"/>
  <c r="F29" i="42"/>
  <c r="G29" i="42"/>
  <c r="F30" i="42"/>
  <c r="G30" i="42"/>
  <c r="G31" i="42"/>
  <c r="F32" i="42"/>
  <c r="G32" i="42"/>
  <c r="F39" i="42"/>
  <c r="G39" i="42"/>
  <c r="F41" i="42"/>
  <c r="G41" i="42"/>
  <c r="F42" i="42"/>
  <c r="G42" i="42"/>
  <c r="F46" i="42"/>
  <c r="G46" i="42"/>
  <c r="F48" i="42"/>
  <c r="G48" i="42"/>
  <c r="F50" i="42"/>
  <c r="G50" i="42"/>
  <c r="F51" i="42"/>
  <c r="G51" i="42"/>
  <c r="F54" i="42"/>
  <c r="G54" i="42"/>
  <c r="F56" i="42"/>
  <c r="G56" i="42"/>
  <c r="F57" i="42"/>
  <c r="G57" i="42"/>
  <c r="F59" i="42"/>
  <c r="G59" i="42"/>
  <c r="F60" i="42"/>
  <c r="G60" i="42"/>
  <c r="F61" i="42"/>
  <c r="G61" i="42"/>
  <c r="F64" i="42"/>
  <c r="G64" i="42"/>
  <c r="F65" i="42"/>
  <c r="G65" i="42"/>
  <c r="F67" i="42"/>
  <c r="G67" i="42"/>
  <c r="F69" i="42"/>
  <c r="G69" i="42"/>
  <c r="F71" i="42"/>
  <c r="G71" i="42"/>
  <c r="G62" i="42" l="1"/>
  <c r="F11" i="42"/>
  <c r="F15" i="42" l="1"/>
  <c r="E13" i="42"/>
  <c r="F13" i="42" l="1"/>
  <c r="G13" i="42"/>
  <c r="F58" i="42"/>
  <c r="G58" i="42" l="1"/>
  <c r="F45" i="42"/>
  <c r="F70" i="42" l="1"/>
  <c r="G70" i="42" l="1"/>
  <c r="F68" i="42"/>
  <c r="F66" i="42"/>
  <c r="F49" i="42"/>
  <c r="G45" i="42"/>
  <c r="D38" i="42"/>
  <c r="G15" i="42"/>
  <c r="G11" i="42"/>
  <c r="F40" i="42" l="1"/>
  <c r="E38" i="42"/>
  <c r="F63" i="42"/>
  <c r="G68" i="42"/>
  <c r="G49" i="42"/>
  <c r="G63" i="42"/>
  <c r="G40" i="42"/>
  <c r="G66" i="42"/>
  <c r="F44" i="42"/>
  <c r="F38" i="42" l="1"/>
  <c r="F43" i="42"/>
  <c r="G38" i="42"/>
  <c r="G43" i="42"/>
  <c r="E35" i="42"/>
  <c r="D35" i="42"/>
  <c r="F36" i="42"/>
  <c r="F9" i="42"/>
  <c r="G55" i="42"/>
  <c r="F52" i="42"/>
  <c r="F55" i="42"/>
  <c r="F21" i="42"/>
  <c r="G21" i="42"/>
  <c r="F22" i="42"/>
  <c r="G22" i="42"/>
  <c r="G44" i="42"/>
  <c r="G52" i="42"/>
  <c r="G9" i="42"/>
  <c r="G36" i="42" l="1"/>
  <c r="F37" i="42"/>
  <c r="G37" i="42"/>
  <c r="D33" i="42"/>
  <c r="G34" i="42"/>
  <c r="F35" i="42"/>
  <c r="G35" i="42"/>
  <c r="D8" i="42" l="1"/>
  <c r="D7" i="42" s="1"/>
  <c r="E33" i="42"/>
  <c r="G33" i="42" s="1"/>
  <c r="F34" i="42"/>
  <c r="E8" i="42" l="1"/>
  <c r="F33" i="42"/>
  <c r="E7" i="42" l="1"/>
  <c r="G8" i="42"/>
  <c r="F8" i="42"/>
  <c r="F7" i="42" l="1"/>
  <c r="G7" i="42"/>
</calcChain>
</file>

<file path=xl/sharedStrings.xml><?xml version="1.0" encoding="utf-8"?>
<sst xmlns="http://schemas.openxmlformats.org/spreadsheetml/2006/main" count="94" uniqueCount="94">
  <si>
    <t>Налоги на имущество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</si>
  <si>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</si>
  <si>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</si>
  <si>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</si>
  <si>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</si>
  <si>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Налоги на товары (работы, услуги), реализуемые  на территории Российской Федерации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</si>
  <si>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</si>
  <si>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</si>
  <si>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</si>
  <si>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</si>
  <si>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</si>
  <si>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</si>
  <si>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</si>
  <si>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</si>
  <si>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</si>
  <si>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</si>
  <si>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</si>
  <si>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</si>
  <si>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</si>
  <si>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</si>
  <si>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</si>
  <si>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</si>
  <si>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000 1 09 00000 00 0000 000</t>
  </si>
  <si>
    <t>000 1 11 00000 00 0000 000</t>
  </si>
  <si>
    <t>000 1 11 03000 00 0000 120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</si>
  <si>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</si>
  <si>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</si>
  <si>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</si>
  <si>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</si>
  <si>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</si>
  <si>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</si>
  <si>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</si>
  <si>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</si>
  <si>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</si>
  <si>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</si>
  <si>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</si>
  <si>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</si>
  <si>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</si>
  <si>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</si>
  <si>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000 1 16 03000 00 0000 140</t>
  </si>
  <si>
    <t>000 1 16 06000 01 0000 140</t>
  </si>
  <si>
    <t xml:space="preserve"> 000 1 16 08000 01 0000 140</t>
  </si>
  <si>
    <t>000 1 16 23000 00 0000 140</t>
  </si>
  <si>
    <t>000 1 16 25000 00 0000 140</t>
  </si>
  <si>
    <t>000 1 16 28000 01 0000 140</t>
  </si>
  <si>
    <t>000 1 16 30000 01 0000 140</t>
  </si>
  <si>
    <t>000 1 16 33000 00 0000 140</t>
  </si>
  <si>
    <t>000 1 16 37000 00 0000 140</t>
  </si>
  <si>
    <t>000 1 16 41000 01 0000 140</t>
  </si>
  <si>
    <t>000 1 16 43000 01 0000 140</t>
  </si>
  <si>
    <t>000 1 16 45000 01 0000 140</t>
  </si>
  <si>
    <t>000 1 16 90000 00 0000 140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</si>
  <si>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</si>
  <si>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</si>
  <si>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</si>
  <si>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</si>
  <si>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</si>
  <si>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</si>
  <si>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</si>
  <si>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Прочие налоги и сборы (по отмененным местным налогам и сборам)</t>
  </si>
  <si>
    <t>000 1 09 04000 00 0000 110</t>
  </si>
  <si>
    <t>000 1 09 07000 00 0000 110</t>
  </si>
  <si>
    <t>Доходы от использования имущества, находящегося в  государственной и муниципальной собственности</t>
  </si>
  <si>
    <t>Доходы в виде прибыли, приходящейся на доли в   уставных (складочных) капиталах хозяйственных   товариществ и обществ, или дивидендов по акциям,   принадлежащим Российской Федерации, субъектам   Российской Федерации или  муниципальным   образованиям</t>
  </si>
  <si>
    <t>000 1 11 01000 00 0000 120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</si>
  <si>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</si>
  <si>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</si>
  <si>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находящихся в государственной или муниципальной собственности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</si>
  <si>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 расчетов и (или) расчетов 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</si>
  <si>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</si>
  <si>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</si>
  <si>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</si>
  <si>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</si>
  <si>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промышленной безопасности</t>
  </si>
  <si>
    <t>000 1 16 21000 00 0000 140</t>
  </si>
  <si>
    <t>000 1 16 35000 00 0000 140</t>
  </si>
  <si>
    <t>Суммы по искам о возмещении вреда, причиненного окружающей среде</t>
  </si>
  <si>
    <t>Невыясненные поступления, зачисляемые в бюджеты городских округов</t>
  </si>
  <si>
    <t>000 2 02 10000 00 0000 151</t>
  </si>
  <si>
    <t>000 2 02 20000 00 0000 151</t>
  </si>
  <si>
    <t>000 2 02 30000 00  0000 151</t>
  </si>
  <si>
    <t>000 2 02 40000 00  0000 151</t>
  </si>
  <si>
    <t>Вид дохода</t>
  </si>
  <si>
    <t>Код классификации дохода</t>
  </si>
  <si>
    <t>2017 год</t>
  </si>
  <si>
    <t>% исполнения  к утвержденному плану</t>
  </si>
  <si>
    <t>% исполнения к уточненному плану</t>
  </si>
  <si>
    <t>(рублей)</t>
  </si>
  <si>
    <t>000 2 18 04000 04 0000 180</t>
  </si>
  <si>
    <t>Сведения об исполнении бюджета городского округа городд Сургутпо доходам в разрезе видов доходов в сравнении с запланированными значениями за за 9 месяцев  2017 года</t>
  </si>
  <si>
    <t xml:space="preserve">
Уточненный план    за 9 месяцев
</t>
  </si>
  <si>
    <t>Исполнение 
за 9 месяцев</t>
  </si>
  <si>
    <t>Утвержденный план года 
(в редакции от 28.06.2017 № 139-VI ДГ)</t>
  </si>
  <si>
    <t>000 2 19 00000 04 0000 151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</si>
</sst>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</numFmts>
  <fonts count="9" x14ac:knownFonts="1"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4" fontId="5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4" fontId="2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6" fontId="3" fillId="0" borderId="3" xfId="19" applyNumberFormat="1" applyFont="1" applyFill="1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justify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3" fillId="3" borderId="1" xfId="19" applyNumberFormat="1" applyFont="1" applyFill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right" vertical="center"/>
    </xf>
    <xf numFmtId="4" fontId="3" fillId="5" borderId="1" xfId="19" applyNumberFormat="1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horizontal="right" vertical="center"/>
    </xf>
    <xf numFmtId="4" fontId="2" fillId="5" borderId="1" xfId="19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19" applyNumberFormat="1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5" borderId="1" xfId="19" applyNumberFormat="1" applyFont="1" applyFill="1" applyBorder="1" applyAlignment="1">
      <alignment horizontal="right" vertical="center" wrapText="1" readingOrder="1"/>
    </xf>
    <xf numFmtId="4" fontId="2" fillId="0" borderId="1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justify" vertical="center" wrapText="1" readingOrder="1"/>
    </xf>
    <xf numFmtId="0" fontId="6" fillId="5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justify" vertical="center" wrapText="1" readingOrder="1"/>
      <protection locked="0"/>
    </xf>
    <xf numFmtId="0" fontId="2" fillId="0" borderId="2" xfId="0" applyFont="1" applyFill="1" applyBorder="1" applyAlignment="1" applyProtection="1">
      <alignment horizontal="justify" vertical="center" wrapText="1" readingOrder="1"/>
      <protection locked="0"/>
    </xf>
    <xf numFmtId="1" fontId="6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 readingOrder="1"/>
    </xf>
    <xf numFmtId="0" fontId="6" fillId="2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4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vertical="center"/>
    </xf>
    <xf numFmtId="0" fontId="2" fillId="5" borderId="5" xfId="0" applyFont="1" applyFill="1" applyBorder="1" applyAlignment="1" applyProtection="1">
      <alignment horizontal="justify" vertical="center" wrapText="1" readingOrder="1"/>
      <protection locked="0"/>
    </xf>
    <xf numFmtId="0" fontId="2" fillId="0" borderId="0" xfId="0" applyFont="1" applyFill="1" applyBorder="1" applyAlignment="1" applyProtection="1">
      <alignment horizontal="justify" vertical="center" wrapText="1" readingOrder="1"/>
      <protection locked="0"/>
    </xf>
    <xf numFmtId="0" fontId="2" fillId="5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</cellXfs>
  <cellStyles count="20">
    <cellStyle name="Normal" xfId="18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Финансовый" xfId="19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9;&#1087;&#1086;&#1083;&#1085;&#1077;&#1085;&#1080;&#1077;%202017/&#1048;&#1089;&#1087;&#1086;&#1083;&#1085;&#1077;&#1085;&#1080;&#1077;%201%20&#1082;&#1074;/&#1055;&#1086;&#1089;&#1090;&#1072;&#1085;&#1086;&#1074;&#1083;&#1077;&#1085;&#1080;&#1077;%20&#1079;&#1072;%201%20&#1082;&#1074;.2017/&#1087;&#1088;&#1080;&#1083;&#1086;&#1078;&#1077;&#1085;&#1080;&#1077;%201%20&#1044;&#1086;&#1093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13">
          <cell r="C13" t="str">
            <v xml:space="preserve">ВСЕГО </v>
          </cell>
        </row>
        <row r="14">
          <cell r="C14" t="str">
            <v>НАЛОГОВЫЕ И НЕНАЛОГОВЫЕ ДОХОДЫ</v>
          </cell>
        </row>
        <row r="15">
          <cell r="C15" t="str">
            <v>Налоги на прибыль, доходы</v>
          </cell>
        </row>
        <row r="16">
          <cell r="C16" t="str">
            <v>Налог на доходы физических лиц</v>
          </cell>
        </row>
        <row r="18">
          <cell r="C18" t="str">
            <v>Акцизы по подакцизным товарам (продукции), производимым на территории Российской Федерации</v>
          </cell>
        </row>
        <row r="19">
          <cell r="C19" t="str">
            <v>Налоги на совокупный доход</v>
          </cell>
        </row>
        <row r="20">
          <cell r="C20" t="str">
            <v>Налог, взимаемый в связи с применением упрощенной системы налогообложения</v>
          </cell>
        </row>
        <row r="21">
          <cell r="C21" t="str">
            <v>Единый налог на вмененный доход для отдельных видов деятельности</v>
          </cell>
        </row>
        <row r="22">
          <cell r="C22" t="str">
            <v>Единый сельскохозяйственный налог</v>
          </cell>
        </row>
        <row r="23">
          <cell r="C23" t="str">
            <v>Налог, взимаемый в связи с применением патентной системы налогообложения</v>
          </cell>
        </row>
        <row r="24">
          <cell r="C24" t="str">
            <v>Налоги на имущество</v>
          </cell>
        </row>
        <row r="25">
          <cell r="C25" t="str">
            <v>Налог на имущество физических лиц</v>
          </cell>
        </row>
        <row r="26">
          <cell r="C26" t="str">
            <v>Земельный налог</v>
          </cell>
        </row>
        <row r="27">
          <cell r="C27" t="str">
            <v>Государственная пошлина</v>
          </cell>
        </row>
        <row r="28">
          <cell r="C28" t="str">
            <v xml:space="preserve">Государственная пошлина по делам, рассматриваемым в судах общей юрисдикции, мировыми судьями </v>
          </cell>
        </row>
        <row r="29">
          <cell r="C29" t="str">
            <v xml:space="preserve">Государственная пошлина за государственную регистрацию, а также за совершение прочих юридически значимых действий </v>
          </cell>
        </row>
        <row r="30">
          <cell r="C30" t="str">
            <v>Задолженность и перерасчеты по отмененным налогам, сборам и иным обязательным платежам</v>
          </cell>
        </row>
        <row r="32">
          <cell r="C32" t="str">
            <v xml:space="preserve">Проценты, полученные от предоставления бюджетных кредитов внутри страны </v>
          </cell>
        </row>
        <row r="34">
          <cell r="C34" t="str">
            <v>Платежи от государственных и муниципальных унитарных предприятий</v>
          </cell>
        </row>
        <row r="35">
          <cell r="C35" t="str">
    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    </cell>
        </row>
        <row r="36">
          <cell r="C36" t="str">
            <v>Платежи при пользовании природными ресурсами</v>
          </cell>
        </row>
        <row r="37">
          <cell r="C37" t="str">
            <v>Плата за негативное воздействие на окружающую среду</v>
          </cell>
        </row>
        <row r="39">
          <cell r="C39" t="str">
            <v>Доходы от оказания платных услуг (работ)</v>
          </cell>
        </row>
        <row r="40">
          <cell r="C40" t="str">
            <v>Доходы от компенсации затрат государства</v>
          </cell>
        </row>
        <row r="41">
          <cell r="C41" t="str">
            <v>Доходы от продажи материальных и нематериальных активов</v>
          </cell>
        </row>
        <row r="42">
          <cell r="C42" t="str">
            <v>Доходы от продажи квартир</v>
          </cell>
        </row>
        <row r="44">
          <cell r="C44" t="str">
            <v>Доходы от продажи земельных участков, находящихся в государственной и муниципальной собственности</v>
          </cell>
        </row>
        <row r="46">
          <cell r="C46" t="str">
            <v>Штрафы, санкции, возмещение ущерба</v>
          </cell>
        </row>
        <row r="47">
          <cell r="C47" t="str">
            <v>Денежные взыскания (штрафы) за нарушение законодательства о налогах и сборах</v>
          </cell>
        </row>
        <row r="50">
          <cell r="C50" t="str">
            <v>Доходы от возмещения ущерба при возникновении страховых случаев</v>
          </cell>
        </row>
        <row r="53">
          <cell r="C53" t="str">
            <v>Денежные взыскания (штрафы) за правонарушения         в области дорожного движения</v>
          </cell>
        </row>
        <row r="55">
          <cell r="C55" t="str">
    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    </cell>
        </row>
        <row r="59">
          <cell r="C59" t="str">
            <v>Прочие поступления от денежных взысканий (штрафов) и иных сумм в возмещение ущерба</v>
          </cell>
        </row>
        <row r="60">
          <cell r="C60" t="str">
            <v>Прочие неналоговые доходы</v>
          </cell>
        </row>
        <row r="62">
          <cell r="C62" t="str">
            <v>Прочие неналоговые доходы бюджетов городских округов</v>
          </cell>
        </row>
        <row r="63">
          <cell r="C63" t="str">
            <v>БЕЗВОЗМЕЗДНЫЕ ПОСТУПЛЕНИЯ</v>
          </cell>
        </row>
        <row r="64">
          <cell r="C64" t="str">
            <v>Безвозмездные поступления от других бюджетов бюджетной системы Российской Федерации</v>
          </cell>
        </row>
        <row r="65">
          <cell r="C65" t="str">
            <v>Дотации бюджетам субъектов Российской Федерации 
и муниципальных образований</v>
          </cell>
        </row>
        <row r="66">
          <cell r="C66" t="str">
            <v>Субсидии бюджетам бюджетной системы Российской Федерации (межбюджетные субсидии)</v>
          </cell>
        </row>
        <row r="67">
          <cell r="C67" t="str">
            <v>Субвенции бюджетам субъектов Российской Федерации и муниципальных образований</v>
          </cell>
        </row>
        <row r="68">
          <cell r="C68" t="str">
            <v>Иные межбюджетные трансферты</v>
          </cell>
        </row>
        <row r="69">
          <cell r="C69" t="str">
    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    </cell>
        </row>
        <row r="70">
          <cell r="C70" t="str">
            <v>Доходы бюджетов городских округов от возврата  организациями остатков субсидий прошлых лет</v>
          </cell>
        </row>
        <row r="71">
          <cell r="C71" t="str">
            <v>Возврат остатков субсидий, субвенций и иных межбюджетных трансфертов, имеющих целевое назначение, прошлых лет</v>
          </cell>
        </row>
        <row r="72">
          <cell r="C72" t="str">
    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73"/>
  <sheetViews>
    <sheetView tabSelected="1" zoomScaleNormal="100" zoomScaleSheetLayoutView="80" zoomScalePageLayoutView="75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E72" sqref="E72"/>
    </sheetView>
  </sheetViews>
  <sheetFormatPr defaultColWidth="9.140625" defaultRowHeight="12.75" x14ac:dyDescent="0.2"/>
  <cols>
    <col min="1" max="1" width="52" style="4" customWidth="1"/>
    <col min="2" max="2" width="23.7109375" style="5" customWidth="1"/>
    <col min="3" max="3" width="17.85546875" style="8" customWidth="1"/>
    <col min="4" max="4" width="17.140625" style="8" customWidth="1"/>
    <col min="5" max="5" width="17" style="8" customWidth="1"/>
    <col min="6" max="6" width="14.140625" style="8" customWidth="1"/>
    <col min="7" max="7" width="11.5703125" style="8" customWidth="1"/>
    <col min="8" max="9" width="9.140625" style="2" customWidth="1"/>
    <col min="10" max="16384" width="9.140625" style="2"/>
  </cols>
  <sheetData>
    <row r="1" spans="1:7" x14ac:dyDescent="0.2">
      <c r="F1" s="53"/>
      <c r="G1" s="53"/>
    </row>
    <row r="3" spans="1:7" s="3" customFormat="1" ht="21" customHeight="1" x14ac:dyDescent="0.2">
      <c r="A3" s="54" t="s">
        <v>89</v>
      </c>
      <c r="B3" s="54"/>
      <c r="C3" s="54"/>
      <c r="D3" s="55"/>
      <c r="E3" s="54"/>
      <c r="F3" s="54"/>
      <c r="G3" s="54"/>
    </row>
    <row r="4" spans="1:7" s="3" customFormat="1" x14ac:dyDescent="0.2">
      <c r="A4" s="4"/>
      <c r="B4" s="5"/>
      <c r="C4" s="8"/>
      <c r="D4" s="9"/>
      <c r="E4" s="14"/>
      <c r="F4" s="51"/>
      <c r="G4" s="52" t="s">
        <v>87</v>
      </c>
    </row>
    <row r="5" spans="1:7" s="3" customFormat="1" ht="12.75" customHeight="1" x14ac:dyDescent="0.2">
      <c r="A5" s="56" t="s">
        <v>82</v>
      </c>
      <c r="B5" s="57" t="s">
        <v>83</v>
      </c>
      <c r="C5" s="58" t="s">
        <v>84</v>
      </c>
      <c r="D5" s="58"/>
      <c r="E5" s="58"/>
      <c r="F5" s="58"/>
      <c r="G5" s="58"/>
    </row>
    <row r="6" spans="1:7" s="6" customFormat="1" ht="66.75" customHeight="1" x14ac:dyDescent="0.2">
      <c r="A6" s="56"/>
      <c r="B6" s="57"/>
      <c r="C6" s="16" t="s">
        <v>92</v>
      </c>
      <c r="D6" s="15" t="s">
        <v>90</v>
      </c>
      <c r="E6" s="15" t="s">
        <v>91</v>
      </c>
      <c r="F6" s="16" t="s">
        <v>85</v>
      </c>
      <c r="G6" s="16" t="s">
        <v>86</v>
      </c>
    </row>
    <row r="7" spans="1:7" x14ac:dyDescent="0.2">
      <c r="A7" s="31" t="str">
        <f>'[1]Лист 1'!C13</f>
        <v xml:space="preserve">ВСЕГО </v>
      </c>
      <c r="B7" s="32"/>
      <c r="C7" s="18">
        <f>C8+C62</f>
        <v>20871657989.32</v>
      </c>
      <c r="D7" s="18">
        <f t="shared" ref="D7:E7" si="0">D8+D62</f>
        <v>20969419425.689999</v>
      </c>
      <c r="E7" s="18">
        <f t="shared" si="0"/>
        <v>13668602318.219999</v>
      </c>
      <c r="F7" s="19">
        <f t="shared" ref="F7:F24" si="1">IF(C7=0,0,IF(E7&lt;0,0,IF((E7/C7*100)&gt;150,"св.100",E7/C7*100)))</f>
        <v>65.489999999999995</v>
      </c>
      <c r="G7" s="19">
        <f t="shared" ref="G7:G24" si="2">IF(D7=0,0,IF(E7&lt;0,0,IF((E7/D7*100)&gt;150,"св.100",E7/D7*100)))</f>
        <v>65.180000000000007</v>
      </c>
    </row>
    <row r="8" spans="1:7" s="1" customFormat="1" x14ac:dyDescent="0.2">
      <c r="A8" s="17" t="str">
        <f>'[1]Лист 1'!C14</f>
        <v>НАЛОГОВЫЕ И НЕНАЛОГОВЫЕ ДОХОДЫ</v>
      </c>
      <c r="B8" s="33" t="s">
        <v>6</v>
      </c>
      <c r="C8" s="20">
        <f>C9+C11+C13+C18+C21+C24+C27+C33+C35+C38+C43+C59</f>
        <v>10034461332.23</v>
      </c>
      <c r="D8" s="20">
        <f t="shared" ref="D8:E8" si="3">D9+D11+D13+D18+D21+D24+D27+D33+D35+D38+D43+D59</f>
        <v>10034461332.23</v>
      </c>
      <c r="E8" s="20">
        <f t="shared" si="3"/>
        <v>6781534351.5500002</v>
      </c>
      <c r="F8" s="21">
        <f t="shared" si="1"/>
        <v>67.58</v>
      </c>
      <c r="G8" s="21">
        <f t="shared" si="2"/>
        <v>67.58</v>
      </c>
    </row>
    <row r="9" spans="1:7" x14ac:dyDescent="0.2">
      <c r="A9" s="34" t="str">
        <f>'[1]Лист 1'!C15</f>
        <v>Налоги на прибыль, доходы</v>
      </c>
      <c r="B9" s="30" t="s">
        <v>7</v>
      </c>
      <c r="C9" s="22">
        <f>C10</f>
        <v>6533757785</v>
      </c>
      <c r="D9" s="22">
        <f t="shared" ref="D9:E9" si="4">D10</f>
        <v>6533757785</v>
      </c>
      <c r="E9" s="22">
        <f t="shared" si="4"/>
        <v>4316751897.6899996</v>
      </c>
      <c r="F9" s="23">
        <f t="shared" si="1"/>
        <v>66.069999999999993</v>
      </c>
      <c r="G9" s="23">
        <f t="shared" si="2"/>
        <v>66.069999999999993</v>
      </c>
    </row>
    <row r="10" spans="1:7" ht="15" customHeight="1" x14ac:dyDescent="0.2">
      <c r="A10" s="35" t="str">
        <f>'[1]Лист 1'!C16</f>
        <v>Налог на доходы физических лиц</v>
      </c>
      <c r="B10" s="36" t="s">
        <v>8</v>
      </c>
      <c r="C10" s="24">
        <v>6533757785</v>
      </c>
      <c r="D10" s="24">
        <v>6533757785</v>
      </c>
      <c r="E10" s="24">
        <v>4316751897.6899996</v>
      </c>
      <c r="F10" s="25">
        <f t="shared" si="1"/>
        <v>66.069999999999993</v>
      </c>
      <c r="G10" s="25">
        <f t="shared" si="2"/>
        <v>66.069999999999993</v>
      </c>
    </row>
    <row r="11" spans="1:7" ht="25.5" customHeight="1" x14ac:dyDescent="0.2">
      <c r="A11" s="34" t="s">
        <v>5</v>
      </c>
      <c r="B11" s="37" t="s">
        <v>9</v>
      </c>
      <c r="C11" s="26">
        <f>C12</f>
        <v>41894400</v>
      </c>
      <c r="D11" s="26">
        <f t="shared" ref="D11:E11" si="5">D12</f>
        <v>41894400</v>
      </c>
      <c r="E11" s="26">
        <f t="shared" si="5"/>
        <v>25064531.489999998</v>
      </c>
      <c r="F11" s="27">
        <f t="shared" si="1"/>
        <v>59.83</v>
      </c>
      <c r="G11" s="27">
        <f t="shared" si="2"/>
        <v>59.83</v>
      </c>
    </row>
    <row r="12" spans="1:7" ht="25.5" x14ac:dyDescent="0.2">
      <c r="A12" s="35" t="str">
        <f>'[1]Лист 1'!C18</f>
        <v>Акцизы по подакцизным товарам (продукции), производимым на территории Российской Федерации</v>
      </c>
      <c r="B12" s="38" t="s">
        <v>10</v>
      </c>
      <c r="C12" s="24">
        <v>41894400</v>
      </c>
      <c r="D12" s="24">
        <v>41894400</v>
      </c>
      <c r="E12" s="24">
        <v>25064531.489999998</v>
      </c>
      <c r="F12" s="25">
        <f t="shared" si="1"/>
        <v>59.83</v>
      </c>
      <c r="G12" s="25">
        <f t="shared" si="2"/>
        <v>59.83</v>
      </c>
    </row>
    <row r="13" spans="1:7" ht="16.5" customHeight="1" x14ac:dyDescent="0.2">
      <c r="A13" s="34" t="str">
        <f>'[1]Лист 1'!C19</f>
        <v>Налоги на совокупный доход</v>
      </c>
      <c r="B13" s="30" t="s">
        <v>11</v>
      </c>
      <c r="C13" s="22">
        <f>C14+C15+C16+C17</f>
        <v>1435067603</v>
      </c>
      <c r="D13" s="22">
        <f t="shared" ref="D13:E13" si="6">D14+D15+D16+D17</f>
        <v>1435067603</v>
      </c>
      <c r="E13" s="22">
        <f t="shared" si="6"/>
        <v>1228904067.6900001</v>
      </c>
      <c r="F13" s="23">
        <f t="shared" si="1"/>
        <v>85.63</v>
      </c>
      <c r="G13" s="23">
        <f t="shared" si="2"/>
        <v>85.63</v>
      </c>
    </row>
    <row r="14" spans="1:7" ht="18.75" customHeight="1" x14ac:dyDescent="0.2">
      <c r="A14" s="39" t="str">
        <f>'[1]Лист 1'!C20</f>
        <v>Налог, взимаемый в связи с применением упрощенной системы налогообложения</v>
      </c>
      <c r="B14" s="40" t="s">
        <v>12</v>
      </c>
      <c r="C14" s="24">
        <v>1032034872</v>
      </c>
      <c r="D14" s="24">
        <v>1032034872</v>
      </c>
      <c r="E14" s="24">
        <v>917473314.03999996</v>
      </c>
      <c r="F14" s="25">
        <f t="shared" si="1"/>
        <v>88.9</v>
      </c>
      <c r="G14" s="25">
        <f t="shared" si="2"/>
        <v>88.9</v>
      </c>
    </row>
    <row r="15" spans="1:7" s="7" customFormat="1" ht="25.5" x14ac:dyDescent="0.2">
      <c r="A15" s="41" t="str">
        <f>'[1]Лист 1'!C21</f>
        <v>Единый налог на вмененный доход для отдельных видов деятельности</v>
      </c>
      <c r="B15" s="40" t="s">
        <v>13</v>
      </c>
      <c r="C15" s="24">
        <v>325233365</v>
      </c>
      <c r="D15" s="24">
        <v>325233365</v>
      </c>
      <c r="E15" s="24">
        <v>258511891.19999999</v>
      </c>
      <c r="F15" s="25">
        <f t="shared" si="1"/>
        <v>79.489999999999995</v>
      </c>
      <c r="G15" s="25">
        <f t="shared" si="2"/>
        <v>79.489999999999995</v>
      </c>
    </row>
    <row r="16" spans="1:7" ht="19.5" customHeight="1" x14ac:dyDescent="0.2">
      <c r="A16" s="39" t="str">
        <f>'[1]Лист 1'!C22</f>
        <v>Единый сельскохозяйственный налог</v>
      </c>
      <c r="B16" s="40" t="s">
        <v>14</v>
      </c>
      <c r="C16" s="24">
        <v>1155440</v>
      </c>
      <c r="D16" s="24">
        <v>1155440</v>
      </c>
      <c r="E16" s="24">
        <v>987304.15</v>
      </c>
      <c r="F16" s="25">
        <f t="shared" si="1"/>
        <v>85.45</v>
      </c>
      <c r="G16" s="25">
        <f t="shared" si="2"/>
        <v>85.45</v>
      </c>
    </row>
    <row r="17" spans="1:7" ht="30.75" customHeight="1" x14ac:dyDescent="0.2">
      <c r="A17" s="39" t="str">
        <f>'[1]Лист 1'!C23</f>
        <v>Налог, взимаемый в связи с применением патентной системы налогообложения</v>
      </c>
      <c r="B17" s="40" t="s">
        <v>15</v>
      </c>
      <c r="C17" s="24">
        <v>76643926</v>
      </c>
      <c r="D17" s="24">
        <v>76643926</v>
      </c>
      <c r="E17" s="24">
        <v>51931558.299999997</v>
      </c>
      <c r="F17" s="25">
        <f t="shared" si="1"/>
        <v>67.760000000000005</v>
      </c>
      <c r="G17" s="25">
        <f t="shared" si="2"/>
        <v>67.760000000000005</v>
      </c>
    </row>
    <row r="18" spans="1:7" ht="18" customHeight="1" x14ac:dyDescent="0.2">
      <c r="A18" s="34" t="str">
        <f>'[1]Лист 1'!C24</f>
        <v>Налоги на имущество</v>
      </c>
      <c r="B18" s="30" t="s">
        <v>16</v>
      </c>
      <c r="C18" s="22">
        <f>C19+C20</f>
        <v>585415349</v>
      </c>
      <c r="D18" s="22">
        <f t="shared" ref="D18:E18" si="7">D19+D20</f>
        <v>585415349</v>
      </c>
      <c r="E18" s="22">
        <f t="shared" si="7"/>
        <v>339587338.91000003</v>
      </c>
      <c r="F18" s="23">
        <f t="shared" si="1"/>
        <v>58.01</v>
      </c>
      <c r="G18" s="23">
        <f t="shared" si="2"/>
        <v>58.01</v>
      </c>
    </row>
    <row r="19" spans="1:7" ht="21" customHeight="1" x14ac:dyDescent="0.2">
      <c r="A19" s="39" t="str">
        <f>'[1]Лист 1'!C25</f>
        <v>Налог на имущество физических лиц</v>
      </c>
      <c r="B19" s="40" t="s">
        <v>17</v>
      </c>
      <c r="C19" s="24">
        <v>105112500</v>
      </c>
      <c r="D19" s="24">
        <v>105112500</v>
      </c>
      <c r="E19" s="24">
        <v>27394463.84</v>
      </c>
      <c r="F19" s="25">
        <f t="shared" si="1"/>
        <v>26.06</v>
      </c>
      <c r="G19" s="25">
        <f t="shared" si="2"/>
        <v>26.06</v>
      </c>
    </row>
    <row r="20" spans="1:7" ht="22.5" customHeight="1" x14ac:dyDescent="0.2">
      <c r="A20" s="39" t="str">
        <f>'[1]Лист 1'!C26</f>
        <v>Земельный налог</v>
      </c>
      <c r="B20" s="40" t="s">
        <v>18</v>
      </c>
      <c r="C20" s="24">
        <v>480302849</v>
      </c>
      <c r="D20" s="24">
        <v>480302849</v>
      </c>
      <c r="E20" s="24">
        <v>312192875.06999999</v>
      </c>
      <c r="F20" s="25">
        <f t="shared" si="1"/>
        <v>65</v>
      </c>
      <c r="G20" s="25">
        <f t="shared" si="2"/>
        <v>65</v>
      </c>
    </row>
    <row r="21" spans="1:7" ht="25.5" customHeight="1" x14ac:dyDescent="0.2">
      <c r="A21" s="29" t="str">
        <f>'[1]Лист 1'!C27</f>
        <v>Государственная пошлина</v>
      </c>
      <c r="B21" s="30" t="s">
        <v>19</v>
      </c>
      <c r="C21" s="22">
        <f>C22+C23</f>
        <v>81073710</v>
      </c>
      <c r="D21" s="22">
        <f t="shared" ref="D21:E21" si="8">D22+D23</f>
        <v>81073710</v>
      </c>
      <c r="E21" s="22">
        <f t="shared" si="8"/>
        <v>54195783.609999999</v>
      </c>
      <c r="F21" s="23">
        <f t="shared" si="1"/>
        <v>66.849999999999994</v>
      </c>
      <c r="G21" s="23">
        <f t="shared" si="2"/>
        <v>66.849999999999994</v>
      </c>
    </row>
    <row r="22" spans="1:7" s="3" customFormat="1" ht="25.5" x14ac:dyDescent="0.2">
      <c r="A22" s="35" t="str">
        <f>'[1]Лист 1'!C28</f>
        <v xml:space="preserve">Государственная пошлина по делам, рассматриваемым в судах общей юрисдикции, мировыми судьями </v>
      </c>
      <c r="B22" s="40" t="s">
        <v>20</v>
      </c>
      <c r="C22" s="28">
        <v>77123310</v>
      </c>
      <c r="D22" s="28">
        <v>77123310</v>
      </c>
      <c r="E22" s="24">
        <v>52617983.609999999</v>
      </c>
      <c r="F22" s="25">
        <f t="shared" si="1"/>
        <v>68.23</v>
      </c>
      <c r="G22" s="25">
        <f t="shared" si="2"/>
        <v>68.23</v>
      </c>
    </row>
    <row r="23" spans="1:7" s="3" customFormat="1" ht="38.25" x14ac:dyDescent="0.2">
      <c r="A23" s="35" t="str">
        <f>'[1]Лист 1'!C29</f>
        <v xml:space="preserve">Государственная пошлина за государственную регистрацию, а также за совершение прочих юридически значимых действий </v>
      </c>
      <c r="B23" s="42" t="s">
        <v>21</v>
      </c>
      <c r="C23" s="28">
        <v>3950400</v>
      </c>
      <c r="D23" s="28">
        <v>3950400</v>
      </c>
      <c r="E23" s="24">
        <v>1577800</v>
      </c>
      <c r="F23" s="25">
        <f t="shared" si="1"/>
        <v>39.94</v>
      </c>
      <c r="G23" s="25">
        <f t="shared" si="2"/>
        <v>39.94</v>
      </c>
    </row>
    <row r="24" spans="1:7" s="3" customFormat="1" ht="29.25" customHeight="1" x14ac:dyDescent="0.2">
      <c r="A24" s="34" t="str">
        <f>'[1]Лист 1'!C30</f>
        <v>Задолженность и перерасчеты по отмененным налогам, сборам и иным обязательным платежам</v>
      </c>
      <c r="B24" s="30" t="s">
        <v>22</v>
      </c>
      <c r="C24" s="47">
        <f>C25+C26</f>
        <v>0</v>
      </c>
      <c r="D24" s="47">
        <f t="shared" ref="D24:E24" si="9">D25+D26</f>
        <v>0</v>
      </c>
      <c r="E24" s="47">
        <f t="shared" si="9"/>
        <v>417.5</v>
      </c>
      <c r="F24" s="23">
        <f t="shared" si="1"/>
        <v>0</v>
      </c>
      <c r="G24" s="23">
        <f t="shared" si="2"/>
        <v>0</v>
      </c>
    </row>
    <row r="25" spans="1:7" s="3" customFormat="1" ht="16.5" customHeight="1" x14ac:dyDescent="0.2">
      <c r="A25" s="35" t="s">
        <v>0</v>
      </c>
      <c r="B25" s="40" t="s">
        <v>60</v>
      </c>
      <c r="C25" s="28"/>
      <c r="D25" s="28"/>
      <c r="E25" s="24">
        <v>385.75</v>
      </c>
      <c r="F25" s="25"/>
      <c r="G25" s="25"/>
    </row>
    <row r="26" spans="1:7" s="3" customFormat="1" ht="30" customHeight="1" x14ac:dyDescent="0.2">
      <c r="A26" s="35" t="s">
        <v>59</v>
      </c>
      <c r="B26" s="40" t="s">
        <v>61</v>
      </c>
      <c r="C26" s="28"/>
      <c r="D26" s="28"/>
      <c r="E26" s="24">
        <v>31.75</v>
      </c>
      <c r="F26" s="25"/>
      <c r="G26" s="25"/>
    </row>
    <row r="27" spans="1:7" s="3" customFormat="1" ht="30.75" customHeight="1" x14ac:dyDescent="0.2">
      <c r="A27" s="34" t="s">
        <v>62</v>
      </c>
      <c r="B27" s="30" t="s">
        <v>23</v>
      </c>
      <c r="C27" s="47">
        <f>C28+C29+C30+C31+C32</f>
        <v>835133179.89999998</v>
      </c>
      <c r="D27" s="47">
        <f t="shared" ref="D27:E27" si="10">D28+D29+D30+D31+D32</f>
        <v>835133179.89999998</v>
      </c>
      <c r="E27" s="47">
        <f t="shared" si="10"/>
        <v>425369416.45999998</v>
      </c>
      <c r="F27" s="23">
        <f>IF(C27=0,0,IF(E27&lt;0,0,IF((E27/C27*100)&gt;150,"св.100",E27/C27*100)))</f>
        <v>50.93</v>
      </c>
      <c r="G27" s="23">
        <f>IF(D27=0,0,IF(E27&lt;0,0,IF((E27/D27*100)&gt;150,"св.100",E27/D27*100)))</f>
        <v>50.93</v>
      </c>
    </row>
    <row r="28" spans="1:7" s="3" customFormat="1" ht="66.75" customHeight="1" x14ac:dyDescent="0.2">
      <c r="A28" s="35" t="s">
        <v>63</v>
      </c>
      <c r="B28" s="40" t="s">
        <v>64</v>
      </c>
      <c r="C28" s="28">
        <v>13991360</v>
      </c>
      <c r="D28" s="28">
        <v>13991360</v>
      </c>
      <c r="E28" s="24">
        <v>10793129.640000001</v>
      </c>
      <c r="F28" s="25">
        <f t="shared" ref="F28:F47" si="11">IF(C28=0,0,IF(E28&lt;0,0,IF((E28/C28*100)&gt;150,"св.100",E28/C28*100)))</f>
        <v>77.14</v>
      </c>
      <c r="G28" s="25">
        <f t="shared" ref="G28:G47" si="12">IF(D28=0,0,IF(E28&lt;0,0,IF((E28/D28*100)&gt;150,"св.100",E28/D28*100)))</f>
        <v>77.14</v>
      </c>
    </row>
    <row r="29" spans="1:7" s="3" customFormat="1" ht="27.75" customHeight="1" x14ac:dyDescent="0.2">
      <c r="A29" s="35" t="str">
        <f>'[1]Лист 1'!C32</f>
        <v xml:space="preserve">Проценты, полученные от предоставления бюджетных кредитов внутри страны </v>
      </c>
      <c r="B29" s="40" t="s">
        <v>24</v>
      </c>
      <c r="C29" s="28">
        <v>25410</v>
      </c>
      <c r="D29" s="28">
        <v>25410</v>
      </c>
      <c r="E29" s="24">
        <v>32585.919999999998</v>
      </c>
      <c r="F29" s="25">
        <f t="shared" si="11"/>
        <v>128.24</v>
      </c>
      <c r="G29" s="25">
        <f t="shared" si="12"/>
        <v>128.24</v>
      </c>
    </row>
    <row r="30" spans="1:7" s="3" customFormat="1" ht="76.5" customHeight="1" x14ac:dyDescent="0.2">
      <c r="A30" s="35" t="s">
        <v>1</v>
      </c>
      <c r="B30" s="40" t="s">
        <v>25</v>
      </c>
      <c r="C30" s="28">
        <v>805239658.07000005</v>
      </c>
      <c r="D30" s="28">
        <v>805239658.07000005</v>
      </c>
      <c r="E30" s="24">
        <v>411016725</v>
      </c>
      <c r="F30" s="25">
        <f t="shared" si="11"/>
        <v>51.04</v>
      </c>
      <c r="G30" s="25">
        <f t="shared" si="12"/>
        <v>51.04</v>
      </c>
    </row>
    <row r="31" spans="1:7" s="3" customFormat="1" ht="33.75" customHeight="1" x14ac:dyDescent="0.2">
      <c r="A31" s="43" t="str">
        <f>'[1]Лист 1'!C34</f>
        <v>Платежи от государственных и муниципальных унитарных предприятий</v>
      </c>
      <c r="B31" s="40" t="s">
        <v>26</v>
      </c>
      <c r="C31" s="28">
        <v>624469</v>
      </c>
      <c r="D31" s="28">
        <v>624469</v>
      </c>
      <c r="E31" s="24">
        <v>3522318.7</v>
      </c>
      <c r="F31" s="25" t="str">
        <f t="shared" si="11"/>
        <v>св.100</v>
      </c>
      <c r="G31" s="25" t="str">
        <f t="shared" si="12"/>
        <v>св.100</v>
      </c>
    </row>
    <row r="32" spans="1:7" s="3" customFormat="1" ht="76.5" x14ac:dyDescent="0.2">
      <c r="A32" s="35" t="str">
        <f>'[1]Лист 1'!C35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32" s="40" t="s">
        <v>27</v>
      </c>
      <c r="C32" s="28">
        <v>15252282.83</v>
      </c>
      <c r="D32" s="28">
        <v>15252282.83</v>
      </c>
      <c r="E32" s="24">
        <v>4657.2</v>
      </c>
      <c r="F32" s="25">
        <f t="shared" si="11"/>
        <v>0.03</v>
      </c>
      <c r="G32" s="25">
        <f t="shared" si="12"/>
        <v>0.03</v>
      </c>
    </row>
    <row r="33" spans="1:7" s="3" customFormat="1" ht="21.75" customHeight="1" x14ac:dyDescent="0.2">
      <c r="A33" s="34" t="str">
        <f>'[1]Лист 1'!C36</f>
        <v>Платежи при пользовании природными ресурсами</v>
      </c>
      <c r="B33" s="30" t="s">
        <v>28</v>
      </c>
      <c r="C33" s="47">
        <f t="shared" ref="C33:E33" si="13">C34</f>
        <v>29000000</v>
      </c>
      <c r="D33" s="47">
        <f t="shared" si="13"/>
        <v>29000000</v>
      </c>
      <c r="E33" s="22">
        <f t="shared" si="13"/>
        <v>10826285.15</v>
      </c>
      <c r="F33" s="23">
        <f t="shared" si="11"/>
        <v>37.33</v>
      </c>
      <c r="G33" s="23">
        <f t="shared" si="12"/>
        <v>37.33</v>
      </c>
    </row>
    <row r="34" spans="1:7" s="3" customFormat="1" ht="22.5" customHeight="1" x14ac:dyDescent="0.2">
      <c r="A34" s="44" t="str">
        <f>'[1]Лист 1'!C37</f>
        <v>Плата за негативное воздействие на окружающую среду</v>
      </c>
      <c r="B34" s="40" t="s">
        <v>29</v>
      </c>
      <c r="C34" s="28">
        <v>29000000</v>
      </c>
      <c r="D34" s="28">
        <v>29000000</v>
      </c>
      <c r="E34" s="24">
        <v>10826285.15</v>
      </c>
      <c r="F34" s="25">
        <f t="shared" si="11"/>
        <v>37.33</v>
      </c>
      <c r="G34" s="25">
        <f t="shared" si="12"/>
        <v>37.33</v>
      </c>
    </row>
    <row r="35" spans="1:7" s="3" customFormat="1" ht="25.5" x14ac:dyDescent="0.2">
      <c r="A35" s="34" t="s">
        <v>65</v>
      </c>
      <c r="B35" s="30" t="s">
        <v>30</v>
      </c>
      <c r="C35" s="47">
        <f>C36+C37</f>
        <v>129766097.04000001</v>
      </c>
      <c r="D35" s="47">
        <f t="shared" ref="D35:E35" si="14">D36+D37</f>
        <v>129766097.04000001</v>
      </c>
      <c r="E35" s="47">
        <f t="shared" si="14"/>
        <v>77437874.480000004</v>
      </c>
      <c r="F35" s="23">
        <f t="shared" si="11"/>
        <v>59.67</v>
      </c>
      <c r="G35" s="23">
        <f t="shared" si="12"/>
        <v>59.67</v>
      </c>
    </row>
    <row r="36" spans="1:7" s="3" customFormat="1" ht="16.5" customHeight="1" x14ac:dyDescent="0.2">
      <c r="A36" s="35" t="str">
        <f>'[1]Лист 1'!C39</f>
        <v>Доходы от оказания платных услуг (работ)</v>
      </c>
      <c r="B36" s="40" t="s">
        <v>31</v>
      </c>
      <c r="C36" s="28">
        <v>36164527.119999997</v>
      </c>
      <c r="D36" s="28">
        <v>36164527.119999997</v>
      </c>
      <c r="E36" s="28">
        <v>17897164.239999998</v>
      </c>
      <c r="F36" s="25">
        <f t="shared" si="11"/>
        <v>49.49</v>
      </c>
      <c r="G36" s="25">
        <f t="shared" si="12"/>
        <v>49.49</v>
      </c>
    </row>
    <row r="37" spans="1:7" s="3" customFormat="1" ht="18" customHeight="1" x14ac:dyDescent="0.2">
      <c r="A37" s="35" t="str">
        <f>'[1]Лист 1'!C40</f>
        <v>Доходы от компенсации затрат государства</v>
      </c>
      <c r="B37" s="40" t="s">
        <v>32</v>
      </c>
      <c r="C37" s="28">
        <v>93601569.920000002</v>
      </c>
      <c r="D37" s="28">
        <v>93601569.920000002</v>
      </c>
      <c r="E37" s="28">
        <v>59540710.240000002</v>
      </c>
      <c r="F37" s="25">
        <f t="shared" si="11"/>
        <v>63.61</v>
      </c>
      <c r="G37" s="25">
        <f t="shared" si="12"/>
        <v>63.61</v>
      </c>
    </row>
    <row r="38" spans="1:7" s="3" customFormat="1" ht="20.25" customHeight="1" x14ac:dyDescent="0.2">
      <c r="A38" s="34" t="str">
        <f>'[1]Лист 1'!C41</f>
        <v>Доходы от продажи материальных и нематериальных активов</v>
      </c>
      <c r="B38" s="30" t="s">
        <v>33</v>
      </c>
      <c r="C38" s="47">
        <f>C39+C40+C41+C42</f>
        <v>233280632.88999999</v>
      </c>
      <c r="D38" s="47">
        <f t="shared" ref="D38:E38" si="15">D39+D40+D41+D42</f>
        <v>233280632.88999999</v>
      </c>
      <c r="E38" s="47">
        <f t="shared" si="15"/>
        <v>193659320.34</v>
      </c>
      <c r="F38" s="23">
        <f t="shared" si="11"/>
        <v>83.02</v>
      </c>
      <c r="G38" s="23">
        <f t="shared" si="12"/>
        <v>83.02</v>
      </c>
    </row>
    <row r="39" spans="1:7" s="3" customFormat="1" ht="15.75" customHeight="1" x14ac:dyDescent="0.2">
      <c r="A39" s="35" t="str">
        <f>'[1]Лист 1'!C42</f>
        <v>Доходы от продажи квартир</v>
      </c>
      <c r="B39" s="40" t="s">
        <v>34</v>
      </c>
      <c r="C39" s="28">
        <v>61716914.020000003</v>
      </c>
      <c r="D39" s="28">
        <v>61716914.020000003</v>
      </c>
      <c r="E39" s="28">
        <v>36078433.390000001</v>
      </c>
      <c r="F39" s="25">
        <f t="shared" si="11"/>
        <v>58.46</v>
      </c>
      <c r="G39" s="25">
        <f t="shared" si="12"/>
        <v>58.46</v>
      </c>
    </row>
    <row r="40" spans="1:7" s="3" customFormat="1" ht="76.5" x14ac:dyDescent="0.2">
      <c r="A40" s="35" t="s">
        <v>66</v>
      </c>
      <c r="B40" s="40" t="s">
        <v>35</v>
      </c>
      <c r="C40" s="28">
        <v>93192107.900000006</v>
      </c>
      <c r="D40" s="28">
        <v>93192107.900000006</v>
      </c>
      <c r="E40" s="28">
        <v>121041464.08</v>
      </c>
      <c r="F40" s="25">
        <f t="shared" si="11"/>
        <v>129.88</v>
      </c>
      <c r="G40" s="25">
        <f t="shared" si="12"/>
        <v>129.88</v>
      </c>
    </row>
    <row r="41" spans="1:7" s="3" customFormat="1" ht="25.5" x14ac:dyDescent="0.2">
      <c r="A41" s="41" t="str">
        <f>'[1]Лист 1'!C44</f>
        <v>Доходы от продажи земельных участков, находящихся в государственной и муниципальной собственности</v>
      </c>
      <c r="B41" s="40" t="s">
        <v>36</v>
      </c>
      <c r="C41" s="28">
        <v>78111610.969999999</v>
      </c>
      <c r="D41" s="28">
        <v>78111610.969999999</v>
      </c>
      <c r="E41" s="28">
        <v>36009751.280000001</v>
      </c>
      <c r="F41" s="25">
        <f t="shared" si="11"/>
        <v>46.1</v>
      </c>
      <c r="G41" s="25">
        <f t="shared" si="12"/>
        <v>46.1</v>
      </c>
    </row>
    <row r="42" spans="1:7" s="3" customFormat="1" ht="63.75" x14ac:dyDescent="0.2">
      <c r="A42" s="35" t="s">
        <v>67</v>
      </c>
      <c r="B42" s="40" t="s">
        <v>37</v>
      </c>
      <c r="C42" s="28">
        <v>260000</v>
      </c>
      <c r="D42" s="28">
        <v>260000</v>
      </c>
      <c r="E42" s="28">
        <v>529671.59</v>
      </c>
      <c r="F42" s="25" t="str">
        <f t="shared" si="11"/>
        <v>св.100</v>
      </c>
      <c r="G42" s="25" t="str">
        <f t="shared" si="12"/>
        <v>св.100</v>
      </c>
    </row>
    <row r="43" spans="1:7" s="3" customFormat="1" ht="19.5" customHeight="1" x14ac:dyDescent="0.2">
      <c r="A43" s="29" t="str">
        <f>'[1]Лист 1'!C46</f>
        <v>Штрафы, санкции, возмещение ущерба</v>
      </c>
      <c r="B43" s="30" t="s">
        <v>38</v>
      </c>
      <c r="C43" s="47">
        <f>C44+C45+C46+C48+C49+C50+C51+C52+C54+C55+C56+C57+C58+C47+C53</f>
        <v>64907324.450000003</v>
      </c>
      <c r="D43" s="47">
        <f t="shared" ref="D43:E43" si="16">D44+D45+D46+D48+D49+D50+D51+D52+D54+D55+D56+D57+D58+D47+D53</f>
        <v>64907324.450000003</v>
      </c>
      <c r="E43" s="47">
        <f t="shared" si="16"/>
        <v>85479995.430000007</v>
      </c>
      <c r="F43" s="23">
        <f t="shared" si="11"/>
        <v>131.69999999999999</v>
      </c>
      <c r="G43" s="23">
        <f t="shared" si="12"/>
        <v>131.69999999999999</v>
      </c>
    </row>
    <row r="44" spans="1:7" s="3" customFormat="1" ht="25.5" x14ac:dyDescent="0.2">
      <c r="A44" s="35" t="str">
        <f>'[1]Лист 1'!C47</f>
        <v>Денежные взыскания (штрафы) за нарушение законодательства о налогах и сборах</v>
      </c>
      <c r="B44" s="40" t="s">
        <v>39</v>
      </c>
      <c r="C44" s="28">
        <v>1356300</v>
      </c>
      <c r="D44" s="28">
        <v>1356300</v>
      </c>
      <c r="E44" s="28">
        <v>1326796.02</v>
      </c>
      <c r="F44" s="25">
        <f t="shared" si="11"/>
        <v>97.82</v>
      </c>
      <c r="G44" s="25">
        <f t="shared" si="12"/>
        <v>97.82</v>
      </c>
    </row>
    <row r="45" spans="1:7" s="3" customFormat="1" ht="51" x14ac:dyDescent="0.2">
      <c r="A45" s="35" t="s">
        <v>68</v>
      </c>
      <c r="B45" s="40" t="s">
        <v>40</v>
      </c>
      <c r="C45" s="28">
        <v>1588842</v>
      </c>
      <c r="D45" s="28">
        <v>1588842</v>
      </c>
      <c r="E45" s="28">
        <v>347876.84</v>
      </c>
      <c r="F45" s="25">
        <f t="shared" si="11"/>
        <v>21.89</v>
      </c>
      <c r="G45" s="25">
        <f t="shared" si="12"/>
        <v>21.89</v>
      </c>
    </row>
    <row r="46" spans="1:7" s="3" customFormat="1" ht="54" customHeight="1" x14ac:dyDescent="0.2">
      <c r="A46" s="35" t="s">
        <v>69</v>
      </c>
      <c r="B46" s="40" t="s">
        <v>41</v>
      </c>
      <c r="C46" s="28">
        <v>5618000</v>
      </c>
      <c r="D46" s="28">
        <v>5618000</v>
      </c>
      <c r="E46" s="28">
        <v>5535920.1299999999</v>
      </c>
      <c r="F46" s="25">
        <f t="shared" si="11"/>
        <v>98.54</v>
      </c>
      <c r="G46" s="25">
        <f t="shared" si="12"/>
        <v>98.54</v>
      </c>
    </row>
    <row r="47" spans="1:7" s="3" customFormat="1" ht="47.25" customHeight="1" x14ac:dyDescent="0.2">
      <c r="A47" s="35" t="s">
        <v>2</v>
      </c>
      <c r="B47" s="40" t="s">
        <v>74</v>
      </c>
      <c r="C47" s="28">
        <v>400000</v>
      </c>
      <c r="D47" s="28">
        <v>400000</v>
      </c>
      <c r="E47" s="28"/>
      <c r="F47" s="25">
        <f t="shared" si="11"/>
        <v>0</v>
      </c>
      <c r="G47" s="25">
        <f t="shared" si="12"/>
        <v>0</v>
      </c>
    </row>
    <row r="48" spans="1:7" s="3" customFormat="1" ht="26.25" customHeight="1" x14ac:dyDescent="0.2">
      <c r="A48" s="44" t="str">
        <f>'[1]Лист 1'!C50</f>
        <v>Доходы от возмещения ущерба при возникновении страховых случаев</v>
      </c>
      <c r="B48" s="40" t="s">
        <v>42</v>
      </c>
      <c r="C48" s="28">
        <v>7433.33</v>
      </c>
      <c r="D48" s="28">
        <v>7433.33</v>
      </c>
      <c r="E48" s="28">
        <v>443978.23</v>
      </c>
      <c r="F48" s="25" t="str">
        <f t="shared" ref="F48:F53" si="17">IF(C48=0,0,IF(E48&lt;0,0,IF((E48/C48*100)&gt;150,"св.100",E48/C48*100)))</f>
        <v>св.100</v>
      </c>
      <c r="G48" s="25" t="str">
        <f t="shared" ref="G48:G71" si="18">IF(D48=0,0,IF(E48&lt;0,0,IF((E48/D48*100)&gt;150,"св.100",E48/D48*100)))</f>
        <v>св.100</v>
      </c>
    </row>
    <row r="49" spans="1:7" s="3" customFormat="1" ht="90" customHeight="1" x14ac:dyDescent="0.2">
      <c r="A49" s="35" t="s">
        <v>3</v>
      </c>
      <c r="B49" s="40" t="s">
        <v>43</v>
      </c>
      <c r="C49" s="28">
        <v>3508000</v>
      </c>
      <c r="D49" s="28">
        <v>3508000</v>
      </c>
      <c r="E49" s="28">
        <v>5616920.25</v>
      </c>
      <c r="F49" s="25" t="str">
        <f t="shared" si="17"/>
        <v>св.100</v>
      </c>
      <c r="G49" s="25" t="str">
        <f t="shared" si="18"/>
        <v>св.100</v>
      </c>
    </row>
    <row r="50" spans="1:7" s="3" customFormat="1" ht="51" x14ac:dyDescent="0.2">
      <c r="A50" s="35" t="s">
        <v>70</v>
      </c>
      <c r="B50" s="40" t="s">
        <v>44</v>
      </c>
      <c r="C50" s="28">
        <v>3140000</v>
      </c>
      <c r="D50" s="28">
        <v>3140000</v>
      </c>
      <c r="E50" s="28">
        <v>1983742.81</v>
      </c>
      <c r="F50" s="25">
        <f t="shared" si="17"/>
        <v>63.18</v>
      </c>
      <c r="G50" s="25">
        <f t="shared" si="18"/>
        <v>63.18</v>
      </c>
    </row>
    <row r="51" spans="1:7" s="3" customFormat="1" ht="25.5" x14ac:dyDescent="0.2">
      <c r="A51" s="44" t="str">
        <f>'[1]Лист 1'!C53</f>
        <v>Денежные взыскания (штрафы) за правонарушения         в области дорожного движения</v>
      </c>
      <c r="B51" s="40" t="s">
        <v>45</v>
      </c>
      <c r="C51" s="28">
        <v>2800000</v>
      </c>
      <c r="D51" s="28">
        <v>2800000</v>
      </c>
      <c r="E51" s="28">
        <v>1117976.25</v>
      </c>
      <c r="F51" s="25">
        <f t="shared" si="17"/>
        <v>39.93</v>
      </c>
      <c r="G51" s="25">
        <f t="shared" si="18"/>
        <v>39.93</v>
      </c>
    </row>
    <row r="52" spans="1:7" s="3" customFormat="1" ht="51" x14ac:dyDescent="0.2">
      <c r="A52" s="35" t="s">
        <v>4</v>
      </c>
      <c r="B52" s="40" t="s">
        <v>46</v>
      </c>
      <c r="C52" s="28">
        <v>203000</v>
      </c>
      <c r="D52" s="28">
        <v>203000</v>
      </c>
      <c r="E52" s="28">
        <v>1025081.2</v>
      </c>
      <c r="F52" s="25" t="str">
        <f t="shared" si="17"/>
        <v>св.100</v>
      </c>
      <c r="G52" s="25" t="str">
        <f t="shared" si="18"/>
        <v>св.100</v>
      </c>
    </row>
    <row r="53" spans="1:7" s="3" customFormat="1" ht="29.25" customHeight="1" x14ac:dyDescent="0.2">
      <c r="A53" s="49" t="s">
        <v>76</v>
      </c>
      <c r="B53" s="40" t="s">
        <v>75</v>
      </c>
      <c r="C53" s="28">
        <v>68000</v>
      </c>
      <c r="D53" s="28">
        <v>68000</v>
      </c>
      <c r="E53" s="28">
        <v>93496.5</v>
      </c>
      <c r="F53" s="25">
        <f t="shared" si="17"/>
        <v>137.49</v>
      </c>
      <c r="G53" s="25">
        <f t="shared" si="18"/>
        <v>137.49</v>
      </c>
    </row>
    <row r="54" spans="1:7" s="3" customFormat="1" ht="54.75" customHeight="1" x14ac:dyDescent="0.2">
      <c r="A54" s="44" t="str">
        <f>'[1]Лист 1'!C55</f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B54" s="40" t="s">
        <v>47</v>
      </c>
      <c r="C54" s="28">
        <v>15036376</v>
      </c>
      <c r="D54" s="28">
        <v>15036376</v>
      </c>
      <c r="E54" s="28">
        <v>14709286.359999999</v>
      </c>
      <c r="F54" s="25">
        <f t="shared" ref="F54:F71" si="19">IF(C54=0,0,IF(E54&lt;0,0,IF((E54/C54*100)&gt;150,"св.100",E54/C54*100)))</f>
        <v>97.82</v>
      </c>
      <c r="G54" s="25">
        <f t="shared" si="18"/>
        <v>97.82</v>
      </c>
    </row>
    <row r="55" spans="1:7" s="3" customFormat="1" ht="26.25" customHeight="1" x14ac:dyDescent="0.2">
      <c r="A55" s="44" t="s">
        <v>71</v>
      </c>
      <c r="B55" s="40" t="s">
        <v>48</v>
      </c>
      <c r="C55" s="28">
        <v>1500000</v>
      </c>
      <c r="D55" s="28">
        <v>1500000</v>
      </c>
      <c r="E55" s="28">
        <v>1866000</v>
      </c>
      <c r="F55" s="25">
        <f t="shared" si="19"/>
        <v>124.4</v>
      </c>
      <c r="G55" s="25">
        <f t="shared" si="18"/>
        <v>124.4</v>
      </c>
    </row>
    <row r="56" spans="1:7" s="3" customFormat="1" ht="67.5" customHeight="1" x14ac:dyDescent="0.2">
      <c r="A56" s="44" t="s">
        <v>72</v>
      </c>
      <c r="B56" s="40" t="s">
        <v>49</v>
      </c>
      <c r="C56" s="28">
        <v>2517667</v>
      </c>
      <c r="D56" s="28">
        <v>2517667</v>
      </c>
      <c r="E56" s="28">
        <v>4739383.49</v>
      </c>
      <c r="F56" s="25" t="str">
        <f t="shared" si="19"/>
        <v>св.100</v>
      </c>
      <c r="G56" s="25" t="str">
        <f t="shared" si="18"/>
        <v>св.100</v>
      </c>
    </row>
    <row r="57" spans="1:7" s="3" customFormat="1" ht="32.25" customHeight="1" x14ac:dyDescent="0.2">
      <c r="A57" s="44" t="s">
        <v>73</v>
      </c>
      <c r="B57" s="40" t="s">
        <v>50</v>
      </c>
      <c r="C57" s="28">
        <v>9000000</v>
      </c>
      <c r="D57" s="28">
        <v>9000000</v>
      </c>
      <c r="E57" s="28">
        <v>13497100</v>
      </c>
      <c r="F57" s="25">
        <f t="shared" si="19"/>
        <v>149.97</v>
      </c>
      <c r="G57" s="25">
        <f t="shared" si="18"/>
        <v>149.97</v>
      </c>
    </row>
    <row r="58" spans="1:7" s="3" customFormat="1" ht="33" customHeight="1" x14ac:dyDescent="0.2">
      <c r="A58" s="44" t="str">
        <f>'[1]Лист 1'!C59</f>
        <v>Прочие поступления от денежных взысканий (штрафов) и иных сумм в возмещение ущерба</v>
      </c>
      <c r="B58" s="40" t="s">
        <v>51</v>
      </c>
      <c r="C58" s="28">
        <v>18163706.120000001</v>
      </c>
      <c r="D58" s="28">
        <v>18163706.120000001</v>
      </c>
      <c r="E58" s="28">
        <v>33176437.350000001</v>
      </c>
      <c r="F58" s="25" t="str">
        <f t="shared" si="19"/>
        <v>св.100</v>
      </c>
      <c r="G58" s="25" t="str">
        <f t="shared" si="18"/>
        <v>св.100</v>
      </c>
    </row>
    <row r="59" spans="1:7" s="3" customFormat="1" ht="22.5" customHeight="1" x14ac:dyDescent="0.2">
      <c r="A59" s="48" t="str">
        <f>'[1]Лист 1'!C60</f>
        <v>Прочие неналоговые доходы</v>
      </c>
      <c r="B59" s="30" t="s">
        <v>52</v>
      </c>
      <c r="C59" s="47">
        <f>C60+C61</f>
        <v>65165250.950000003</v>
      </c>
      <c r="D59" s="47">
        <f t="shared" ref="D59:E59" si="20">D60+D61</f>
        <v>65165250.950000003</v>
      </c>
      <c r="E59" s="47">
        <f t="shared" si="20"/>
        <v>24257422.800000001</v>
      </c>
      <c r="F59" s="23">
        <f t="shared" si="19"/>
        <v>37.22</v>
      </c>
      <c r="G59" s="23">
        <f t="shared" si="18"/>
        <v>37.22</v>
      </c>
    </row>
    <row r="60" spans="1:7" s="3" customFormat="1" ht="30.75" customHeight="1" x14ac:dyDescent="0.2">
      <c r="A60" s="44" t="s">
        <v>77</v>
      </c>
      <c r="B60" s="40" t="s">
        <v>53</v>
      </c>
      <c r="C60" s="28"/>
      <c r="D60" s="28"/>
      <c r="E60" s="28">
        <v>431022.14</v>
      </c>
      <c r="F60" s="25">
        <f t="shared" si="19"/>
        <v>0</v>
      </c>
      <c r="G60" s="25">
        <f t="shared" si="18"/>
        <v>0</v>
      </c>
    </row>
    <row r="61" spans="1:7" s="3" customFormat="1" ht="22.5" customHeight="1" x14ac:dyDescent="0.2">
      <c r="A61" s="44" t="str">
        <f>'[1]Лист 1'!C62</f>
        <v>Прочие неналоговые доходы бюджетов городских округов</v>
      </c>
      <c r="B61" s="40" t="s">
        <v>54</v>
      </c>
      <c r="C61" s="28">
        <v>65165250.950000003</v>
      </c>
      <c r="D61" s="28">
        <v>65165250.950000003</v>
      </c>
      <c r="E61" s="28">
        <v>23826400.66</v>
      </c>
      <c r="F61" s="25">
        <f t="shared" si="19"/>
        <v>36.56</v>
      </c>
      <c r="G61" s="25">
        <f t="shared" si="18"/>
        <v>36.56</v>
      </c>
    </row>
    <row r="62" spans="1:7" s="3" customFormat="1" ht="16.5" customHeight="1" x14ac:dyDescent="0.2">
      <c r="A62" s="48" t="str">
        <f>'[1]Лист 1'!C63</f>
        <v>БЕЗВОЗМЕЗДНЫЕ ПОСТУПЛЕНИЯ</v>
      </c>
      <c r="B62" s="30" t="s">
        <v>55</v>
      </c>
      <c r="C62" s="47">
        <f>C63+C68+C71</f>
        <v>10837196657.09</v>
      </c>
      <c r="D62" s="47">
        <f t="shared" ref="D62:E62" si="21">D63+D68+D71</f>
        <v>10934958093.459999</v>
      </c>
      <c r="E62" s="47">
        <f t="shared" si="21"/>
        <v>6887067966.6700001</v>
      </c>
      <c r="F62" s="23">
        <f t="shared" si="19"/>
        <v>63.55</v>
      </c>
      <c r="G62" s="23">
        <f t="shared" si="18"/>
        <v>62.98</v>
      </c>
    </row>
    <row r="63" spans="1:7" s="3" customFormat="1" ht="30.75" customHeight="1" x14ac:dyDescent="0.2">
      <c r="A63" s="48" t="str">
        <f>'[1]Лист 1'!C64</f>
        <v>Безвозмездные поступления от других бюджетов бюджетной системы Российской Федерации</v>
      </c>
      <c r="B63" s="30" t="s">
        <v>56</v>
      </c>
      <c r="C63" s="47">
        <f>C64+C65+C66+C67</f>
        <v>10900435817.08</v>
      </c>
      <c r="D63" s="47">
        <f t="shared" ref="D63:E63" si="22">D64+D65+D66+D67</f>
        <v>10998197253.450001</v>
      </c>
      <c r="E63" s="47">
        <f t="shared" si="22"/>
        <v>6977797164.1700001</v>
      </c>
      <c r="F63" s="23">
        <f t="shared" si="19"/>
        <v>64.010000000000005</v>
      </c>
      <c r="G63" s="23">
        <f t="shared" si="18"/>
        <v>63.44</v>
      </c>
    </row>
    <row r="64" spans="1:7" s="3" customFormat="1" ht="27" customHeight="1" x14ac:dyDescent="0.2">
      <c r="A64" s="45" t="str">
        <f>'[1]Лист 1'!C65</f>
        <v>Дотации бюджетам субъектов Российской Федерации 
и муниципальных образований</v>
      </c>
      <c r="B64" s="46" t="s">
        <v>78</v>
      </c>
      <c r="C64" s="28">
        <v>264589500</v>
      </c>
      <c r="D64" s="28">
        <v>269277500</v>
      </c>
      <c r="E64" s="28">
        <v>216359500</v>
      </c>
      <c r="F64" s="25">
        <f t="shared" si="19"/>
        <v>81.77</v>
      </c>
      <c r="G64" s="25">
        <f t="shared" si="18"/>
        <v>80.349999999999994</v>
      </c>
    </row>
    <row r="65" spans="1:7" s="3" customFormat="1" ht="34.5" customHeight="1" x14ac:dyDescent="0.2">
      <c r="A65" s="45" t="str">
        <f>'[1]Лист 1'!C66</f>
        <v>Субсидии бюджетам бюджетной системы Российской Федерации (межбюджетные субсидии)</v>
      </c>
      <c r="B65" s="46" t="s">
        <v>79</v>
      </c>
      <c r="C65" s="28">
        <v>1715674999.0799999</v>
      </c>
      <c r="D65" s="28">
        <v>1720814999.0799999</v>
      </c>
      <c r="E65" s="28">
        <v>1019938540.83</v>
      </c>
      <c r="F65" s="25">
        <f t="shared" si="19"/>
        <v>59.45</v>
      </c>
      <c r="G65" s="25">
        <f t="shared" si="18"/>
        <v>59.27</v>
      </c>
    </row>
    <row r="66" spans="1:7" s="3" customFormat="1" ht="31.5" customHeight="1" x14ac:dyDescent="0.2">
      <c r="A66" s="44" t="str">
        <f>'[1]Лист 1'!C67</f>
        <v>Субвенции бюджетам субъектов Российской Федерации и муниципальных образований</v>
      </c>
      <c r="B66" s="46" t="s">
        <v>80</v>
      </c>
      <c r="C66" s="28">
        <v>8902306523</v>
      </c>
      <c r="D66" s="28">
        <v>8988856555.3700008</v>
      </c>
      <c r="E66" s="28">
        <v>5722598065.3199997</v>
      </c>
      <c r="F66" s="25">
        <f t="shared" si="19"/>
        <v>64.28</v>
      </c>
      <c r="G66" s="25">
        <f t="shared" si="18"/>
        <v>63.66</v>
      </c>
    </row>
    <row r="67" spans="1:7" s="3" customFormat="1" ht="20.25" customHeight="1" x14ac:dyDescent="0.2">
      <c r="A67" s="45" t="str">
        <f>'[1]Лист 1'!C68</f>
        <v>Иные межбюджетные трансферты</v>
      </c>
      <c r="B67" s="46" t="s">
        <v>81</v>
      </c>
      <c r="C67" s="28">
        <v>17864795</v>
      </c>
      <c r="D67" s="28">
        <v>19248199</v>
      </c>
      <c r="E67" s="28">
        <v>18901058.02</v>
      </c>
      <c r="F67" s="25">
        <f t="shared" si="19"/>
        <v>105.8</v>
      </c>
      <c r="G67" s="25">
        <f t="shared" si="18"/>
        <v>98.2</v>
      </c>
    </row>
    <row r="68" spans="1:7" s="3" customFormat="1" ht="67.5" customHeight="1" x14ac:dyDescent="0.2">
      <c r="A68" s="48" t="str">
        <f>'[1]Лист 1'!C69</f>
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</c>
      <c r="B68" s="30" t="s">
        <v>57</v>
      </c>
      <c r="C68" s="47">
        <f>C69</f>
        <v>3246710</v>
      </c>
      <c r="D68" s="47">
        <f t="shared" ref="D68:E68" si="23">D69</f>
        <v>3246710</v>
      </c>
      <c r="E68" s="47">
        <f t="shared" si="23"/>
        <v>6843260.4699999997</v>
      </c>
      <c r="F68" s="23" t="str">
        <f t="shared" si="19"/>
        <v>св.100</v>
      </c>
      <c r="G68" s="23" t="str">
        <f t="shared" si="18"/>
        <v>св.100</v>
      </c>
    </row>
    <row r="69" spans="1:7" s="3" customFormat="1" ht="33" customHeight="1" x14ac:dyDescent="0.2">
      <c r="A69" s="45" t="str">
        <f>'[1]Лист 1'!C70</f>
        <v>Доходы бюджетов городских округов от возврата  организациями остатков субсидий прошлых лет</v>
      </c>
      <c r="B69" s="46" t="s">
        <v>88</v>
      </c>
      <c r="C69" s="28">
        <v>3246710</v>
      </c>
      <c r="D69" s="28">
        <v>3246710</v>
      </c>
      <c r="E69" s="28">
        <v>6843260.4699999997</v>
      </c>
      <c r="F69" s="25" t="str">
        <f t="shared" si="19"/>
        <v>св.100</v>
      </c>
      <c r="G69" s="25" t="str">
        <f t="shared" si="18"/>
        <v>св.100</v>
      </c>
    </row>
    <row r="70" spans="1:7" s="3" customFormat="1" ht="32.25" customHeight="1" x14ac:dyDescent="0.2">
      <c r="A70" s="50" t="str">
        <f>'[1]Лист 1'!C71</f>
        <v>Возврат остатков субсидий, субвенций и иных межбюджетных трансфертов, имеющих целевое назначение, прошлых лет</v>
      </c>
      <c r="B70" s="30" t="s">
        <v>58</v>
      </c>
      <c r="C70" s="47">
        <f>C71</f>
        <v>-66485869.990000002</v>
      </c>
      <c r="D70" s="47">
        <f t="shared" ref="D70:E70" si="24">D71</f>
        <v>-66485869.990000002</v>
      </c>
      <c r="E70" s="47">
        <f t="shared" si="24"/>
        <v>-97572457.969999999</v>
      </c>
      <c r="F70" s="23">
        <f t="shared" si="19"/>
        <v>0</v>
      </c>
      <c r="G70" s="23">
        <f t="shared" si="18"/>
        <v>0</v>
      </c>
    </row>
    <row r="71" spans="1:7" s="3" customFormat="1" ht="43.5" customHeight="1" x14ac:dyDescent="0.2">
      <c r="A71" s="45" t="str">
        <f>'[1]Лист 1'!C72</f>
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</c>
      <c r="B71" s="46" t="s">
        <v>93</v>
      </c>
      <c r="C71" s="28">
        <v>-66485869.990000002</v>
      </c>
      <c r="D71" s="28">
        <v>-66485869.990000002</v>
      </c>
      <c r="E71" s="28">
        <v>-97572457.969999999</v>
      </c>
      <c r="F71" s="25">
        <f t="shared" si="19"/>
        <v>0</v>
      </c>
      <c r="G71" s="25">
        <f t="shared" si="18"/>
        <v>0</v>
      </c>
    </row>
    <row r="72" spans="1:7" s="13" customFormat="1" x14ac:dyDescent="0.2">
      <c r="A72" s="10"/>
      <c r="B72" s="11"/>
      <c r="C72" s="12"/>
      <c r="D72" s="12"/>
      <c r="E72" s="12"/>
      <c r="F72" s="12"/>
      <c r="G72" s="12"/>
    </row>
    <row r="73" spans="1:7" s="13" customFormat="1" x14ac:dyDescent="0.2">
      <c r="A73" s="10"/>
      <c r="B73" s="11"/>
      <c r="C73" s="12"/>
      <c r="D73" s="12"/>
      <c r="E73" s="12"/>
      <c r="F73" s="12"/>
      <c r="G73" s="12"/>
    </row>
  </sheetData>
  <mergeCells count="5">
    <mergeCell ref="F1:G1"/>
    <mergeCell ref="A3:G3"/>
    <mergeCell ref="A5:A6"/>
    <mergeCell ref="B5:B6"/>
    <mergeCell ref="C5:G5"/>
  </mergeCells>
  <pageMargins left="0.39370078740157483" right="0" top="0" bottom="0" header="0" footer="0"/>
  <pageSetup paperSize="9" scale="74" firstPageNumber="50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Рудакова Ирина Ивановна</cp:lastModifiedBy>
  <cp:lastPrinted>2017-05-12T09:38:16Z</cp:lastPrinted>
  <dcterms:created xsi:type="dcterms:W3CDTF">1999-06-18T11:49:53Z</dcterms:created>
  <dcterms:modified xsi:type="dcterms:W3CDTF">2017-10-24T10:43:27Z</dcterms:modified>
</cp:coreProperties>
</file>