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Лист1" sheetId="1" r:id="rId1"/>
    <sheet name="Лист2" sheetId="2" r:id="rId2"/>
    <sheet name="Лист3" sheetId="3" r:id="rId3"/>
  </sheets>
  <definedNames>
    <definedName name="sub_1300" localSheetId="0">'Лист1'!$L$1</definedName>
    <definedName name="_xlnm.Print_Titles" localSheetId="0">'Лист1'!$11:$12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31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V33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<sst xmlns="http://schemas.openxmlformats.org/spreadsheetml/2006/main" count="445" uniqueCount="111">
  <si>
    <t>Программные мероприятия, объем ассигнований на реализацию программы</t>
  </si>
  <si>
    <t>Наименование</t>
  </si>
  <si>
    <t>Источники финансирования</t>
  </si>
  <si>
    <t>Наименование показателя, ед.измер.</t>
  </si>
  <si>
    <t>Целевые показатели результатов реализации муниципальной программы</t>
  </si>
  <si>
    <t>Всего, в том числе:</t>
  </si>
  <si>
    <t>х</t>
  </si>
  <si>
    <t xml:space="preserve">- за счет средств местного бюджета </t>
  </si>
  <si>
    <t>В том числе по годам:</t>
  </si>
  <si>
    <t>Общий объем ассигнований на реализацию программы – всего, в том числе:</t>
  </si>
  <si>
    <t>Объем ассигнований администратора – департамента архитектуры и градостроительства</t>
  </si>
  <si>
    <t>Число обращений бизнес-сообщества в департамент архитектуры и градостроительства для получения одной муниципальной услуги, связанной со сферой предпринимательской деятельности, ед.</t>
  </si>
  <si>
    <t>Предельный срок прохождения всех процедур, необходимых для получения разрешения на строительство эталонного объекта капитального строительства непроизводственного назначения, дни</t>
  </si>
  <si>
    <t>Исполнение плановых показателей по расходам в части средств местного бюджета за отчетный год, %</t>
  </si>
  <si>
    <t>Исполнение плановых назначений по администрируемым доходам (без учета безвозмездных поступлений) за отчетный год, %</t>
  </si>
  <si>
    <t>Соблюдение сроков предоставления обоснований бюджетных ассигнований на очередной финансовый год и плановый период, бюджетной отчетности за отчетный год, да/нет</t>
  </si>
  <si>
    <t>да</t>
  </si>
  <si>
    <t>Отсутствие просроченной кредиторской задолженности по расходам, да/нет</t>
  </si>
  <si>
    <t xml:space="preserve">Всего, в том числе:
</t>
  </si>
  <si>
    <t xml:space="preserve">за счет средств местного бюджета </t>
  </si>
  <si>
    <t>Мероприятие 4.1.   
Обеспечение деятельности муниципального казенного учреждения "Управление капитального строительства"</t>
  </si>
  <si>
    <t>Количество подведомственных учреждений в отношении которых выполняется кураторство, ед.</t>
  </si>
  <si>
    <t>Объем ассигнований соадминистратора – муниципального казенного учреждения "Управление капитального строительства"</t>
  </si>
  <si>
    <t>Количество созданных резервов материальных ресурсов строительных материалов, ед.</t>
  </si>
  <si>
    <t>Мероприятие 3.1.   
Организация работы по формированию земельных участков на аукцион и под ИЖС для льготных категорий граждан</t>
  </si>
  <si>
    <t xml:space="preserve">Мероприятие 5.1.   
Организация работы по разработке,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департамента архитектуры и градостроительства </t>
  </si>
  <si>
    <t>Степень соблюдения стандартов качества выполнения муниципальной работы, %</t>
  </si>
  <si>
    <t>Объем финанси-рования (всего, руб.)</t>
  </si>
  <si>
    <t>Цель программы: Реализация департаментом архитектуры и градостроительства Администрации города вопросов местного значения в области архитектуры и градостроительства</t>
  </si>
  <si>
    <t>Количество оказываемых департаментом архитектуры и градостроительства муниципальных услуг, ед.</t>
  </si>
  <si>
    <t>Количество выполняемых департаментом архитектуры и градостроительства муниципальных работ, ед.</t>
  </si>
  <si>
    <t>Количество администрируемых департаментом архитектуры и градостроительства муниципальных программ, ед.</t>
  </si>
  <si>
    <t>Задача 1. 
Организация предоставления муниципальных услуг (выполнения работ) в области архитектуры и градостроительства.</t>
  </si>
  <si>
    <t>Удовлетворенность населения качеством выполняемой муниципальной работы, (балл от 0 до 10)</t>
  </si>
  <si>
    <t>Мероприятие 1.1.   
Выполнение полномочий департаментом архитектуры и градостроительства</t>
  </si>
  <si>
    <t>Среднее время ожидания в очереди при обращении заявителя в департамент архитектуры и градостроительства для получения муниципальных услуг, минут</t>
  </si>
  <si>
    <t>Всего по мероприятиям  Задачи 1.</t>
  </si>
  <si>
    <t>Задача 2. 
Территориальное планирование, градостроительное зонирование и планировка территории.</t>
  </si>
  <si>
    <t>Задача 3. 
Регулирование градостроительной деятельности</t>
  </si>
  <si>
    <t>Задача 5. 
Создание и ведение информационной системы градостроительной деятельности.</t>
  </si>
  <si>
    <t>Наличие внедренного программного продукта "Информационная система обеспечения градостроительной деятельности города Сургута", да/нет</t>
  </si>
  <si>
    <t>не менее 95</t>
  </si>
  <si>
    <r>
      <t>в диапазоне</t>
    </r>
    <r>
      <rPr>
        <sz val="11"/>
        <color indexed="8"/>
        <rFont val="Times New Roman"/>
        <family val="1"/>
      </rPr>
      <t xml:space="preserve"> от 95  до 105</t>
    </r>
  </si>
  <si>
    <t>Количество разработанных проектов планировок и проектов межевания территорий города, ед.</t>
  </si>
  <si>
    <t>Степень соблюдения административных регламентов предоставления муниципальных услуг, %</t>
  </si>
  <si>
    <t>Доля исполнения плановых расходных обязательств по объектам капитального строительства и капитального ремонта, %</t>
  </si>
  <si>
    <t>Наличие выполненной научно-исследовательской работы «Совершенствование системы управления градостроительным развитием городского округа города Сургута», да/нет</t>
  </si>
  <si>
    <t xml:space="preserve">"О внесении изменений в постановление АГ </t>
  </si>
  <si>
    <t>от 13.12.2013 № 8977 "Об утверждении муниципальной</t>
  </si>
  <si>
    <t xml:space="preserve">программы «Обеспечение деятельности департамента </t>
  </si>
  <si>
    <t>Доля реализованных вопросов местного значения от общего количества вопросов местного значения, выполняемых департаментом, %</t>
  </si>
  <si>
    <t xml:space="preserve">и показатели результатов реализации муниципальной программы </t>
  </si>
  <si>
    <t>Предельное количество процедур, необходимых для получения разрешения на строительство эталонного объекта капитального строительства непроизводственного назначения, ед.</t>
  </si>
  <si>
    <t>Ответственный (администратор или соадминистратор)</t>
  </si>
  <si>
    <t>Значение показателя, в том числе:</t>
  </si>
  <si>
    <t xml:space="preserve">Мероприятие 2.2.   
Организация работы по выполнению научно-исследовательской работы: «Совершенствование системы управления градостроительным развитием  г.Сургута» </t>
  </si>
  <si>
    <t>Мероприятие 4.2.   
Создание резерва материальных ресурсов (запасов) строительных материалов для предупреждения, ликвидации чрезвычайных ситуаций в целях гражданской обороны</t>
  </si>
  <si>
    <t>Приложение  к проекту постановления АГ</t>
  </si>
  <si>
    <t>Снижение уровня дебиторской задолженности по доходам бюджета города  не менее %</t>
  </si>
  <si>
    <t>"Обеспечение деятельности департамента архитектуры и градостроительства на 2014-2020 годы"</t>
  </si>
  <si>
    <t>Мероприятие 1.2. 
Выполнение муниципальной работы "Декоративно-художественное и праздничное оформление города", в том числе:</t>
  </si>
  <si>
    <t>Количество объектов новогоднего оформления (снежных или ледяных городков), ед.</t>
  </si>
  <si>
    <t>Количество проведенных творческих конкурсов, ед.</t>
  </si>
  <si>
    <t>не менее 25</t>
  </si>
  <si>
    <t>Всего по мероприятиям 
Задачи 5.</t>
  </si>
  <si>
    <t>за счет средств окружного бюджета</t>
  </si>
  <si>
    <t>Количество вновь изготовленных и установленных элементов светового оформления  улиц города , ед.</t>
  </si>
  <si>
    <t>Количество отремонтированных элементов светового оформления улиц города, ед.</t>
  </si>
  <si>
    <t>ДАиГ</t>
  </si>
  <si>
    <t>Количество разработанных  территориальных схем размещения объектов наружной рекламы, ед.</t>
  </si>
  <si>
    <t>Количество вновь изготовленных и установленных  объектов социальной рекламы и информации, ед.</t>
  </si>
  <si>
    <t>Количество размещенных на территории города объектов праздничного оформления, социальной рекламы и информации, ед.</t>
  </si>
  <si>
    <t>Всего по мероприятиям 
Задачи 2.</t>
  </si>
  <si>
    <t>Всего по мероприятиям 
Задачи 3.</t>
  </si>
  <si>
    <t xml:space="preserve">Задача 4. 
Создание условий для строительства </t>
  </si>
  <si>
    <t>Количество сформированных земельных участков на аукцион и под ИЖС для льготных категорий граждан, шт.</t>
  </si>
  <si>
    <t>Всего по мероприятиям
Задачи 4.</t>
  </si>
  <si>
    <t>Количество демонтированных средств наружной рекламы, незаконно эксплуатируемых на территории города, ед.</t>
  </si>
  <si>
    <t>Мероприятие 1.2.1
Организация праздничного оформления города (в т.ч. изготовление и размещение социальной рекламы и информации,  и  новогоднего оформления города)</t>
  </si>
  <si>
    <t>Мероприятие 1.2.2
Изготовление и установка  монументальных и скульптурно-декоративных объектов (в том числе мемориальных досок)</t>
  </si>
  <si>
    <t>Мероприятие 1.2.3
Организация и проведение творческих конкурсов</t>
  </si>
  <si>
    <t>Мероприятие 1.2.4
Демонтаж средств наружной рекламы (незаконно  эксплуатируемых на территории города)</t>
  </si>
  <si>
    <t>Мероприятие 1.2.6
Предоставление субсидии на возмещение затрат по световому оформлению улиц города</t>
  </si>
  <si>
    <t>Мероприятие 1.2.7
Разработка (поэтапная) территориальных схем размещения объектов наружной рекламы на основных улицах города</t>
  </si>
  <si>
    <t>Мероприятие 2.1.1.
Проект планировки и проект межевания территории поселка Юность в городе Сургуте</t>
  </si>
  <si>
    <t>Мероприятие 2.1.2.
Проект планировки и проект межевания территории  микрорайона 51 в городе Сургуте</t>
  </si>
  <si>
    <t>Мероприятие 2.1.3.
Проект планировки и проект межевания территории  "Застройка больничного комплекса в микрорайоне 31 А город Сургут."</t>
  </si>
  <si>
    <t>Мероприятие 2.1.5.
Проект планировки и проект межевания территории   микрорайона 50 в городе Сургуте</t>
  </si>
  <si>
    <t>Мероприятие 2.1.6.
Проект планировки и проект межевания территории  жилого квартала Пойма-3 и квартала общественной застройки П-8 (Унивреситетский кампус) в городе Сургуте (19,2 га)</t>
  </si>
  <si>
    <t xml:space="preserve">ДАиГ
</t>
  </si>
  <si>
    <t xml:space="preserve">ДАиГ
</t>
  </si>
  <si>
    <t xml:space="preserve">2014 год
</t>
  </si>
  <si>
    <t xml:space="preserve">2015 год
</t>
  </si>
  <si>
    <t xml:space="preserve">2016 год
</t>
  </si>
  <si>
    <t xml:space="preserve">2017 год
</t>
  </si>
  <si>
    <t xml:space="preserve">2018 год
</t>
  </si>
  <si>
    <t xml:space="preserve">2019 год
</t>
  </si>
  <si>
    <t xml:space="preserve">2020 год
</t>
  </si>
  <si>
    <t>Мероприятие 2.1.   
Осуществление градостроительной деятельности</t>
  </si>
  <si>
    <t>Мероприятие 2.1.4.
Проекты планировки и проекты межевания  территорий индустриальных парков</t>
  </si>
  <si>
    <t>Количество вновь изготовленных и установленных монументальных  и скульптурно-декоративных объектов (в том числе мемориальных досок), ед., в том числе:</t>
  </si>
  <si>
    <t>Въездной знак, ед.</t>
  </si>
  <si>
    <t>Памятник геологам-первопроходцам, ед.</t>
  </si>
  <si>
    <t>Памятник "Мужеству рыбаков Сургута", ед.</t>
  </si>
  <si>
    <t>Мероприятие 1.2.5
Изготовление и установка в городской среде объектов для размещения социальной рекламы и информации</t>
  </si>
  <si>
    <t>Количество элементов, задействованных в световом оформлении  улиц города, ед., в том числе:</t>
  </si>
  <si>
    <t>архитектуры и градостроительства  на 2014 – 2020 годы"</t>
  </si>
  <si>
    <t>Количество вновь изготовленных и установленных  объектов для размещения социальной рекламы и информации, ед.</t>
  </si>
  <si>
    <t>1*</t>
  </si>
  <si>
    <t>* Решением Думы города от 23.12.2014 №636-V ДГ «О бюджете городского округа город Сургут на 2015 год и плановый период 2016-2017 годов» в 2015 году выделены бюджетные ассигнования на мероприятие 1.2.2 "Изготовление и установка  монументальных и скульптурно-декоративных объектов (в том числе мемориальных досок)"  не выполненные в 2014 году.</t>
  </si>
  <si>
    <t>Итоговое значение показателя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</si>
</sst>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4" fontId="2" fillId="32" borderId="0" xfId="0" applyNumberFormat="1" applyFont="1" applyFill="1" applyAlignment="1">
      <alignment vertical="center" wrapText="1"/>
    </xf>
    <xf numFmtId="0" fontId="5" fillId="32" borderId="0" xfId="0" applyFont="1" applyFill="1" applyAlignment="1">
      <alignment horizontal="left" vertical="center" indent="15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8" fillId="0" borderId="1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showZeros="0" tabSelected="1" zoomScale="65" zoomScaleNormal="65" zoomScaleSheetLayoutView="70" zoomScalePageLayoutView="0" workbookViewId="0" topLeftCell="E1">
      <selection activeCell="V19" sqref="V19"/>
    </sheetView>
  </sheetViews>
  <sheetFormatPr defaultColWidth="9.140625" defaultRowHeight="15"/>
  <cols>
    <col min="1" max="1" width="30.00390625" style="3" customWidth="1"/>
    <col min="2" max="2" width="12.140625" style="3" customWidth="1"/>
    <col min="3" max="3" width="17.28125" style="3" customWidth="1"/>
    <col min="4" max="4" width="15.7109375" style="3" customWidth="1"/>
    <col min="5" max="10" width="15.421875" style="3" customWidth="1"/>
    <col min="11" max="11" width="17.28125" style="3" customWidth="1"/>
    <col min="12" max="12" width="33.8515625" style="3" customWidth="1"/>
    <col min="13" max="13" width="8.57421875" style="3" customWidth="1"/>
    <col min="14" max="14" width="8.7109375" style="3" customWidth="1"/>
    <col min="15" max="19" width="8.421875" style="3" customWidth="1"/>
    <col min="20" max="20" width="16.28125" style="3" customWidth="1"/>
    <col min="21" max="23" width="9.140625" style="3" customWidth="1"/>
  </cols>
  <sheetData>
    <row r="1" spans="12:19" s="23" customFormat="1" ht="18.75" customHeight="1">
      <c r="L1" s="77" t="s">
        <v>57</v>
      </c>
      <c r="M1" s="77"/>
      <c r="N1" s="77"/>
      <c r="O1" s="77"/>
      <c r="P1" s="29"/>
      <c r="Q1" s="29"/>
      <c r="R1" s="29"/>
      <c r="S1" s="29"/>
    </row>
    <row r="2" spans="12:19" s="23" customFormat="1" ht="14.25" customHeight="1">
      <c r="L2" s="77" t="s">
        <v>47</v>
      </c>
      <c r="M2" s="77"/>
      <c r="N2" s="77"/>
      <c r="O2" s="77"/>
      <c r="P2" s="29"/>
      <c r="Q2" s="29"/>
      <c r="R2" s="29"/>
      <c r="S2" s="29"/>
    </row>
    <row r="3" spans="12:19" s="23" customFormat="1" ht="15.75" customHeight="1">
      <c r="L3" s="77" t="s">
        <v>48</v>
      </c>
      <c r="M3" s="77"/>
      <c r="N3" s="77"/>
      <c r="O3" s="77"/>
      <c r="P3" s="29"/>
      <c r="Q3" s="29"/>
      <c r="R3" s="29"/>
      <c r="S3" s="29"/>
    </row>
    <row r="4" spans="12:20" s="23" customFormat="1" ht="18" customHeight="1">
      <c r="L4" s="77" t="s">
        <v>49</v>
      </c>
      <c r="M4" s="77"/>
      <c r="N4" s="77"/>
      <c r="O4" s="77"/>
      <c r="P4" s="29"/>
      <c r="Q4" s="29"/>
      <c r="R4" s="29"/>
      <c r="S4" s="29"/>
      <c r="T4" s="30"/>
    </row>
    <row r="5" spans="12:20" s="23" customFormat="1" ht="16.5" customHeight="1">
      <c r="L5" s="77" t="s">
        <v>106</v>
      </c>
      <c r="M5" s="77"/>
      <c r="N5" s="77"/>
      <c r="O5" s="77"/>
      <c r="P5" s="29"/>
      <c r="Q5" s="29"/>
      <c r="R5" s="29"/>
      <c r="S5" s="29"/>
      <c r="T5" s="30"/>
    </row>
    <row r="6" s="23" customFormat="1" ht="18.75">
      <c r="A6" s="31"/>
    </row>
    <row r="7" spans="1:19" s="23" customFormat="1" ht="18.75">
      <c r="A7" s="95" t="s">
        <v>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32"/>
      <c r="Q7" s="32"/>
      <c r="R7" s="32"/>
      <c r="S7" s="32"/>
    </row>
    <row r="8" spans="1:19" s="23" customFormat="1" ht="18.75">
      <c r="A8" s="95" t="s">
        <v>51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32"/>
      <c r="Q8" s="32"/>
      <c r="R8" s="32"/>
      <c r="S8" s="32"/>
    </row>
    <row r="9" spans="1:19" s="23" customFormat="1" ht="18.75">
      <c r="A9" s="33"/>
      <c r="B9" s="32"/>
      <c r="C9" s="32"/>
      <c r="D9" s="32"/>
      <c r="E9" s="33" t="s">
        <v>59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="23" customFormat="1" ht="18.75">
      <c r="A10" s="34"/>
    </row>
    <row r="11" spans="1:21" s="23" customFormat="1" ht="64.5" customHeight="1">
      <c r="A11" s="66" t="s">
        <v>1</v>
      </c>
      <c r="B11" s="66" t="s">
        <v>2</v>
      </c>
      <c r="C11" s="66" t="s">
        <v>27</v>
      </c>
      <c r="D11" s="59" t="s">
        <v>8</v>
      </c>
      <c r="E11" s="60"/>
      <c r="F11" s="60"/>
      <c r="G11" s="60"/>
      <c r="H11" s="60"/>
      <c r="I11" s="60"/>
      <c r="J11" s="61"/>
      <c r="K11" s="66" t="s">
        <v>53</v>
      </c>
      <c r="L11" s="66" t="s">
        <v>3</v>
      </c>
      <c r="M11" s="59" t="s">
        <v>54</v>
      </c>
      <c r="N11" s="60"/>
      <c r="O11" s="60"/>
      <c r="P11" s="60"/>
      <c r="Q11" s="60"/>
      <c r="R11" s="60"/>
      <c r="S11" s="61"/>
      <c r="T11" s="75" t="s">
        <v>110</v>
      </c>
      <c r="U11" s="36"/>
    </row>
    <row r="12" spans="1:21" s="23" customFormat="1" ht="52.5" customHeight="1">
      <c r="A12" s="66"/>
      <c r="B12" s="66"/>
      <c r="C12" s="66"/>
      <c r="D12" s="35" t="s">
        <v>91</v>
      </c>
      <c r="E12" s="35" t="s">
        <v>92</v>
      </c>
      <c r="F12" s="35" t="s">
        <v>93</v>
      </c>
      <c r="G12" s="35" t="s">
        <v>94</v>
      </c>
      <c r="H12" s="35" t="s">
        <v>95</v>
      </c>
      <c r="I12" s="35" t="s">
        <v>96</v>
      </c>
      <c r="J12" s="35" t="s">
        <v>97</v>
      </c>
      <c r="K12" s="66"/>
      <c r="L12" s="66"/>
      <c r="M12" s="37" t="s">
        <v>91</v>
      </c>
      <c r="N12" s="37" t="s">
        <v>92</v>
      </c>
      <c r="O12" s="37" t="s">
        <v>93</v>
      </c>
      <c r="P12" s="37" t="s">
        <v>94</v>
      </c>
      <c r="Q12" s="37" t="s">
        <v>95</v>
      </c>
      <c r="R12" s="37" t="s">
        <v>96</v>
      </c>
      <c r="S12" s="37" t="s">
        <v>97</v>
      </c>
      <c r="T12" s="76"/>
      <c r="U12" s="22"/>
    </row>
    <row r="13" spans="1:21" s="23" customFormat="1" ht="15" customHeight="1">
      <c r="A13" s="96" t="s">
        <v>28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8"/>
      <c r="U13" s="36"/>
    </row>
    <row r="14" spans="1:21" s="23" customFormat="1" ht="62.25" customHeight="1">
      <c r="A14" s="89" t="s">
        <v>4</v>
      </c>
      <c r="B14" s="90"/>
      <c r="C14" s="90"/>
      <c r="D14" s="90"/>
      <c r="E14" s="90"/>
      <c r="F14" s="90"/>
      <c r="G14" s="90"/>
      <c r="H14" s="90"/>
      <c r="I14" s="90"/>
      <c r="J14" s="90"/>
      <c r="K14" s="91"/>
      <c r="L14" s="15" t="s">
        <v>29</v>
      </c>
      <c r="M14" s="16">
        <v>11</v>
      </c>
      <c r="N14" s="16">
        <v>11</v>
      </c>
      <c r="O14" s="16">
        <v>11</v>
      </c>
      <c r="P14" s="16">
        <v>11</v>
      </c>
      <c r="Q14" s="16">
        <v>11</v>
      </c>
      <c r="R14" s="16">
        <v>11</v>
      </c>
      <c r="S14" s="16">
        <v>11</v>
      </c>
      <c r="T14" s="16">
        <v>11</v>
      </c>
      <c r="U14" s="22"/>
    </row>
    <row r="15" spans="1:21" s="23" customFormat="1" ht="64.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1"/>
      <c r="L15" s="15" t="s">
        <v>30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22"/>
    </row>
    <row r="16" spans="1:21" s="23" customFormat="1" ht="80.2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1"/>
      <c r="L16" s="15" t="s">
        <v>50</v>
      </c>
      <c r="M16" s="14">
        <v>100</v>
      </c>
      <c r="N16" s="14">
        <v>100</v>
      </c>
      <c r="O16" s="14">
        <v>100</v>
      </c>
      <c r="P16" s="14">
        <v>100</v>
      </c>
      <c r="Q16" s="14">
        <v>100</v>
      </c>
      <c r="R16" s="14">
        <v>100</v>
      </c>
      <c r="S16" s="14">
        <v>100</v>
      </c>
      <c r="T16" s="16">
        <v>100</v>
      </c>
      <c r="U16" s="22"/>
    </row>
    <row r="17" spans="1:21" s="23" customFormat="1" ht="7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4"/>
      <c r="L17" s="15" t="s">
        <v>31</v>
      </c>
      <c r="M17" s="16">
        <v>3</v>
      </c>
      <c r="N17" s="16">
        <v>3</v>
      </c>
      <c r="O17" s="16">
        <v>3</v>
      </c>
      <c r="P17" s="16">
        <v>3</v>
      </c>
      <c r="Q17" s="16">
        <v>3</v>
      </c>
      <c r="R17" s="16">
        <v>3</v>
      </c>
      <c r="S17" s="16">
        <v>3</v>
      </c>
      <c r="T17" s="16">
        <v>3</v>
      </c>
      <c r="U17" s="22"/>
    </row>
    <row r="18" spans="1:21" s="23" customFormat="1" ht="32.25" customHeight="1">
      <c r="A18" s="80" t="s">
        <v>32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  <c r="U18" s="36"/>
    </row>
    <row r="19" spans="1:23" s="23" customFormat="1" ht="60" customHeight="1">
      <c r="A19" s="53" t="s">
        <v>34</v>
      </c>
      <c r="B19" s="56" t="s">
        <v>18</v>
      </c>
      <c r="C19" s="47">
        <f>C21</f>
        <v>692573355</v>
      </c>
      <c r="D19" s="47">
        <f aca="true" t="shared" si="0" ref="D19:J19">D21</f>
        <v>99000940</v>
      </c>
      <c r="E19" s="47">
        <f t="shared" si="0"/>
        <v>100532517</v>
      </c>
      <c r="F19" s="47">
        <f t="shared" si="0"/>
        <v>98203904</v>
      </c>
      <c r="G19" s="47">
        <f t="shared" si="0"/>
        <v>99449794</v>
      </c>
      <c r="H19" s="47">
        <f t="shared" si="0"/>
        <v>98464000</v>
      </c>
      <c r="I19" s="47">
        <f t="shared" si="0"/>
        <v>98458200</v>
      </c>
      <c r="J19" s="47">
        <f t="shared" si="0"/>
        <v>98464000</v>
      </c>
      <c r="K19" s="50" t="s">
        <v>68</v>
      </c>
      <c r="L19" s="15" t="s">
        <v>29</v>
      </c>
      <c r="M19" s="16">
        <v>11</v>
      </c>
      <c r="N19" s="16">
        <v>11</v>
      </c>
      <c r="O19" s="16">
        <v>11</v>
      </c>
      <c r="P19" s="16">
        <v>11</v>
      </c>
      <c r="Q19" s="16">
        <v>11</v>
      </c>
      <c r="R19" s="16">
        <v>11</v>
      </c>
      <c r="S19" s="16">
        <v>11</v>
      </c>
      <c r="T19" s="17">
        <v>11</v>
      </c>
      <c r="U19" s="38"/>
      <c r="V19" s="38"/>
      <c r="W19" s="38"/>
    </row>
    <row r="20" spans="1:23" s="23" customFormat="1" ht="76.5" customHeight="1">
      <c r="A20" s="54"/>
      <c r="B20" s="58"/>
      <c r="C20" s="49"/>
      <c r="D20" s="49"/>
      <c r="E20" s="49"/>
      <c r="F20" s="49"/>
      <c r="G20" s="49"/>
      <c r="H20" s="49"/>
      <c r="I20" s="49"/>
      <c r="J20" s="49"/>
      <c r="K20" s="51"/>
      <c r="L20" s="15" t="s">
        <v>50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7">
        <v>100</v>
      </c>
      <c r="U20" s="38"/>
      <c r="V20" s="38"/>
      <c r="W20" s="38"/>
    </row>
    <row r="21" spans="1:23" s="23" customFormat="1" ht="60.75" customHeight="1">
      <c r="A21" s="54"/>
      <c r="B21" s="56" t="s">
        <v>19</v>
      </c>
      <c r="C21" s="47">
        <f>D21+E21+F21+G21+H21+I21+J21</f>
        <v>692573355</v>
      </c>
      <c r="D21" s="47">
        <v>99000940</v>
      </c>
      <c r="E21" s="47">
        <v>100532517</v>
      </c>
      <c r="F21" s="47">
        <v>98203904</v>
      </c>
      <c r="G21" s="47">
        <v>99449794</v>
      </c>
      <c r="H21" s="47">
        <f>98500000-36000</f>
        <v>98464000</v>
      </c>
      <c r="I21" s="47">
        <f>98500000-41800</f>
        <v>98458200</v>
      </c>
      <c r="J21" s="47">
        <f>98500000-36000</f>
        <v>98464000</v>
      </c>
      <c r="K21" s="51"/>
      <c r="L21" s="15" t="s">
        <v>31</v>
      </c>
      <c r="M21" s="16">
        <v>3</v>
      </c>
      <c r="N21" s="16">
        <v>3</v>
      </c>
      <c r="O21" s="16">
        <v>3</v>
      </c>
      <c r="P21" s="16">
        <v>3</v>
      </c>
      <c r="Q21" s="16">
        <v>3</v>
      </c>
      <c r="R21" s="16">
        <v>3</v>
      </c>
      <c r="S21" s="16">
        <v>3</v>
      </c>
      <c r="T21" s="17">
        <v>3</v>
      </c>
      <c r="U21" s="38"/>
      <c r="V21" s="38"/>
      <c r="W21" s="38"/>
    </row>
    <row r="22" spans="1:23" s="23" customFormat="1" ht="60.75" customHeight="1">
      <c r="A22" s="54"/>
      <c r="B22" s="57"/>
      <c r="C22" s="48"/>
      <c r="D22" s="48"/>
      <c r="E22" s="48"/>
      <c r="F22" s="48"/>
      <c r="G22" s="48"/>
      <c r="H22" s="48"/>
      <c r="I22" s="48"/>
      <c r="J22" s="48"/>
      <c r="K22" s="51"/>
      <c r="L22" s="15" t="s">
        <v>44</v>
      </c>
      <c r="M22" s="16">
        <v>100</v>
      </c>
      <c r="N22" s="16">
        <v>100</v>
      </c>
      <c r="O22" s="16">
        <v>100</v>
      </c>
      <c r="P22" s="16">
        <v>100</v>
      </c>
      <c r="Q22" s="16">
        <v>100</v>
      </c>
      <c r="R22" s="16">
        <v>100</v>
      </c>
      <c r="S22" s="16">
        <v>100</v>
      </c>
      <c r="T22" s="17">
        <v>100</v>
      </c>
      <c r="U22" s="38"/>
      <c r="V22" s="38"/>
      <c r="W22" s="38"/>
    </row>
    <row r="23" spans="1:23" s="23" customFormat="1" ht="105">
      <c r="A23" s="54"/>
      <c r="B23" s="57"/>
      <c r="C23" s="48"/>
      <c r="D23" s="48"/>
      <c r="E23" s="48"/>
      <c r="F23" s="48"/>
      <c r="G23" s="48"/>
      <c r="H23" s="48"/>
      <c r="I23" s="48"/>
      <c r="J23" s="48"/>
      <c r="K23" s="51"/>
      <c r="L23" s="15" t="s">
        <v>11</v>
      </c>
      <c r="M23" s="16">
        <v>1002</v>
      </c>
      <c r="N23" s="16">
        <v>1045</v>
      </c>
      <c r="O23" s="16">
        <v>1091</v>
      </c>
      <c r="P23" s="16">
        <v>1091</v>
      </c>
      <c r="Q23" s="16">
        <v>1091</v>
      </c>
      <c r="R23" s="16">
        <v>1091</v>
      </c>
      <c r="S23" s="16">
        <v>1091</v>
      </c>
      <c r="T23" s="16">
        <f>M23+N23+O23+P23+Q23+R23+S23</f>
        <v>7502</v>
      </c>
      <c r="U23" s="38"/>
      <c r="V23" s="38"/>
      <c r="W23" s="38"/>
    </row>
    <row r="24" spans="1:21" s="23" customFormat="1" ht="75" customHeight="1">
      <c r="A24" s="54"/>
      <c r="B24" s="57"/>
      <c r="C24" s="48"/>
      <c r="D24" s="48"/>
      <c r="E24" s="48"/>
      <c r="F24" s="48"/>
      <c r="G24" s="48"/>
      <c r="H24" s="48"/>
      <c r="I24" s="48"/>
      <c r="J24" s="48"/>
      <c r="K24" s="51"/>
      <c r="L24" s="15" t="s">
        <v>35</v>
      </c>
      <c r="M24" s="16">
        <v>15</v>
      </c>
      <c r="N24" s="16">
        <v>15</v>
      </c>
      <c r="O24" s="16">
        <v>15</v>
      </c>
      <c r="P24" s="16">
        <v>15</v>
      </c>
      <c r="Q24" s="16">
        <v>15</v>
      </c>
      <c r="R24" s="16">
        <v>15</v>
      </c>
      <c r="S24" s="16">
        <v>15</v>
      </c>
      <c r="T24" s="17">
        <v>15</v>
      </c>
      <c r="U24" s="36"/>
    </row>
    <row r="25" spans="1:21" s="23" customFormat="1" ht="105">
      <c r="A25" s="54"/>
      <c r="B25" s="57"/>
      <c r="C25" s="48"/>
      <c r="D25" s="48"/>
      <c r="E25" s="48"/>
      <c r="F25" s="48"/>
      <c r="G25" s="48"/>
      <c r="H25" s="48"/>
      <c r="I25" s="48"/>
      <c r="J25" s="48"/>
      <c r="K25" s="51"/>
      <c r="L25" s="15" t="s">
        <v>52</v>
      </c>
      <c r="M25" s="17">
        <v>9</v>
      </c>
      <c r="N25" s="17">
        <v>9</v>
      </c>
      <c r="O25" s="17">
        <v>9</v>
      </c>
      <c r="P25" s="17">
        <v>9</v>
      </c>
      <c r="Q25" s="17">
        <v>9</v>
      </c>
      <c r="R25" s="17">
        <v>9</v>
      </c>
      <c r="S25" s="17">
        <v>9</v>
      </c>
      <c r="T25" s="17">
        <v>9</v>
      </c>
      <c r="U25" s="36"/>
    </row>
    <row r="26" spans="1:21" s="23" customFormat="1" ht="105">
      <c r="A26" s="54"/>
      <c r="B26" s="57"/>
      <c r="C26" s="48"/>
      <c r="D26" s="48"/>
      <c r="E26" s="48"/>
      <c r="F26" s="48"/>
      <c r="G26" s="48"/>
      <c r="H26" s="48"/>
      <c r="I26" s="48"/>
      <c r="J26" s="48"/>
      <c r="K26" s="51"/>
      <c r="L26" s="15" t="s">
        <v>12</v>
      </c>
      <c r="M26" s="17">
        <v>142</v>
      </c>
      <c r="N26" s="17">
        <v>142</v>
      </c>
      <c r="O26" s="17">
        <v>142</v>
      </c>
      <c r="P26" s="17">
        <v>142</v>
      </c>
      <c r="Q26" s="17">
        <v>142</v>
      </c>
      <c r="R26" s="17">
        <v>142</v>
      </c>
      <c r="S26" s="17">
        <v>142</v>
      </c>
      <c r="T26" s="17">
        <v>142</v>
      </c>
      <c r="U26" s="36"/>
    </row>
    <row r="27" spans="1:21" s="23" customFormat="1" ht="60">
      <c r="A27" s="54"/>
      <c r="B27" s="57"/>
      <c r="C27" s="48"/>
      <c r="D27" s="48"/>
      <c r="E27" s="48"/>
      <c r="F27" s="48"/>
      <c r="G27" s="48"/>
      <c r="H27" s="48"/>
      <c r="I27" s="48"/>
      <c r="J27" s="48"/>
      <c r="K27" s="51"/>
      <c r="L27" s="15" t="s">
        <v>13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 t="s">
        <v>41</v>
      </c>
      <c r="T27" s="16" t="s">
        <v>41</v>
      </c>
      <c r="U27" s="36"/>
    </row>
    <row r="28" spans="1:21" s="23" customFormat="1" ht="68.25" customHeight="1">
      <c r="A28" s="54"/>
      <c r="B28" s="57"/>
      <c r="C28" s="48"/>
      <c r="D28" s="48"/>
      <c r="E28" s="48"/>
      <c r="F28" s="48"/>
      <c r="G28" s="48"/>
      <c r="H28" s="48"/>
      <c r="I28" s="48"/>
      <c r="J28" s="48"/>
      <c r="K28" s="51"/>
      <c r="L28" s="15" t="s">
        <v>14</v>
      </c>
      <c r="M28" s="39" t="s">
        <v>42</v>
      </c>
      <c r="N28" s="39" t="s">
        <v>42</v>
      </c>
      <c r="O28" s="39" t="s">
        <v>42</v>
      </c>
      <c r="P28" s="39" t="s">
        <v>42</v>
      </c>
      <c r="Q28" s="39" t="s">
        <v>42</v>
      </c>
      <c r="R28" s="39" t="s">
        <v>42</v>
      </c>
      <c r="S28" s="39" t="s">
        <v>42</v>
      </c>
      <c r="T28" s="39" t="s">
        <v>42</v>
      </c>
      <c r="U28" s="36"/>
    </row>
    <row r="29" spans="1:21" s="23" customFormat="1" ht="105">
      <c r="A29" s="54"/>
      <c r="B29" s="57"/>
      <c r="C29" s="48"/>
      <c r="D29" s="48"/>
      <c r="E29" s="48"/>
      <c r="F29" s="48"/>
      <c r="G29" s="48"/>
      <c r="H29" s="48"/>
      <c r="I29" s="48"/>
      <c r="J29" s="48"/>
      <c r="K29" s="51"/>
      <c r="L29" s="15" t="s">
        <v>15</v>
      </c>
      <c r="M29" s="40" t="s">
        <v>16</v>
      </c>
      <c r="N29" s="40" t="s">
        <v>16</v>
      </c>
      <c r="O29" s="40" t="s">
        <v>16</v>
      </c>
      <c r="P29" s="40" t="s">
        <v>16</v>
      </c>
      <c r="Q29" s="40" t="s">
        <v>16</v>
      </c>
      <c r="R29" s="40" t="s">
        <v>16</v>
      </c>
      <c r="S29" s="40" t="s">
        <v>16</v>
      </c>
      <c r="T29" s="40" t="s">
        <v>16</v>
      </c>
      <c r="U29" s="36"/>
    </row>
    <row r="30" spans="1:21" s="23" customFormat="1" ht="44.25" customHeight="1">
      <c r="A30" s="54"/>
      <c r="B30" s="57"/>
      <c r="C30" s="48"/>
      <c r="D30" s="48"/>
      <c r="E30" s="48"/>
      <c r="F30" s="48"/>
      <c r="G30" s="48"/>
      <c r="H30" s="48"/>
      <c r="I30" s="48"/>
      <c r="J30" s="48"/>
      <c r="K30" s="51"/>
      <c r="L30" s="15" t="s">
        <v>17</v>
      </c>
      <c r="M30" s="40" t="s">
        <v>16</v>
      </c>
      <c r="N30" s="40" t="s">
        <v>16</v>
      </c>
      <c r="O30" s="40" t="s">
        <v>16</v>
      </c>
      <c r="P30" s="40" t="s">
        <v>16</v>
      </c>
      <c r="Q30" s="40" t="s">
        <v>16</v>
      </c>
      <c r="R30" s="40" t="s">
        <v>16</v>
      </c>
      <c r="S30" s="40" t="s">
        <v>16</v>
      </c>
      <c r="T30" s="40" t="s">
        <v>16</v>
      </c>
      <c r="U30" s="36"/>
    </row>
    <row r="31" spans="1:21" s="23" customFormat="1" ht="44.25" customHeight="1">
      <c r="A31" s="54"/>
      <c r="B31" s="57"/>
      <c r="C31" s="48"/>
      <c r="D31" s="48"/>
      <c r="E31" s="48"/>
      <c r="F31" s="48"/>
      <c r="G31" s="48"/>
      <c r="H31" s="48"/>
      <c r="I31" s="48"/>
      <c r="J31" s="48"/>
      <c r="K31" s="51"/>
      <c r="L31" s="15" t="s">
        <v>58</v>
      </c>
      <c r="M31" s="16">
        <v>10</v>
      </c>
      <c r="N31" s="16">
        <v>12</v>
      </c>
      <c r="O31" s="16">
        <v>15</v>
      </c>
      <c r="P31" s="16">
        <v>18</v>
      </c>
      <c r="Q31" s="16">
        <v>20</v>
      </c>
      <c r="R31" s="16">
        <v>22</v>
      </c>
      <c r="S31" s="16">
        <v>25</v>
      </c>
      <c r="T31" s="40" t="s">
        <v>63</v>
      </c>
      <c r="U31" s="36"/>
    </row>
    <row r="32" spans="1:21" s="23" customFormat="1" ht="45">
      <c r="A32" s="54"/>
      <c r="B32" s="58"/>
      <c r="C32" s="49"/>
      <c r="D32" s="49"/>
      <c r="E32" s="49"/>
      <c r="F32" s="49"/>
      <c r="G32" s="49"/>
      <c r="H32" s="49"/>
      <c r="I32" s="49"/>
      <c r="J32" s="49"/>
      <c r="K32" s="51"/>
      <c r="L32" s="41" t="s">
        <v>21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36"/>
    </row>
    <row r="33" spans="1:21" s="23" customFormat="1" ht="59.25" customHeight="1">
      <c r="A33" s="53" t="s">
        <v>60</v>
      </c>
      <c r="B33" s="18" t="s">
        <v>5</v>
      </c>
      <c r="C33" s="19">
        <f>C34</f>
        <v>302139842</v>
      </c>
      <c r="D33" s="19">
        <f aca="true" t="shared" si="1" ref="D33:J33">D34</f>
        <v>45994740</v>
      </c>
      <c r="E33" s="19">
        <f t="shared" si="1"/>
        <v>51428790</v>
      </c>
      <c r="F33" s="19">
        <f t="shared" si="1"/>
        <v>28893707</v>
      </c>
      <c r="G33" s="19">
        <f t="shared" si="1"/>
        <v>44027133</v>
      </c>
      <c r="H33" s="19">
        <f t="shared" si="1"/>
        <v>43931824</v>
      </c>
      <c r="I33" s="19">
        <f t="shared" si="1"/>
        <v>43931824</v>
      </c>
      <c r="J33" s="19">
        <f t="shared" si="1"/>
        <v>43931824</v>
      </c>
      <c r="K33" s="50" t="s">
        <v>68</v>
      </c>
      <c r="L33" s="15" t="s">
        <v>30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6">
        <v>1</v>
      </c>
      <c r="S33" s="16">
        <v>1</v>
      </c>
      <c r="T33" s="17">
        <v>1</v>
      </c>
      <c r="U33" s="22"/>
    </row>
    <row r="34" spans="1:21" s="23" customFormat="1" ht="45" customHeight="1">
      <c r="A34" s="54"/>
      <c r="B34" s="56" t="s">
        <v>19</v>
      </c>
      <c r="C34" s="47">
        <f>D34+E34+F34+G34+H34+I34+J34</f>
        <v>302139842</v>
      </c>
      <c r="D34" s="47">
        <f>D49+D51+D57+D59+D61+D63+D66</f>
        <v>45994740</v>
      </c>
      <c r="E34" s="47">
        <f aca="true" t="shared" si="2" ref="E34:J34">E49+E51+E57+E59+E61+E63+E66</f>
        <v>51428790</v>
      </c>
      <c r="F34" s="47">
        <f t="shared" si="2"/>
        <v>28893707</v>
      </c>
      <c r="G34" s="47">
        <f t="shared" si="2"/>
        <v>44027133</v>
      </c>
      <c r="H34" s="47">
        <f t="shared" si="2"/>
        <v>43931824</v>
      </c>
      <c r="I34" s="47">
        <f t="shared" si="2"/>
        <v>43931824</v>
      </c>
      <c r="J34" s="47">
        <f t="shared" si="2"/>
        <v>43931824</v>
      </c>
      <c r="K34" s="51"/>
      <c r="L34" s="42" t="s">
        <v>26</v>
      </c>
      <c r="M34" s="20">
        <v>100</v>
      </c>
      <c r="N34" s="20">
        <v>100</v>
      </c>
      <c r="O34" s="20">
        <v>100</v>
      </c>
      <c r="P34" s="20">
        <v>100</v>
      </c>
      <c r="Q34" s="20">
        <v>100</v>
      </c>
      <c r="R34" s="20">
        <v>100</v>
      </c>
      <c r="S34" s="20">
        <v>100</v>
      </c>
      <c r="T34" s="17">
        <v>100</v>
      </c>
      <c r="U34" s="22"/>
    </row>
    <row r="35" spans="1:21" s="23" customFormat="1" ht="62.25" customHeight="1">
      <c r="A35" s="54"/>
      <c r="B35" s="57"/>
      <c r="C35" s="48"/>
      <c r="D35" s="48"/>
      <c r="E35" s="48"/>
      <c r="F35" s="48"/>
      <c r="G35" s="48"/>
      <c r="H35" s="48"/>
      <c r="I35" s="48"/>
      <c r="J35" s="48"/>
      <c r="K35" s="51"/>
      <c r="L35" s="15" t="s">
        <v>33</v>
      </c>
      <c r="M35" s="17">
        <v>7.5</v>
      </c>
      <c r="N35" s="17">
        <v>7.5</v>
      </c>
      <c r="O35" s="17">
        <v>7.5</v>
      </c>
      <c r="P35" s="17">
        <v>7.5</v>
      </c>
      <c r="Q35" s="17">
        <v>7.5</v>
      </c>
      <c r="R35" s="17">
        <v>7.5</v>
      </c>
      <c r="S35" s="17">
        <v>7.5</v>
      </c>
      <c r="T35" s="17">
        <v>7.5</v>
      </c>
      <c r="U35" s="22"/>
    </row>
    <row r="36" spans="1:21" s="23" customFormat="1" ht="79.5" customHeight="1">
      <c r="A36" s="54"/>
      <c r="B36" s="57"/>
      <c r="C36" s="48"/>
      <c r="D36" s="48"/>
      <c r="E36" s="48"/>
      <c r="F36" s="48"/>
      <c r="G36" s="48"/>
      <c r="H36" s="48"/>
      <c r="I36" s="48"/>
      <c r="J36" s="48"/>
      <c r="K36" s="51"/>
      <c r="L36" s="15" t="s">
        <v>71</v>
      </c>
      <c r="M36" s="17">
        <v>700</v>
      </c>
      <c r="N36" s="17">
        <v>725</v>
      </c>
      <c r="O36" s="17">
        <v>700</v>
      </c>
      <c r="P36" s="17">
        <v>725</v>
      </c>
      <c r="Q36" s="17">
        <v>725</v>
      </c>
      <c r="R36" s="17">
        <v>725</v>
      </c>
      <c r="S36" s="17">
        <v>725</v>
      </c>
      <c r="T36" s="17">
        <f>M36+N36+O36+P36+Q36+R36+S36</f>
        <v>5025</v>
      </c>
      <c r="U36" s="22"/>
    </row>
    <row r="37" spans="1:21" s="23" customFormat="1" ht="62.25" customHeight="1">
      <c r="A37" s="54"/>
      <c r="B37" s="57"/>
      <c r="C37" s="48"/>
      <c r="D37" s="48"/>
      <c r="E37" s="48"/>
      <c r="F37" s="48"/>
      <c r="G37" s="48"/>
      <c r="H37" s="48"/>
      <c r="I37" s="48"/>
      <c r="J37" s="48"/>
      <c r="K37" s="51"/>
      <c r="L37" s="15" t="s">
        <v>61</v>
      </c>
      <c r="M37" s="17">
        <v>6</v>
      </c>
      <c r="N37" s="17">
        <v>6</v>
      </c>
      <c r="O37" s="17">
        <v>6</v>
      </c>
      <c r="P37" s="17">
        <v>6</v>
      </c>
      <c r="Q37" s="17">
        <v>6</v>
      </c>
      <c r="R37" s="17">
        <v>6</v>
      </c>
      <c r="S37" s="17">
        <v>6</v>
      </c>
      <c r="T37" s="17">
        <f>M37+N37+O37+P37+Q37+R37+S37</f>
        <v>42</v>
      </c>
      <c r="U37" s="22"/>
    </row>
    <row r="38" spans="1:21" s="23" customFormat="1" ht="92.25" customHeight="1">
      <c r="A38" s="54"/>
      <c r="B38" s="57"/>
      <c r="C38" s="48"/>
      <c r="D38" s="48"/>
      <c r="E38" s="48"/>
      <c r="F38" s="48"/>
      <c r="G38" s="48"/>
      <c r="H38" s="48"/>
      <c r="I38" s="48"/>
      <c r="J38" s="48"/>
      <c r="K38" s="51"/>
      <c r="L38" s="43" t="s">
        <v>100</v>
      </c>
      <c r="M38" s="17">
        <v>2</v>
      </c>
      <c r="N38" s="17">
        <v>3</v>
      </c>
      <c r="O38" s="17"/>
      <c r="P38" s="17"/>
      <c r="Q38" s="17"/>
      <c r="R38" s="17"/>
      <c r="S38" s="17"/>
      <c r="T38" s="17">
        <v>5</v>
      </c>
      <c r="U38" s="22"/>
    </row>
    <row r="39" spans="1:21" s="23" customFormat="1" ht="21.75" customHeight="1">
      <c r="A39" s="54"/>
      <c r="B39" s="57"/>
      <c r="C39" s="48"/>
      <c r="D39" s="48"/>
      <c r="E39" s="48"/>
      <c r="F39" s="48"/>
      <c r="G39" s="48"/>
      <c r="H39" s="48"/>
      <c r="I39" s="48"/>
      <c r="J39" s="48"/>
      <c r="K39" s="51"/>
      <c r="L39" s="44" t="s">
        <v>101</v>
      </c>
      <c r="M39" s="20">
        <v>1</v>
      </c>
      <c r="N39" s="20">
        <v>1</v>
      </c>
      <c r="O39" s="20"/>
      <c r="P39" s="20"/>
      <c r="Q39" s="20"/>
      <c r="R39" s="20"/>
      <c r="S39" s="20"/>
      <c r="T39" s="20" t="s">
        <v>108</v>
      </c>
      <c r="U39" s="22"/>
    </row>
    <row r="40" spans="1:21" s="23" customFormat="1" ht="36.75" customHeight="1">
      <c r="A40" s="54"/>
      <c r="B40" s="57"/>
      <c r="C40" s="48"/>
      <c r="D40" s="48"/>
      <c r="E40" s="48"/>
      <c r="F40" s="48"/>
      <c r="G40" s="48"/>
      <c r="H40" s="48"/>
      <c r="I40" s="48"/>
      <c r="J40" s="48"/>
      <c r="K40" s="51"/>
      <c r="L40" s="44" t="s">
        <v>102</v>
      </c>
      <c r="M40" s="20">
        <v>1</v>
      </c>
      <c r="N40" s="20">
        <v>1</v>
      </c>
      <c r="O40" s="20"/>
      <c r="P40" s="20"/>
      <c r="Q40" s="20"/>
      <c r="R40" s="20"/>
      <c r="S40" s="20"/>
      <c r="T40" s="20" t="s">
        <v>108</v>
      </c>
      <c r="U40" s="22"/>
    </row>
    <row r="41" spans="1:21" s="23" customFormat="1" ht="36.75" customHeight="1">
      <c r="A41" s="54"/>
      <c r="B41" s="57"/>
      <c r="C41" s="48"/>
      <c r="D41" s="48"/>
      <c r="E41" s="48"/>
      <c r="F41" s="48"/>
      <c r="G41" s="48"/>
      <c r="H41" s="48"/>
      <c r="I41" s="48"/>
      <c r="J41" s="48"/>
      <c r="K41" s="51"/>
      <c r="L41" s="44" t="s">
        <v>103</v>
      </c>
      <c r="M41" s="20"/>
      <c r="N41" s="20">
        <v>1</v>
      </c>
      <c r="O41" s="20"/>
      <c r="P41" s="20"/>
      <c r="Q41" s="20"/>
      <c r="R41" s="20"/>
      <c r="S41" s="20"/>
      <c r="T41" s="20">
        <v>1</v>
      </c>
      <c r="U41" s="22"/>
    </row>
    <row r="42" spans="1:21" s="23" customFormat="1" ht="62.25" customHeight="1">
      <c r="A42" s="54"/>
      <c r="B42" s="57"/>
      <c r="C42" s="48"/>
      <c r="D42" s="48"/>
      <c r="E42" s="48"/>
      <c r="F42" s="48"/>
      <c r="G42" s="48"/>
      <c r="H42" s="48"/>
      <c r="I42" s="48"/>
      <c r="J42" s="48"/>
      <c r="K42" s="51"/>
      <c r="L42" s="43" t="s">
        <v>62</v>
      </c>
      <c r="M42" s="17">
        <v>4</v>
      </c>
      <c r="N42" s="17">
        <v>4</v>
      </c>
      <c r="O42" s="17">
        <v>4</v>
      </c>
      <c r="P42" s="17">
        <v>4</v>
      </c>
      <c r="Q42" s="17">
        <v>4</v>
      </c>
      <c r="R42" s="17">
        <v>4</v>
      </c>
      <c r="S42" s="17">
        <v>4</v>
      </c>
      <c r="T42" s="17">
        <f>S42+R42+Q42+P42+O42+N42+M42</f>
        <v>28</v>
      </c>
      <c r="U42" s="22"/>
    </row>
    <row r="43" spans="1:21" s="23" customFormat="1" ht="81" customHeight="1">
      <c r="A43" s="54"/>
      <c r="B43" s="57"/>
      <c r="C43" s="48"/>
      <c r="D43" s="48"/>
      <c r="E43" s="48"/>
      <c r="F43" s="48"/>
      <c r="G43" s="48"/>
      <c r="H43" s="48"/>
      <c r="I43" s="48"/>
      <c r="J43" s="48"/>
      <c r="K43" s="51"/>
      <c r="L43" s="43" t="s">
        <v>77</v>
      </c>
      <c r="M43" s="17">
        <v>50</v>
      </c>
      <c r="N43" s="17">
        <v>50</v>
      </c>
      <c r="O43" s="17">
        <v>50</v>
      </c>
      <c r="P43" s="17">
        <v>50</v>
      </c>
      <c r="Q43" s="17">
        <v>50</v>
      </c>
      <c r="R43" s="17">
        <v>50</v>
      </c>
      <c r="S43" s="17">
        <v>50</v>
      </c>
      <c r="T43" s="17">
        <f>S43+R43+Q43+P43+O43+N43+M43</f>
        <v>350</v>
      </c>
      <c r="U43" s="22"/>
    </row>
    <row r="44" spans="1:21" s="23" customFormat="1" ht="62.25" customHeight="1">
      <c r="A44" s="54"/>
      <c r="B44" s="57"/>
      <c r="C44" s="48"/>
      <c r="D44" s="48"/>
      <c r="E44" s="48"/>
      <c r="F44" s="48"/>
      <c r="G44" s="48"/>
      <c r="H44" s="48"/>
      <c r="I44" s="48"/>
      <c r="J44" s="48"/>
      <c r="K44" s="51"/>
      <c r="L44" s="44" t="s">
        <v>70</v>
      </c>
      <c r="M44" s="17">
        <v>12</v>
      </c>
      <c r="N44" s="17">
        <v>6</v>
      </c>
      <c r="O44" s="17">
        <v>6</v>
      </c>
      <c r="P44" s="17">
        <v>12</v>
      </c>
      <c r="Q44" s="17">
        <v>12</v>
      </c>
      <c r="R44" s="17">
        <v>12</v>
      </c>
      <c r="S44" s="17">
        <v>12</v>
      </c>
      <c r="T44" s="17">
        <f>S44+R44+Q44+P44+O44+N44+M44</f>
        <v>72</v>
      </c>
      <c r="U44" s="22"/>
    </row>
    <row r="45" spans="1:21" s="23" customFormat="1" ht="62.25" customHeight="1">
      <c r="A45" s="54"/>
      <c r="B45" s="57"/>
      <c r="C45" s="48"/>
      <c r="D45" s="48"/>
      <c r="E45" s="48"/>
      <c r="F45" s="48"/>
      <c r="G45" s="48"/>
      <c r="H45" s="48"/>
      <c r="I45" s="48"/>
      <c r="J45" s="48"/>
      <c r="K45" s="51"/>
      <c r="L45" s="44" t="s">
        <v>105</v>
      </c>
      <c r="M45" s="21">
        <v>235</v>
      </c>
      <c r="N45" s="21">
        <v>388</v>
      </c>
      <c r="O45" s="21">
        <v>388</v>
      </c>
      <c r="P45" s="21">
        <v>500</v>
      </c>
      <c r="Q45" s="21">
        <v>600</v>
      </c>
      <c r="R45" s="21">
        <v>700</v>
      </c>
      <c r="S45" s="21">
        <v>800</v>
      </c>
      <c r="T45" s="21">
        <v>3655</v>
      </c>
      <c r="U45" s="22"/>
    </row>
    <row r="46" spans="1:21" s="23" customFormat="1" ht="62.25" customHeight="1">
      <c r="A46" s="54"/>
      <c r="B46" s="57"/>
      <c r="C46" s="48"/>
      <c r="D46" s="48"/>
      <c r="E46" s="48"/>
      <c r="F46" s="48"/>
      <c r="G46" s="48"/>
      <c r="H46" s="48"/>
      <c r="I46" s="48"/>
      <c r="J46" s="48"/>
      <c r="K46" s="51"/>
      <c r="L46" s="44" t="s">
        <v>66</v>
      </c>
      <c r="M46" s="21"/>
      <c r="N46" s="21">
        <v>109</v>
      </c>
      <c r="O46" s="21"/>
      <c r="P46" s="21">
        <v>112</v>
      </c>
      <c r="Q46" s="21">
        <v>100</v>
      </c>
      <c r="R46" s="21">
        <v>100</v>
      </c>
      <c r="S46" s="21">
        <v>100</v>
      </c>
      <c r="T46" s="21">
        <v>615</v>
      </c>
      <c r="U46" s="22"/>
    </row>
    <row r="47" spans="1:21" s="23" customFormat="1" ht="62.25" customHeight="1">
      <c r="A47" s="55"/>
      <c r="B47" s="58"/>
      <c r="C47" s="49"/>
      <c r="D47" s="49"/>
      <c r="E47" s="49"/>
      <c r="F47" s="49"/>
      <c r="G47" s="49"/>
      <c r="H47" s="49"/>
      <c r="I47" s="49"/>
      <c r="J47" s="49"/>
      <c r="K47" s="52"/>
      <c r="L47" s="44" t="s">
        <v>67</v>
      </c>
      <c r="M47" s="21"/>
      <c r="N47" s="21">
        <v>50</v>
      </c>
      <c r="O47" s="21"/>
      <c r="P47" s="21">
        <v>100</v>
      </c>
      <c r="Q47" s="21">
        <v>200</v>
      </c>
      <c r="R47" s="21">
        <v>300</v>
      </c>
      <c r="S47" s="21">
        <v>400</v>
      </c>
      <c r="T47" s="21">
        <v>1068</v>
      </c>
      <c r="U47" s="22"/>
    </row>
    <row r="48" spans="1:21" s="23" customFormat="1" ht="81" customHeight="1">
      <c r="A48" s="62" t="s">
        <v>78</v>
      </c>
      <c r="B48" s="18" t="s">
        <v>5</v>
      </c>
      <c r="C48" s="19">
        <f>C49</f>
        <v>194764876</v>
      </c>
      <c r="D48" s="19">
        <f aca="true" t="shared" si="3" ref="D48:J48">D49</f>
        <v>23685500</v>
      </c>
      <c r="E48" s="19">
        <f t="shared" si="3"/>
        <v>25291226</v>
      </c>
      <c r="F48" s="19">
        <f t="shared" si="3"/>
        <v>24592841</v>
      </c>
      <c r="G48" s="19">
        <f t="shared" si="3"/>
        <v>30370309</v>
      </c>
      <c r="H48" s="19">
        <f t="shared" si="3"/>
        <v>30275000</v>
      </c>
      <c r="I48" s="19">
        <f t="shared" si="3"/>
        <v>30275000</v>
      </c>
      <c r="J48" s="19">
        <f t="shared" si="3"/>
        <v>30275000</v>
      </c>
      <c r="K48" s="50" t="s">
        <v>68</v>
      </c>
      <c r="L48" s="15" t="s">
        <v>71</v>
      </c>
      <c r="M48" s="21">
        <v>700</v>
      </c>
      <c r="N48" s="21">
        <v>725</v>
      </c>
      <c r="O48" s="21">
        <v>700</v>
      </c>
      <c r="P48" s="21">
        <v>725</v>
      </c>
      <c r="Q48" s="21">
        <v>725</v>
      </c>
      <c r="R48" s="21">
        <v>725</v>
      </c>
      <c r="S48" s="21">
        <v>725</v>
      </c>
      <c r="T48" s="21">
        <f>M48+N48+O48+P48+Q48+R48+S48</f>
        <v>5025</v>
      </c>
      <c r="U48" s="22"/>
    </row>
    <row r="49" spans="1:21" s="23" customFormat="1" ht="60" customHeight="1">
      <c r="A49" s="63"/>
      <c r="B49" s="18" t="s">
        <v>19</v>
      </c>
      <c r="C49" s="19">
        <f>D49+E49+F49+G49+H49+I49+J49</f>
        <v>194764876</v>
      </c>
      <c r="D49" s="19">
        <v>23685500</v>
      </c>
      <c r="E49" s="19">
        <f>12000000+13291226</f>
        <v>25291226</v>
      </c>
      <c r="F49" s="19">
        <f>11000000+13592841</f>
        <v>24592841</v>
      </c>
      <c r="G49" s="19">
        <f>12000000+18370309</f>
        <v>30370309</v>
      </c>
      <c r="H49" s="19">
        <f>12000000+18275000</f>
        <v>30275000</v>
      </c>
      <c r="I49" s="19">
        <f>12000000+18275000</f>
        <v>30275000</v>
      </c>
      <c r="J49" s="19">
        <f>12000000+18275000</f>
        <v>30275000</v>
      </c>
      <c r="K49" s="52"/>
      <c r="L49" s="15" t="s">
        <v>61</v>
      </c>
      <c r="M49" s="21">
        <v>6</v>
      </c>
      <c r="N49" s="21">
        <v>6</v>
      </c>
      <c r="O49" s="21">
        <v>6</v>
      </c>
      <c r="P49" s="21">
        <v>6</v>
      </c>
      <c r="Q49" s="21">
        <v>6</v>
      </c>
      <c r="R49" s="21">
        <v>6</v>
      </c>
      <c r="S49" s="21">
        <v>6</v>
      </c>
      <c r="T49" s="21">
        <f>M49+N49+O49+P49+Q49+R49+S49</f>
        <v>42</v>
      </c>
      <c r="U49" s="22"/>
    </row>
    <row r="50" spans="1:21" s="23" customFormat="1" ht="28.5" customHeight="1">
      <c r="A50" s="53" t="s">
        <v>79</v>
      </c>
      <c r="B50" s="18" t="s">
        <v>5</v>
      </c>
      <c r="C50" s="19">
        <f>C51</f>
        <v>28444960</v>
      </c>
      <c r="D50" s="19">
        <f aca="true" t="shared" si="4" ref="D50:J50">D51</f>
        <v>10745000</v>
      </c>
      <c r="E50" s="19">
        <f t="shared" si="4"/>
        <v>17699960</v>
      </c>
      <c r="F50" s="19">
        <f t="shared" si="4"/>
        <v>0</v>
      </c>
      <c r="G50" s="19">
        <f t="shared" si="4"/>
        <v>0</v>
      </c>
      <c r="H50" s="19">
        <f t="shared" si="4"/>
        <v>0</v>
      </c>
      <c r="I50" s="19">
        <f t="shared" si="4"/>
        <v>0</v>
      </c>
      <c r="J50" s="19">
        <f t="shared" si="4"/>
        <v>0</v>
      </c>
      <c r="K50" s="50" t="s">
        <v>68</v>
      </c>
      <c r="L50" s="64" t="s">
        <v>100</v>
      </c>
      <c r="M50" s="50">
        <v>2</v>
      </c>
      <c r="N50" s="50">
        <v>3</v>
      </c>
      <c r="O50" s="50"/>
      <c r="P50" s="50"/>
      <c r="Q50" s="50"/>
      <c r="R50" s="50"/>
      <c r="S50" s="50"/>
      <c r="T50" s="50">
        <v>5</v>
      </c>
      <c r="U50" s="22"/>
    </row>
    <row r="51" spans="1:21" s="23" customFormat="1" ht="80.25" customHeight="1">
      <c r="A51" s="54"/>
      <c r="B51" s="56" t="s">
        <v>19</v>
      </c>
      <c r="C51" s="47">
        <f>D51+E51+F51+G51+H51+I51+J51</f>
        <v>28444960</v>
      </c>
      <c r="D51" s="47">
        <f>1000000+14670000-4925000</f>
        <v>10745000</v>
      </c>
      <c r="E51" s="47">
        <v>17699960</v>
      </c>
      <c r="F51" s="47"/>
      <c r="G51" s="47"/>
      <c r="H51" s="47"/>
      <c r="I51" s="47"/>
      <c r="J51" s="47"/>
      <c r="K51" s="51"/>
      <c r="L51" s="79"/>
      <c r="M51" s="52"/>
      <c r="N51" s="52"/>
      <c r="O51" s="52"/>
      <c r="P51" s="52"/>
      <c r="Q51" s="52"/>
      <c r="R51" s="52"/>
      <c r="S51" s="52"/>
      <c r="T51" s="52"/>
      <c r="U51" s="22"/>
    </row>
    <row r="52" spans="1:21" s="23" customFormat="1" ht="15.75" customHeight="1" hidden="1">
      <c r="A52" s="54"/>
      <c r="B52" s="57"/>
      <c r="C52" s="48"/>
      <c r="D52" s="48"/>
      <c r="E52" s="48"/>
      <c r="F52" s="48"/>
      <c r="G52" s="48"/>
      <c r="H52" s="48"/>
      <c r="I52" s="48"/>
      <c r="J52" s="48"/>
      <c r="K52" s="51"/>
      <c r="L52" s="65"/>
      <c r="M52" s="17"/>
      <c r="N52" s="17"/>
      <c r="O52" s="17"/>
      <c r="P52" s="17"/>
      <c r="Q52" s="17"/>
      <c r="R52" s="17"/>
      <c r="S52" s="17"/>
      <c r="T52" s="17"/>
      <c r="U52" s="22"/>
    </row>
    <row r="53" spans="1:21" s="23" customFormat="1" ht="15.75" customHeight="1">
      <c r="A53" s="54"/>
      <c r="B53" s="57"/>
      <c r="C53" s="48"/>
      <c r="D53" s="48"/>
      <c r="E53" s="48"/>
      <c r="F53" s="48"/>
      <c r="G53" s="48"/>
      <c r="H53" s="48"/>
      <c r="I53" s="48"/>
      <c r="J53" s="48"/>
      <c r="K53" s="51"/>
      <c r="L53" s="44" t="s">
        <v>101</v>
      </c>
      <c r="M53" s="20">
        <v>1</v>
      </c>
      <c r="N53" s="20">
        <v>1</v>
      </c>
      <c r="O53" s="20"/>
      <c r="P53" s="20"/>
      <c r="Q53" s="20"/>
      <c r="R53" s="20"/>
      <c r="S53" s="20"/>
      <c r="T53" s="20" t="s">
        <v>108</v>
      </c>
      <c r="U53" s="22"/>
    </row>
    <row r="54" spans="1:21" s="23" customFormat="1" ht="34.5" customHeight="1">
      <c r="A54" s="54"/>
      <c r="B54" s="57"/>
      <c r="C54" s="48"/>
      <c r="D54" s="48"/>
      <c r="E54" s="48"/>
      <c r="F54" s="48"/>
      <c r="G54" s="48"/>
      <c r="H54" s="48"/>
      <c r="I54" s="48"/>
      <c r="J54" s="48"/>
      <c r="K54" s="51"/>
      <c r="L54" s="44" t="s">
        <v>102</v>
      </c>
      <c r="M54" s="20">
        <v>1</v>
      </c>
      <c r="N54" s="20">
        <v>1</v>
      </c>
      <c r="O54" s="20"/>
      <c r="P54" s="20"/>
      <c r="Q54" s="20"/>
      <c r="R54" s="20"/>
      <c r="S54" s="20"/>
      <c r="T54" s="20" t="s">
        <v>108</v>
      </c>
      <c r="U54" s="22"/>
    </row>
    <row r="55" spans="1:21" s="23" customFormat="1" ht="45.75" customHeight="1">
      <c r="A55" s="55"/>
      <c r="B55" s="58"/>
      <c r="C55" s="49"/>
      <c r="D55" s="49"/>
      <c r="E55" s="49"/>
      <c r="F55" s="49"/>
      <c r="G55" s="49"/>
      <c r="H55" s="49"/>
      <c r="I55" s="49"/>
      <c r="J55" s="49"/>
      <c r="K55" s="52"/>
      <c r="L55" s="44" t="s">
        <v>103</v>
      </c>
      <c r="M55" s="20"/>
      <c r="N55" s="20">
        <v>1</v>
      </c>
      <c r="O55" s="20"/>
      <c r="P55" s="20"/>
      <c r="Q55" s="20"/>
      <c r="R55" s="20"/>
      <c r="S55" s="20"/>
      <c r="T55" s="20">
        <v>1</v>
      </c>
      <c r="U55" s="22"/>
    </row>
    <row r="56" spans="1:21" s="23" customFormat="1" ht="33.75" customHeight="1">
      <c r="A56" s="53" t="s">
        <v>80</v>
      </c>
      <c r="B56" s="18" t="s">
        <v>5</v>
      </c>
      <c r="C56" s="19">
        <f>C57</f>
        <v>17224541</v>
      </c>
      <c r="D56" s="19">
        <f aca="true" t="shared" si="5" ref="D56:J56">D57</f>
        <v>2439527</v>
      </c>
      <c r="E56" s="19">
        <f t="shared" si="5"/>
        <v>2464169</v>
      </c>
      <c r="F56" s="19">
        <f t="shared" si="5"/>
        <v>2464169</v>
      </c>
      <c r="G56" s="19">
        <f t="shared" si="5"/>
        <v>2464169</v>
      </c>
      <c r="H56" s="19">
        <f t="shared" si="5"/>
        <v>2464169</v>
      </c>
      <c r="I56" s="19">
        <f t="shared" si="5"/>
        <v>2464169</v>
      </c>
      <c r="J56" s="19">
        <f t="shared" si="5"/>
        <v>2464169</v>
      </c>
      <c r="K56" s="50" t="s">
        <v>68</v>
      </c>
      <c r="L56" s="64" t="s">
        <v>62</v>
      </c>
      <c r="M56" s="50">
        <v>4</v>
      </c>
      <c r="N56" s="50">
        <v>4</v>
      </c>
      <c r="O56" s="50">
        <v>4</v>
      </c>
      <c r="P56" s="50">
        <v>4</v>
      </c>
      <c r="Q56" s="50">
        <v>4</v>
      </c>
      <c r="R56" s="50">
        <v>4</v>
      </c>
      <c r="S56" s="50">
        <v>4</v>
      </c>
      <c r="T56" s="50">
        <f>S56+R56+Q56+P56+O56+N56+M56</f>
        <v>28</v>
      </c>
      <c r="U56" s="22"/>
    </row>
    <row r="57" spans="1:21" s="23" customFormat="1" ht="62.25" customHeight="1">
      <c r="A57" s="55"/>
      <c r="B57" s="18" t="s">
        <v>19</v>
      </c>
      <c r="C57" s="19">
        <f>D57+E57+F57+G57+H57+I57+J57</f>
        <v>17224541</v>
      </c>
      <c r="D57" s="19">
        <v>2439527</v>
      </c>
      <c r="E57" s="19">
        <v>2464169</v>
      </c>
      <c r="F57" s="19">
        <v>2464169</v>
      </c>
      <c r="G57" s="19">
        <v>2464169</v>
      </c>
      <c r="H57" s="19">
        <v>2464169</v>
      </c>
      <c r="I57" s="19">
        <v>2464169</v>
      </c>
      <c r="J57" s="19">
        <v>2464169</v>
      </c>
      <c r="K57" s="52"/>
      <c r="L57" s="65"/>
      <c r="M57" s="52"/>
      <c r="N57" s="52"/>
      <c r="O57" s="52"/>
      <c r="P57" s="52"/>
      <c r="Q57" s="52"/>
      <c r="R57" s="52"/>
      <c r="S57" s="52"/>
      <c r="T57" s="52"/>
      <c r="U57" s="22"/>
    </row>
    <row r="58" spans="1:21" s="23" customFormat="1" ht="34.5" customHeight="1">
      <c r="A58" s="53" t="s">
        <v>81</v>
      </c>
      <c r="B58" s="18" t="s">
        <v>5</v>
      </c>
      <c r="C58" s="19">
        <f>C59</f>
        <v>4142659</v>
      </c>
      <c r="D58" s="19">
        <f aca="true" t="shared" si="6" ref="D58:J58">D59</f>
        <v>586729</v>
      </c>
      <c r="E58" s="19">
        <f t="shared" si="6"/>
        <v>592655</v>
      </c>
      <c r="F58" s="19">
        <f t="shared" si="6"/>
        <v>592655</v>
      </c>
      <c r="G58" s="19">
        <f t="shared" si="6"/>
        <v>592655</v>
      </c>
      <c r="H58" s="19">
        <f t="shared" si="6"/>
        <v>592655</v>
      </c>
      <c r="I58" s="19">
        <f t="shared" si="6"/>
        <v>592655</v>
      </c>
      <c r="J58" s="19">
        <f t="shared" si="6"/>
        <v>592655</v>
      </c>
      <c r="K58" s="50" t="s">
        <v>68</v>
      </c>
      <c r="L58" s="64" t="s">
        <v>77</v>
      </c>
      <c r="M58" s="50">
        <v>50</v>
      </c>
      <c r="N58" s="50">
        <v>50</v>
      </c>
      <c r="O58" s="50">
        <v>50</v>
      </c>
      <c r="P58" s="50">
        <v>50</v>
      </c>
      <c r="Q58" s="50">
        <v>50</v>
      </c>
      <c r="R58" s="50">
        <v>50</v>
      </c>
      <c r="S58" s="50">
        <v>50</v>
      </c>
      <c r="T58" s="50">
        <f>S58+R58+Q58+P58+O58+N58+M58</f>
        <v>350</v>
      </c>
      <c r="U58" s="22"/>
    </row>
    <row r="59" spans="1:21" s="23" customFormat="1" ht="66.75" customHeight="1">
      <c r="A59" s="55"/>
      <c r="B59" s="18" t="s">
        <v>19</v>
      </c>
      <c r="C59" s="19">
        <f>D59+E59+F59+G59+H59+I59+J59</f>
        <v>4142659</v>
      </c>
      <c r="D59" s="19">
        <v>586729</v>
      </c>
      <c r="E59" s="19">
        <v>592655</v>
      </c>
      <c r="F59" s="19">
        <v>592655</v>
      </c>
      <c r="G59" s="19">
        <v>592655</v>
      </c>
      <c r="H59" s="19">
        <v>592655</v>
      </c>
      <c r="I59" s="19">
        <v>592655</v>
      </c>
      <c r="J59" s="19">
        <v>592655</v>
      </c>
      <c r="K59" s="52"/>
      <c r="L59" s="65"/>
      <c r="M59" s="52"/>
      <c r="N59" s="52"/>
      <c r="O59" s="52"/>
      <c r="P59" s="52"/>
      <c r="Q59" s="52"/>
      <c r="R59" s="52"/>
      <c r="S59" s="52"/>
      <c r="T59" s="52"/>
      <c r="U59" s="22"/>
    </row>
    <row r="60" spans="1:21" s="23" customFormat="1" ht="34.5" customHeight="1">
      <c r="A60" s="53" t="s">
        <v>104</v>
      </c>
      <c r="B60" s="18" t="s">
        <v>5</v>
      </c>
      <c r="C60" s="19">
        <f>C61</f>
        <v>11305000</v>
      </c>
      <c r="D60" s="19">
        <f aca="true" t="shared" si="7" ref="D60:J60">D61</f>
        <v>1805000</v>
      </c>
      <c r="E60" s="19">
        <f t="shared" si="7"/>
        <v>950000</v>
      </c>
      <c r="F60" s="19">
        <f t="shared" si="7"/>
        <v>950000</v>
      </c>
      <c r="G60" s="19">
        <f t="shared" si="7"/>
        <v>1900000</v>
      </c>
      <c r="H60" s="19">
        <f t="shared" si="7"/>
        <v>1900000</v>
      </c>
      <c r="I60" s="19">
        <f t="shared" si="7"/>
        <v>1900000</v>
      </c>
      <c r="J60" s="19">
        <f t="shared" si="7"/>
        <v>1900000</v>
      </c>
      <c r="K60" s="50" t="s">
        <v>68</v>
      </c>
      <c r="L60" s="64" t="s">
        <v>107</v>
      </c>
      <c r="M60" s="50">
        <v>12</v>
      </c>
      <c r="N60" s="50">
        <v>6</v>
      </c>
      <c r="O60" s="50">
        <v>6</v>
      </c>
      <c r="P60" s="50">
        <v>12</v>
      </c>
      <c r="Q60" s="50">
        <v>12</v>
      </c>
      <c r="R60" s="50">
        <v>12</v>
      </c>
      <c r="S60" s="50">
        <v>12</v>
      </c>
      <c r="T60" s="50">
        <f>S60+R60+Q60+P60+O60+N60+M60</f>
        <v>72</v>
      </c>
      <c r="U60" s="22"/>
    </row>
    <row r="61" spans="1:21" s="23" customFormat="1" ht="63" customHeight="1">
      <c r="A61" s="55"/>
      <c r="B61" s="18" t="s">
        <v>19</v>
      </c>
      <c r="C61" s="19">
        <f>D61+E61+F61+G61+H61+I61+J61</f>
        <v>11305000</v>
      </c>
      <c r="D61" s="19">
        <v>1805000</v>
      </c>
      <c r="E61" s="19">
        <v>950000</v>
      </c>
      <c r="F61" s="19">
        <v>950000</v>
      </c>
      <c r="G61" s="19">
        <v>1900000</v>
      </c>
      <c r="H61" s="19">
        <v>1900000</v>
      </c>
      <c r="I61" s="19">
        <v>1900000</v>
      </c>
      <c r="J61" s="19">
        <v>1900000</v>
      </c>
      <c r="K61" s="52"/>
      <c r="L61" s="65"/>
      <c r="M61" s="52"/>
      <c r="N61" s="52"/>
      <c r="O61" s="52"/>
      <c r="P61" s="52"/>
      <c r="Q61" s="52"/>
      <c r="R61" s="52"/>
      <c r="S61" s="52"/>
      <c r="T61" s="52"/>
      <c r="U61" s="22"/>
    </row>
    <row r="62" spans="1:21" s="23" customFormat="1" ht="60" customHeight="1">
      <c r="A62" s="53" t="s">
        <v>82</v>
      </c>
      <c r="B62" s="18" t="s">
        <v>5</v>
      </c>
      <c r="C62" s="19">
        <f>C63</f>
        <v>42998732</v>
      </c>
      <c r="D62" s="19">
        <f aca="true" t="shared" si="8" ref="D62:J62">D63</f>
        <v>3473910</v>
      </c>
      <c r="E62" s="19">
        <f t="shared" si="8"/>
        <v>4430780</v>
      </c>
      <c r="F62" s="19">
        <f t="shared" si="8"/>
        <v>294042</v>
      </c>
      <c r="G62" s="19">
        <f t="shared" si="8"/>
        <v>8700000</v>
      </c>
      <c r="H62" s="19">
        <f t="shared" si="8"/>
        <v>8700000</v>
      </c>
      <c r="I62" s="19">
        <f t="shared" si="8"/>
        <v>8700000</v>
      </c>
      <c r="J62" s="19">
        <f t="shared" si="8"/>
        <v>8700000</v>
      </c>
      <c r="K62" s="50" t="s">
        <v>68</v>
      </c>
      <c r="L62" s="44" t="s">
        <v>105</v>
      </c>
      <c r="M62" s="21">
        <v>235</v>
      </c>
      <c r="N62" s="21">
        <v>388</v>
      </c>
      <c r="O62" s="21">
        <v>388</v>
      </c>
      <c r="P62" s="21">
        <v>500</v>
      </c>
      <c r="Q62" s="21">
        <v>600</v>
      </c>
      <c r="R62" s="21">
        <v>700</v>
      </c>
      <c r="S62" s="21">
        <v>800</v>
      </c>
      <c r="T62" s="21">
        <v>3655</v>
      </c>
      <c r="U62" s="22"/>
    </row>
    <row r="63" spans="1:21" s="23" customFormat="1" ht="62.25" customHeight="1">
      <c r="A63" s="54"/>
      <c r="B63" s="56" t="s">
        <v>19</v>
      </c>
      <c r="C63" s="47">
        <f>D63+E63+F63+G63+H63+I63+J63</f>
        <v>42998732</v>
      </c>
      <c r="D63" s="47">
        <v>3473910</v>
      </c>
      <c r="E63" s="47">
        <v>4430780</v>
      </c>
      <c r="F63" s="47">
        <v>294042</v>
      </c>
      <c r="G63" s="47">
        <v>8700000</v>
      </c>
      <c r="H63" s="47">
        <v>8700000</v>
      </c>
      <c r="I63" s="47">
        <v>8700000</v>
      </c>
      <c r="J63" s="47">
        <v>8700000</v>
      </c>
      <c r="K63" s="51"/>
      <c r="L63" s="44" t="s">
        <v>66</v>
      </c>
      <c r="M63" s="21"/>
      <c r="N63" s="21">
        <v>109</v>
      </c>
      <c r="O63" s="21"/>
      <c r="P63" s="21">
        <v>112</v>
      </c>
      <c r="Q63" s="21">
        <v>100</v>
      </c>
      <c r="R63" s="21">
        <v>100</v>
      </c>
      <c r="S63" s="21">
        <v>100</v>
      </c>
      <c r="T63" s="21">
        <v>615</v>
      </c>
      <c r="U63" s="22"/>
    </row>
    <row r="64" spans="1:21" s="23" customFormat="1" ht="49.5" customHeight="1">
      <c r="A64" s="55"/>
      <c r="B64" s="58"/>
      <c r="C64" s="49"/>
      <c r="D64" s="49"/>
      <c r="E64" s="49"/>
      <c r="F64" s="49"/>
      <c r="G64" s="49"/>
      <c r="H64" s="49"/>
      <c r="I64" s="49"/>
      <c r="J64" s="49"/>
      <c r="K64" s="52"/>
      <c r="L64" s="44" t="s">
        <v>67</v>
      </c>
      <c r="M64" s="21"/>
      <c r="N64" s="21">
        <v>50</v>
      </c>
      <c r="O64" s="21"/>
      <c r="P64" s="21">
        <v>100</v>
      </c>
      <c r="Q64" s="21">
        <v>200</v>
      </c>
      <c r="R64" s="21">
        <v>300</v>
      </c>
      <c r="S64" s="21">
        <v>400</v>
      </c>
      <c r="T64" s="21">
        <v>1068</v>
      </c>
      <c r="U64" s="22"/>
    </row>
    <row r="65" spans="1:21" s="23" customFormat="1" ht="32.25" customHeight="1">
      <c r="A65" s="53" t="s">
        <v>83</v>
      </c>
      <c r="B65" s="18" t="s">
        <v>5</v>
      </c>
      <c r="C65" s="19">
        <f aca="true" t="shared" si="9" ref="C65:J65">C66</f>
        <v>3259074</v>
      </c>
      <c r="D65" s="19">
        <f t="shared" si="9"/>
        <v>3259074</v>
      </c>
      <c r="E65" s="19">
        <f t="shared" si="9"/>
        <v>0</v>
      </c>
      <c r="F65" s="19">
        <f t="shared" si="9"/>
        <v>0</v>
      </c>
      <c r="G65" s="19">
        <f t="shared" si="9"/>
        <v>0</v>
      </c>
      <c r="H65" s="19">
        <f t="shared" si="9"/>
        <v>0</v>
      </c>
      <c r="I65" s="19">
        <f t="shared" si="9"/>
        <v>0</v>
      </c>
      <c r="J65" s="19">
        <f t="shared" si="9"/>
        <v>0</v>
      </c>
      <c r="K65" s="50" t="s">
        <v>68</v>
      </c>
      <c r="L65" s="64" t="s">
        <v>69</v>
      </c>
      <c r="M65" s="50">
        <v>15</v>
      </c>
      <c r="N65" s="50"/>
      <c r="O65" s="50"/>
      <c r="P65" s="50"/>
      <c r="Q65" s="50"/>
      <c r="R65" s="50"/>
      <c r="S65" s="50"/>
      <c r="T65" s="50">
        <v>15</v>
      </c>
      <c r="U65" s="22"/>
    </row>
    <row r="66" spans="1:21" s="23" customFormat="1" ht="64.5" customHeight="1">
      <c r="A66" s="55"/>
      <c r="B66" s="18" t="s">
        <v>19</v>
      </c>
      <c r="C66" s="19">
        <f>D66+E66+F66+G66+H66+I66+J66</f>
        <v>3259074</v>
      </c>
      <c r="D66" s="19">
        <v>3259074</v>
      </c>
      <c r="E66" s="19"/>
      <c r="F66" s="19"/>
      <c r="G66" s="19"/>
      <c r="H66" s="19"/>
      <c r="I66" s="19"/>
      <c r="J66" s="19"/>
      <c r="K66" s="52"/>
      <c r="L66" s="65"/>
      <c r="M66" s="52"/>
      <c r="N66" s="52"/>
      <c r="O66" s="52"/>
      <c r="P66" s="52"/>
      <c r="Q66" s="52"/>
      <c r="R66" s="52"/>
      <c r="S66" s="52"/>
      <c r="T66" s="52"/>
      <c r="U66" s="22"/>
    </row>
    <row r="67" spans="1:21" s="23" customFormat="1" ht="29.25" customHeight="1">
      <c r="A67" s="70" t="s">
        <v>36</v>
      </c>
      <c r="B67" s="18" t="s">
        <v>5</v>
      </c>
      <c r="C67" s="19">
        <f>C68</f>
        <v>994713197</v>
      </c>
      <c r="D67" s="19">
        <f aca="true" t="shared" si="10" ref="D67:J67">D68</f>
        <v>144995680</v>
      </c>
      <c r="E67" s="19">
        <f t="shared" si="10"/>
        <v>151961307</v>
      </c>
      <c r="F67" s="19">
        <f t="shared" si="10"/>
        <v>127097611</v>
      </c>
      <c r="G67" s="19">
        <f t="shared" si="10"/>
        <v>143476927</v>
      </c>
      <c r="H67" s="19">
        <f t="shared" si="10"/>
        <v>142395824</v>
      </c>
      <c r="I67" s="19">
        <f t="shared" si="10"/>
        <v>142390024</v>
      </c>
      <c r="J67" s="19">
        <f t="shared" si="10"/>
        <v>142395824</v>
      </c>
      <c r="K67" s="17" t="s">
        <v>6</v>
      </c>
      <c r="L67" s="17" t="s">
        <v>6</v>
      </c>
      <c r="M67" s="17" t="s">
        <v>6</v>
      </c>
      <c r="N67" s="17" t="s">
        <v>6</v>
      </c>
      <c r="O67" s="17" t="s">
        <v>6</v>
      </c>
      <c r="P67" s="17" t="s">
        <v>6</v>
      </c>
      <c r="Q67" s="17" t="s">
        <v>6</v>
      </c>
      <c r="R67" s="17" t="s">
        <v>6</v>
      </c>
      <c r="S67" s="17" t="s">
        <v>6</v>
      </c>
      <c r="T67" s="17" t="s">
        <v>6</v>
      </c>
      <c r="U67" s="36"/>
    </row>
    <row r="68" spans="1:21" s="23" customFormat="1" ht="60">
      <c r="A68" s="71"/>
      <c r="B68" s="18" t="s">
        <v>7</v>
      </c>
      <c r="C68" s="19">
        <f>C34+C21</f>
        <v>994713197</v>
      </c>
      <c r="D68" s="19">
        <f>D34+D21</f>
        <v>144995680</v>
      </c>
      <c r="E68" s="19">
        <f aca="true" t="shared" si="11" ref="E68:J68">E34+E21</f>
        <v>151961307</v>
      </c>
      <c r="F68" s="19">
        <f t="shared" si="11"/>
        <v>127097611</v>
      </c>
      <c r="G68" s="19">
        <f t="shared" si="11"/>
        <v>143476927</v>
      </c>
      <c r="H68" s="19">
        <f t="shared" si="11"/>
        <v>142395824</v>
      </c>
      <c r="I68" s="19">
        <f t="shared" si="11"/>
        <v>142390024</v>
      </c>
      <c r="J68" s="19">
        <f t="shared" si="11"/>
        <v>142395824</v>
      </c>
      <c r="K68" s="17" t="s">
        <v>6</v>
      </c>
      <c r="L68" s="17" t="s">
        <v>6</v>
      </c>
      <c r="M68" s="17" t="s">
        <v>6</v>
      </c>
      <c r="N68" s="17" t="s">
        <v>6</v>
      </c>
      <c r="O68" s="17" t="s">
        <v>6</v>
      </c>
      <c r="P68" s="17" t="s">
        <v>6</v>
      </c>
      <c r="Q68" s="17" t="s">
        <v>6</v>
      </c>
      <c r="R68" s="17" t="s">
        <v>6</v>
      </c>
      <c r="S68" s="17" t="s">
        <v>6</v>
      </c>
      <c r="T68" s="17" t="s">
        <v>6</v>
      </c>
      <c r="U68" s="22"/>
    </row>
    <row r="69" spans="1:21" s="23" customFormat="1" ht="36.75" customHeight="1">
      <c r="A69" s="80" t="s">
        <v>37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2"/>
      <c r="U69" s="36"/>
    </row>
    <row r="70" spans="1:21" s="23" customFormat="1" ht="36" customHeight="1">
      <c r="A70" s="62" t="s">
        <v>98</v>
      </c>
      <c r="B70" s="18" t="s">
        <v>5</v>
      </c>
      <c r="C70" s="19">
        <f>C71+C72</f>
        <v>32829092</v>
      </c>
      <c r="D70" s="19">
        <f aca="true" t="shared" si="12" ref="D70:J70">D71+D72</f>
        <v>10070668</v>
      </c>
      <c r="E70" s="19">
        <f t="shared" si="12"/>
        <v>16236566</v>
      </c>
      <c r="F70" s="19">
        <f t="shared" si="12"/>
        <v>6521858</v>
      </c>
      <c r="G70" s="19">
        <f t="shared" si="12"/>
        <v>0</v>
      </c>
      <c r="H70" s="19">
        <f t="shared" si="12"/>
        <v>0</v>
      </c>
      <c r="I70" s="19">
        <f t="shared" si="12"/>
        <v>0</v>
      </c>
      <c r="J70" s="19">
        <f t="shared" si="12"/>
        <v>0</v>
      </c>
      <c r="K70" s="50" t="s">
        <v>68</v>
      </c>
      <c r="L70" s="64" t="s">
        <v>43</v>
      </c>
      <c r="M70" s="50">
        <f>M73+M75+M78+M80+M82+M84</f>
        <v>2</v>
      </c>
      <c r="N70" s="50">
        <f>N73+N75+N78+N80+N82+N84</f>
        <v>2</v>
      </c>
      <c r="O70" s="50">
        <f>O73+O75+O78+O80+O82+O84</f>
        <v>1</v>
      </c>
      <c r="P70" s="50">
        <f>P73+P75+P78+P80+P82+P84</f>
        <v>0</v>
      </c>
      <c r="Q70" s="50">
        <f>Q73+Q75+Q78+Q80+Q82+Q84</f>
        <v>0</v>
      </c>
      <c r="R70" s="50"/>
      <c r="S70" s="50"/>
      <c r="T70" s="50">
        <f>M70+N70+O70+P70+Q70+R70+S70</f>
        <v>5</v>
      </c>
      <c r="U70" s="36"/>
    </row>
    <row r="71" spans="1:21" s="23" customFormat="1" ht="67.5" customHeight="1">
      <c r="A71" s="88"/>
      <c r="B71" s="18" t="s">
        <v>65</v>
      </c>
      <c r="C71" s="19">
        <f>C76</f>
        <v>879764</v>
      </c>
      <c r="D71" s="19">
        <f>D76</f>
        <v>879764</v>
      </c>
      <c r="E71" s="19">
        <f aca="true" t="shared" si="13" ref="E71:J71">E76</f>
        <v>0</v>
      </c>
      <c r="F71" s="19">
        <f t="shared" si="13"/>
        <v>0</v>
      </c>
      <c r="G71" s="19">
        <f t="shared" si="13"/>
        <v>0</v>
      </c>
      <c r="H71" s="19">
        <f t="shared" si="13"/>
        <v>0</v>
      </c>
      <c r="I71" s="19">
        <f t="shared" si="13"/>
        <v>0</v>
      </c>
      <c r="J71" s="19">
        <f t="shared" si="13"/>
        <v>0</v>
      </c>
      <c r="K71" s="51"/>
      <c r="L71" s="79"/>
      <c r="M71" s="51"/>
      <c r="N71" s="51"/>
      <c r="O71" s="51"/>
      <c r="P71" s="51"/>
      <c r="Q71" s="51"/>
      <c r="R71" s="51"/>
      <c r="S71" s="51"/>
      <c r="T71" s="51"/>
      <c r="U71" s="36"/>
    </row>
    <row r="72" spans="1:21" s="23" customFormat="1" ht="63.75" customHeight="1">
      <c r="A72" s="63"/>
      <c r="B72" s="18" t="s">
        <v>7</v>
      </c>
      <c r="C72" s="19">
        <f>C74+C77+C79+C81+C83+C85</f>
        <v>31949328</v>
      </c>
      <c r="D72" s="19">
        <f aca="true" t="shared" si="14" ref="D72:J72">D74+D77+D79+D81+D83+D85</f>
        <v>9190904</v>
      </c>
      <c r="E72" s="19">
        <f t="shared" si="14"/>
        <v>16236566</v>
      </c>
      <c r="F72" s="19">
        <f t="shared" si="14"/>
        <v>6521858</v>
      </c>
      <c r="G72" s="19">
        <f t="shared" si="14"/>
        <v>0</v>
      </c>
      <c r="H72" s="19">
        <f t="shared" si="14"/>
        <v>0</v>
      </c>
      <c r="I72" s="19">
        <f t="shared" si="14"/>
        <v>0</v>
      </c>
      <c r="J72" s="19">
        <f t="shared" si="14"/>
        <v>0</v>
      </c>
      <c r="K72" s="51"/>
      <c r="L72" s="65"/>
      <c r="M72" s="52"/>
      <c r="N72" s="52"/>
      <c r="O72" s="52"/>
      <c r="P72" s="52"/>
      <c r="Q72" s="52"/>
      <c r="R72" s="52"/>
      <c r="S72" s="52"/>
      <c r="T72" s="52"/>
      <c r="U72" s="36"/>
    </row>
    <row r="73" spans="1:21" s="23" customFormat="1" ht="30">
      <c r="A73" s="72" t="s">
        <v>84</v>
      </c>
      <c r="B73" s="18" t="s">
        <v>5</v>
      </c>
      <c r="C73" s="19">
        <f aca="true" t="shared" si="15" ref="C73:J73">C74</f>
        <v>18822406</v>
      </c>
      <c r="D73" s="19">
        <f t="shared" si="15"/>
        <v>5835700</v>
      </c>
      <c r="E73" s="19">
        <f t="shared" si="15"/>
        <v>6464848</v>
      </c>
      <c r="F73" s="19">
        <f t="shared" si="15"/>
        <v>6521858</v>
      </c>
      <c r="G73" s="19">
        <f t="shared" si="15"/>
        <v>0</v>
      </c>
      <c r="H73" s="19">
        <f t="shared" si="15"/>
        <v>0</v>
      </c>
      <c r="I73" s="19">
        <f t="shared" si="15"/>
        <v>0</v>
      </c>
      <c r="J73" s="19">
        <f t="shared" si="15"/>
        <v>0</v>
      </c>
      <c r="K73" s="74" t="s">
        <v>68</v>
      </c>
      <c r="L73" s="64" t="s">
        <v>43</v>
      </c>
      <c r="M73" s="50"/>
      <c r="N73" s="50"/>
      <c r="O73" s="50">
        <v>1</v>
      </c>
      <c r="P73" s="20"/>
      <c r="Q73" s="20"/>
      <c r="R73" s="20"/>
      <c r="S73" s="20"/>
      <c r="T73" s="50">
        <v>1</v>
      </c>
      <c r="U73" s="36"/>
    </row>
    <row r="74" spans="1:21" s="23" customFormat="1" ht="60">
      <c r="A74" s="73"/>
      <c r="B74" s="18" t="s">
        <v>7</v>
      </c>
      <c r="C74" s="19">
        <f>D74+E74+F74</f>
        <v>18822406</v>
      </c>
      <c r="D74" s="19">
        <v>5835700</v>
      </c>
      <c r="E74" s="19">
        <f>7778142-1313294</f>
        <v>6464848</v>
      </c>
      <c r="F74" s="19">
        <v>6521858</v>
      </c>
      <c r="G74" s="19">
        <v>0</v>
      </c>
      <c r="H74" s="19">
        <v>0</v>
      </c>
      <c r="I74" s="19">
        <v>0</v>
      </c>
      <c r="J74" s="19">
        <v>0</v>
      </c>
      <c r="K74" s="74"/>
      <c r="L74" s="65"/>
      <c r="M74" s="52"/>
      <c r="N74" s="52"/>
      <c r="O74" s="52"/>
      <c r="P74" s="24"/>
      <c r="Q74" s="24"/>
      <c r="R74" s="24"/>
      <c r="S74" s="24"/>
      <c r="T74" s="52"/>
      <c r="U74" s="36"/>
    </row>
    <row r="75" spans="1:21" s="23" customFormat="1" ht="30">
      <c r="A75" s="72" t="s">
        <v>85</v>
      </c>
      <c r="B75" s="18" t="s">
        <v>5</v>
      </c>
      <c r="C75" s="19">
        <f aca="true" t="shared" si="16" ref="C75:I75">C76+C77</f>
        <v>1881117</v>
      </c>
      <c r="D75" s="19">
        <f t="shared" si="16"/>
        <v>1881117</v>
      </c>
      <c r="E75" s="19">
        <f t="shared" si="16"/>
        <v>0</v>
      </c>
      <c r="F75" s="19">
        <f t="shared" si="16"/>
        <v>0</v>
      </c>
      <c r="G75" s="19">
        <f t="shared" si="16"/>
        <v>0</v>
      </c>
      <c r="H75" s="19">
        <f t="shared" si="16"/>
        <v>0</v>
      </c>
      <c r="I75" s="19">
        <f t="shared" si="16"/>
        <v>0</v>
      </c>
      <c r="J75" s="19">
        <f>J76+J77</f>
        <v>0</v>
      </c>
      <c r="K75" s="74" t="s">
        <v>68</v>
      </c>
      <c r="L75" s="72" t="s">
        <v>43</v>
      </c>
      <c r="M75" s="50">
        <v>1</v>
      </c>
      <c r="N75" s="50"/>
      <c r="O75" s="50"/>
      <c r="P75" s="50"/>
      <c r="Q75" s="50"/>
      <c r="R75" s="20"/>
      <c r="S75" s="20"/>
      <c r="T75" s="50">
        <v>1</v>
      </c>
      <c r="U75" s="36"/>
    </row>
    <row r="76" spans="1:21" s="23" customFormat="1" ht="60">
      <c r="A76" s="78"/>
      <c r="B76" s="18" t="s">
        <v>65</v>
      </c>
      <c r="C76" s="19">
        <f>D76+E76+F76+G76+H76+I76+J76</f>
        <v>879764</v>
      </c>
      <c r="D76" s="19">
        <v>879764</v>
      </c>
      <c r="E76" s="19"/>
      <c r="F76" s="19"/>
      <c r="G76" s="19"/>
      <c r="H76" s="19"/>
      <c r="I76" s="19"/>
      <c r="J76" s="19"/>
      <c r="K76" s="74"/>
      <c r="L76" s="78"/>
      <c r="M76" s="51"/>
      <c r="N76" s="51"/>
      <c r="O76" s="51"/>
      <c r="P76" s="51"/>
      <c r="Q76" s="51"/>
      <c r="R76" s="25"/>
      <c r="S76" s="25"/>
      <c r="T76" s="51"/>
      <c r="U76" s="36"/>
    </row>
    <row r="77" spans="1:21" s="23" customFormat="1" ht="60">
      <c r="A77" s="73"/>
      <c r="B77" s="18" t="s">
        <v>7</v>
      </c>
      <c r="C77" s="19">
        <f>D77+E77+F77+G77+H77+I77+J77</f>
        <v>1001353</v>
      </c>
      <c r="D77" s="19">
        <v>1001353</v>
      </c>
      <c r="E77" s="19">
        <v>0</v>
      </c>
      <c r="F77" s="19">
        <v>0</v>
      </c>
      <c r="G77" s="19"/>
      <c r="H77" s="19"/>
      <c r="I77" s="19"/>
      <c r="J77" s="19"/>
      <c r="K77" s="74"/>
      <c r="L77" s="73"/>
      <c r="M77" s="52"/>
      <c r="N77" s="52"/>
      <c r="O77" s="52"/>
      <c r="P77" s="52"/>
      <c r="Q77" s="52"/>
      <c r="R77" s="24"/>
      <c r="S77" s="24"/>
      <c r="T77" s="52"/>
      <c r="U77" s="36"/>
    </row>
    <row r="78" spans="1:21" s="23" customFormat="1" ht="30">
      <c r="A78" s="72" t="s">
        <v>86</v>
      </c>
      <c r="B78" s="18" t="s">
        <v>5</v>
      </c>
      <c r="C78" s="19">
        <f>C79</f>
        <v>2353851</v>
      </c>
      <c r="D78" s="19">
        <f aca="true" t="shared" si="17" ref="D78:J78">D79</f>
        <v>2353851</v>
      </c>
      <c r="E78" s="19">
        <f t="shared" si="17"/>
        <v>0</v>
      </c>
      <c r="F78" s="19">
        <f t="shared" si="17"/>
        <v>0</v>
      </c>
      <c r="G78" s="19">
        <f t="shared" si="17"/>
        <v>0</v>
      </c>
      <c r="H78" s="19">
        <f t="shared" si="17"/>
        <v>0</v>
      </c>
      <c r="I78" s="19">
        <f t="shared" si="17"/>
        <v>0</v>
      </c>
      <c r="J78" s="19">
        <f t="shared" si="17"/>
        <v>0</v>
      </c>
      <c r="K78" s="74" t="s">
        <v>68</v>
      </c>
      <c r="L78" s="72" t="s">
        <v>43</v>
      </c>
      <c r="M78" s="50">
        <v>1</v>
      </c>
      <c r="N78" s="50"/>
      <c r="O78" s="50"/>
      <c r="P78" s="50"/>
      <c r="Q78" s="50"/>
      <c r="R78" s="50"/>
      <c r="S78" s="50"/>
      <c r="T78" s="50">
        <v>1</v>
      </c>
      <c r="U78" s="36"/>
    </row>
    <row r="79" spans="1:21" s="23" customFormat="1" ht="62.25" customHeight="1">
      <c r="A79" s="73"/>
      <c r="B79" s="18" t="s">
        <v>7</v>
      </c>
      <c r="C79" s="19">
        <f>D79+E79+F79+G79+H79+I79+J79</f>
        <v>2353851</v>
      </c>
      <c r="D79" s="19">
        <v>2353851</v>
      </c>
      <c r="E79" s="19">
        <v>0</v>
      </c>
      <c r="F79" s="19">
        <v>0</v>
      </c>
      <c r="G79" s="19"/>
      <c r="H79" s="19"/>
      <c r="I79" s="19"/>
      <c r="J79" s="19"/>
      <c r="K79" s="74"/>
      <c r="L79" s="73"/>
      <c r="M79" s="52"/>
      <c r="N79" s="52"/>
      <c r="O79" s="52"/>
      <c r="P79" s="52"/>
      <c r="Q79" s="52"/>
      <c r="R79" s="52"/>
      <c r="S79" s="52"/>
      <c r="T79" s="52"/>
      <c r="U79" s="36"/>
    </row>
    <row r="80" spans="1:21" s="23" customFormat="1" ht="30">
      <c r="A80" s="72" t="s">
        <v>99</v>
      </c>
      <c r="B80" s="18" t="s">
        <v>5</v>
      </c>
      <c r="C80" s="19">
        <f aca="true" t="shared" si="18" ref="C80:J80">C81</f>
        <v>9771718</v>
      </c>
      <c r="D80" s="19">
        <f t="shared" si="18"/>
        <v>0</v>
      </c>
      <c r="E80" s="19">
        <f t="shared" si="18"/>
        <v>9771718</v>
      </c>
      <c r="F80" s="19">
        <f t="shared" si="18"/>
        <v>0</v>
      </c>
      <c r="G80" s="19">
        <f t="shared" si="18"/>
        <v>0</v>
      </c>
      <c r="H80" s="19">
        <f t="shared" si="18"/>
        <v>0</v>
      </c>
      <c r="I80" s="19">
        <f t="shared" si="18"/>
        <v>0</v>
      </c>
      <c r="J80" s="19">
        <f t="shared" si="18"/>
        <v>0</v>
      </c>
      <c r="K80" s="74" t="s">
        <v>68</v>
      </c>
      <c r="L80" s="72" t="s">
        <v>43</v>
      </c>
      <c r="M80" s="50"/>
      <c r="N80" s="50">
        <v>2</v>
      </c>
      <c r="O80" s="50"/>
      <c r="P80" s="50"/>
      <c r="Q80" s="50"/>
      <c r="R80" s="50"/>
      <c r="S80" s="50"/>
      <c r="T80" s="50">
        <v>2</v>
      </c>
      <c r="U80" s="36"/>
    </row>
    <row r="81" spans="1:21" s="23" customFormat="1" ht="60">
      <c r="A81" s="73"/>
      <c r="B81" s="18" t="s">
        <v>7</v>
      </c>
      <c r="C81" s="19">
        <f>D81+E81+F81+G81+H81+I81+J81</f>
        <v>9771718</v>
      </c>
      <c r="D81" s="19"/>
      <c r="E81" s="19">
        <v>9771718</v>
      </c>
      <c r="F81" s="19">
        <v>0</v>
      </c>
      <c r="G81" s="19"/>
      <c r="H81" s="19"/>
      <c r="I81" s="19"/>
      <c r="J81" s="19"/>
      <c r="K81" s="74"/>
      <c r="L81" s="73"/>
      <c r="M81" s="52"/>
      <c r="N81" s="52"/>
      <c r="O81" s="52"/>
      <c r="P81" s="52"/>
      <c r="Q81" s="52"/>
      <c r="R81" s="52"/>
      <c r="S81" s="52"/>
      <c r="T81" s="52"/>
      <c r="U81" s="36"/>
    </row>
    <row r="82" spans="1:21" s="23" customFormat="1" ht="30" hidden="1">
      <c r="A82" s="72" t="s">
        <v>87</v>
      </c>
      <c r="B82" s="18" t="s">
        <v>5</v>
      </c>
      <c r="C82" s="19">
        <f aca="true" t="shared" si="19" ref="C82:J82">C83</f>
        <v>0</v>
      </c>
      <c r="D82" s="19">
        <f t="shared" si="19"/>
        <v>0</v>
      </c>
      <c r="E82" s="19">
        <f t="shared" si="19"/>
        <v>0</v>
      </c>
      <c r="F82" s="19">
        <f t="shared" si="19"/>
        <v>0</v>
      </c>
      <c r="G82" s="19">
        <f t="shared" si="19"/>
        <v>0</v>
      </c>
      <c r="H82" s="19">
        <f t="shared" si="19"/>
        <v>0</v>
      </c>
      <c r="I82" s="19">
        <f t="shared" si="19"/>
        <v>0</v>
      </c>
      <c r="J82" s="19">
        <f t="shared" si="19"/>
        <v>0</v>
      </c>
      <c r="K82" s="74" t="s">
        <v>68</v>
      </c>
      <c r="L82" s="72" t="s">
        <v>43</v>
      </c>
      <c r="M82" s="50"/>
      <c r="N82" s="50"/>
      <c r="O82" s="50"/>
      <c r="P82" s="20"/>
      <c r="Q82" s="20"/>
      <c r="R82" s="50">
        <v>1</v>
      </c>
      <c r="S82" s="20"/>
      <c r="T82" s="50">
        <v>1</v>
      </c>
      <c r="U82" s="36"/>
    </row>
    <row r="83" spans="1:21" s="23" customFormat="1" ht="60" hidden="1">
      <c r="A83" s="73"/>
      <c r="B83" s="18" t="s">
        <v>7</v>
      </c>
      <c r="C83" s="19">
        <f>D83+E83+F83+G83+H83+I83+J83</f>
        <v>0</v>
      </c>
      <c r="D83" s="19"/>
      <c r="E83" s="19">
        <v>0</v>
      </c>
      <c r="F83" s="19">
        <v>0</v>
      </c>
      <c r="G83" s="19"/>
      <c r="H83" s="19"/>
      <c r="I83" s="19"/>
      <c r="J83" s="19"/>
      <c r="K83" s="74"/>
      <c r="L83" s="73"/>
      <c r="M83" s="52"/>
      <c r="N83" s="52"/>
      <c r="O83" s="52"/>
      <c r="P83" s="24"/>
      <c r="Q83" s="24"/>
      <c r="R83" s="52"/>
      <c r="S83" s="24"/>
      <c r="T83" s="52"/>
      <c r="U83" s="36"/>
    </row>
    <row r="84" spans="1:21" s="23" customFormat="1" ht="30" hidden="1">
      <c r="A84" s="72" t="s">
        <v>88</v>
      </c>
      <c r="B84" s="18" t="s">
        <v>5</v>
      </c>
      <c r="C84" s="19">
        <f>C85</f>
        <v>0</v>
      </c>
      <c r="D84" s="19">
        <f>D85</f>
        <v>0</v>
      </c>
      <c r="E84" s="19">
        <f>E85</f>
        <v>0</v>
      </c>
      <c r="F84" s="19">
        <f>F85</f>
        <v>0</v>
      </c>
      <c r="G84" s="19"/>
      <c r="H84" s="19"/>
      <c r="I84" s="19"/>
      <c r="J84" s="19"/>
      <c r="K84" s="74" t="s">
        <v>68</v>
      </c>
      <c r="L84" s="72" t="s">
        <v>43</v>
      </c>
      <c r="M84" s="50"/>
      <c r="N84" s="50"/>
      <c r="O84" s="50"/>
      <c r="P84" s="20"/>
      <c r="Q84" s="20"/>
      <c r="R84" s="20"/>
      <c r="S84" s="50">
        <v>1</v>
      </c>
      <c r="T84" s="50">
        <v>1</v>
      </c>
      <c r="U84" s="36"/>
    </row>
    <row r="85" spans="1:21" s="23" customFormat="1" ht="81.75" customHeight="1" hidden="1">
      <c r="A85" s="73"/>
      <c r="B85" s="18" t="s">
        <v>7</v>
      </c>
      <c r="C85" s="19">
        <f>D85+E85+F85+G85+H85+I85+J85</f>
        <v>0</v>
      </c>
      <c r="D85" s="19"/>
      <c r="E85" s="19">
        <v>0</v>
      </c>
      <c r="F85" s="19">
        <v>0</v>
      </c>
      <c r="G85" s="19"/>
      <c r="H85" s="19"/>
      <c r="I85" s="19"/>
      <c r="J85" s="19"/>
      <c r="K85" s="74"/>
      <c r="L85" s="73"/>
      <c r="M85" s="52"/>
      <c r="N85" s="52"/>
      <c r="O85" s="52"/>
      <c r="P85" s="24"/>
      <c r="Q85" s="24"/>
      <c r="R85" s="24"/>
      <c r="S85" s="52"/>
      <c r="T85" s="52"/>
      <c r="U85" s="36"/>
    </row>
    <row r="86" spans="1:21" s="23" customFormat="1" ht="32.25" customHeight="1">
      <c r="A86" s="53" t="s">
        <v>55</v>
      </c>
      <c r="B86" s="18" t="s">
        <v>5</v>
      </c>
      <c r="C86" s="19">
        <f aca="true" t="shared" si="20" ref="C86:J86">C87</f>
        <v>47012017</v>
      </c>
      <c r="D86" s="19">
        <f t="shared" si="20"/>
        <v>15000000</v>
      </c>
      <c r="E86" s="19">
        <f t="shared" si="20"/>
        <v>32012017</v>
      </c>
      <c r="F86" s="19">
        <f t="shared" si="20"/>
        <v>0</v>
      </c>
      <c r="G86" s="19">
        <f t="shared" si="20"/>
        <v>0</v>
      </c>
      <c r="H86" s="19">
        <f t="shared" si="20"/>
        <v>0</v>
      </c>
      <c r="I86" s="19">
        <f t="shared" si="20"/>
        <v>0</v>
      </c>
      <c r="J86" s="19">
        <f t="shared" si="20"/>
        <v>0</v>
      </c>
      <c r="K86" s="50" t="s">
        <v>68</v>
      </c>
      <c r="L86" s="53" t="s">
        <v>46</v>
      </c>
      <c r="M86" s="56"/>
      <c r="N86" s="56" t="s">
        <v>16</v>
      </c>
      <c r="O86" s="56" t="s">
        <v>16</v>
      </c>
      <c r="P86" s="27"/>
      <c r="Q86" s="27"/>
      <c r="R86" s="27"/>
      <c r="S86" s="27"/>
      <c r="T86" s="56" t="s">
        <v>16</v>
      </c>
      <c r="U86" s="36"/>
    </row>
    <row r="87" spans="1:21" s="23" customFormat="1" ht="60" customHeight="1">
      <c r="A87" s="54"/>
      <c r="B87" s="27" t="s">
        <v>7</v>
      </c>
      <c r="C87" s="26">
        <f>D87+E87+F87+G87+H87+I87+J87</f>
        <v>47012017</v>
      </c>
      <c r="D87" s="26">
        <v>15000000</v>
      </c>
      <c r="E87" s="26">
        <v>32012017</v>
      </c>
      <c r="F87" s="26">
        <v>0</v>
      </c>
      <c r="G87" s="19">
        <v>0</v>
      </c>
      <c r="H87" s="19">
        <v>0</v>
      </c>
      <c r="I87" s="19">
        <v>0</v>
      </c>
      <c r="J87" s="19">
        <v>0</v>
      </c>
      <c r="K87" s="52"/>
      <c r="L87" s="55"/>
      <c r="M87" s="58"/>
      <c r="N87" s="58"/>
      <c r="O87" s="58"/>
      <c r="P87" s="28"/>
      <c r="Q87" s="28"/>
      <c r="R87" s="28"/>
      <c r="S87" s="28"/>
      <c r="T87" s="58"/>
      <c r="U87" s="36"/>
    </row>
    <row r="88" spans="1:21" s="23" customFormat="1" ht="30">
      <c r="A88" s="70" t="s">
        <v>72</v>
      </c>
      <c r="B88" s="18" t="s">
        <v>5</v>
      </c>
      <c r="C88" s="19">
        <f>C89+C90</f>
        <v>79841109</v>
      </c>
      <c r="D88" s="19">
        <f aca="true" t="shared" si="21" ref="D88:J88">D89+D90</f>
        <v>25070668</v>
      </c>
      <c r="E88" s="19">
        <f t="shared" si="21"/>
        <v>48248583</v>
      </c>
      <c r="F88" s="19">
        <f t="shared" si="21"/>
        <v>6521858</v>
      </c>
      <c r="G88" s="19">
        <f t="shared" si="21"/>
        <v>0</v>
      </c>
      <c r="H88" s="19">
        <f t="shared" si="21"/>
        <v>0</v>
      </c>
      <c r="I88" s="19">
        <f t="shared" si="21"/>
        <v>0</v>
      </c>
      <c r="J88" s="19">
        <f t="shared" si="21"/>
        <v>0</v>
      </c>
      <c r="K88" s="17" t="s">
        <v>6</v>
      </c>
      <c r="L88" s="17" t="s">
        <v>6</v>
      </c>
      <c r="M88" s="17" t="s">
        <v>6</v>
      </c>
      <c r="N88" s="17" t="s">
        <v>6</v>
      </c>
      <c r="O88" s="17" t="s">
        <v>6</v>
      </c>
      <c r="P88" s="17" t="s">
        <v>6</v>
      </c>
      <c r="Q88" s="17" t="s">
        <v>6</v>
      </c>
      <c r="R88" s="17" t="s">
        <v>6</v>
      </c>
      <c r="S88" s="17" t="s">
        <v>6</v>
      </c>
      <c r="T88" s="17" t="s">
        <v>6</v>
      </c>
      <c r="U88" s="36"/>
    </row>
    <row r="89" spans="1:21" s="23" customFormat="1" ht="60">
      <c r="A89" s="86"/>
      <c r="B89" s="18" t="s">
        <v>65</v>
      </c>
      <c r="C89" s="19">
        <f aca="true" t="shared" si="22" ref="C89:J89">C71</f>
        <v>879764</v>
      </c>
      <c r="D89" s="19">
        <f t="shared" si="22"/>
        <v>879764</v>
      </c>
      <c r="E89" s="19">
        <f t="shared" si="22"/>
        <v>0</v>
      </c>
      <c r="F89" s="19">
        <f t="shared" si="22"/>
        <v>0</v>
      </c>
      <c r="G89" s="19">
        <f t="shared" si="22"/>
        <v>0</v>
      </c>
      <c r="H89" s="19">
        <f t="shared" si="22"/>
        <v>0</v>
      </c>
      <c r="I89" s="19">
        <f t="shared" si="22"/>
        <v>0</v>
      </c>
      <c r="J89" s="19">
        <f t="shared" si="22"/>
        <v>0</v>
      </c>
      <c r="K89" s="17" t="s">
        <v>6</v>
      </c>
      <c r="L89" s="17" t="s">
        <v>6</v>
      </c>
      <c r="M89" s="17" t="s">
        <v>6</v>
      </c>
      <c r="N89" s="17" t="s">
        <v>6</v>
      </c>
      <c r="O89" s="17" t="s">
        <v>6</v>
      </c>
      <c r="P89" s="17" t="s">
        <v>6</v>
      </c>
      <c r="Q89" s="17" t="s">
        <v>6</v>
      </c>
      <c r="R89" s="17" t="s">
        <v>6</v>
      </c>
      <c r="S89" s="17" t="s">
        <v>6</v>
      </c>
      <c r="T89" s="17" t="s">
        <v>6</v>
      </c>
      <c r="U89" s="36"/>
    </row>
    <row r="90" spans="1:21" s="23" customFormat="1" ht="60">
      <c r="A90" s="87"/>
      <c r="B90" s="18" t="s">
        <v>7</v>
      </c>
      <c r="C90" s="19">
        <f aca="true" t="shared" si="23" ref="C90:J90">C87+C72</f>
        <v>78961345</v>
      </c>
      <c r="D90" s="19">
        <f t="shared" si="23"/>
        <v>24190904</v>
      </c>
      <c r="E90" s="19">
        <f t="shared" si="23"/>
        <v>48248583</v>
      </c>
      <c r="F90" s="19">
        <f t="shared" si="23"/>
        <v>6521858</v>
      </c>
      <c r="G90" s="19">
        <f t="shared" si="23"/>
        <v>0</v>
      </c>
      <c r="H90" s="19">
        <f t="shared" si="23"/>
        <v>0</v>
      </c>
      <c r="I90" s="19">
        <f t="shared" si="23"/>
        <v>0</v>
      </c>
      <c r="J90" s="19">
        <f t="shared" si="23"/>
        <v>0</v>
      </c>
      <c r="K90" s="17" t="s">
        <v>6</v>
      </c>
      <c r="L90" s="17" t="s">
        <v>6</v>
      </c>
      <c r="M90" s="17" t="s">
        <v>6</v>
      </c>
      <c r="N90" s="17" t="s">
        <v>6</v>
      </c>
      <c r="O90" s="17" t="s">
        <v>6</v>
      </c>
      <c r="P90" s="17" t="s">
        <v>6</v>
      </c>
      <c r="Q90" s="17" t="s">
        <v>6</v>
      </c>
      <c r="R90" s="17" t="s">
        <v>6</v>
      </c>
      <c r="S90" s="17" t="s">
        <v>6</v>
      </c>
      <c r="T90" s="17" t="s">
        <v>6</v>
      </c>
      <c r="U90" s="36"/>
    </row>
    <row r="91" spans="1:21" s="23" customFormat="1" ht="33.75" customHeight="1">
      <c r="A91" s="80" t="s">
        <v>38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  <c r="U91" s="36"/>
    </row>
    <row r="92" spans="1:21" s="23" customFormat="1" ht="30" customHeight="1">
      <c r="A92" s="53" t="s">
        <v>24</v>
      </c>
      <c r="B92" s="18" t="s">
        <v>5</v>
      </c>
      <c r="C92" s="19">
        <f>C93</f>
        <v>31209654</v>
      </c>
      <c r="D92" s="19">
        <f aca="true" t="shared" si="24" ref="D92:J92">D93</f>
        <v>4455000</v>
      </c>
      <c r="E92" s="19">
        <f t="shared" si="24"/>
        <v>4235519</v>
      </c>
      <c r="F92" s="19">
        <f t="shared" si="24"/>
        <v>4615278</v>
      </c>
      <c r="G92" s="19">
        <f t="shared" si="24"/>
        <v>4538857</v>
      </c>
      <c r="H92" s="19">
        <f t="shared" si="24"/>
        <v>4455000</v>
      </c>
      <c r="I92" s="19">
        <f t="shared" si="24"/>
        <v>4455000</v>
      </c>
      <c r="J92" s="19">
        <f t="shared" si="24"/>
        <v>4455000</v>
      </c>
      <c r="K92" s="50" t="s">
        <v>68</v>
      </c>
      <c r="L92" s="53" t="s">
        <v>75</v>
      </c>
      <c r="M92" s="56">
        <v>44</v>
      </c>
      <c r="N92" s="56">
        <v>50</v>
      </c>
      <c r="O92" s="56">
        <v>80</v>
      </c>
      <c r="P92" s="56">
        <v>70</v>
      </c>
      <c r="Q92" s="56">
        <v>70</v>
      </c>
      <c r="R92" s="56">
        <v>70</v>
      </c>
      <c r="S92" s="56">
        <v>70</v>
      </c>
      <c r="T92" s="56">
        <f>S92+R92+Q92+P92+O92+N92+M92</f>
        <v>454</v>
      </c>
      <c r="U92" s="36"/>
    </row>
    <row r="93" spans="1:21" s="23" customFormat="1" ht="60">
      <c r="A93" s="55"/>
      <c r="B93" s="18" t="s">
        <v>7</v>
      </c>
      <c r="C93" s="19">
        <f>D93+E93+F93+G93+H93+I93+J93</f>
        <v>31209654</v>
      </c>
      <c r="D93" s="19">
        <v>4455000</v>
      </c>
      <c r="E93" s="19">
        <v>4235519</v>
      </c>
      <c r="F93" s="19">
        <v>4615278</v>
      </c>
      <c r="G93" s="19">
        <v>4538857</v>
      </c>
      <c r="H93" s="19">
        <v>4455000</v>
      </c>
      <c r="I93" s="19">
        <v>4455000</v>
      </c>
      <c r="J93" s="19">
        <v>4455000</v>
      </c>
      <c r="K93" s="52"/>
      <c r="L93" s="55"/>
      <c r="M93" s="58"/>
      <c r="N93" s="58"/>
      <c r="O93" s="58"/>
      <c r="P93" s="58"/>
      <c r="Q93" s="58"/>
      <c r="R93" s="58"/>
      <c r="S93" s="58"/>
      <c r="T93" s="58"/>
      <c r="U93" s="36"/>
    </row>
    <row r="94" spans="1:21" s="23" customFormat="1" ht="30">
      <c r="A94" s="70" t="s">
        <v>73</v>
      </c>
      <c r="B94" s="18" t="s">
        <v>5</v>
      </c>
      <c r="C94" s="19">
        <f>C95</f>
        <v>31209654</v>
      </c>
      <c r="D94" s="19">
        <f>D95</f>
        <v>4455000</v>
      </c>
      <c r="E94" s="19">
        <f aca="true" t="shared" si="25" ref="E94:J94">E95</f>
        <v>4235519</v>
      </c>
      <c r="F94" s="19">
        <f t="shared" si="25"/>
        <v>4615278</v>
      </c>
      <c r="G94" s="19">
        <f t="shared" si="25"/>
        <v>4538857</v>
      </c>
      <c r="H94" s="19">
        <f t="shared" si="25"/>
        <v>4455000</v>
      </c>
      <c r="I94" s="19">
        <f t="shared" si="25"/>
        <v>4455000</v>
      </c>
      <c r="J94" s="19">
        <f t="shared" si="25"/>
        <v>4455000</v>
      </c>
      <c r="K94" s="17" t="s">
        <v>6</v>
      </c>
      <c r="L94" s="17" t="s">
        <v>6</v>
      </c>
      <c r="M94" s="17" t="s">
        <v>6</v>
      </c>
      <c r="N94" s="17" t="s">
        <v>6</v>
      </c>
      <c r="O94" s="17" t="s">
        <v>6</v>
      </c>
      <c r="P94" s="17" t="s">
        <v>6</v>
      </c>
      <c r="Q94" s="17" t="s">
        <v>6</v>
      </c>
      <c r="R94" s="17" t="s">
        <v>6</v>
      </c>
      <c r="S94" s="17" t="s">
        <v>6</v>
      </c>
      <c r="T94" s="17" t="s">
        <v>6</v>
      </c>
      <c r="U94" s="36"/>
    </row>
    <row r="95" spans="1:21" s="23" customFormat="1" ht="60">
      <c r="A95" s="71"/>
      <c r="B95" s="18" t="s">
        <v>7</v>
      </c>
      <c r="C95" s="19">
        <f>C93</f>
        <v>31209654</v>
      </c>
      <c r="D95" s="19">
        <f>D93</f>
        <v>4455000</v>
      </c>
      <c r="E95" s="19">
        <f aca="true" t="shared" si="26" ref="E95:J95">E93</f>
        <v>4235519</v>
      </c>
      <c r="F95" s="19">
        <f t="shared" si="26"/>
        <v>4615278</v>
      </c>
      <c r="G95" s="19">
        <f t="shared" si="26"/>
        <v>4538857</v>
      </c>
      <c r="H95" s="19">
        <f t="shared" si="26"/>
        <v>4455000</v>
      </c>
      <c r="I95" s="19">
        <f t="shared" si="26"/>
        <v>4455000</v>
      </c>
      <c r="J95" s="19">
        <f t="shared" si="26"/>
        <v>4455000</v>
      </c>
      <c r="K95" s="17" t="s">
        <v>6</v>
      </c>
      <c r="L95" s="17" t="s">
        <v>6</v>
      </c>
      <c r="M95" s="17" t="s">
        <v>6</v>
      </c>
      <c r="N95" s="17" t="s">
        <v>6</v>
      </c>
      <c r="O95" s="17" t="s">
        <v>6</v>
      </c>
      <c r="P95" s="17" t="s">
        <v>6</v>
      </c>
      <c r="Q95" s="17" t="s">
        <v>6</v>
      </c>
      <c r="R95" s="17" t="s">
        <v>6</v>
      </c>
      <c r="S95" s="17" t="s">
        <v>6</v>
      </c>
      <c r="T95" s="17" t="s">
        <v>6</v>
      </c>
      <c r="U95" s="36"/>
    </row>
    <row r="96" spans="1:21" s="23" customFormat="1" ht="33" customHeight="1">
      <c r="A96" s="80" t="s">
        <v>74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U96" s="36"/>
    </row>
    <row r="97" spans="1:21" s="23" customFormat="1" ht="30" customHeight="1">
      <c r="A97" s="53" t="s">
        <v>20</v>
      </c>
      <c r="B97" s="18" t="s">
        <v>5</v>
      </c>
      <c r="C97" s="19">
        <f aca="true" t="shared" si="27" ref="C97:J97">C98</f>
        <v>640145396</v>
      </c>
      <c r="D97" s="19">
        <f t="shared" si="27"/>
        <v>87767801</v>
      </c>
      <c r="E97" s="19">
        <f t="shared" si="27"/>
        <v>92429862</v>
      </c>
      <c r="F97" s="19">
        <f t="shared" si="27"/>
        <v>92037797</v>
      </c>
      <c r="G97" s="19">
        <f t="shared" si="27"/>
        <v>91977484</v>
      </c>
      <c r="H97" s="19">
        <f t="shared" si="27"/>
        <v>91977484</v>
      </c>
      <c r="I97" s="19">
        <f t="shared" si="27"/>
        <v>91977484</v>
      </c>
      <c r="J97" s="19">
        <f t="shared" si="27"/>
        <v>91977484</v>
      </c>
      <c r="K97" s="50" t="s">
        <v>89</v>
      </c>
      <c r="L97" s="53" t="s">
        <v>45</v>
      </c>
      <c r="M97" s="67" t="s">
        <v>41</v>
      </c>
      <c r="N97" s="67" t="s">
        <v>41</v>
      </c>
      <c r="O97" s="67" t="s">
        <v>41</v>
      </c>
      <c r="P97" s="67" t="s">
        <v>41</v>
      </c>
      <c r="Q97" s="67" t="s">
        <v>41</v>
      </c>
      <c r="R97" s="67" t="s">
        <v>41</v>
      </c>
      <c r="S97" s="67" t="s">
        <v>41</v>
      </c>
      <c r="T97" s="67" t="s">
        <v>41</v>
      </c>
      <c r="U97" s="36"/>
    </row>
    <row r="98" spans="1:21" s="23" customFormat="1" ht="24.75" customHeight="1">
      <c r="A98" s="54"/>
      <c r="B98" s="56" t="s">
        <v>7</v>
      </c>
      <c r="C98" s="47">
        <f>D98+E98+F98+G98+H98+I98+J98</f>
        <v>640145396</v>
      </c>
      <c r="D98" s="47">
        <v>87767801</v>
      </c>
      <c r="E98" s="47">
        <v>92429862</v>
      </c>
      <c r="F98" s="47">
        <v>92037797</v>
      </c>
      <c r="G98" s="47">
        <f>92197654-220170</f>
        <v>91977484</v>
      </c>
      <c r="H98" s="47">
        <v>91977484</v>
      </c>
      <c r="I98" s="47">
        <v>91977484</v>
      </c>
      <c r="J98" s="47">
        <v>91977484</v>
      </c>
      <c r="K98" s="51"/>
      <c r="L98" s="54"/>
      <c r="M98" s="68"/>
      <c r="N98" s="68"/>
      <c r="O98" s="68"/>
      <c r="P98" s="68"/>
      <c r="Q98" s="68"/>
      <c r="R98" s="68"/>
      <c r="S98" s="68"/>
      <c r="T98" s="68"/>
      <c r="U98" s="36"/>
    </row>
    <row r="99" spans="1:21" s="23" customFormat="1" ht="35.25" customHeight="1">
      <c r="A99" s="55"/>
      <c r="B99" s="58"/>
      <c r="C99" s="49"/>
      <c r="D99" s="49"/>
      <c r="E99" s="49"/>
      <c r="F99" s="49"/>
      <c r="G99" s="49"/>
      <c r="H99" s="49"/>
      <c r="I99" s="49"/>
      <c r="J99" s="49"/>
      <c r="K99" s="52"/>
      <c r="L99" s="55"/>
      <c r="M99" s="69"/>
      <c r="N99" s="69"/>
      <c r="O99" s="69"/>
      <c r="P99" s="69"/>
      <c r="Q99" s="69"/>
      <c r="R99" s="69"/>
      <c r="S99" s="69"/>
      <c r="T99" s="69"/>
      <c r="U99" s="36"/>
    </row>
    <row r="100" spans="1:21" s="23" customFormat="1" ht="33" customHeight="1">
      <c r="A100" s="53" t="s">
        <v>56</v>
      </c>
      <c r="B100" s="18" t="s">
        <v>5</v>
      </c>
      <c r="C100" s="19">
        <f>D100+E100+F100+G100+H100+I100+J100</f>
        <v>15240</v>
      </c>
      <c r="D100" s="19">
        <f aca="true" t="shared" si="28" ref="D100:J100">D101</f>
        <v>15240</v>
      </c>
      <c r="E100" s="19">
        <f t="shared" si="28"/>
        <v>0</v>
      </c>
      <c r="F100" s="19">
        <f t="shared" si="28"/>
        <v>0</v>
      </c>
      <c r="G100" s="19">
        <f t="shared" si="28"/>
        <v>0</v>
      </c>
      <c r="H100" s="19">
        <f t="shared" si="28"/>
        <v>0</v>
      </c>
      <c r="I100" s="19">
        <f t="shared" si="28"/>
        <v>0</v>
      </c>
      <c r="J100" s="19">
        <f t="shared" si="28"/>
        <v>0</v>
      </c>
      <c r="K100" s="50" t="s">
        <v>90</v>
      </c>
      <c r="L100" s="53" t="s">
        <v>23</v>
      </c>
      <c r="M100" s="56">
        <v>1</v>
      </c>
      <c r="N100" s="56"/>
      <c r="O100" s="56"/>
      <c r="P100" s="56"/>
      <c r="Q100" s="56"/>
      <c r="R100" s="56"/>
      <c r="S100" s="56"/>
      <c r="T100" s="56">
        <v>1</v>
      </c>
      <c r="U100" s="36"/>
    </row>
    <row r="101" spans="1:21" s="23" customFormat="1" ht="90" customHeight="1">
      <c r="A101" s="55"/>
      <c r="B101" s="18" t="s">
        <v>7</v>
      </c>
      <c r="C101" s="19">
        <f>D101+E101+F101+G101+H101+I101+J101</f>
        <v>15240</v>
      </c>
      <c r="D101" s="19">
        <v>15240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52"/>
      <c r="L101" s="55"/>
      <c r="M101" s="58"/>
      <c r="N101" s="58"/>
      <c r="O101" s="58"/>
      <c r="P101" s="58"/>
      <c r="Q101" s="58"/>
      <c r="R101" s="58"/>
      <c r="S101" s="58"/>
      <c r="T101" s="58"/>
      <c r="U101" s="36"/>
    </row>
    <row r="102" spans="1:21" s="23" customFormat="1" ht="30">
      <c r="A102" s="70" t="s">
        <v>76</v>
      </c>
      <c r="B102" s="18" t="s">
        <v>5</v>
      </c>
      <c r="C102" s="19">
        <f>C103</f>
        <v>640160636</v>
      </c>
      <c r="D102" s="19">
        <f aca="true" t="shared" si="29" ref="D102:J102">D103</f>
        <v>87783041</v>
      </c>
      <c r="E102" s="19">
        <f t="shared" si="29"/>
        <v>92429862</v>
      </c>
      <c r="F102" s="19">
        <f t="shared" si="29"/>
        <v>92037797</v>
      </c>
      <c r="G102" s="19">
        <f t="shared" si="29"/>
        <v>91977484</v>
      </c>
      <c r="H102" s="19">
        <f t="shared" si="29"/>
        <v>91977484</v>
      </c>
      <c r="I102" s="19">
        <f t="shared" si="29"/>
        <v>91977484</v>
      </c>
      <c r="J102" s="19">
        <f t="shared" si="29"/>
        <v>91977484</v>
      </c>
      <c r="K102" s="17" t="s">
        <v>6</v>
      </c>
      <c r="L102" s="17" t="s">
        <v>6</v>
      </c>
      <c r="M102" s="17" t="s">
        <v>6</v>
      </c>
      <c r="N102" s="17" t="s">
        <v>6</v>
      </c>
      <c r="O102" s="17" t="s">
        <v>6</v>
      </c>
      <c r="P102" s="17" t="s">
        <v>6</v>
      </c>
      <c r="Q102" s="17" t="s">
        <v>6</v>
      </c>
      <c r="R102" s="17" t="s">
        <v>6</v>
      </c>
      <c r="S102" s="17" t="s">
        <v>6</v>
      </c>
      <c r="T102" s="17" t="s">
        <v>6</v>
      </c>
      <c r="U102" s="36"/>
    </row>
    <row r="103" spans="1:21" s="23" customFormat="1" ht="60">
      <c r="A103" s="71"/>
      <c r="B103" s="18" t="s">
        <v>7</v>
      </c>
      <c r="C103" s="19">
        <f>C101+C98</f>
        <v>640160636</v>
      </c>
      <c r="D103" s="19">
        <f>D101+D98</f>
        <v>87783041</v>
      </c>
      <c r="E103" s="19">
        <f aca="true" t="shared" si="30" ref="E103:J103">E101+E98</f>
        <v>92429862</v>
      </c>
      <c r="F103" s="19">
        <f t="shared" si="30"/>
        <v>92037797</v>
      </c>
      <c r="G103" s="19">
        <f t="shared" si="30"/>
        <v>91977484</v>
      </c>
      <c r="H103" s="19">
        <f t="shared" si="30"/>
        <v>91977484</v>
      </c>
      <c r="I103" s="19">
        <f t="shared" si="30"/>
        <v>91977484</v>
      </c>
      <c r="J103" s="19">
        <f t="shared" si="30"/>
        <v>91977484</v>
      </c>
      <c r="K103" s="17" t="s">
        <v>6</v>
      </c>
      <c r="L103" s="17" t="s">
        <v>6</v>
      </c>
      <c r="M103" s="17" t="s">
        <v>6</v>
      </c>
      <c r="N103" s="17" t="s">
        <v>6</v>
      </c>
      <c r="O103" s="17" t="s">
        <v>6</v>
      </c>
      <c r="P103" s="17" t="s">
        <v>6</v>
      </c>
      <c r="Q103" s="17" t="s">
        <v>6</v>
      </c>
      <c r="R103" s="17" t="s">
        <v>6</v>
      </c>
      <c r="S103" s="17" t="s">
        <v>6</v>
      </c>
      <c r="T103" s="17" t="s">
        <v>6</v>
      </c>
      <c r="U103" s="36"/>
    </row>
    <row r="104" spans="1:21" s="23" customFormat="1" ht="28.5" customHeight="1">
      <c r="A104" s="80" t="s">
        <v>39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  <c r="U104" s="36"/>
    </row>
    <row r="105" spans="1:21" s="23" customFormat="1" ht="48.75" customHeight="1">
      <c r="A105" s="53" t="s">
        <v>25</v>
      </c>
      <c r="B105" s="41" t="s">
        <v>5</v>
      </c>
      <c r="C105" s="45">
        <f aca="true" t="shared" si="31" ref="C105:J105">C106</f>
        <v>13497525</v>
      </c>
      <c r="D105" s="45">
        <f t="shared" si="31"/>
        <v>1498128</v>
      </c>
      <c r="E105" s="45">
        <f t="shared" si="31"/>
        <v>2999799</v>
      </c>
      <c r="F105" s="45">
        <f t="shared" si="31"/>
        <v>2999799</v>
      </c>
      <c r="G105" s="45">
        <f t="shared" si="31"/>
        <v>2999799</v>
      </c>
      <c r="H105" s="45">
        <f t="shared" si="31"/>
        <v>1000000</v>
      </c>
      <c r="I105" s="45">
        <f t="shared" si="31"/>
        <v>1000000</v>
      </c>
      <c r="J105" s="45">
        <f t="shared" si="31"/>
        <v>1000000</v>
      </c>
      <c r="K105" s="50" t="s">
        <v>68</v>
      </c>
      <c r="L105" s="53" t="s">
        <v>40</v>
      </c>
      <c r="M105" s="56" t="s">
        <v>16</v>
      </c>
      <c r="N105" s="56" t="s">
        <v>16</v>
      </c>
      <c r="O105" s="56" t="s">
        <v>16</v>
      </c>
      <c r="P105" s="56" t="s">
        <v>16</v>
      </c>
      <c r="Q105" s="56" t="s">
        <v>16</v>
      </c>
      <c r="R105" s="56" t="s">
        <v>16</v>
      </c>
      <c r="S105" s="56" t="s">
        <v>16</v>
      </c>
      <c r="T105" s="56" t="s">
        <v>16</v>
      </c>
      <c r="U105" s="36"/>
    </row>
    <row r="106" spans="1:21" s="23" customFormat="1" ht="117" customHeight="1">
      <c r="A106" s="55"/>
      <c r="B106" s="46" t="s">
        <v>7</v>
      </c>
      <c r="C106" s="26">
        <f>D106+E106+F106+G106+H106+I106+J106</f>
        <v>13497525</v>
      </c>
      <c r="D106" s="26">
        <v>1498128</v>
      </c>
      <c r="E106" s="26">
        <v>2999799</v>
      </c>
      <c r="F106" s="26">
        <v>2999799</v>
      </c>
      <c r="G106" s="26">
        <v>2999799</v>
      </c>
      <c r="H106" s="19">
        <v>1000000</v>
      </c>
      <c r="I106" s="19">
        <v>1000000</v>
      </c>
      <c r="J106" s="19">
        <v>1000000</v>
      </c>
      <c r="K106" s="52"/>
      <c r="L106" s="55"/>
      <c r="M106" s="58"/>
      <c r="N106" s="58"/>
      <c r="O106" s="58"/>
      <c r="P106" s="58"/>
      <c r="Q106" s="58"/>
      <c r="R106" s="58"/>
      <c r="S106" s="58"/>
      <c r="T106" s="58"/>
      <c r="U106" s="36"/>
    </row>
    <row r="107" spans="1:21" s="23" customFormat="1" ht="33" customHeight="1">
      <c r="A107" s="70" t="s">
        <v>64</v>
      </c>
      <c r="B107" s="18" t="s">
        <v>5</v>
      </c>
      <c r="C107" s="19">
        <f aca="true" t="shared" si="32" ref="C107:J107">C108</f>
        <v>13497525</v>
      </c>
      <c r="D107" s="19">
        <f t="shared" si="32"/>
        <v>1498128</v>
      </c>
      <c r="E107" s="19">
        <f t="shared" si="32"/>
        <v>2999799</v>
      </c>
      <c r="F107" s="19">
        <f t="shared" si="32"/>
        <v>2999799</v>
      </c>
      <c r="G107" s="19">
        <f t="shared" si="32"/>
        <v>2999799</v>
      </c>
      <c r="H107" s="19">
        <f t="shared" si="32"/>
        <v>1000000</v>
      </c>
      <c r="I107" s="19">
        <f t="shared" si="32"/>
        <v>1000000</v>
      </c>
      <c r="J107" s="19">
        <f t="shared" si="32"/>
        <v>1000000</v>
      </c>
      <c r="K107" s="17" t="s">
        <v>6</v>
      </c>
      <c r="L107" s="17" t="s">
        <v>6</v>
      </c>
      <c r="M107" s="17" t="s">
        <v>6</v>
      </c>
      <c r="N107" s="17" t="s">
        <v>6</v>
      </c>
      <c r="O107" s="17" t="s">
        <v>6</v>
      </c>
      <c r="P107" s="17" t="s">
        <v>6</v>
      </c>
      <c r="Q107" s="17" t="s">
        <v>6</v>
      </c>
      <c r="R107" s="17" t="s">
        <v>6</v>
      </c>
      <c r="S107" s="17" t="s">
        <v>6</v>
      </c>
      <c r="T107" s="17" t="s">
        <v>6</v>
      </c>
      <c r="U107" s="36"/>
    </row>
    <row r="108" spans="1:21" s="23" customFormat="1" ht="70.5" customHeight="1">
      <c r="A108" s="71"/>
      <c r="B108" s="18" t="s">
        <v>7</v>
      </c>
      <c r="C108" s="19">
        <f aca="true" t="shared" si="33" ref="C108:J108">C106</f>
        <v>13497525</v>
      </c>
      <c r="D108" s="19">
        <f t="shared" si="33"/>
        <v>1498128</v>
      </c>
      <c r="E108" s="19">
        <f t="shared" si="33"/>
        <v>2999799</v>
      </c>
      <c r="F108" s="19">
        <f t="shared" si="33"/>
        <v>2999799</v>
      </c>
      <c r="G108" s="19">
        <f t="shared" si="33"/>
        <v>2999799</v>
      </c>
      <c r="H108" s="19">
        <f t="shared" si="33"/>
        <v>1000000</v>
      </c>
      <c r="I108" s="19">
        <f t="shared" si="33"/>
        <v>1000000</v>
      </c>
      <c r="J108" s="19">
        <f t="shared" si="33"/>
        <v>1000000</v>
      </c>
      <c r="K108" s="17" t="s">
        <v>6</v>
      </c>
      <c r="L108" s="17" t="s">
        <v>6</v>
      </c>
      <c r="M108" s="17" t="s">
        <v>6</v>
      </c>
      <c r="N108" s="17" t="s">
        <v>6</v>
      </c>
      <c r="O108" s="17" t="s">
        <v>6</v>
      </c>
      <c r="P108" s="17" t="s">
        <v>6</v>
      </c>
      <c r="Q108" s="17" t="s">
        <v>6</v>
      </c>
      <c r="R108" s="17" t="s">
        <v>6</v>
      </c>
      <c r="S108" s="17" t="s">
        <v>6</v>
      </c>
      <c r="T108" s="17" t="s">
        <v>6</v>
      </c>
      <c r="U108" s="36"/>
    </row>
    <row r="109" spans="1:21" s="23" customFormat="1" ht="31.5" customHeight="1">
      <c r="A109" s="85" t="s">
        <v>9</v>
      </c>
      <c r="B109" s="17" t="s">
        <v>5</v>
      </c>
      <c r="C109" s="45">
        <f>C110+C111</f>
        <v>1759422121</v>
      </c>
      <c r="D109" s="45">
        <f aca="true" t="shared" si="34" ref="D109:J109">D110+D111</f>
        <v>263802517</v>
      </c>
      <c r="E109" s="45">
        <f t="shared" si="34"/>
        <v>299875070</v>
      </c>
      <c r="F109" s="45">
        <f t="shared" si="34"/>
        <v>233272343</v>
      </c>
      <c r="G109" s="45">
        <f t="shared" si="34"/>
        <v>242993067</v>
      </c>
      <c r="H109" s="45">
        <f t="shared" si="34"/>
        <v>239828308</v>
      </c>
      <c r="I109" s="45">
        <f t="shared" si="34"/>
        <v>239822508</v>
      </c>
      <c r="J109" s="45">
        <f t="shared" si="34"/>
        <v>239828308</v>
      </c>
      <c r="K109" s="17" t="s">
        <v>6</v>
      </c>
      <c r="L109" s="17" t="s">
        <v>6</v>
      </c>
      <c r="M109" s="17" t="s">
        <v>6</v>
      </c>
      <c r="N109" s="17" t="s">
        <v>6</v>
      </c>
      <c r="O109" s="17" t="s">
        <v>6</v>
      </c>
      <c r="P109" s="17" t="s">
        <v>6</v>
      </c>
      <c r="Q109" s="17" t="s">
        <v>6</v>
      </c>
      <c r="R109" s="17" t="s">
        <v>6</v>
      </c>
      <c r="S109" s="17" t="s">
        <v>6</v>
      </c>
      <c r="T109" s="17" t="s">
        <v>6</v>
      </c>
      <c r="U109" s="36"/>
    </row>
    <row r="110" spans="1:21" s="23" customFormat="1" ht="63" customHeight="1">
      <c r="A110" s="85"/>
      <c r="B110" s="18" t="s">
        <v>65</v>
      </c>
      <c r="C110" s="45">
        <f>C89</f>
        <v>879764</v>
      </c>
      <c r="D110" s="45">
        <f aca="true" t="shared" si="35" ref="D110:J110">D89</f>
        <v>879764</v>
      </c>
      <c r="E110" s="45">
        <f t="shared" si="35"/>
        <v>0</v>
      </c>
      <c r="F110" s="45">
        <f t="shared" si="35"/>
        <v>0</v>
      </c>
      <c r="G110" s="45">
        <f t="shared" si="35"/>
        <v>0</v>
      </c>
      <c r="H110" s="45">
        <f t="shared" si="35"/>
        <v>0</v>
      </c>
      <c r="I110" s="45">
        <f t="shared" si="35"/>
        <v>0</v>
      </c>
      <c r="J110" s="45">
        <f t="shared" si="35"/>
        <v>0</v>
      </c>
      <c r="K110" s="17" t="s">
        <v>6</v>
      </c>
      <c r="L110" s="17" t="s">
        <v>6</v>
      </c>
      <c r="M110" s="17" t="s">
        <v>6</v>
      </c>
      <c r="N110" s="17" t="s">
        <v>6</v>
      </c>
      <c r="O110" s="17" t="s">
        <v>6</v>
      </c>
      <c r="P110" s="17" t="s">
        <v>6</v>
      </c>
      <c r="Q110" s="17" t="s">
        <v>6</v>
      </c>
      <c r="R110" s="17" t="s">
        <v>6</v>
      </c>
      <c r="S110" s="17" t="s">
        <v>6</v>
      </c>
      <c r="T110" s="17" t="s">
        <v>6</v>
      </c>
      <c r="U110" s="36"/>
    </row>
    <row r="111" spans="1:21" s="23" customFormat="1" ht="63.75" customHeight="1">
      <c r="A111" s="85"/>
      <c r="B111" s="17" t="s">
        <v>7</v>
      </c>
      <c r="C111" s="45">
        <f aca="true" t="shared" si="36" ref="C111:J111">C108+C103+C95+C90+C68</f>
        <v>1758542357</v>
      </c>
      <c r="D111" s="45">
        <f t="shared" si="36"/>
        <v>262922753</v>
      </c>
      <c r="E111" s="45">
        <f t="shared" si="36"/>
        <v>299875070</v>
      </c>
      <c r="F111" s="45">
        <f t="shared" si="36"/>
        <v>233272343</v>
      </c>
      <c r="G111" s="45">
        <f t="shared" si="36"/>
        <v>242993067</v>
      </c>
      <c r="H111" s="45">
        <f t="shared" si="36"/>
        <v>239828308</v>
      </c>
      <c r="I111" s="45">
        <f t="shared" si="36"/>
        <v>239822508</v>
      </c>
      <c r="J111" s="45">
        <f t="shared" si="36"/>
        <v>239828308</v>
      </c>
      <c r="K111" s="17" t="s">
        <v>6</v>
      </c>
      <c r="L111" s="17" t="s">
        <v>6</v>
      </c>
      <c r="M111" s="17" t="s">
        <v>6</v>
      </c>
      <c r="N111" s="17" t="s">
        <v>6</v>
      </c>
      <c r="O111" s="17" t="s">
        <v>6</v>
      </c>
      <c r="P111" s="17" t="s">
        <v>6</v>
      </c>
      <c r="Q111" s="17" t="s">
        <v>6</v>
      </c>
      <c r="R111" s="17" t="s">
        <v>6</v>
      </c>
      <c r="S111" s="17" t="s">
        <v>6</v>
      </c>
      <c r="T111" s="17" t="s">
        <v>6</v>
      </c>
      <c r="U111" s="36"/>
    </row>
    <row r="112" spans="1:21" s="23" customFormat="1" ht="30" customHeight="1">
      <c r="A112" s="85" t="s">
        <v>10</v>
      </c>
      <c r="B112" s="17" t="s">
        <v>5</v>
      </c>
      <c r="C112" s="45">
        <f aca="true" t="shared" si="37" ref="C112:J113">C109</f>
        <v>1759422121</v>
      </c>
      <c r="D112" s="45">
        <f t="shared" si="37"/>
        <v>263802517</v>
      </c>
      <c r="E112" s="45">
        <f t="shared" si="37"/>
        <v>299875070</v>
      </c>
      <c r="F112" s="45">
        <f t="shared" si="37"/>
        <v>233272343</v>
      </c>
      <c r="G112" s="45">
        <f t="shared" si="37"/>
        <v>242993067</v>
      </c>
      <c r="H112" s="45">
        <f t="shared" si="37"/>
        <v>239828308</v>
      </c>
      <c r="I112" s="45">
        <f t="shared" si="37"/>
        <v>239822508</v>
      </c>
      <c r="J112" s="45">
        <f t="shared" si="37"/>
        <v>239828308</v>
      </c>
      <c r="K112" s="17" t="s">
        <v>6</v>
      </c>
      <c r="L112" s="17" t="s">
        <v>6</v>
      </c>
      <c r="M112" s="17" t="s">
        <v>6</v>
      </c>
      <c r="N112" s="17" t="s">
        <v>6</v>
      </c>
      <c r="O112" s="17" t="s">
        <v>6</v>
      </c>
      <c r="P112" s="17" t="s">
        <v>6</v>
      </c>
      <c r="Q112" s="17" t="s">
        <v>6</v>
      </c>
      <c r="R112" s="17" t="s">
        <v>6</v>
      </c>
      <c r="S112" s="17" t="s">
        <v>6</v>
      </c>
      <c r="T112" s="17" t="s">
        <v>6</v>
      </c>
      <c r="U112" s="36"/>
    </row>
    <row r="113" spans="1:21" s="23" customFormat="1" ht="61.5" customHeight="1">
      <c r="A113" s="85"/>
      <c r="B113" s="18" t="s">
        <v>65</v>
      </c>
      <c r="C113" s="45">
        <f t="shared" si="37"/>
        <v>879764</v>
      </c>
      <c r="D113" s="45">
        <f t="shared" si="37"/>
        <v>879764</v>
      </c>
      <c r="E113" s="45">
        <f t="shared" si="37"/>
        <v>0</v>
      </c>
      <c r="F113" s="45">
        <f t="shared" si="37"/>
        <v>0</v>
      </c>
      <c r="G113" s="45">
        <f t="shared" si="37"/>
        <v>0</v>
      </c>
      <c r="H113" s="45">
        <f t="shared" si="37"/>
        <v>0</v>
      </c>
      <c r="I113" s="45">
        <f t="shared" si="37"/>
        <v>0</v>
      </c>
      <c r="J113" s="45">
        <f t="shared" si="37"/>
        <v>0</v>
      </c>
      <c r="K113" s="17" t="s">
        <v>6</v>
      </c>
      <c r="L113" s="17" t="s">
        <v>6</v>
      </c>
      <c r="M113" s="17" t="s">
        <v>6</v>
      </c>
      <c r="N113" s="17" t="s">
        <v>6</v>
      </c>
      <c r="O113" s="17" t="s">
        <v>6</v>
      </c>
      <c r="P113" s="17" t="s">
        <v>6</v>
      </c>
      <c r="Q113" s="17" t="s">
        <v>6</v>
      </c>
      <c r="R113" s="17" t="s">
        <v>6</v>
      </c>
      <c r="S113" s="17" t="s">
        <v>6</v>
      </c>
      <c r="T113" s="17" t="s">
        <v>6</v>
      </c>
      <c r="U113" s="36"/>
    </row>
    <row r="114" spans="1:21" s="23" customFormat="1" ht="60" customHeight="1">
      <c r="A114" s="85"/>
      <c r="B114" s="17" t="s">
        <v>7</v>
      </c>
      <c r="C114" s="45">
        <f>C111</f>
        <v>1758542357</v>
      </c>
      <c r="D114" s="45">
        <f aca="true" t="shared" si="38" ref="D114:J114">D111</f>
        <v>262922753</v>
      </c>
      <c r="E114" s="45">
        <f t="shared" si="38"/>
        <v>299875070</v>
      </c>
      <c r="F114" s="45">
        <f t="shared" si="38"/>
        <v>233272343</v>
      </c>
      <c r="G114" s="45">
        <f t="shared" si="38"/>
        <v>242993067</v>
      </c>
      <c r="H114" s="45">
        <f t="shared" si="38"/>
        <v>239828308</v>
      </c>
      <c r="I114" s="45">
        <f t="shared" si="38"/>
        <v>239822508</v>
      </c>
      <c r="J114" s="45">
        <f t="shared" si="38"/>
        <v>239828308</v>
      </c>
      <c r="K114" s="17" t="s">
        <v>6</v>
      </c>
      <c r="L114" s="17" t="s">
        <v>6</v>
      </c>
      <c r="M114" s="17" t="s">
        <v>6</v>
      </c>
      <c r="N114" s="17" t="s">
        <v>6</v>
      </c>
      <c r="O114" s="17" t="s">
        <v>6</v>
      </c>
      <c r="P114" s="17" t="s">
        <v>6</v>
      </c>
      <c r="Q114" s="17" t="s">
        <v>6</v>
      </c>
      <c r="R114" s="17" t="s">
        <v>6</v>
      </c>
      <c r="S114" s="17" t="s">
        <v>6</v>
      </c>
      <c r="T114" s="17" t="s">
        <v>6</v>
      </c>
      <c r="U114" s="36"/>
    </row>
    <row r="115" spans="1:21" ht="15" hidden="1">
      <c r="A115" s="4"/>
      <c r="B115" s="1"/>
      <c r="C115" s="7"/>
      <c r="D115" s="7"/>
      <c r="E115" s="7"/>
      <c r="F115" s="7"/>
      <c r="G115" s="7"/>
      <c r="H115" s="7"/>
      <c r="I115" s="7"/>
      <c r="J115" s="7"/>
      <c r="K115" s="6"/>
      <c r="L115" s="6"/>
      <c r="M115" s="6"/>
      <c r="N115" s="6"/>
      <c r="O115" s="6"/>
      <c r="P115" s="11"/>
      <c r="Q115" s="11"/>
      <c r="R115" s="11"/>
      <c r="S115" s="11"/>
      <c r="T115" s="2"/>
      <c r="U115" s="2"/>
    </row>
    <row r="116" spans="1:21" ht="36.75" customHeight="1" hidden="1">
      <c r="A116" s="83" t="s">
        <v>22</v>
      </c>
      <c r="B116" s="1" t="s">
        <v>5</v>
      </c>
      <c r="C116" s="7">
        <f>C117</f>
        <v>272250700</v>
      </c>
      <c r="D116" s="7">
        <f>D117</f>
        <v>87783041</v>
      </c>
      <c r="E116" s="7">
        <f>E117</f>
        <v>92429862</v>
      </c>
      <c r="F116" s="7">
        <f>F117</f>
        <v>92037797</v>
      </c>
      <c r="G116" s="7"/>
      <c r="H116" s="7"/>
      <c r="I116" s="7"/>
      <c r="J116" s="7"/>
      <c r="K116" s="6" t="s">
        <v>6</v>
      </c>
      <c r="L116" s="6" t="s">
        <v>6</v>
      </c>
      <c r="M116" s="6" t="s">
        <v>6</v>
      </c>
      <c r="N116" s="6" t="s">
        <v>6</v>
      </c>
      <c r="O116" s="6" t="s">
        <v>6</v>
      </c>
      <c r="P116" s="11"/>
      <c r="Q116" s="11"/>
      <c r="R116" s="11"/>
      <c r="S116" s="11"/>
      <c r="T116" s="2"/>
      <c r="U116" s="2"/>
    </row>
    <row r="117" spans="1:21" ht="61.5" customHeight="1" hidden="1">
      <c r="A117" s="84"/>
      <c r="B117" s="1" t="s">
        <v>7</v>
      </c>
      <c r="C117" s="7">
        <f>D117+E117+F117</f>
        <v>272250700</v>
      </c>
      <c r="D117" s="7">
        <f>D103</f>
        <v>87783041</v>
      </c>
      <c r="E117" s="7">
        <f>E103</f>
        <v>92429862</v>
      </c>
      <c r="F117" s="7">
        <f>F103</f>
        <v>92037797</v>
      </c>
      <c r="G117" s="7"/>
      <c r="H117" s="7"/>
      <c r="I117" s="7"/>
      <c r="J117" s="7"/>
      <c r="K117" s="6" t="s">
        <v>6</v>
      </c>
      <c r="L117" s="6" t="s">
        <v>6</v>
      </c>
      <c r="M117" s="6" t="s">
        <v>6</v>
      </c>
      <c r="N117" s="6" t="s">
        <v>6</v>
      </c>
      <c r="O117" s="6" t="s">
        <v>6</v>
      </c>
      <c r="P117" s="11"/>
      <c r="Q117" s="11"/>
      <c r="R117" s="11"/>
      <c r="S117" s="11"/>
      <c r="T117" s="2"/>
      <c r="U117" s="2"/>
    </row>
    <row r="118" spans="1:21" ht="15">
      <c r="A118" s="8"/>
      <c r="B118" s="9"/>
      <c r="C118" s="10"/>
      <c r="D118" s="10"/>
      <c r="E118" s="10"/>
      <c r="F118" s="10"/>
      <c r="G118" s="10"/>
      <c r="H118" s="10"/>
      <c r="I118" s="10"/>
      <c r="J118" s="10"/>
      <c r="K118" s="11"/>
      <c r="L118" s="11"/>
      <c r="M118" s="11"/>
      <c r="N118" s="11"/>
      <c r="O118" s="11"/>
      <c r="P118" s="11"/>
      <c r="Q118" s="11"/>
      <c r="R118" s="11"/>
      <c r="S118" s="11"/>
      <c r="T118" s="2"/>
      <c r="U118" s="2"/>
    </row>
    <row r="119" spans="1:21" ht="15">
      <c r="A119" s="8"/>
      <c r="B119" s="9"/>
      <c r="C119" s="10"/>
      <c r="D119" s="10"/>
      <c r="E119" s="10"/>
      <c r="F119" s="10"/>
      <c r="G119" s="10"/>
      <c r="H119" s="10"/>
      <c r="I119" s="10"/>
      <c r="J119" s="10"/>
      <c r="K119" s="11"/>
      <c r="L119" s="11"/>
      <c r="M119" s="11"/>
      <c r="N119" s="11"/>
      <c r="O119" s="11"/>
      <c r="P119" s="11"/>
      <c r="Q119" s="11"/>
      <c r="R119" s="11"/>
      <c r="S119" s="11"/>
      <c r="T119" s="2"/>
      <c r="U119" s="2"/>
    </row>
    <row r="120" spans="1:21" ht="55.5" customHeight="1">
      <c r="A120" s="99" t="s">
        <v>109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2"/>
    </row>
    <row r="121" spans="1:21" ht="15">
      <c r="A121" s="5"/>
      <c r="B121" s="5"/>
      <c r="C121" s="5"/>
      <c r="D121" s="12"/>
      <c r="E121" s="12"/>
      <c r="F121" s="12"/>
      <c r="G121" s="12"/>
      <c r="H121" s="12"/>
      <c r="I121" s="12"/>
      <c r="J121" s="12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"/>
    </row>
    <row r="122" ht="15">
      <c r="A122" s="13"/>
    </row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</sheetData>
  <sheetProtection/>
  <mergeCells count="264">
    <mergeCell ref="A120:T120"/>
    <mergeCell ref="P75:P77"/>
    <mergeCell ref="Q75:Q77"/>
    <mergeCell ref="P80:P81"/>
    <mergeCell ref="Q80:Q81"/>
    <mergeCell ref="S80:S81"/>
    <mergeCell ref="P78:P79"/>
    <mergeCell ref="Q78:Q79"/>
    <mergeCell ref="R78:R79"/>
    <mergeCell ref="S78:S79"/>
    <mergeCell ref="S65:S66"/>
    <mergeCell ref="T65:T66"/>
    <mergeCell ref="A65:A66"/>
    <mergeCell ref="A60:A61"/>
    <mergeCell ref="K65:K66"/>
    <mergeCell ref="L65:L66"/>
    <mergeCell ref="M65:M66"/>
    <mergeCell ref="N65:N66"/>
    <mergeCell ref="Q60:Q61"/>
    <mergeCell ref="R60:R61"/>
    <mergeCell ref="A33:A47"/>
    <mergeCell ref="E34:E47"/>
    <mergeCell ref="F34:F47"/>
    <mergeCell ref="G34:G47"/>
    <mergeCell ref="H34:H47"/>
    <mergeCell ref="D34:D47"/>
    <mergeCell ref="C34:C47"/>
    <mergeCell ref="M60:M61"/>
    <mergeCell ref="N60:N61"/>
    <mergeCell ref="O60:O61"/>
    <mergeCell ref="O65:O66"/>
    <mergeCell ref="P65:P66"/>
    <mergeCell ref="Q65:Q66"/>
    <mergeCell ref="P60:P61"/>
    <mergeCell ref="R65:R66"/>
    <mergeCell ref="T58:T59"/>
    <mergeCell ref="L60:L61"/>
    <mergeCell ref="K62:K64"/>
    <mergeCell ref="K60:K61"/>
    <mergeCell ref="K58:K59"/>
    <mergeCell ref="Q58:Q59"/>
    <mergeCell ref="R58:R59"/>
    <mergeCell ref="T60:T61"/>
    <mergeCell ref="S60:S61"/>
    <mergeCell ref="K56:K57"/>
    <mergeCell ref="R56:R57"/>
    <mergeCell ref="S56:S57"/>
    <mergeCell ref="T56:T57"/>
    <mergeCell ref="L58:L59"/>
    <mergeCell ref="M58:M59"/>
    <mergeCell ref="N58:N59"/>
    <mergeCell ref="O58:O59"/>
    <mergeCell ref="P58:P59"/>
    <mergeCell ref="S58:S59"/>
    <mergeCell ref="Q50:Q51"/>
    <mergeCell ref="R50:R51"/>
    <mergeCell ref="S50:S51"/>
    <mergeCell ref="T50:T51"/>
    <mergeCell ref="M56:M57"/>
    <mergeCell ref="A56:A57"/>
    <mergeCell ref="N56:N57"/>
    <mergeCell ref="O56:O57"/>
    <mergeCell ref="P56:P57"/>
    <mergeCell ref="Q56:Q57"/>
    <mergeCell ref="T82:T83"/>
    <mergeCell ref="I21:I32"/>
    <mergeCell ref="J21:J32"/>
    <mergeCell ref="K48:K49"/>
    <mergeCell ref="L50:L52"/>
    <mergeCell ref="M50:M51"/>
    <mergeCell ref="I34:I47"/>
    <mergeCell ref="J34:J47"/>
    <mergeCell ref="O50:O51"/>
    <mergeCell ref="P50:P51"/>
    <mergeCell ref="O80:O81"/>
    <mergeCell ref="R80:R81"/>
    <mergeCell ref="T80:T81"/>
    <mergeCell ref="S84:S85"/>
    <mergeCell ref="P70:P72"/>
    <mergeCell ref="Q70:Q72"/>
    <mergeCell ref="R70:R72"/>
    <mergeCell ref="S70:S72"/>
    <mergeCell ref="T84:T85"/>
    <mergeCell ref="R82:R83"/>
    <mergeCell ref="K82:K83"/>
    <mergeCell ref="L82:L83"/>
    <mergeCell ref="M82:M83"/>
    <mergeCell ref="N82:N83"/>
    <mergeCell ref="O82:O83"/>
    <mergeCell ref="A80:A81"/>
    <mergeCell ref="K80:K81"/>
    <mergeCell ref="L80:L81"/>
    <mergeCell ref="M80:M81"/>
    <mergeCell ref="N80:N81"/>
    <mergeCell ref="P105:P106"/>
    <mergeCell ref="Q105:Q106"/>
    <mergeCell ref="R105:R106"/>
    <mergeCell ref="S105:S106"/>
    <mergeCell ref="P92:P93"/>
    <mergeCell ref="Q92:Q93"/>
    <mergeCell ref="R92:R93"/>
    <mergeCell ref="S92:S93"/>
    <mergeCell ref="R97:R99"/>
    <mergeCell ref="S97:S99"/>
    <mergeCell ref="Q100:Q101"/>
    <mergeCell ref="R100:R101"/>
    <mergeCell ref="S100:S101"/>
    <mergeCell ref="G98:G99"/>
    <mergeCell ref="H98:H99"/>
    <mergeCell ref="I98:I99"/>
    <mergeCell ref="J98:J99"/>
    <mergeCell ref="P97:P99"/>
    <mergeCell ref="Q97:Q99"/>
    <mergeCell ref="L1:O1"/>
    <mergeCell ref="L2:O2"/>
    <mergeCell ref="L4:O4"/>
    <mergeCell ref="N92:N93"/>
    <mergeCell ref="O92:O93"/>
    <mergeCell ref="A13:T13"/>
    <mergeCell ref="A18:T18"/>
    <mergeCell ref="A69:T69"/>
    <mergeCell ref="T78:T79"/>
    <mergeCell ref="M86:M87"/>
    <mergeCell ref="A7:O7"/>
    <mergeCell ref="A8:O8"/>
    <mergeCell ref="L11:L12"/>
    <mergeCell ref="C11:C12"/>
    <mergeCell ref="A62:A64"/>
    <mergeCell ref="O86:O87"/>
    <mergeCell ref="A84:A85"/>
    <mergeCell ref="K84:K85"/>
    <mergeCell ref="L84:L85"/>
    <mergeCell ref="M84:M85"/>
    <mergeCell ref="K33:K47"/>
    <mergeCell ref="M92:M93"/>
    <mergeCell ref="K92:K93"/>
    <mergeCell ref="L97:L99"/>
    <mergeCell ref="O100:O101"/>
    <mergeCell ref="N97:N99"/>
    <mergeCell ref="O97:O99"/>
    <mergeCell ref="L86:L87"/>
    <mergeCell ref="N84:N85"/>
    <mergeCell ref="O84:O85"/>
    <mergeCell ref="B11:B12"/>
    <mergeCell ref="A88:A90"/>
    <mergeCell ref="A70:A72"/>
    <mergeCell ref="A86:A87"/>
    <mergeCell ref="A14:K17"/>
    <mergeCell ref="A73:A74"/>
    <mergeCell ref="A75:A77"/>
    <mergeCell ref="A78:A79"/>
    <mergeCell ref="A67:A68"/>
    <mergeCell ref="K11:K12"/>
    <mergeCell ref="A116:A117"/>
    <mergeCell ref="A102:A103"/>
    <mergeCell ref="A109:A111"/>
    <mergeCell ref="A107:A108"/>
    <mergeCell ref="A112:A114"/>
    <mergeCell ref="L105:L106"/>
    <mergeCell ref="A105:A106"/>
    <mergeCell ref="K105:K106"/>
    <mergeCell ref="A104:T104"/>
    <mergeCell ref="M105:M106"/>
    <mergeCell ref="O70:O72"/>
    <mergeCell ref="O73:O74"/>
    <mergeCell ref="L73:L74"/>
    <mergeCell ref="B21:B32"/>
    <mergeCell ref="D21:D32"/>
    <mergeCell ref="C21:C32"/>
    <mergeCell ref="K19:K32"/>
    <mergeCell ref="H19:H20"/>
    <mergeCell ref="I19:I20"/>
    <mergeCell ref="J19:J20"/>
    <mergeCell ref="T100:T101"/>
    <mergeCell ref="T105:T106"/>
    <mergeCell ref="N105:N106"/>
    <mergeCell ref="O105:O106"/>
    <mergeCell ref="A96:T96"/>
    <mergeCell ref="M100:M101"/>
    <mergeCell ref="K100:K101"/>
    <mergeCell ref="L100:L101"/>
    <mergeCell ref="N100:N101"/>
    <mergeCell ref="P100:P101"/>
    <mergeCell ref="A97:A99"/>
    <mergeCell ref="K97:K99"/>
    <mergeCell ref="F98:F99"/>
    <mergeCell ref="E98:E99"/>
    <mergeCell ref="D98:D99"/>
    <mergeCell ref="C98:C99"/>
    <mergeCell ref="A100:A101"/>
    <mergeCell ref="N70:N72"/>
    <mergeCell ref="K70:K72"/>
    <mergeCell ref="K73:K74"/>
    <mergeCell ref="M73:M74"/>
    <mergeCell ref="N73:N74"/>
    <mergeCell ref="L70:L72"/>
    <mergeCell ref="M70:M72"/>
    <mergeCell ref="A91:T91"/>
    <mergeCell ref="O78:O79"/>
    <mergeCell ref="T11:T12"/>
    <mergeCell ref="T70:T72"/>
    <mergeCell ref="T73:T74"/>
    <mergeCell ref="T75:T77"/>
    <mergeCell ref="L3:O3"/>
    <mergeCell ref="L5:O5"/>
    <mergeCell ref="O75:O77"/>
    <mergeCell ref="L75:L77"/>
    <mergeCell ref="M75:M77"/>
    <mergeCell ref="N50:N51"/>
    <mergeCell ref="M78:M79"/>
    <mergeCell ref="N78:N79"/>
    <mergeCell ref="B63:B64"/>
    <mergeCell ref="F21:F32"/>
    <mergeCell ref="E21:E32"/>
    <mergeCell ref="F19:F20"/>
    <mergeCell ref="N75:N77"/>
    <mergeCell ref="L78:L79"/>
    <mergeCell ref="K75:K77"/>
    <mergeCell ref="K78:K79"/>
    <mergeCell ref="A94:A95"/>
    <mergeCell ref="E63:E64"/>
    <mergeCell ref="A92:A93"/>
    <mergeCell ref="B19:B20"/>
    <mergeCell ref="C19:C20"/>
    <mergeCell ref="D19:D20"/>
    <mergeCell ref="E19:E20"/>
    <mergeCell ref="A19:A32"/>
    <mergeCell ref="A82:A83"/>
    <mergeCell ref="B34:B47"/>
    <mergeCell ref="T86:T87"/>
    <mergeCell ref="T92:T93"/>
    <mergeCell ref="T97:T99"/>
    <mergeCell ref="M97:M99"/>
    <mergeCell ref="L92:L93"/>
    <mergeCell ref="B98:B99"/>
    <mergeCell ref="N86:N87"/>
    <mergeCell ref="K86:K87"/>
    <mergeCell ref="I51:I55"/>
    <mergeCell ref="D11:J11"/>
    <mergeCell ref="M11:S11"/>
    <mergeCell ref="A48:A49"/>
    <mergeCell ref="A58:A59"/>
    <mergeCell ref="L56:L57"/>
    <mergeCell ref="G19:G20"/>
    <mergeCell ref="G21:G32"/>
    <mergeCell ref="H21:H32"/>
    <mergeCell ref="A11:A12"/>
    <mergeCell ref="I63:I64"/>
    <mergeCell ref="J63:J64"/>
    <mergeCell ref="C63:C64"/>
    <mergeCell ref="D63:D64"/>
    <mergeCell ref="F63:F64"/>
    <mergeCell ref="G63:G64"/>
    <mergeCell ref="H63:H64"/>
    <mergeCell ref="J51:J55"/>
    <mergeCell ref="K50:K55"/>
    <mergeCell ref="A50:A55"/>
    <mergeCell ref="B51:B55"/>
    <mergeCell ref="C51:C55"/>
    <mergeCell ref="D51:D55"/>
    <mergeCell ref="E51:E55"/>
    <mergeCell ref="F51:F55"/>
    <mergeCell ref="G51:G55"/>
    <mergeCell ref="H51:H55"/>
  </mergeCells>
  <printOptions horizontalCentered="1"/>
  <pageMargins left="0.15748031496062992" right="0.15748031496062992" top="0.5905511811023623" bottom="0.31496062992125984" header="0.31496062992125984" footer="0.2362204724409449"/>
  <pageSetup horizontalDpi="600" verticalDpi="6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2014-06-11T09:37:26Z</cp:lastPrinted>
  <dcterms:created xsi:type="dcterms:W3CDTF">2006-09-16T00:00:00Z</dcterms:created>
  <dcterms:modified xsi:type="dcterms:W3CDTF">2015-05-22T07:08:33Z</dcterms:modified>
  <cp:category/>
  <cp:version/>
  <cp:contentType/>
  <cp:contentStatus/>
</cp:coreProperties>
</file>