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/>
  <bookViews>
    <workbookView xWindow="0" yWindow="0" windowWidth="15480" windowHeight="8190" tabRatio="601"/>
  </bookViews>
  <sheets>
    <sheet name="Приложение 1" sheetId="1" r:id="rId1"/>
    <sheet name="Расчет показателей" sheetId="3" r:id="rId2"/>
  </sheets>
  <externalReferences>
    <externalReference r:id="rId3"/>
  </externalReferences>
  <definedNames>
    <definedName name="_xlnm._FilterDatabase" localSheetId="0" hidden="1">'Приложение 1'!$A$7:$IV$163</definedName>
    <definedName name="Excel_BuiltIn__FilterDatabase_1">'Приложение 1'!#REF!</definedName>
    <definedName name="_xlnm.Print_Titles" localSheetId="0">'Приложение 1'!$5:$8</definedName>
    <definedName name="_xlnm.Print_Titles" localSheetId="1">'Расчет показателей'!$4:$6</definedName>
    <definedName name="_xlnm.Print_Area" localSheetId="0">'Приложение 1'!$A$1:$AC$163</definedName>
    <definedName name="_xlnm.Print_Area" localSheetId="1">'Расчет показателей'!$A$1:$K$29</definedName>
  </definedNames>
  <calcPr calcId="125725"/>
</workbook>
</file>

<file path=xl/calcChain.xml><?xml version="1.0" encoding="utf-8"?>
<calcChain xmlns="http://schemas.openxmlformats.org/spreadsheetml/2006/main">
  <c r="D155" i="1"/>
  <c r="D154"/>
  <c r="D153"/>
  <c r="E153"/>
  <c r="E154"/>
  <c r="E155"/>
  <c r="F153"/>
  <c r="F154"/>
  <c r="F155"/>
  <c r="G153"/>
  <c r="G154"/>
  <c r="G155"/>
  <c r="D127"/>
  <c r="D126"/>
  <c r="D125"/>
  <c r="F127"/>
  <c r="F126"/>
  <c r="F125"/>
  <c r="G127"/>
  <c r="G126"/>
  <c r="G125"/>
  <c r="G158"/>
  <c r="D158"/>
  <c r="D157"/>
  <c r="D156"/>
  <c r="E158"/>
  <c r="F157"/>
  <c r="F158"/>
  <c r="F156"/>
  <c r="D161"/>
  <c r="D160"/>
  <c r="D159"/>
  <c r="F161"/>
  <c r="F159"/>
  <c r="E161"/>
  <c r="E159"/>
  <c r="F105"/>
  <c r="F102"/>
  <c r="F99"/>
  <c r="F96"/>
  <c r="F93"/>
  <c r="F90"/>
  <c r="D31" l="1"/>
  <c r="D27"/>
  <c r="D26"/>
  <c r="D29"/>
  <c r="D79"/>
  <c r="D78"/>
  <c r="E79"/>
  <c r="E78"/>
  <c r="F79"/>
  <c r="D77"/>
  <c r="D76"/>
  <c r="D73"/>
  <c r="D72"/>
  <c r="D71"/>
  <c r="D70"/>
  <c r="D62" l="1"/>
  <c r="D60" s="1"/>
  <c r="F60"/>
  <c r="F57"/>
  <c r="D57"/>
  <c r="D56"/>
  <c r="D54"/>
  <c r="D53"/>
  <c r="D52"/>
  <c r="D51"/>
  <c r="D50"/>
  <c r="D48"/>
  <c r="D44"/>
  <c r="Q27"/>
  <c r="Q33"/>
  <c r="F37"/>
  <c r="F36"/>
  <c r="D122" l="1"/>
  <c r="D124"/>
  <c r="L125"/>
  <c r="H127"/>
  <c r="I127"/>
  <c r="J127"/>
  <c r="K127"/>
  <c r="L127"/>
  <c r="M127"/>
  <c r="N127"/>
  <c r="O127"/>
  <c r="F139"/>
  <c r="D162" l="1"/>
  <c r="D148"/>
  <c r="D149"/>
  <c r="H152"/>
  <c r="I152"/>
  <c r="J152"/>
  <c r="K152"/>
  <c r="E150"/>
  <c r="D150" s="1"/>
  <c r="O140"/>
  <c r="O139"/>
  <c r="N140"/>
  <c r="N139"/>
  <c r="N156" s="1"/>
  <c r="M140"/>
  <c r="M139"/>
  <c r="L140"/>
  <c r="L139"/>
  <c r="G140"/>
  <c r="G139"/>
  <c r="F140"/>
  <c r="F151"/>
  <c r="E140"/>
  <c r="E139"/>
  <c r="D135"/>
  <c r="D139" s="1"/>
  <c r="E152" l="1"/>
  <c r="M152"/>
  <c r="M158"/>
  <c r="M155" s="1"/>
  <c r="O152"/>
  <c r="O158"/>
  <c r="O155" s="1"/>
  <c r="L151"/>
  <c r="L156"/>
  <c r="N151"/>
  <c r="F152"/>
  <c r="L152"/>
  <c r="L158"/>
  <c r="L155" s="1"/>
  <c r="N152"/>
  <c r="N158"/>
  <c r="N155" s="1"/>
  <c r="D140"/>
  <c r="E151"/>
  <c r="E156"/>
  <c r="G151"/>
  <c r="G156"/>
  <c r="M151"/>
  <c r="M156"/>
  <c r="O151"/>
  <c r="O156"/>
  <c r="D123"/>
  <c r="D121"/>
  <c r="D120"/>
  <c r="D119"/>
  <c r="D151" l="1"/>
  <c r="G145"/>
  <c r="G152" l="1"/>
  <c r="D152" s="1"/>
  <c r="D145"/>
  <c r="AC87"/>
  <c r="D142" l="1"/>
  <c r="D144"/>
  <c r="D143"/>
  <c r="O154"/>
  <c r="O153"/>
  <c r="N154"/>
  <c r="N153"/>
  <c r="M154"/>
  <c r="M153"/>
  <c r="L154"/>
  <c r="O126"/>
  <c r="O125"/>
  <c r="N126"/>
  <c r="N125"/>
  <c r="L126"/>
  <c r="M126"/>
  <c r="M125"/>
  <c r="E126"/>
  <c r="D46"/>
  <c r="D47"/>
  <c r="D87"/>
  <c r="D88"/>
  <c r="D89"/>
  <c r="D109"/>
  <c r="D108"/>
  <c r="D110"/>
  <c r="D111"/>
  <c r="D112"/>
  <c r="Q83" l="1"/>
  <c r="E74" l="1"/>
  <c r="T81" l="1"/>
  <c r="T12" s="1"/>
  <c r="S81"/>
  <c r="S12" s="1"/>
  <c r="E13" i="3" s="1"/>
  <c r="S26" i="1"/>
  <c r="D75"/>
  <c r="D74" s="1"/>
  <c r="O74"/>
  <c r="N74"/>
  <c r="F74"/>
  <c r="F78" s="1"/>
  <c r="O72"/>
  <c r="N72"/>
  <c r="O79"/>
  <c r="O78" s="1"/>
  <c r="N79"/>
  <c r="N78" s="1"/>
  <c r="AB70"/>
  <c r="AB24" s="1"/>
  <c r="AA70"/>
  <c r="AA24" s="1"/>
  <c r="Z70"/>
  <c r="Z24" s="1"/>
  <c r="Y70"/>
  <c r="Y24" s="1"/>
  <c r="K126"/>
  <c r="J126"/>
  <c r="I126"/>
  <c r="H126"/>
  <c r="H10" i="3"/>
  <c r="D64" i="1"/>
  <c r="O63"/>
  <c r="N63"/>
  <c r="M63"/>
  <c r="L63"/>
  <c r="K63"/>
  <c r="J63"/>
  <c r="I63"/>
  <c r="H63"/>
  <c r="F63"/>
  <c r="E63"/>
  <c r="O48"/>
  <c r="L48"/>
  <c r="K48"/>
  <c r="J48"/>
  <c r="I48"/>
  <c r="H48"/>
  <c r="E48"/>
  <c r="O68"/>
  <c r="N68"/>
  <c r="M68"/>
  <c r="L68"/>
  <c r="K47"/>
  <c r="K68" s="1"/>
  <c r="J47"/>
  <c r="J68" s="1"/>
  <c r="I47"/>
  <c r="I68" s="1"/>
  <c r="H47"/>
  <c r="H68" s="1"/>
  <c r="G68"/>
  <c r="F68"/>
  <c r="E68"/>
  <c r="O67"/>
  <c r="N67"/>
  <c r="M67"/>
  <c r="L67"/>
  <c r="K46"/>
  <c r="K67" s="1"/>
  <c r="J46"/>
  <c r="J67" s="1"/>
  <c r="I46"/>
  <c r="I67" s="1"/>
  <c r="H46"/>
  <c r="H67" s="1"/>
  <c r="G67"/>
  <c r="F67"/>
  <c r="L42"/>
  <c r="L41" s="1"/>
  <c r="K42"/>
  <c r="K41" s="1"/>
  <c r="J42"/>
  <c r="J41" s="1"/>
  <c r="I42"/>
  <c r="I41" s="1"/>
  <c r="H42"/>
  <c r="H41" s="1"/>
  <c r="G42"/>
  <c r="G41" s="1"/>
  <c r="F42"/>
  <c r="F41" s="1"/>
  <c r="E42"/>
  <c r="E127" s="1"/>
  <c r="D40"/>
  <c r="D42" s="1"/>
  <c r="K39"/>
  <c r="J39"/>
  <c r="I39"/>
  <c r="H39"/>
  <c r="G39"/>
  <c r="F39"/>
  <c r="E39"/>
  <c r="D35"/>
  <c r="O34"/>
  <c r="N34"/>
  <c r="M34"/>
  <c r="L34"/>
  <c r="K34"/>
  <c r="J34"/>
  <c r="I34"/>
  <c r="H34"/>
  <c r="G34"/>
  <c r="F34"/>
  <c r="E34"/>
  <c r="D33"/>
  <c r="D37" s="1"/>
  <c r="O32"/>
  <c r="N32"/>
  <c r="M32"/>
  <c r="L32"/>
  <c r="K32"/>
  <c r="J32"/>
  <c r="I32"/>
  <c r="H32"/>
  <c r="G32"/>
  <c r="E32"/>
  <c r="O30"/>
  <c r="N30"/>
  <c r="M30"/>
  <c r="L30"/>
  <c r="K30"/>
  <c r="J30"/>
  <c r="I30"/>
  <c r="H30"/>
  <c r="G30"/>
  <c r="E30"/>
  <c r="O28"/>
  <c r="N28"/>
  <c r="M28"/>
  <c r="L28"/>
  <c r="K28"/>
  <c r="J28"/>
  <c r="I28"/>
  <c r="H28"/>
  <c r="G28"/>
  <c r="F28"/>
  <c r="E28"/>
  <c r="O26"/>
  <c r="N26"/>
  <c r="Q132"/>
  <c r="Q17" s="1"/>
  <c r="A17" i="3" s="1"/>
  <c r="Y153" i="1"/>
  <c r="R83"/>
  <c r="R14" s="1"/>
  <c r="Y156"/>
  <c r="Y10"/>
  <c r="Y87"/>
  <c r="Y89" s="1"/>
  <c r="Y155"/>
  <c r="B18" i="3"/>
  <c r="B17"/>
  <c r="B16"/>
  <c r="B15"/>
  <c r="B14"/>
  <c r="B13"/>
  <c r="B12"/>
  <c r="B11"/>
  <c r="B10"/>
  <c r="B9"/>
  <c r="A8"/>
  <c r="H151" i="1"/>
  <c r="I151"/>
  <c r="J151"/>
  <c r="K151"/>
  <c r="F147"/>
  <c r="G147"/>
  <c r="H147"/>
  <c r="I147"/>
  <c r="J147"/>
  <c r="K147"/>
  <c r="A10" i="3"/>
  <c r="Q11" i="1"/>
  <c r="A11" i="3" s="1"/>
  <c r="Y21" i="1"/>
  <c r="Z21"/>
  <c r="AA21"/>
  <c r="AB21"/>
  <c r="Q23"/>
  <c r="Q10" s="1"/>
  <c r="A9" i="3" s="1"/>
  <c r="E9"/>
  <c r="Y23" i="1"/>
  <c r="Z23"/>
  <c r="AA23"/>
  <c r="AB23"/>
  <c r="D10" i="3"/>
  <c r="E10"/>
  <c r="F10"/>
  <c r="G10"/>
  <c r="I10"/>
  <c r="J10"/>
  <c r="D11"/>
  <c r="E11"/>
  <c r="F11"/>
  <c r="G11"/>
  <c r="I11"/>
  <c r="J11"/>
  <c r="A12"/>
  <c r="D12"/>
  <c r="G12"/>
  <c r="H12"/>
  <c r="I12"/>
  <c r="J12"/>
  <c r="D9"/>
  <c r="K161" i="1"/>
  <c r="K159" s="1"/>
  <c r="Q81"/>
  <c r="Q12" s="1"/>
  <c r="A13" i="3" s="1"/>
  <c r="R81" i="1"/>
  <c r="R12" s="1"/>
  <c r="D13" i="3" s="1"/>
  <c r="U12" i="1"/>
  <c r="G13" i="3" s="1"/>
  <c r="V81" i="1"/>
  <c r="V12" s="1"/>
  <c r="H13" i="3" s="1"/>
  <c r="W81" i="1"/>
  <c r="W12" s="1"/>
  <c r="I13" i="3" s="1"/>
  <c r="X81" i="1"/>
  <c r="X12" s="1"/>
  <c r="J13" i="3" s="1"/>
  <c r="S14" i="1"/>
  <c r="E14" i="3" s="1"/>
  <c r="U14" i="1"/>
  <c r="G14" i="3" s="1"/>
  <c r="V14" i="1"/>
  <c r="H14" i="3" s="1"/>
  <c r="W14" i="1"/>
  <c r="I14" i="3" s="1"/>
  <c r="X14" i="1"/>
  <c r="J14" i="3" s="1"/>
  <c r="Q84" i="1"/>
  <c r="Q15" s="1"/>
  <c r="A15" i="3" s="1"/>
  <c r="R84" i="1"/>
  <c r="R15" s="1"/>
  <c r="D15" i="3" s="1"/>
  <c r="S84" i="1"/>
  <c r="S15" s="1"/>
  <c r="E15" i="3" s="1"/>
  <c r="T84" i="1"/>
  <c r="T15" s="1"/>
  <c r="F15" i="3" s="1"/>
  <c r="U84" i="1"/>
  <c r="U15" s="1"/>
  <c r="G15" i="3" s="1"/>
  <c r="V84" i="1"/>
  <c r="V15" s="1"/>
  <c r="H15" i="3" s="1"/>
  <c r="W84" i="1"/>
  <c r="W15" s="1"/>
  <c r="I15" i="3" s="1"/>
  <c r="X84" i="1"/>
  <c r="X15" s="1"/>
  <c r="J15" i="3" s="1"/>
  <c r="Q130" i="1"/>
  <c r="Q16" s="1"/>
  <c r="A16" i="3" s="1"/>
  <c r="R130" i="1"/>
  <c r="R16" s="1"/>
  <c r="D16" i="3" s="1"/>
  <c r="S130" i="1"/>
  <c r="S16" s="1"/>
  <c r="E16" i="3" s="1"/>
  <c r="T130" i="1"/>
  <c r="T16" s="1"/>
  <c r="U130"/>
  <c r="U16" s="1"/>
  <c r="G16" i="3" s="1"/>
  <c r="V130" i="1"/>
  <c r="V16" s="1"/>
  <c r="H16" i="3" s="1"/>
  <c r="W130" i="1"/>
  <c r="W16" s="1"/>
  <c r="I16" i="3" s="1"/>
  <c r="X130" i="1"/>
  <c r="X16" s="1"/>
  <c r="J16" i="3" s="1"/>
  <c r="R132" i="1"/>
  <c r="R17" s="1"/>
  <c r="D17" i="3" s="1"/>
  <c r="S132" i="1"/>
  <c r="S17" s="1"/>
  <c r="E17" i="3" s="1"/>
  <c r="T132" i="1"/>
  <c r="T17" s="1"/>
  <c r="F17" i="3" s="1"/>
  <c r="U132" i="1"/>
  <c r="U17" s="1"/>
  <c r="G17" i="3" s="1"/>
  <c r="V132" i="1"/>
  <c r="V17" s="1"/>
  <c r="H17" i="3" s="1"/>
  <c r="W132" i="1"/>
  <c r="W17" s="1"/>
  <c r="I17" i="3" s="1"/>
  <c r="X132" i="1"/>
  <c r="X17" s="1"/>
  <c r="J17" i="3" s="1"/>
  <c r="K17" s="1"/>
  <c r="Q133" i="1"/>
  <c r="Q18" s="1"/>
  <c r="A18" i="3" s="1"/>
  <c r="R133" i="1"/>
  <c r="R18" s="1"/>
  <c r="S133"/>
  <c r="S18" s="1"/>
  <c r="E18" i="3" s="1"/>
  <c r="T133" i="1"/>
  <c r="T18" s="1"/>
  <c r="F18" i="3" s="1"/>
  <c r="U133" i="1"/>
  <c r="U18" s="1"/>
  <c r="G18" i="3" s="1"/>
  <c r="V133" i="1"/>
  <c r="V18" s="1"/>
  <c r="H18" i="3" s="1"/>
  <c r="W133" i="1"/>
  <c r="W18" s="1"/>
  <c r="I18" i="3" s="1"/>
  <c r="X133" i="1"/>
  <c r="X18" s="1"/>
  <c r="J18" i="3" s="1"/>
  <c r="A14"/>
  <c r="F12"/>
  <c r="F9"/>
  <c r="H9"/>
  <c r="J9"/>
  <c r="E12"/>
  <c r="I9"/>
  <c r="G9"/>
  <c r="H161" i="1"/>
  <c r="H159" s="1"/>
  <c r="T14"/>
  <c r="F14" i="3" s="1"/>
  <c r="H11"/>
  <c r="J161" i="1"/>
  <c r="J159" s="1"/>
  <c r="I161"/>
  <c r="I159" s="1"/>
  <c r="AC22"/>
  <c r="E41" l="1"/>
  <c r="D67"/>
  <c r="D147"/>
  <c r="D41"/>
  <c r="D68"/>
  <c r="I125"/>
  <c r="D39"/>
  <c r="N66"/>
  <c r="D30"/>
  <c r="K125"/>
  <c r="F66"/>
  <c r="O66"/>
  <c r="K11" i="3"/>
  <c r="H44" i="1"/>
  <c r="H66" s="1"/>
  <c r="G66"/>
  <c r="AC26"/>
  <c r="D28"/>
  <c r="D32"/>
  <c r="D36" s="1"/>
  <c r="D34"/>
  <c r="E66"/>
  <c r="K44"/>
  <c r="K66" s="1"/>
  <c r="L66"/>
  <c r="H125"/>
  <c r="M66"/>
  <c r="E36"/>
  <c r="K12" i="3"/>
  <c r="J44" i="1"/>
  <c r="J66" s="1"/>
  <c r="I44"/>
  <c r="I66" s="1"/>
  <c r="AC21"/>
  <c r="E67"/>
  <c r="K10" i="3"/>
  <c r="AC81" i="1"/>
  <c r="K9" i="3"/>
  <c r="AC18" i="1"/>
  <c r="D18" i="3"/>
  <c r="K18" s="1"/>
  <c r="F13"/>
  <c r="K13" s="1"/>
  <c r="AC12" i="1"/>
  <c r="AC14"/>
  <c r="D14" i="3"/>
  <c r="K14" s="1"/>
  <c r="Y126" i="1"/>
  <c r="K15" i="3"/>
  <c r="F16"/>
  <c r="K16" s="1"/>
  <c r="AC16" i="1"/>
  <c r="E125" l="1"/>
  <c r="D66"/>
  <c r="J125"/>
  <c r="D136"/>
</calcChain>
</file>

<file path=xl/sharedStrings.xml><?xml version="1.0" encoding="utf-8"?>
<sst xmlns="http://schemas.openxmlformats.org/spreadsheetml/2006/main" count="813" uniqueCount="158">
  <si>
    <t>Итого по подпрограмме "Дорожное хозяйство"</t>
  </si>
  <si>
    <t>Цель подпрограммы: Обеспечение соответствия технического состояния автомобильных дорог нормативным требованиям, создание условий безопасной эксплуатации автомобильных дорог общего пользования местного значения, обеспечение их надлежащего санитарного состояния</t>
  </si>
  <si>
    <t>Степень соблюдения качества выполняемой муниципальной работы, %</t>
  </si>
  <si>
    <t>Площадь отремонтированных автомобильных дорог, тыс.кв.м.</t>
  </si>
  <si>
    <t>3.1.1.</t>
  </si>
  <si>
    <t>Мероприятие 9.1. Обеспечение комплексного содержания автомобильных дорог, искусственных сооружений в соответствии с требованиями к эксплуатационному состоянию, допустимому по условиям обеспечения безопасности дорожного движения</t>
  </si>
  <si>
    <t>Площадь автомобильных дорог, искусственных сооружений обеспеченных комплексным содержанием в соответствии с требованиями к эксплуатационному состоянию, допустимому по условиям обеспечения безопасности дорожного движения, тыс.кв.м.</t>
  </si>
  <si>
    <t>Итого по Задаче 9.</t>
  </si>
  <si>
    <t>Подпрограмма "Автомобильный транспорт"</t>
  </si>
  <si>
    <t>Задача 10. 
Увеличение объема перевозок пассажиров городским пассажирским транспортом</t>
  </si>
  <si>
    <t>Мероприятие 10.1: Осуществление городских пассажирских  регулярных перевозок (Субсидия на финансовое обеспечение (возмещение затрат) в связи с оказанием услуг по городским пассажирским перевозкам)</t>
  </si>
  <si>
    <t>Увеличение объема перевозок пассажиров городским пассажирским транспортом, %</t>
  </si>
  <si>
    <t>Итого Задаче 10</t>
  </si>
  <si>
    <t>Задача 11. 
Обеспечение информационного обслуживания пассажиров</t>
  </si>
  <si>
    <t>Мероприятие 11.1: Изготовление и размещение маршрутных указателей на остановочных пунктах общественного транспорта</t>
  </si>
  <si>
    <t>Задача 12.
 Обновление подвижного состава общественного транспорта</t>
  </si>
  <si>
    <t>5.1.1.</t>
  </si>
  <si>
    <t>Количество приобретенных маршрутных автобусов категории "М3", ед.</t>
  </si>
  <si>
    <t>Объем ассигнований администратора – департамента городского хозяйства</t>
  </si>
  <si>
    <t>Объем ассигнований соадминистратора – департамента архитектуры и градостроительства</t>
  </si>
  <si>
    <t>Объем ассигнований соадминистратора – департамента имущественных и земельных отношений</t>
  </si>
  <si>
    <t>Итого по подпрограмме "Автомобильный транспорт"</t>
  </si>
  <si>
    <t>Подпрограмма «Дорожное хозяйство»</t>
  </si>
  <si>
    <t>Целевые показатели результатов реализации муниципальной программы, формируемые в разрезе подпрограмм</t>
  </si>
  <si>
    <t>Целевые показатели результатов реализации муниципальной программы</t>
  </si>
  <si>
    <t>2015 год</t>
  </si>
  <si>
    <t>Значение показателя</t>
  </si>
  <si>
    <t>Ответственный исполнитель (администратор или соадминистратор)</t>
  </si>
  <si>
    <t>Наименование показателя результата реализации программы, ед. изм.</t>
  </si>
  <si>
    <t xml:space="preserve"> системы города Сургута</t>
  </si>
  <si>
    <t>Формула расчета, описание расчета</t>
  </si>
  <si>
    <t>Примечание</t>
  </si>
  <si>
    <t>Расчет показателей муниципальной программы "Развитие транспортной системы города Сургута на 2014 - 2020 годы"</t>
  </si>
  <si>
    <t>Доля остановочных пунктов, оборудованных маршрутными указателями, от общего количества остановочных пунктов, %</t>
  </si>
  <si>
    <t>Показатель рассчитан прямым счетом, исходя из объема бюджетных ассигнований</t>
  </si>
  <si>
    <t>Приложение 1                                                                  к долгосрочной целевой программе "Строительство, реконструкция, капитальный ремонт и ремонт дорожно-уличной сети в городе Сургуте на период с 2011 по 2015 годы"</t>
  </si>
  <si>
    <t>№ п/п</t>
  </si>
  <si>
    <t xml:space="preserve">Наименование </t>
  </si>
  <si>
    <t>Источники финансирования</t>
  </si>
  <si>
    <t>Объем финансирования (всего, руб.)</t>
  </si>
  <si>
    <t>В том числе по годам:</t>
  </si>
  <si>
    <t>Наименование показателя, ед.измер.</t>
  </si>
  <si>
    <t>2014 год</t>
  </si>
  <si>
    <t>2015  год</t>
  </si>
  <si>
    <t>2016 год</t>
  </si>
  <si>
    <t>2017 год</t>
  </si>
  <si>
    <t>2018 год</t>
  </si>
  <si>
    <t>2019 год</t>
  </si>
  <si>
    <t>2020 год</t>
  </si>
  <si>
    <t>ДАиГ</t>
  </si>
  <si>
    <t>ДГХ</t>
  </si>
  <si>
    <t>ДИиЗО</t>
  </si>
  <si>
    <t>Подпрограмма "Дорожное хозяйство"</t>
  </si>
  <si>
    <t>Цель подпрограммы: Развитие улично-дорожной сети в соответствии с генеральным планом развития города, отвечающей потребностям города в транспортном обслуживании для устойчивого социально-экономического развития города</t>
  </si>
  <si>
    <t>Выполнение проектно-изыскательских работ на объекты строительства: автомобильные дороги, улицы, транспортные сооружения, проект</t>
  </si>
  <si>
    <t>Протяженность введенных в эксплуатацию внутриквартальных проездов, м</t>
  </si>
  <si>
    <t xml:space="preserve">Задача 1.
Выполнение проектно-изыскательских работ на объекты строительства: автомобильные дороги, улицы, транспортные сооружения, линии уличного освещения, внутриквартальные проезды
</t>
  </si>
  <si>
    <t>Всего, в том числе:</t>
  </si>
  <si>
    <t>- за счет средств местного бюджета</t>
  </si>
  <si>
    <t>х</t>
  </si>
  <si>
    <t>Задача 2.
Выкуп и снос объектов недвижимости для строительства автомобильных дорог</t>
  </si>
  <si>
    <t>Мероприятие 2.1.                                                                                                             Выкуп объектов недвижимости для муниципальных нужд (компенсация) для последующего сноса</t>
  </si>
  <si>
    <t>Выкуп объектов недвижимости для муниципальных нужд (компенсация) для последующего сноса, объект</t>
  </si>
  <si>
    <t>Задача 3.
Строительство автомобильных дорог и улиц</t>
  </si>
  <si>
    <t>Протяженность введенных в эксплуатацию автомобильных дорог и улиц, км</t>
  </si>
  <si>
    <t>- за счет межбюджетных трансфертов из окружного бюджета</t>
  </si>
  <si>
    <t>Задача 8. 
Капитальный ремонт линий уличного освещения</t>
  </si>
  <si>
    <t>Задача 7. 
Капитальный ремонт и ремонт автомобильных дорог</t>
  </si>
  <si>
    <t>Протяженность линий уличного освещения, в отношении которых выполнен капитальный ремонт, км</t>
  </si>
  <si>
    <t>Общий объем ассигнований на реализацию программы – всего, в том числе:</t>
  </si>
  <si>
    <t>Задача 9. 
Обеспечение комплексного содержания автомобильных дорог, искусственных сооружений в соответствии с требованиями к эксплуатационному состоянию, допустимому по условиям обеспечения безопасности дорожного движения</t>
  </si>
  <si>
    <t>Цель подпрограммы:  Развитие устойчиво функционирующей, привлекательной и доступной для всех слоёв населения системы городского пассажирского транспорта</t>
  </si>
  <si>
    <t>Мероприятие 7.2. Капитальный ремонт автомобильных дорог</t>
  </si>
  <si>
    <t>Протяженность автомобильных дорог, в отношении которых выполнен капитальный ремонт, км</t>
  </si>
  <si>
    <t>Конечный результат реализации муниципальной программы</t>
  </si>
  <si>
    <t>Ответственный 
( администратор или соадминистратор)</t>
  </si>
  <si>
    <t>Значение показателя, в том числе:</t>
  </si>
  <si>
    <t xml:space="preserve"> </t>
  </si>
  <si>
    <t>Комплексная цель программы: Развитие транспортной системы города</t>
  </si>
  <si>
    <t>Целевые показатели результатов реализации муниципальной подпрограммы</t>
  </si>
  <si>
    <t>Программные мероприятия, объем ассигнований на реализацию программы и показатели результатов реализации муниципальной программы "Развитие транспортной системы города Сургута на 2014-2020 годы"</t>
  </si>
  <si>
    <t>-</t>
  </si>
  <si>
    <t xml:space="preserve"> - </t>
  </si>
  <si>
    <t>Цель подпрограммы:  Развитите улично-дорожной сети в соответствии с генеральным планом развития города, отвечающей потребностям города в транспортном обслуживании для устойчивого социально - экономического развития города</t>
  </si>
  <si>
    <t>Соблюдение требований стандарта в полном объеме</t>
  </si>
  <si>
    <t>Подпрограмма «Автомобильный транспорт»</t>
  </si>
  <si>
    <t>Цель подпрограммы:  Развитите устойчиво функционирующей, привлекательной и доступной для всех слоев населения системы городского пассажирского транспорта</t>
  </si>
  <si>
    <t>Обследование пассажиропотока для повышения эффективности использования подвижного состава, ед</t>
  </si>
  <si>
    <t>Мероприятие 1.1. Выполнение проектно-изыскательских работ на объекты строительства: автомобильные дороги, улицы, транспортные сооружения, в том числе:</t>
  </si>
  <si>
    <t>Количество выполненных проектно-изыскательских работ, проект</t>
  </si>
  <si>
    <t>Мероприятие 3.1.
 Строительство автомобильных дорог общего пользования местного значения, в том числе:</t>
  </si>
  <si>
    <t>1.1.</t>
  </si>
  <si>
    <t>1.1.1.</t>
  </si>
  <si>
    <t>1.1.2.</t>
  </si>
  <si>
    <t>1.1.3.</t>
  </si>
  <si>
    <t>1.1.4.</t>
  </si>
  <si>
    <t>2.1.</t>
  </si>
  <si>
    <t>3.1.</t>
  </si>
  <si>
    <t>3.1.2.</t>
  </si>
  <si>
    <t>Мероприятие 5.1:                                                                                                                                                                                                                                                                                             Выполнение работ по строительству внутриквартальных проездов, в том числе:</t>
  </si>
  <si>
    <t>5.1.</t>
  </si>
  <si>
    <t>5.1.2.</t>
  </si>
  <si>
    <t>7.1.</t>
  </si>
  <si>
    <t>7.2.</t>
  </si>
  <si>
    <t>8.1.</t>
  </si>
  <si>
    <t>9.1.</t>
  </si>
  <si>
    <t>10.1.</t>
  </si>
  <si>
    <t>10.2.</t>
  </si>
  <si>
    <t>Мероприятие 10.2. Обследование пассажиропотока на городских пассажирских регулярных перевозках</t>
  </si>
  <si>
    <t>11.1.</t>
  </si>
  <si>
    <t>12.1.</t>
  </si>
  <si>
    <t>Итого по Задаче 7.</t>
  </si>
  <si>
    <t>Итого по Задаче 8.</t>
  </si>
  <si>
    <t>Итого по Задаче 11</t>
  </si>
  <si>
    <t>Итого по Задаче 12</t>
  </si>
  <si>
    <t>Мероприятие 12.1. Приобретение транспортных средств категории М3</t>
  </si>
  <si>
    <t>Мероприятие 1.1.1.                                                                                                                                                        
Объездная автомобильная дорога к дачным кооперативам "Черемушки", "Север-1", "Север-2" в обход гидротехнических сооружений ГРЭС-1 и ГРЭС-2</t>
  </si>
  <si>
    <t>Мероприятие 1.1.2.                                                                                                                                                        
 Улица Киртбая от ул.1"З" до ул.3"З"</t>
  </si>
  <si>
    <t>Мероприятие 1.1.3.
Улица 5"З" от Нефтеюганского шоссе до ул.39"З"</t>
  </si>
  <si>
    <t>Мероприятие 1.1.4.                                                                                                             
 Автомобильная дорога к новому кладбищу</t>
  </si>
  <si>
    <t>Итого по Задаче 1</t>
  </si>
  <si>
    <t>Итого по Задаче 2.</t>
  </si>
  <si>
    <t>Итого по Задаче 3.</t>
  </si>
  <si>
    <t>Итого по Задаче 5.</t>
  </si>
  <si>
    <t xml:space="preserve">Задача 5. 
Строительство внутриквартальных проездов         
  </t>
  </si>
  <si>
    <t xml:space="preserve">Мероприятие 8.1. Капитальный ремонт линий уличного освещения </t>
  </si>
  <si>
    <t>Площадь автомобильных дорог, искусственных сооружений, обеспеченных комплексным содержанием в соответствии с требованиями к эксплуатационному состоянию, допустимому по условиям обеспечения безопасности дорожного движения, тыс.кв.м.</t>
  </si>
  <si>
    <t>Количество проведенных государственных экспертиз проектно-сметной документации, ед</t>
  </si>
  <si>
    <t>Процент готовности объекта,%</t>
  </si>
  <si>
    <t>Количество проведенных работ по корректировке проектной документации, ед</t>
  </si>
  <si>
    <t>3.1.6.</t>
  </si>
  <si>
    <t>3.1.3.</t>
  </si>
  <si>
    <t>3.1.4.</t>
  </si>
  <si>
    <t>3.1.5.</t>
  </si>
  <si>
    <t>Подмероприятие 3.1.1.   
Объездная автомобильная дорога к дачным кооперативам "Черемушки", "Север-1", "Север-2" в обход гидротехнических сооружений ГРЭС-1 и ГРЭС-2</t>
  </si>
  <si>
    <t>Подмероприятие 3.1.2.   
Объездная автомобильная дорога к дачным кооперативам "Черемушки", "Север-1", "Север-2" в обход гидротехнических сооружений ГРЭС-1 и ГРЭС-2 (1 этап. Автодорога от Восточной объездной дороги до СНТ № 49 "Черемушки". ПК 0+00-ПК54+08,16)</t>
  </si>
  <si>
    <t>Подмероприятие 3.1.3.   
Объездная автомобильная дорога к дачным кооперативам "Черемушки", "Север-1", "Север-2" в обход гидротехнических сооружений ГРЭС-1 и ГРЭС-2 (2 этап. Автодорога от Восточной объездной дороги до СНТ № 49 "Черемушки". ПК 54+08,16-ПК70+66,38 (конец трассы))</t>
  </si>
  <si>
    <t>Подмероприятие 3.1.4.   
Объездная автомобильная дорога к дачным кооперативам "Черемушки", "Север-1", "Север-2" в обход гидротехнических сооружений ГРЭС-1 и ГРЭС-2 (3 этап. Автодорога к СТ "Старожил-1" и ПСОК "Многодетная семья")</t>
  </si>
  <si>
    <t>Подмероприятие 3.1.5.   
Объездная автомобильная дорога к дачным кооперативам "Черемушки", "Север-1", "Север-2" в обход гидротехнических сооружений ГРЭС-1 и ГРЭС-2 (4 этап. Автодорога к СОТ "Север-1" и СОТ "Север-2")</t>
  </si>
  <si>
    <t>Подмероприятие 3.1.6.   
Улица Маяковского на участке от ул.30 лет Победы до ул.Университетская в г. Сургуте</t>
  </si>
  <si>
    <t>5.1.3.</t>
  </si>
  <si>
    <t xml:space="preserve">Подмероприятие 5.1.1.                                                                                                                                                                                                                                                                                            Внутриквартальные проезды для обеспечения подъезда к общеобразовательным учреждениям в микрорайоне 24 в г.Сургуте                         </t>
  </si>
  <si>
    <t xml:space="preserve">Подмероприятие 5.1.2.                                                                                                                                                                                                                                                                                            Застройка микрорайона 31 г. Сургута. 2 пусковой комплекс         </t>
  </si>
  <si>
    <t xml:space="preserve">Подмероприятие 5.1.3.                                                                                                                                                                                                                                                                                           Проезд в мкр. 20 "А" г. Сургута       </t>
  </si>
  <si>
    <t>7.1.1.</t>
  </si>
  <si>
    <t>7.1.1.1.</t>
  </si>
  <si>
    <t>Подмероприятие 7.1.1.1. Капитальный ремонт улицы Грибоедова (на участке от улицы Крылова до улицы Привокзальная"</t>
  </si>
  <si>
    <t>7.1.1.2.</t>
  </si>
  <si>
    <t>Мероприятие 7.1.Капитальный ремонт и ремонт автомобильных дорог.</t>
  </si>
  <si>
    <t>Подмероприятие 7.1.1.2. Ремонт проспекта Комсомольский (на участке от ул. Геологической до ул. Федорова)</t>
  </si>
  <si>
    <t>7.1.1.3.</t>
  </si>
  <si>
    <t>Подмероприятие 7.1.1.3. Ремонт "Проезд от улицы Пушкина, 17 и до улицы Пушкина, 18"</t>
  </si>
  <si>
    <t>7.1.1.4.</t>
  </si>
  <si>
    <t>Подмероприятие 7.1.1.4. Ремонт "Проезд между ж.д. 37/1 и 37/2 от улицы 30 лет Победы и до улицы Быстринской, 18/4"</t>
  </si>
  <si>
    <t>7.1.1.5.</t>
  </si>
  <si>
    <t>Нераспределенные ассигнования</t>
  </si>
  <si>
    <t>Подмероприятие 7.1.1. Капитальный ремонт и ремонт автомобильных дорог в рамках Соглашения от 30.04.2015 № 21 о предоставлении в 2015 году субсидии их бюджета Ханты - Мансийского автономного округа - Югры на софинансирование расходных обязательств по капитальному ремонту и ремонту автомобильных дорог общего пользования местного значения, в том числе:</t>
  </si>
  <si>
    <r>
      <t>Приложение 1
к постановлению 
Администрации города
от</t>
    </r>
    <r>
      <rPr>
        <u/>
        <sz val="12"/>
        <rFont val="Times New Roman"/>
        <family val="1"/>
        <charset val="204"/>
      </rPr>
      <t xml:space="preserve">                                 </t>
    </r>
    <r>
      <rPr>
        <sz val="12"/>
        <rFont val="Times New Roman"/>
        <family val="1"/>
        <charset val="204"/>
      </rPr>
      <t xml:space="preserve">№
</t>
    </r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</si>
</sst>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"/>
    <numFmt numFmtId="166" formatCode="#,##0.0"/>
    <numFmt numFmtId="167" formatCode="#,##0.000"/>
  </numFmts>
  <fonts count="28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8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b/>
      <i/>
      <sz val="12"/>
      <name val="Times New Roman"/>
      <family val="1"/>
      <charset val="204"/>
    </font>
    <font>
      <sz val="12"/>
      <name val="Calibri"/>
      <family val="2"/>
      <charset val="204"/>
    </font>
    <font>
      <b/>
      <i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3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25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14" borderId="8" applyNumberFormat="0" applyAlignment="0" applyProtection="0"/>
    <xf numFmtId="0" fontId="14" fillId="0" borderId="9" applyNumberFormat="0" applyFill="0" applyAlignment="0" applyProtection="0"/>
    <xf numFmtId="4" fontId="15" fillId="15" borderId="10" applyProtection="0">
      <alignment horizontal="center" vertical="center"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279">
    <xf numFmtId="0" fontId="0" fillId="0" borderId="0" xfId="0"/>
    <xf numFmtId="0" fontId="0" fillId="15" borderId="0" xfId="0" applyFill="1"/>
    <xf numFmtId="0" fontId="18" fillId="15" borderId="0" xfId="0" applyFont="1" applyFill="1"/>
    <xf numFmtId="0" fontId="15" fillId="15" borderId="0" xfId="0" applyFont="1" applyFill="1"/>
    <xf numFmtId="0" fontId="15" fillId="15" borderId="0" xfId="0" applyFont="1" applyFill="1" applyAlignment="1">
      <alignment horizontal="left" vertical="center" wrapText="1"/>
    </xf>
    <xf numFmtId="0" fontId="0" fillId="15" borderId="0" xfId="0" applyFill="1" applyAlignment="1">
      <alignment wrapText="1"/>
    </xf>
    <xf numFmtId="0" fontId="19" fillId="15" borderId="0" xfId="0" applyFont="1" applyFill="1"/>
    <xf numFmtId="0" fontId="19" fillId="15" borderId="0" xfId="0" applyFont="1" applyFill="1" applyAlignment="1">
      <alignment horizontal="left" vertical="center" wrapText="1"/>
    </xf>
    <xf numFmtId="0" fontId="19" fillId="15" borderId="0" xfId="0" applyFont="1" applyFill="1" applyAlignment="1">
      <alignment wrapText="1"/>
    </xf>
    <xf numFmtId="0" fontId="0" fillId="15" borderId="0" xfId="0" applyFill="1" applyBorder="1" applyAlignment="1">
      <alignment wrapText="1"/>
    </xf>
    <xf numFmtId="0" fontId="0" fillId="15" borderId="0" xfId="0" applyFill="1" applyBorder="1"/>
    <xf numFmtId="0" fontId="19" fillId="15" borderId="11" xfId="0" applyFont="1" applyFill="1" applyBorder="1"/>
    <xf numFmtId="0" fontId="0" fillId="15" borderId="0" xfId="0" applyFill="1" applyBorder="1" applyAlignment="1">
      <alignment horizontal="left"/>
    </xf>
    <xf numFmtId="0" fontId="0" fillId="15" borderId="0" xfId="0" applyFill="1" applyAlignment="1">
      <alignment horizontal="left"/>
    </xf>
    <xf numFmtId="0" fontId="20" fillId="15" borderId="0" xfId="0" applyFont="1" applyFill="1"/>
    <xf numFmtId="0" fontId="20" fillId="15" borderId="0" xfId="0" applyFont="1" applyFill="1" applyBorder="1"/>
    <xf numFmtId="0" fontId="0" fillId="15" borderId="0" xfId="0" applyFont="1" applyFill="1"/>
    <xf numFmtId="0" fontId="0" fillId="15" borderId="0" xfId="0" applyFont="1" applyFill="1" applyBorder="1"/>
    <xf numFmtId="164" fontId="19" fillId="15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19" fillId="0" borderId="0" xfId="0" applyFont="1" applyAlignment="1">
      <alignment vertical="center"/>
    </xf>
    <xf numFmtId="0" fontId="19" fillId="0" borderId="19" xfId="0" applyFont="1" applyBorder="1" applyAlignment="1">
      <alignment vertical="center" wrapText="1"/>
    </xf>
    <xf numFmtId="0" fontId="19" fillId="0" borderId="19" xfId="0" applyFont="1" applyBorder="1" applyAlignment="1">
      <alignment horizontal="center" vertical="center" wrapText="1"/>
    </xf>
    <xf numFmtId="2" fontId="19" fillId="0" borderId="19" xfId="0" applyNumberFormat="1" applyFont="1" applyBorder="1" applyAlignment="1">
      <alignment vertical="center" wrapText="1"/>
    </xf>
    <xf numFmtId="1" fontId="19" fillId="0" borderId="19" xfId="0" applyNumberFormat="1" applyFont="1" applyBorder="1" applyAlignment="1">
      <alignment horizontal="center" vertical="center" wrapText="1"/>
    </xf>
    <xf numFmtId="2" fontId="19" fillId="0" borderId="19" xfId="0" applyNumberFormat="1" applyFont="1" applyBorder="1" applyAlignment="1">
      <alignment horizontal="center" vertical="center" wrapText="1"/>
    </xf>
    <xf numFmtId="0" fontId="22" fillId="0" borderId="0" xfId="0" applyFont="1"/>
    <xf numFmtId="0" fontId="24" fillId="0" borderId="0" xfId="0" applyFont="1" applyAlignment="1">
      <alignment vertical="center" wrapText="1"/>
    </xf>
    <xf numFmtId="0" fontId="0" fillId="16" borderId="0" xfId="0" applyFill="1"/>
    <xf numFmtId="0" fontId="0" fillId="16" borderId="0" xfId="0" applyFill="1" applyBorder="1"/>
    <xf numFmtId="0" fontId="0" fillId="16" borderId="0" xfId="0" applyFont="1" applyFill="1"/>
    <xf numFmtId="0" fontId="0" fillId="16" borderId="0" xfId="0" applyFont="1" applyFill="1" applyBorder="1"/>
    <xf numFmtId="0" fontId="0" fillId="17" borderId="0" xfId="0" applyFill="1" applyBorder="1"/>
    <xf numFmtId="3" fontId="19" fillId="0" borderId="10" xfId="0" applyNumberFormat="1" applyFont="1" applyFill="1" applyBorder="1" applyAlignment="1">
      <alignment horizontal="center" vertical="center"/>
    </xf>
    <xf numFmtId="3" fontId="19" fillId="0" borderId="12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164" fontId="19" fillId="0" borderId="14" xfId="0" applyNumberFormat="1" applyFont="1" applyFill="1" applyBorder="1" applyAlignment="1">
      <alignment horizontal="center" vertical="center"/>
    </xf>
    <xf numFmtId="0" fontId="19" fillId="0" borderId="17" xfId="0" applyFont="1" applyFill="1" applyBorder="1"/>
    <xf numFmtId="164" fontId="19" fillId="0" borderId="19" xfId="0" applyNumberFormat="1" applyFont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left" vertical="center" wrapText="1"/>
    </xf>
    <xf numFmtId="4" fontId="19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left" vertical="center" wrapText="1"/>
    </xf>
    <xf numFmtId="165" fontId="19" fillId="0" borderId="10" xfId="0" applyNumberFormat="1" applyFont="1" applyFill="1" applyBorder="1" applyAlignment="1">
      <alignment horizontal="center" vertical="center"/>
    </xf>
    <xf numFmtId="1" fontId="19" fillId="0" borderId="10" xfId="0" applyNumberFormat="1" applyFont="1" applyFill="1" applyBorder="1" applyAlignment="1">
      <alignment horizontal="center" vertical="center" wrapText="1"/>
    </xf>
    <xf numFmtId="165" fontId="19" fillId="0" borderId="10" xfId="0" applyNumberFormat="1" applyFont="1" applyFill="1" applyBorder="1" applyAlignment="1">
      <alignment horizontal="center" vertical="center" wrapText="1"/>
    </xf>
    <xf numFmtId="166" fontId="19" fillId="0" borderId="10" xfId="0" applyNumberFormat="1" applyFont="1" applyFill="1" applyBorder="1" applyAlignment="1">
      <alignment horizontal="center" vertical="center"/>
    </xf>
    <xf numFmtId="0" fontId="19" fillId="15" borderId="0" xfId="0" applyFont="1" applyFill="1" applyBorder="1" applyAlignment="1">
      <alignment horizontal="center" vertical="center" wrapText="1"/>
    </xf>
    <xf numFmtId="3" fontId="26" fillId="0" borderId="15" xfId="0" applyNumberFormat="1" applyFont="1" applyFill="1" applyBorder="1" applyAlignment="1">
      <alignment horizontal="center" vertical="center"/>
    </xf>
    <xf numFmtId="1" fontId="19" fillId="15" borderId="0" xfId="0" applyNumberFormat="1" applyFont="1" applyFill="1" applyBorder="1" applyAlignment="1">
      <alignment horizontal="center" vertical="center"/>
    </xf>
    <xf numFmtId="49" fontId="19" fillId="15" borderId="0" xfId="0" applyNumberFormat="1" applyFont="1" applyFill="1" applyBorder="1" applyAlignment="1">
      <alignment horizontal="left" vertical="center" wrapText="1"/>
    </xf>
    <xf numFmtId="3" fontId="26" fillId="15" borderId="0" xfId="0" applyNumberFormat="1" applyFont="1" applyFill="1" applyBorder="1" applyAlignment="1">
      <alignment horizontal="center" vertical="center"/>
    </xf>
    <xf numFmtId="0" fontId="19" fillId="15" borderId="0" xfId="0" applyFont="1" applyFill="1" applyBorder="1"/>
    <xf numFmtId="3" fontId="19" fillId="0" borderId="19" xfId="0" applyNumberFormat="1" applyFont="1" applyFill="1" applyBorder="1" applyAlignment="1">
      <alignment horizontal="center" vertical="center"/>
    </xf>
    <xf numFmtId="0" fontId="19" fillId="15" borderId="0" xfId="0" applyFont="1" applyFill="1" applyBorder="1" applyAlignment="1">
      <alignment horizontal="center" vertical="center" wrapText="1"/>
    </xf>
    <xf numFmtId="0" fontId="0" fillId="0" borderId="19" xfId="0" applyFont="1" applyFill="1" applyBorder="1"/>
    <xf numFmtId="3" fontId="19" fillId="0" borderId="10" xfId="0" applyNumberFormat="1" applyFont="1" applyFill="1" applyBorder="1" applyAlignment="1">
      <alignment horizontal="center" vertical="center" wrapText="1"/>
    </xf>
    <xf numFmtId="1" fontId="19" fillId="0" borderId="11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64" fontId="19" fillId="0" borderId="16" xfId="0" applyNumberFormat="1" applyFont="1" applyFill="1" applyBorder="1" applyAlignment="1">
      <alignment horizontal="center" vertical="center" wrapText="1"/>
    </xf>
    <xf numFmtId="164" fontId="19" fillId="0" borderId="11" xfId="0" applyNumberFormat="1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2" fontId="19" fillId="0" borderId="11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/>
    </xf>
    <xf numFmtId="0" fontId="19" fillId="0" borderId="10" xfId="0" applyNumberFormat="1" applyFont="1" applyFill="1" applyBorder="1" applyAlignment="1">
      <alignment horizontal="left" vertical="center" wrapText="1"/>
    </xf>
    <xf numFmtId="1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19" fillId="0" borderId="17" xfId="0" applyNumberFormat="1" applyFont="1" applyFill="1" applyBorder="1" applyAlignment="1">
      <alignment horizontal="center" vertical="center" wrapText="1"/>
    </xf>
    <xf numFmtId="1" fontId="19" fillId="0" borderId="17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48" xfId="0" applyNumberFormat="1" applyFont="1" applyFill="1" applyBorder="1" applyAlignment="1">
      <alignment horizontal="center" vertical="center" wrapText="1"/>
    </xf>
    <xf numFmtId="164" fontId="19" fillId="0" borderId="48" xfId="0" applyNumberFormat="1" applyFont="1" applyFill="1" applyBorder="1" applyAlignment="1">
      <alignment horizontal="center" vertical="center" wrapText="1"/>
    </xf>
    <xf numFmtId="0" fontId="19" fillId="0" borderId="47" xfId="0" applyFont="1" applyFill="1" applyBorder="1"/>
    <xf numFmtId="0" fontId="0" fillId="0" borderId="29" xfId="0" applyFont="1" applyFill="1" applyBorder="1"/>
    <xf numFmtId="3" fontId="19" fillId="0" borderId="12" xfId="0" applyNumberFormat="1" applyFont="1" applyFill="1" applyBorder="1" applyAlignment="1">
      <alignment horizontal="left" vertical="center" wrapText="1"/>
    </xf>
    <xf numFmtId="3" fontId="19" fillId="0" borderId="12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1" fontId="19" fillId="0" borderId="10" xfId="0" applyNumberFormat="1" applyFont="1" applyFill="1" applyBorder="1" applyAlignment="1">
      <alignment horizontal="center" vertical="center"/>
    </xf>
    <xf numFmtId="2" fontId="19" fillId="0" borderId="12" xfId="0" applyNumberFormat="1" applyFont="1" applyFill="1" applyBorder="1" applyAlignment="1" applyProtection="1">
      <alignment horizontal="left" vertical="center" wrapText="1"/>
      <protection locked="0"/>
    </xf>
    <xf numFmtId="164" fontId="19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1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8" xfId="0" applyFont="1" applyFill="1" applyBorder="1"/>
    <xf numFmtId="2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9" fillId="0" borderId="19" xfId="0" applyNumberFormat="1" applyFont="1" applyFill="1" applyBorder="1" applyAlignment="1">
      <alignment horizontal="center" vertical="center" wrapText="1"/>
    </xf>
    <xf numFmtId="3" fontId="19" fillId="0" borderId="15" xfId="0" applyNumberFormat="1" applyFont="1" applyFill="1" applyBorder="1" applyAlignment="1">
      <alignment horizontal="center" vertical="center"/>
    </xf>
    <xf numFmtId="1" fontId="19" fillId="0" borderId="24" xfId="0" applyNumberFormat="1" applyFont="1" applyFill="1" applyBorder="1" applyAlignment="1">
      <alignment vertical="center" wrapText="1"/>
    </xf>
    <xf numFmtId="164" fontId="19" fillId="0" borderId="46" xfId="0" applyNumberFormat="1" applyFont="1" applyFill="1" applyBorder="1" applyAlignment="1">
      <alignment horizontal="center" vertical="center"/>
    </xf>
    <xf numFmtId="2" fontId="19" fillId="0" borderId="48" xfId="0" applyNumberFormat="1" applyFont="1" applyFill="1" applyBorder="1" applyAlignment="1">
      <alignment horizontal="center" vertical="center" wrapText="1"/>
    </xf>
    <xf numFmtId="3" fontId="19" fillId="0" borderId="15" xfId="0" applyNumberFormat="1" applyFont="1" applyFill="1" applyBorder="1" applyAlignment="1">
      <alignment horizontal="left" vertical="center" wrapText="1"/>
    </xf>
    <xf numFmtId="49" fontId="19" fillId="0" borderId="22" xfId="0" applyNumberFormat="1" applyFont="1" applyFill="1" applyBorder="1" applyAlignment="1">
      <alignment horizontal="left" vertical="center" wrapText="1"/>
    </xf>
    <xf numFmtId="0" fontId="19" fillId="0" borderId="20" xfId="0" applyFont="1" applyFill="1" applyBorder="1"/>
    <xf numFmtId="1" fontId="19" fillId="0" borderId="10" xfId="0" applyNumberFormat="1" applyFont="1" applyFill="1" applyBorder="1" applyAlignment="1">
      <alignment vertical="center"/>
    </xf>
    <xf numFmtId="166" fontId="26" fillId="0" borderId="10" xfId="0" applyNumberFormat="1" applyFont="1" applyFill="1" applyBorder="1" applyAlignment="1">
      <alignment horizontal="center" vertical="center"/>
    </xf>
    <xf numFmtId="3" fontId="19" fillId="0" borderId="17" xfId="0" applyNumberFormat="1" applyFont="1" applyFill="1" applyBorder="1" applyAlignment="1">
      <alignment horizontal="center" vertical="center"/>
    </xf>
    <xf numFmtId="3" fontId="19" fillId="0" borderId="19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164" fontId="19" fillId="0" borderId="0" xfId="0" applyNumberFormat="1" applyFont="1" applyFill="1" applyBorder="1" applyAlignment="1">
      <alignment horizontal="center" vertical="center"/>
    </xf>
    <xf numFmtId="3" fontId="19" fillId="0" borderId="13" xfId="0" applyNumberFormat="1" applyFont="1" applyFill="1" applyBorder="1" applyAlignment="1">
      <alignment horizontal="center" vertical="center"/>
    </xf>
    <xf numFmtId="4" fontId="19" fillId="0" borderId="13" xfId="0" applyNumberFormat="1" applyFont="1" applyFill="1" applyBorder="1" applyAlignment="1">
      <alignment horizontal="center" vertical="center"/>
    </xf>
    <xf numFmtId="3" fontId="26" fillId="0" borderId="13" xfId="0" applyNumberFormat="1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167" fontId="19" fillId="0" borderId="10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left" vertical="center" wrapText="1"/>
    </xf>
    <xf numFmtId="3" fontId="19" fillId="0" borderId="19" xfId="0" applyNumberFormat="1" applyFont="1" applyFill="1" applyBorder="1" applyAlignment="1">
      <alignment horizontal="left" vertical="center" wrapText="1"/>
    </xf>
    <xf numFmtId="4" fontId="19" fillId="0" borderId="19" xfId="0" applyNumberFormat="1" applyFont="1" applyFill="1" applyBorder="1" applyAlignment="1">
      <alignment horizontal="center" vertical="center"/>
    </xf>
    <xf numFmtId="49" fontId="19" fillId="0" borderId="19" xfId="0" applyNumberFormat="1" applyFont="1" applyFill="1" applyBorder="1" applyAlignment="1">
      <alignment horizontal="left" vertical="center" wrapText="1"/>
    </xf>
    <xf numFmtId="4" fontId="19" fillId="0" borderId="12" xfId="0" applyNumberFormat="1" applyFont="1" applyFill="1" applyBorder="1" applyAlignment="1">
      <alignment horizontal="center" vertical="center"/>
    </xf>
    <xf numFmtId="3" fontId="19" fillId="0" borderId="21" xfId="0" applyNumberFormat="1" applyFont="1" applyFill="1" applyBorder="1" applyAlignment="1">
      <alignment horizontal="center" vertical="center" wrapText="1"/>
    </xf>
    <xf numFmtId="0" fontId="19" fillId="0" borderId="21" xfId="0" applyNumberFormat="1" applyFont="1" applyFill="1" applyBorder="1" applyAlignment="1">
      <alignment horizontal="center" vertical="center" wrapText="1"/>
    </xf>
    <xf numFmtId="0" fontId="19" fillId="0" borderId="26" xfId="0" applyNumberFormat="1" applyFont="1" applyFill="1" applyBorder="1" applyAlignment="1">
      <alignment horizontal="center" vertical="center" wrapText="1"/>
    </xf>
    <xf numFmtId="0" fontId="19" fillId="0" borderId="16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49" fontId="19" fillId="0" borderId="12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4" fontId="19" fillId="0" borderId="10" xfId="0" applyNumberFormat="1" applyFont="1" applyFill="1" applyBorder="1" applyAlignment="1">
      <alignment horizontal="left" vertical="center" wrapText="1"/>
    </xf>
    <xf numFmtId="165" fontId="19" fillId="0" borderId="10" xfId="0" applyNumberFormat="1" applyFont="1" applyFill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166" fontId="19" fillId="0" borderId="12" xfId="0" applyNumberFormat="1" applyFont="1" applyFill="1" applyBorder="1" applyAlignment="1">
      <alignment horizontal="center" vertical="center" wrapText="1"/>
    </xf>
    <xf numFmtId="3" fontId="19" fillId="0" borderId="13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0" borderId="16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1" fontId="19" fillId="0" borderId="25" xfId="0" applyNumberFormat="1" applyFont="1" applyFill="1" applyBorder="1" applyAlignment="1">
      <alignment horizontal="center" vertical="center" wrapText="1"/>
    </xf>
    <xf numFmtId="1" fontId="0" fillId="0" borderId="35" xfId="0" applyNumberFormat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0" fontId="19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1" fontId="19" fillId="0" borderId="11" xfId="0" applyNumberFormat="1" applyFont="1" applyFill="1" applyBorder="1" applyAlignment="1">
      <alignment horizontal="center" vertical="center" wrapText="1"/>
    </xf>
    <xf numFmtId="1" fontId="19" fillId="0" borderId="16" xfId="0" applyNumberFormat="1" applyFont="1" applyFill="1" applyBorder="1" applyAlignment="1">
      <alignment horizontal="center" vertical="center" wrapText="1"/>
    </xf>
    <xf numFmtId="1" fontId="19" fillId="0" borderId="11" xfId="0" applyNumberFormat="1" applyFont="1" applyFill="1" applyBorder="1" applyAlignment="1">
      <alignment horizontal="center" vertical="center"/>
    </xf>
    <xf numFmtId="1" fontId="19" fillId="0" borderId="16" xfId="0" applyNumberFormat="1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2" fontId="19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vertical="center" wrapText="1"/>
    </xf>
    <xf numFmtId="0" fontId="19" fillId="0" borderId="36" xfId="0" applyFont="1" applyFill="1" applyBorder="1" applyAlignment="1">
      <alignment horizontal="justify" vertical="center" wrapText="1"/>
    </xf>
    <xf numFmtId="2" fontId="19" fillId="0" borderId="12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64" fontId="19" fillId="0" borderId="12" xfId="0" applyNumberFormat="1" applyFont="1" applyFill="1" applyBorder="1" applyAlignment="1">
      <alignment horizontal="center" vertical="center" wrapText="1"/>
    </xf>
    <xf numFmtId="1" fontId="19" fillId="0" borderId="12" xfId="0" applyNumberFormat="1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 wrapText="1"/>
    </xf>
    <xf numFmtId="49" fontId="19" fillId="0" borderId="21" xfId="0" applyNumberFormat="1" applyFont="1" applyFill="1" applyBorder="1" applyAlignment="1">
      <alignment vertical="center" wrapText="1"/>
    </xf>
    <xf numFmtId="49" fontId="19" fillId="0" borderId="19" xfId="0" applyNumberFormat="1" applyFont="1" applyFill="1" applyBorder="1" applyAlignment="1">
      <alignment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1" fontId="19" fillId="0" borderId="12" xfId="0" applyNumberFormat="1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49" fontId="19" fillId="0" borderId="27" xfId="0" applyNumberFormat="1" applyFont="1" applyFill="1" applyBorder="1" applyAlignment="1">
      <alignment horizontal="center" vertical="center" wrapText="1"/>
    </xf>
    <xf numFmtId="49" fontId="19" fillId="0" borderId="29" xfId="0" applyNumberFormat="1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 wrapText="1"/>
    </xf>
    <xf numFmtId="3" fontId="19" fillId="0" borderId="23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" fontId="19" fillId="0" borderId="23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/>
    <xf numFmtId="0" fontId="15" fillId="15" borderId="0" xfId="0" applyFont="1" applyFill="1" applyBorder="1" applyAlignment="1">
      <alignment horizontal="left" vertical="center" wrapText="1"/>
    </xf>
    <xf numFmtId="0" fontId="19" fillId="15" borderId="0" xfId="0" applyFont="1" applyFill="1" applyBorder="1" applyAlignment="1">
      <alignment horizontal="left" vertical="center" wrapText="1"/>
    </xf>
    <xf numFmtId="0" fontId="19" fillId="15" borderId="30" xfId="0" applyFont="1" applyFill="1" applyBorder="1" applyAlignment="1">
      <alignment horizontal="center" vertical="center" wrapText="1"/>
    </xf>
    <xf numFmtId="0" fontId="19" fillId="15" borderId="0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/>
    <xf numFmtId="0" fontId="0" fillId="0" borderId="41" xfId="0" applyFont="1" applyFill="1" applyBorder="1" applyAlignment="1"/>
    <xf numFmtId="0" fontId="19" fillId="0" borderId="3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1" fontId="19" fillId="0" borderId="19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 horizontal="center" vertical="center"/>
    </xf>
    <xf numFmtId="164" fontId="19" fillId="0" borderId="16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/>
    <xf numFmtId="0" fontId="19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0" fillId="0" borderId="26" xfId="0" applyFont="1" applyFill="1" applyBorder="1" applyAlignment="1"/>
    <xf numFmtId="2" fontId="19" fillId="0" borderId="16" xfId="0" applyNumberFormat="1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left" vertical="center" wrapText="1"/>
    </xf>
    <xf numFmtId="0" fontId="19" fillId="0" borderId="37" xfId="0" applyFont="1" applyFill="1" applyBorder="1" applyAlignment="1">
      <alignment horizontal="left" vertical="center" wrapText="1"/>
    </xf>
    <xf numFmtId="1" fontId="19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left" vertical="center" wrapText="1"/>
    </xf>
    <xf numFmtId="1" fontId="19" fillId="0" borderId="19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left" vertical="center" wrapText="1"/>
    </xf>
    <xf numFmtId="49" fontId="19" fillId="0" borderId="19" xfId="0" applyNumberFormat="1" applyFont="1" applyFill="1" applyBorder="1" applyAlignment="1">
      <alignment horizontal="left" vertical="center" wrapText="1"/>
    </xf>
    <xf numFmtId="165" fontId="19" fillId="0" borderId="11" xfId="0" applyNumberFormat="1" applyFont="1" applyFill="1" applyBorder="1" applyAlignment="1">
      <alignment horizontal="center" vertical="center" wrapText="1"/>
    </xf>
    <xf numFmtId="165" fontId="19" fillId="0" borderId="16" xfId="0" applyNumberFormat="1" applyFont="1" applyFill="1" applyBorder="1" applyAlignment="1">
      <alignment horizontal="center" vertical="center" wrapText="1"/>
    </xf>
    <xf numFmtId="165" fontId="19" fillId="0" borderId="12" xfId="0" applyNumberFormat="1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164" fontId="19" fillId="0" borderId="25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64" fontId="19" fillId="0" borderId="11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164" fontId="19" fillId="0" borderId="14" xfId="0" applyNumberFormat="1" applyFont="1" applyFill="1" applyBorder="1" applyAlignment="1">
      <alignment horizontal="center" vertical="center"/>
    </xf>
    <xf numFmtId="164" fontId="19" fillId="0" borderId="18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1" fontId="19" fillId="0" borderId="25" xfId="0" applyNumberFormat="1" applyFont="1" applyFill="1" applyBorder="1" applyAlignment="1">
      <alignment horizontal="center" vertical="center"/>
    </xf>
    <xf numFmtId="1" fontId="19" fillId="0" borderId="21" xfId="0" applyNumberFormat="1" applyFont="1" applyFill="1" applyBorder="1" applyAlignment="1">
      <alignment horizontal="center" vertical="center"/>
    </xf>
    <xf numFmtId="1" fontId="19" fillId="0" borderId="36" xfId="0" applyNumberFormat="1" applyFont="1" applyFill="1" applyBorder="1" applyAlignment="1">
      <alignment horizontal="center" vertical="center"/>
    </xf>
    <xf numFmtId="1" fontId="19" fillId="0" borderId="26" xfId="0" applyNumberFormat="1" applyFont="1" applyFill="1" applyBorder="1" applyAlignment="1">
      <alignment horizontal="center" vertical="center"/>
    </xf>
    <xf numFmtId="164" fontId="19" fillId="0" borderId="16" xfId="0" applyNumberFormat="1" applyFont="1" applyFill="1" applyBorder="1" applyAlignment="1">
      <alignment horizontal="center" vertical="center"/>
    </xf>
    <xf numFmtId="164" fontId="19" fillId="0" borderId="12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vertical="center" wrapText="1"/>
    </xf>
    <xf numFmtId="1" fontId="19" fillId="0" borderId="10" xfId="0" applyNumberFormat="1" applyFont="1" applyFill="1" applyBorder="1" applyAlignment="1">
      <alignment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1" fontId="19" fillId="0" borderId="11" xfId="0" applyNumberFormat="1" applyFont="1" applyFill="1" applyBorder="1" applyAlignment="1">
      <alignment vertical="center" wrapText="1"/>
    </xf>
    <xf numFmtId="1" fontId="19" fillId="0" borderId="12" xfId="0" applyNumberFormat="1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2" fontId="0" fillId="0" borderId="16" xfId="0" applyNumberFormat="1" applyFont="1" applyFill="1" applyBorder="1" applyAlignment="1">
      <alignment horizontal="center" vertical="center" wrapText="1"/>
    </xf>
    <xf numFmtId="2" fontId="0" fillId="0" borderId="25" xfId="0" applyNumberFormat="1" applyFont="1" applyFill="1" applyBorder="1" applyAlignment="1">
      <alignment horizontal="center" vertical="center" wrapText="1"/>
    </xf>
    <xf numFmtId="3" fontId="19" fillId="0" borderId="23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65" fontId="19" fillId="0" borderId="24" xfId="0" applyNumberFormat="1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3" fontId="19" fillId="0" borderId="22" xfId="0" applyNumberFormat="1" applyFont="1" applyFill="1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3" fontId="19" fillId="0" borderId="51" xfId="0" applyNumberFormat="1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9" xfId="0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9" fillId="0" borderId="25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Стиль 1" xfId="22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012vnu/&#1056;&#1072;&#1073;&#1086;&#1095;&#1080;&#1081;%20&#1089;&#1090;&#1086;&#1083;/&#1052;&#1055;%202014-2016/&#1052;&#1055;%202014-2016/&#1088;&#1072;&#1079;&#1074;&#1080;&#1090;&#1080;&#1077;%20&#1090;&#1088;&#1072;&#1085;&#1089;&#1087;&#1086;&#1088;&#1090;&#1085;&#1086;&#1081;%20&#1089;&#1080;&#1089;&#1090;&#1077;&#1084;&#1099;%20&#1075;&#1086;&#1088;&#1086;&#1076;&#1072;/&#1091;&#1090;&#1074;&#1077;&#1088;&#1078;&#1076;&#1077;&#1085;&#1085;&#1072;&#1103;%20&#1087;&#1088;&#1086;&#1075;&#1088;&#1072;&#1084;&#1084;&#1072;/&#1050;&#1086;&#1087;&#1080;&#1103;%20&#1055;&#1056;&#1048;&#1051;&#1054;&#1046;&#1045;&#1053;&#1048;&#1045;%201%20&#1050;%20&#1055;&#1056;&#1054;&#1043;&#1056;&#1040;&#1052;&#1052;&#104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Лист3"/>
    </sheetNames>
    <sheetDataSet>
      <sheetData sheetId="0">
        <row r="9">
          <cell r="A9" t="str">
            <v>Комплексная цель муниципальной программы: Развитие транспортной системы города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V309"/>
  <sheetViews>
    <sheetView showZeros="0" tabSelected="1" view="pageBreakPreview" topLeftCell="Q2" zoomScale="75" zoomScaleSheetLayoutView="75" workbookViewId="0">
      <selection activeCell="R3" sqref="R3:T3"/>
    </sheetView>
  </sheetViews>
  <sheetFormatPr defaultRowHeight="12.75"/>
  <cols>
    <col min="1" max="1" width="8.28515625" customWidth="1"/>
    <col min="2" max="2" width="58" customWidth="1"/>
    <col min="3" max="3" width="20.42578125" style="1" customWidth="1"/>
    <col min="4" max="4" width="17.7109375" customWidth="1"/>
    <col min="5" max="5" width="15.5703125" customWidth="1"/>
    <col min="6" max="6" width="16.28515625" customWidth="1"/>
    <col min="7" max="7" width="16" customWidth="1"/>
    <col min="8" max="11" width="0" hidden="1" customWidth="1"/>
    <col min="12" max="12" width="15.28515625" customWidth="1"/>
    <col min="13" max="13" width="15.42578125" customWidth="1"/>
    <col min="14" max="14" width="15.28515625" customWidth="1"/>
    <col min="15" max="15" width="15.85546875" customWidth="1"/>
    <col min="16" max="16" width="19.140625" customWidth="1"/>
    <col min="17" max="17" width="59.7109375" customWidth="1"/>
    <col min="18" max="18" width="10.28515625" customWidth="1"/>
    <col min="19" max="23" width="9.85546875" customWidth="1"/>
    <col min="24" max="24" width="10.140625" customWidth="1"/>
    <col min="25" max="28" width="0" hidden="1" customWidth="1"/>
    <col min="29" max="29" width="17.42578125" customWidth="1"/>
    <col min="33" max="33" width="9.140625" customWidth="1"/>
  </cols>
  <sheetData>
    <row r="1" spans="1:256" s="1" customFormat="1" ht="12.75" hidden="1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87" t="s">
        <v>35</v>
      </c>
      <c r="S1" s="187"/>
      <c r="T1" s="187"/>
      <c r="U1" s="187"/>
      <c r="V1" s="187"/>
      <c r="W1" s="187"/>
      <c r="X1" s="187"/>
      <c r="Y1" s="4"/>
      <c r="Z1" s="4"/>
      <c r="AA1" s="4"/>
      <c r="AB1" s="5"/>
      <c r="AC1" s="5"/>
      <c r="AD1" s="5"/>
    </row>
    <row r="2" spans="1:256" s="10" customFormat="1" ht="12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  <c r="S2" s="7"/>
      <c r="T2" s="7"/>
      <c r="U2" s="7"/>
      <c r="V2" s="7"/>
      <c r="W2" s="7"/>
      <c r="X2" s="7"/>
      <c r="Y2" s="7"/>
      <c r="Z2" s="7"/>
      <c r="AA2" s="7"/>
      <c r="AB2" s="8"/>
      <c r="AC2" s="5"/>
      <c r="AD2" s="9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10" customFormat="1" ht="124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88"/>
      <c r="S3" s="188"/>
      <c r="T3" s="188"/>
      <c r="U3" s="7"/>
      <c r="V3" s="174" t="s">
        <v>157</v>
      </c>
      <c r="W3" s="174"/>
      <c r="X3" s="174"/>
      <c r="Y3" s="174"/>
      <c r="Z3" s="174"/>
      <c r="AA3" s="174"/>
      <c r="AB3" s="174"/>
      <c r="AC3" s="174"/>
      <c r="AD3" s="9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10" customFormat="1" ht="33.6" customHeight="1">
      <c r="A4" s="6"/>
      <c r="B4" s="189" t="s">
        <v>80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90"/>
      <c r="S4" s="190"/>
      <c r="T4" s="190"/>
      <c r="U4" s="190"/>
      <c r="V4" s="190"/>
      <c r="W4" s="190"/>
      <c r="X4" s="190"/>
      <c r="Y4" s="56"/>
      <c r="Z4" s="56"/>
      <c r="AA4" s="56"/>
      <c r="AB4" s="11"/>
      <c r="AC4" s="16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10" customFormat="1" ht="12.75" customHeight="1">
      <c r="A5" s="136" t="s">
        <v>36</v>
      </c>
      <c r="B5" s="136" t="s">
        <v>37</v>
      </c>
      <c r="C5" s="136" t="s">
        <v>38</v>
      </c>
      <c r="D5" s="136" t="s">
        <v>39</v>
      </c>
      <c r="E5" s="136" t="s">
        <v>40</v>
      </c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 t="s">
        <v>75</v>
      </c>
      <c r="Q5" s="177" t="s">
        <v>41</v>
      </c>
      <c r="R5" s="194" t="s">
        <v>76</v>
      </c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71" t="s">
        <v>74</v>
      </c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10" customFormat="1" ht="12.75" customHeight="1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77"/>
      <c r="R6" s="196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72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10" customFormat="1" ht="91.5" customHeight="1">
      <c r="A7" s="136"/>
      <c r="B7" s="136"/>
      <c r="C7" s="136"/>
      <c r="D7" s="136"/>
      <c r="E7" s="66" t="s">
        <v>42</v>
      </c>
      <c r="F7" s="66" t="s">
        <v>43</v>
      </c>
      <c r="G7" s="66" t="s">
        <v>44</v>
      </c>
      <c r="H7" s="66" t="s">
        <v>45</v>
      </c>
      <c r="I7" s="66" t="s">
        <v>46</v>
      </c>
      <c r="J7" s="66" t="s">
        <v>47</v>
      </c>
      <c r="K7" s="66" t="s">
        <v>48</v>
      </c>
      <c r="L7" s="66" t="s">
        <v>45</v>
      </c>
      <c r="M7" s="66" t="s">
        <v>46</v>
      </c>
      <c r="N7" s="66" t="s">
        <v>47</v>
      </c>
      <c r="O7" s="66" t="s">
        <v>48</v>
      </c>
      <c r="P7" s="136"/>
      <c r="Q7" s="136"/>
      <c r="R7" s="65" t="s">
        <v>42</v>
      </c>
      <c r="S7" s="65" t="s">
        <v>43</v>
      </c>
      <c r="T7" s="65" t="s">
        <v>44</v>
      </c>
      <c r="U7" s="65" t="s">
        <v>45</v>
      </c>
      <c r="V7" s="65" t="s">
        <v>46</v>
      </c>
      <c r="W7" s="65" t="s">
        <v>47</v>
      </c>
      <c r="X7" s="65" t="s">
        <v>48</v>
      </c>
      <c r="Y7" s="65" t="s">
        <v>45</v>
      </c>
      <c r="Z7" s="65" t="s">
        <v>46</v>
      </c>
      <c r="AA7" s="65" t="s">
        <v>47</v>
      </c>
      <c r="AB7" s="35" t="s">
        <v>48</v>
      </c>
      <c r="AC7" s="173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10" customFormat="1" ht="13.5" customHeight="1">
      <c r="A8" s="66">
        <v>1</v>
      </c>
      <c r="B8" s="66">
        <v>2</v>
      </c>
      <c r="C8" s="66">
        <v>3</v>
      </c>
      <c r="D8" s="58">
        <v>4</v>
      </c>
      <c r="E8" s="66">
        <v>5</v>
      </c>
      <c r="F8" s="66">
        <v>6</v>
      </c>
      <c r="G8" s="66">
        <v>7</v>
      </c>
      <c r="H8" s="66">
        <v>8</v>
      </c>
      <c r="I8" s="66">
        <v>9</v>
      </c>
      <c r="J8" s="66">
        <v>10</v>
      </c>
      <c r="K8" s="66">
        <v>11</v>
      </c>
      <c r="L8" s="66">
        <v>8</v>
      </c>
      <c r="M8" s="66">
        <v>9</v>
      </c>
      <c r="N8" s="66">
        <v>10</v>
      </c>
      <c r="O8" s="66">
        <v>11</v>
      </c>
      <c r="P8" s="66">
        <v>12</v>
      </c>
      <c r="Q8" s="66">
        <v>13</v>
      </c>
      <c r="R8" s="66">
        <v>14</v>
      </c>
      <c r="S8" s="66">
        <v>15</v>
      </c>
      <c r="T8" s="66">
        <v>16</v>
      </c>
      <c r="U8" s="66">
        <v>17</v>
      </c>
      <c r="V8" s="66">
        <v>18</v>
      </c>
      <c r="W8" s="66">
        <v>19</v>
      </c>
      <c r="X8" s="66">
        <v>20</v>
      </c>
      <c r="Y8" s="66">
        <v>17</v>
      </c>
      <c r="Z8" s="66">
        <v>18</v>
      </c>
      <c r="AA8" s="66">
        <v>19</v>
      </c>
      <c r="AB8" s="69">
        <v>20</v>
      </c>
      <c r="AC8" s="65">
        <v>21</v>
      </c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10" customFormat="1" ht="15.75">
      <c r="A9" s="177" t="s">
        <v>78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2"/>
      <c r="Z9" s="192"/>
      <c r="AA9" s="192"/>
      <c r="AB9" s="192"/>
      <c r="AC9" s="193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12" customFormat="1" ht="33.75" customHeight="1">
      <c r="A10" s="136"/>
      <c r="B10" s="137" t="s">
        <v>24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64" t="s">
        <v>49</v>
      </c>
      <c r="Q10" s="61" t="str">
        <f>Q23</f>
        <v>Протяженность введенных в эксплуатацию автомобильных дорог и улиц, км</v>
      </c>
      <c r="R10" s="70"/>
      <c r="S10" s="70"/>
      <c r="T10" s="68">
        <v>0.5</v>
      </c>
      <c r="U10" s="70"/>
      <c r="V10" s="70"/>
      <c r="W10" s="70"/>
      <c r="X10" s="70"/>
      <c r="Y10" s="71">
        <f>SUM(U10:X10)</f>
        <v>0</v>
      </c>
      <c r="Z10" s="63"/>
      <c r="AA10" s="63"/>
      <c r="AB10" s="72"/>
      <c r="AC10" s="68">
        <v>0.5</v>
      </c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256" s="12" customFormat="1" ht="33" customHeight="1">
      <c r="A11" s="136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66" t="s">
        <v>49</v>
      </c>
      <c r="Q11" s="63" t="str">
        <f>Q24</f>
        <v>Протяженность введенных в эксплуатацию внутриквартальных проездов, м</v>
      </c>
      <c r="R11" s="66"/>
      <c r="S11" s="66">
        <v>1585</v>
      </c>
      <c r="T11" s="66"/>
      <c r="U11" s="66"/>
      <c r="V11" s="66"/>
      <c r="W11" s="66"/>
      <c r="X11" s="66"/>
      <c r="Y11" s="63"/>
      <c r="Z11" s="63"/>
      <c r="AA11" s="63"/>
      <c r="AB11" s="72"/>
      <c r="AC11" s="66">
        <v>1585</v>
      </c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</row>
    <row r="12" spans="1:256" s="12" customFormat="1" ht="33" customHeight="1">
      <c r="A12" s="136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66" t="s">
        <v>50</v>
      </c>
      <c r="Q12" s="71" t="str">
        <f t="shared" ref="Q12:X12" si="0">Q81</f>
        <v>Площадь отремонтированных автомобильных дорог, тыс.кв.м.</v>
      </c>
      <c r="R12" s="41">
        <f t="shared" si="0"/>
        <v>291.22699999999998</v>
      </c>
      <c r="S12" s="60">
        <f t="shared" si="0"/>
        <v>85.26</v>
      </c>
      <c r="T12" s="60">
        <f t="shared" si="0"/>
        <v>119.503</v>
      </c>
      <c r="U12" s="60">
        <f t="shared" si="0"/>
        <v>145.63</v>
      </c>
      <c r="V12" s="60">
        <f t="shared" si="0"/>
        <v>364.03</v>
      </c>
      <c r="W12" s="60">
        <f t="shared" si="0"/>
        <v>364.03</v>
      </c>
      <c r="X12" s="60">
        <f t="shared" si="0"/>
        <v>385.88</v>
      </c>
      <c r="Y12" s="63"/>
      <c r="Z12" s="63"/>
      <c r="AA12" s="63"/>
      <c r="AB12" s="72"/>
      <c r="AC12" s="68">
        <f>SUM(R12:AB12)</f>
        <v>1755.56</v>
      </c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256" s="12" customFormat="1" ht="36.75" customHeight="1">
      <c r="A13" s="136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66" t="s">
        <v>50</v>
      </c>
      <c r="Q13" s="71" t="s">
        <v>73</v>
      </c>
      <c r="R13" s="41">
        <v>2.621</v>
      </c>
      <c r="S13" s="60"/>
      <c r="T13" s="60"/>
      <c r="U13" s="60"/>
      <c r="V13" s="60"/>
      <c r="W13" s="60"/>
      <c r="X13" s="60"/>
      <c r="Y13" s="63"/>
      <c r="Z13" s="63"/>
      <c r="AA13" s="63"/>
      <c r="AB13" s="72"/>
      <c r="AC13" s="41">
        <v>2.621</v>
      </c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pans="1:256" s="12" customFormat="1" ht="31.5" customHeight="1">
      <c r="A14" s="136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66" t="s">
        <v>50</v>
      </c>
      <c r="Q14" s="73" t="s">
        <v>68</v>
      </c>
      <c r="R14" s="60">
        <f t="shared" ref="Q14:X15" si="1">R83</f>
        <v>3.14</v>
      </c>
      <c r="S14" s="41">
        <f t="shared" si="1"/>
        <v>7.4930000000000003</v>
      </c>
      <c r="T14" s="41">
        <f t="shared" si="1"/>
        <v>7.4930000000000003</v>
      </c>
      <c r="U14" s="41">
        <f t="shared" si="1"/>
        <v>7.4930000000000003</v>
      </c>
      <c r="V14" s="41">
        <f t="shared" si="1"/>
        <v>7.4930000000000003</v>
      </c>
      <c r="W14" s="41">
        <f t="shared" si="1"/>
        <v>7.4930000000000003</v>
      </c>
      <c r="X14" s="41">
        <f t="shared" si="1"/>
        <v>7.4930000000000003</v>
      </c>
      <c r="Y14" s="63"/>
      <c r="Z14" s="63"/>
      <c r="AA14" s="63"/>
      <c r="AB14" s="72"/>
      <c r="AC14" s="68">
        <f>SUM(R14:AB14)</f>
        <v>48.098000000000006</v>
      </c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256" s="12" customFormat="1" ht="80.25" customHeight="1">
      <c r="A15" s="136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66" t="s">
        <v>50</v>
      </c>
      <c r="Q15" s="44" t="str">
        <f t="shared" si="1"/>
        <v>Площадь автомобильных дорог, искусственных сооружений, обеспеченных комплексным содержанием в соответствии с требованиями к эксплуатационному состоянию, допустимому по условиям обеспечения безопасности дорожного движения, тыс.кв.м.</v>
      </c>
      <c r="R15" s="60">
        <f t="shared" si="1"/>
        <v>4321.2700000000004</v>
      </c>
      <c r="S15" s="60">
        <f t="shared" si="1"/>
        <v>4342.97</v>
      </c>
      <c r="T15" s="60">
        <f t="shared" si="1"/>
        <v>4364.67</v>
      </c>
      <c r="U15" s="60">
        <f t="shared" si="1"/>
        <v>4386.37</v>
      </c>
      <c r="V15" s="60">
        <f t="shared" si="1"/>
        <v>4408.07</v>
      </c>
      <c r="W15" s="60">
        <f t="shared" si="1"/>
        <v>4429.7700000000004</v>
      </c>
      <c r="X15" s="60">
        <f t="shared" si="1"/>
        <v>4451.47</v>
      </c>
      <c r="Y15" s="63"/>
      <c r="Z15" s="63"/>
      <c r="AA15" s="63"/>
      <c r="AB15" s="72"/>
      <c r="AC15" s="70">
        <v>4451.47</v>
      </c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</row>
    <row r="16" spans="1:256" s="12" customFormat="1" ht="35.25" customHeight="1">
      <c r="A16" s="136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66" t="s">
        <v>50</v>
      </c>
      <c r="Q16" s="63" t="str">
        <f>Q130</f>
        <v>Увеличение объема перевозок пассажиров городским пассажирским транспортом, %</v>
      </c>
      <c r="R16" s="66">
        <f t="shared" ref="R16:X16" si="2">R130</f>
        <v>1</v>
      </c>
      <c r="S16" s="66">
        <f t="shared" si="2"/>
        <v>1</v>
      </c>
      <c r="T16" s="66">
        <f t="shared" si="2"/>
        <v>1</v>
      </c>
      <c r="U16" s="66">
        <f t="shared" si="2"/>
        <v>1</v>
      </c>
      <c r="V16" s="66">
        <f t="shared" si="2"/>
        <v>2</v>
      </c>
      <c r="W16" s="66">
        <f t="shared" si="2"/>
        <v>2</v>
      </c>
      <c r="X16" s="66">
        <f t="shared" si="2"/>
        <v>2</v>
      </c>
      <c r="Y16" s="63"/>
      <c r="Z16" s="63"/>
      <c r="AA16" s="63"/>
      <c r="AB16" s="72"/>
      <c r="AC16" s="59">
        <f>SUM(R16:AB16)</f>
        <v>10</v>
      </c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</row>
    <row r="17" spans="1:256" s="12" customFormat="1" ht="51.75" customHeight="1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66" t="s">
        <v>50</v>
      </c>
      <c r="Q17" s="63" t="str">
        <f t="shared" ref="Q17:X17" si="3">Q132</f>
        <v>Доля остановочных пунктов, оборудованных маршрутными указателями, от общего количества остановочных пунктов, %</v>
      </c>
      <c r="R17" s="66">
        <f t="shared" si="3"/>
        <v>100</v>
      </c>
      <c r="S17" s="66">
        <f t="shared" si="3"/>
        <v>100</v>
      </c>
      <c r="T17" s="66">
        <f t="shared" si="3"/>
        <v>100</v>
      </c>
      <c r="U17" s="66">
        <f t="shared" si="3"/>
        <v>100</v>
      </c>
      <c r="V17" s="66">
        <f t="shared" si="3"/>
        <v>100</v>
      </c>
      <c r="W17" s="66">
        <f t="shared" si="3"/>
        <v>100</v>
      </c>
      <c r="X17" s="66">
        <f t="shared" si="3"/>
        <v>100</v>
      </c>
      <c r="Y17" s="63"/>
      <c r="Z17" s="63"/>
      <c r="AA17" s="63"/>
      <c r="AB17" s="72"/>
      <c r="AC17" s="59">
        <v>100</v>
      </c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</row>
    <row r="18" spans="1:256" s="12" customFormat="1" ht="30.75" customHeight="1">
      <c r="A18" s="136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66" t="s">
        <v>51</v>
      </c>
      <c r="Q18" s="63" t="str">
        <f t="shared" ref="Q18:X18" si="4">Q133</f>
        <v>Количество приобретенных маршрутных автобусов категории "М3", ед.</v>
      </c>
      <c r="R18" s="66">
        <f t="shared" si="4"/>
        <v>7</v>
      </c>
      <c r="S18" s="66" t="str">
        <f t="shared" si="4"/>
        <v xml:space="preserve"> - </v>
      </c>
      <c r="T18" s="66" t="str">
        <f t="shared" si="4"/>
        <v xml:space="preserve"> - </v>
      </c>
      <c r="U18" s="66" t="str">
        <f t="shared" si="4"/>
        <v xml:space="preserve"> - </v>
      </c>
      <c r="V18" s="66" t="str">
        <f t="shared" si="4"/>
        <v xml:space="preserve"> - </v>
      </c>
      <c r="W18" s="66" t="str">
        <f t="shared" si="4"/>
        <v xml:space="preserve"> - </v>
      </c>
      <c r="X18" s="66" t="str">
        <f t="shared" si="4"/>
        <v xml:space="preserve"> - </v>
      </c>
      <c r="Y18" s="63"/>
      <c r="Z18" s="63"/>
      <c r="AA18" s="63"/>
      <c r="AB18" s="72"/>
      <c r="AC18" s="59">
        <f>SUM(R18:AB18)</f>
        <v>7</v>
      </c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</row>
    <row r="19" spans="1:256" s="12" customFormat="1" ht="34.5" customHeight="1">
      <c r="A19" s="66"/>
      <c r="B19" s="136" t="s">
        <v>52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63"/>
      <c r="Z19" s="63"/>
      <c r="AA19" s="63"/>
      <c r="AB19" s="72"/>
      <c r="AC19" s="70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</row>
    <row r="20" spans="1:256" s="12" customFormat="1" ht="15.75" customHeight="1">
      <c r="A20" s="66"/>
      <c r="B20" s="136" t="s">
        <v>53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63"/>
      <c r="Z20" s="63"/>
      <c r="AA20" s="63"/>
      <c r="AB20" s="72"/>
      <c r="AC20" s="70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</row>
    <row r="21" spans="1:256" s="29" customFormat="1" ht="49.5" customHeight="1">
      <c r="A21" s="165"/>
      <c r="B21" s="137" t="s">
        <v>24</v>
      </c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66" t="s">
        <v>49</v>
      </c>
      <c r="Q21" s="63" t="s">
        <v>54</v>
      </c>
      <c r="R21" s="74">
        <v>4</v>
      </c>
      <c r="S21" s="74" t="s">
        <v>82</v>
      </c>
      <c r="T21" s="74" t="s">
        <v>82</v>
      </c>
      <c r="U21" s="74" t="s">
        <v>82</v>
      </c>
      <c r="V21" s="74" t="s">
        <v>82</v>
      </c>
      <c r="W21" s="74" t="s">
        <v>82</v>
      </c>
      <c r="X21" s="74" t="s">
        <v>82</v>
      </c>
      <c r="Y21" s="74">
        <f>SUM(Y26:Y42)</f>
        <v>0</v>
      </c>
      <c r="Z21" s="74">
        <f>SUM(Z26:Z42)</f>
        <v>0</v>
      </c>
      <c r="AA21" s="74">
        <f>SUM(AA26:AA42)</f>
        <v>0</v>
      </c>
      <c r="AB21" s="75">
        <f>SUM(AB26:AB42)</f>
        <v>0</v>
      </c>
      <c r="AC21" s="59">
        <f>SUM(R21:AB21)</f>
        <v>4</v>
      </c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  <c r="IV21" s="28"/>
    </row>
    <row r="22" spans="1:256" s="10" customFormat="1" ht="36" customHeight="1">
      <c r="A22" s="165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66" t="s">
        <v>49</v>
      </c>
      <c r="Q22" s="63" t="s">
        <v>62</v>
      </c>
      <c r="R22" s="74">
        <v>1</v>
      </c>
      <c r="S22" s="74" t="s">
        <v>82</v>
      </c>
      <c r="T22" s="74" t="s">
        <v>82</v>
      </c>
      <c r="U22" s="66" t="s">
        <v>82</v>
      </c>
      <c r="V22" s="66" t="s">
        <v>82</v>
      </c>
      <c r="W22" s="66" t="s">
        <v>82</v>
      </c>
      <c r="X22" s="66" t="s">
        <v>82</v>
      </c>
      <c r="Y22" s="74"/>
      <c r="Z22" s="74"/>
      <c r="AA22" s="74"/>
      <c r="AB22" s="37"/>
      <c r="AC22" s="59">
        <f>SUM(R22:AB22)</f>
        <v>1</v>
      </c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10" customFormat="1" ht="31.5">
      <c r="A23" s="165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66" t="s">
        <v>49</v>
      </c>
      <c r="Q23" s="63" t="str">
        <f>Q44</f>
        <v>Протяженность введенных в эксплуатацию автомобильных дорог и улиц, км</v>
      </c>
      <c r="R23" s="60" t="s">
        <v>82</v>
      </c>
      <c r="S23" s="60" t="s">
        <v>82</v>
      </c>
      <c r="T23" s="41">
        <v>0.5</v>
      </c>
      <c r="U23" s="60" t="s">
        <v>82</v>
      </c>
      <c r="V23" s="60" t="s">
        <v>82</v>
      </c>
      <c r="W23" s="60" t="s">
        <v>82</v>
      </c>
      <c r="X23" s="60" t="s">
        <v>82</v>
      </c>
      <c r="Y23" s="60" t="e">
        <f>Y48+#REF!+#REF!+#REF!+#REF!</f>
        <v>#REF!</v>
      </c>
      <c r="Z23" s="60" t="e">
        <f>Z48+#REF!+#REF!+#REF!+#REF!</f>
        <v>#REF!</v>
      </c>
      <c r="AA23" s="60" t="e">
        <f>AA48+#REF!+#REF!+#REF!+#REF!</f>
        <v>#REF!</v>
      </c>
      <c r="AB23" s="76" t="e">
        <f>AB48+#REF!+#REF!+#REF!+#REF!</f>
        <v>#REF!</v>
      </c>
      <c r="AC23" s="68">
        <v>0.5</v>
      </c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10" customFormat="1" ht="33.75" customHeight="1">
      <c r="A24" s="165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66" t="s">
        <v>49</v>
      </c>
      <c r="Q24" s="63" t="s">
        <v>55</v>
      </c>
      <c r="R24" s="46" t="s">
        <v>82</v>
      </c>
      <c r="S24" s="46">
        <v>1585</v>
      </c>
      <c r="T24" s="46" t="s">
        <v>82</v>
      </c>
      <c r="U24" s="46" t="s">
        <v>82</v>
      </c>
      <c r="V24" s="46" t="s">
        <v>82</v>
      </c>
      <c r="W24" s="46" t="s">
        <v>82</v>
      </c>
      <c r="X24" s="46" t="s">
        <v>82</v>
      </c>
      <c r="Y24" s="46" t="e">
        <f>SUM(Y70:Y75)</f>
        <v>#REF!</v>
      </c>
      <c r="Z24" s="46" t="e">
        <f>SUM(Z70:Z75)</f>
        <v>#REF!</v>
      </c>
      <c r="AA24" s="46" t="e">
        <f>SUM(AA70:AA75)</f>
        <v>#REF!</v>
      </c>
      <c r="AB24" s="77" t="e">
        <f>SUM(AB70:AB75)</f>
        <v>#REF!</v>
      </c>
      <c r="AC24" s="59">
        <v>1585</v>
      </c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10" customFormat="1" ht="48.75" customHeight="1">
      <c r="A25" s="66"/>
      <c r="B25" s="136" t="s">
        <v>56</v>
      </c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41"/>
      <c r="Z25" s="41"/>
      <c r="AA25" s="41"/>
      <c r="AB25" s="37"/>
      <c r="AC25" s="57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10" customFormat="1" ht="31.5" customHeight="1">
      <c r="A26" s="175" t="s">
        <v>91</v>
      </c>
      <c r="B26" s="141" t="s">
        <v>88</v>
      </c>
      <c r="C26" s="42" t="s">
        <v>57</v>
      </c>
      <c r="D26" s="58">
        <f>E26+F26</f>
        <v>17684945</v>
      </c>
      <c r="E26" s="58">
        <v>17489077</v>
      </c>
      <c r="F26" s="58">
        <v>195868</v>
      </c>
      <c r="G26" s="58"/>
      <c r="H26" s="58"/>
      <c r="I26" s="58"/>
      <c r="J26" s="58"/>
      <c r="K26" s="58"/>
      <c r="L26" s="58"/>
      <c r="M26" s="58"/>
      <c r="N26" s="58">
        <f t="shared" ref="N26:O26" si="5">N27</f>
        <v>0</v>
      </c>
      <c r="O26" s="58">
        <f t="shared" si="5"/>
        <v>0</v>
      </c>
      <c r="P26" s="151" t="s">
        <v>49</v>
      </c>
      <c r="Q26" s="129" t="s">
        <v>89</v>
      </c>
      <c r="R26" s="58">
        <v>4</v>
      </c>
      <c r="S26" s="129">
        <f>-T28</f>
        <v>0</v>
      </c>
      <c r="T26" s="129"/>
      <c r="U26" s="129"/>
      <c r="V26" s="129"/>
      <c r="W26" s="129"/>
      <c r="X26" s="129"/>
      <c r="Y26" s="129"/>
      <c r="Z26" s="129"/>
      <c r="AA26" s="129"/>
      <c r="AB26" s="129"/>
      <c r="AC26" s="58">
        <f>R26+S26+T26+U26+V26+W26+X26</f>
        <v>4</v>
      </c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10" customFormat="1" ht="30.75" customHeight="1">
      <c r="A27" s="175"/>
      <c r="B27" s="143"/>
      <c r="C27" s="44" t="s">
        <v>58</v>
      </c>
      <c r="D27" s="58">
        <f>E27+F27</f>
        <v>17684945</v>
      </c>
      <c r="E27" s="58">
        <v>17489077</v>
      </c>
      <c r="F27" s="58">
        <v>195868</v>
      </c>
      <c r="G27" s="58"/>
      <c r="H27" s="58"/>
      <c r="I27" s="58"/>
      <c r="J27" s="58"/>
      <c r="K27" s="58"/>
      <c r="L27" s="58"/>
      <c r="M27" s="58"/>
      <c r="N27" s="58"/>
      <c r="O27" s="58"/>
      <c r="P27" s="165"/>
      <c r="Q27" s="130" t="str">
        <f>$Q$31</f>
        <v>Количество проведенных государственных экспертиз проектно-сметной документации, ед</v>
      </c>
      <c r="R27" s="130"/>
      <c r="S27" s="58">
        <v>2</v>
      </c>
      <c r="T27" s="130"/>
      <c r="U27" s="130"/>
      <c r="V27" s="130"/>
      <c r="W27" s="130"/>
      <c r="X27" s="130"/>
      <c r="Y27" s="130"/>
      <c r="Z27" s="130"/>
      <c r="AA27" s="130"/>
      <c r="AB27" s="130"/>
      <c r="AC27" s="58">
        <v>2</v>
      </c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10" customFormat="1" ht="15.75" customHeight="1">
      <c r="A28" s="175" t="s">
        <v>92</v>
      </c>
      <c r="B28" s="137" t="s">
        <v>116</v>
      </c>
      <c r="C28" s="42" t="s">
        <v>57</v>
      </c>
      <c r="D28" s="33">
        <f>E28+F28+G28+L28+M28+N28+O28</f>
        <v>4612887</v>
      </c>
      <c r="E28" s="33">
        <f t="shared" ref="E28:O28" si="6">E29</f>
        <v>4612887</v>
      </c>
      <c r="F28" s="43">
        <f t="shared" si="6"/>
        <v>0</v>
      </c>
      <c r="G28" s="43">
        <f t="shared" si="6"/>
        <v>0</v>
      </c>
      <c r="H28" s="43">
        <f t="shared" si="6"/>
        <v>0</v>
      </c>
      <c r="I28" s="43">
        <f t="shared" si="6"/>
        <v>0</v>
      </c>
      <c r="J28" s="43">
        <f t="shared" si="6"/>
        <v>0</v>
      </c>
      <c r="K28" s="43">
        <f t="shared" si="6"/>
        <v>0</v>
      </c>
      <c r="L28" s="43">
        <f t="shared" si="6"/>
        <v>0</v>
      </c>
      <c r="M28" s="43">
        <f t="shared" si="6"/>
        <v>0</v>
      </c>
      <c r="N28" s="43">
        <f t="shared" si="6"/>
        <v>0</v>
      </c>
      <c r="O28" s="43">
        <f t="shared" si="6"/>
        <v>0</v>
      </c>
      <c r="P28" s="151" t="s">
        <v>49</v>
      </c>
      <c r="Q28" s="141" t="s">
        <v>89</v>
      </c>
      <c r="R28" s="153">
        <v>1</v>
      </c>
      <c r="S28" s="153"/>
      <c r="T28" s="153"/>
      <c r="U28" s="153"/>
      <c r="V28" s="153"/>
      <c r="W28" s="153"/>
      <c r="X28" s="153"/>
      <c r="Y28" s="41"/>
      <c r="Z28" s="41"/>
      <c r="AA28" s="41"/>
      <c r="AB28" s="37"/>
      <c r="AC28" s="153">
        <v>1</v>
      </c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10" customFormat="1" ht="53.25" customHeight="1">
      <c r="A29" s="175"/>
      <c r="B29" s="137"/>
      <c r="C29" s="44" t="s">
        <v>58</v>
      </c>
      <c r="D29" s="33">
        <f>E29+F29+G29+L29+M29+N29+O29</f>
        <v>4612887</v>
      </c>
      <c r="E29" s="33">
        <v>4612887</v>
      </c>
      <c r="F29" s="43"/>
      <c r="G29" s="43"/>
      <c r="H29" s="45"/>
      <c r="I29" s="45"/>
      <c r="J29" s="45"/>
      <c r="K29" s="45"/>
      <c r="L29" s="45"/>
      <c r="M29" s="45"/>
      <c r="N29" s="45"/>
      <c r="O29" s="45"/>
      <c r="P29" s="165"/>
      <c r="Q29" s="143"/>
      <c r="R29" s="176"/>
      <c r="S29" s="176"/>
      <c r="T29" s="176"/>
      <c r="U29" s="176"/>
      <c r="V29" s="176"/>
      <c r="W29" s="176"/>
      <c r="X29" s="176"/>
      <c r="Y29" s="41"/>
      <c r="Z29" s="41"/>
      <c r="AA29" s="41"/>
      <c r="AB29" s="37"/>
      <c r="AC29" s="176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10" customFormat="1" ht="33.75" customHeight="1">
      <c r="A30" s="175" t="s">
        <v>93</v>
      </c>
      <c r="B30" s="137" t="s">
        <v>117</v>
      </c>
      <c r="C30" s="42" t="s">
        <v>57</v>
      </c>
      <c r="D30" s="33">
        <f>E30+F30+G30+L30+M30+N30+O30</f>
        <v>5723883</v>
      </c>
      <c r="E30" s="33">
        <f>E31</f>
        <v>5620949</v>
      </c>
      <c r="F30" s="33">
        <v>102934</v>
      </c>
      <c r="G30" s="43">
        <f t="shared" ref="G30:O30" si="7">G31</f>
        <v>0</v>
      </c>
      <c r="H30" s="43">
        <f t="shared" si="7"/>
        <v>0</v>
      </c>
      <c r="I30" s="43">
        <f t="shared" si="7"/>
        <v>0</v>
      </c>
      <c r="J30" s="43">
        <f t="shared" si="7"/>
        <v>0</v>
      </c>
      <c r="K30" s="43">
        <f t="shared" si="7"/>
        <v>0</v>
      </c>
      <c r="L30" s="43">
        <f t="shared" si="7"/>
        <v>0</v>
      </c>
      <c r="M30" s="43">
        <f t="shared" si="7"/>
        <v>0</v>
      </c>
      <c r="N30" s="43">
        <f t="shared" si="7"/>
        <v>0</v>
      </c>
      <c r="O30" s="43">
        <f t="shared" si="7"/>
        <v>0</v>
      </c>
      <c r="P30" s="151" t="s">
        <v>49</v>
      </c>
      <c r="Q30" s="129" t="s">
        <v>89</v>
      </c>
      <c r="R30" s="58">
        <v>1</v>
      </c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58">
        <v>1</v>
      </c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10" customFormat="1" ht="31.5">
      <c r="A31" s="175"/>
      <c r="B31" s="137"/>
      <c r="C31" s="44" t="s">
        <v>58</v>
      </c>
      <c r="D31" s="33">
        <f t="shared" ref="D31:D35" si="8">E31+F31+G31+L31+M31+N31+O31</f>
        <v>5723883</v>
      </c>
      <c r="E31" s="33">
        <v>5620949</v>
      </c>
      <c r="F31" s="33">
        <v>102934</v>
      </c>
      <c r="G31" s="43"/>
      <c r="H31" s="45"/>
      <c r="I31" s="45"/>
      <c r="J31" s="45"/>
      <c r="K31" s="45"/>
      <c r="L31" s="45"/>
      <c r="M31" s="45"/>
      <c r="N31" s="45"/>
      <c r="O31" s="45"/>
      <c r="P31" s="165"/>
      <c r="Q31" s="130" t="s">
        <v>127</v>
      </c>
      <c r="R31" s="130"/>
      <c r="S31" s="58">
        <v>1</v>
      </c>
      <c r="T31" s="130"/>
      <c r="U31" s="130"/>
      <c r="V31" s="130"/>
      <c r="W31" s="130"/>
      <c r="X31" s="130"/>
      <c r="Y31" s="130"/>
      <c r="Z31" s="130"/>
      <c r="AA31" s="130"/>
      <c r="AB31" s="130"/>
      <c r="AC31" s="58">
        <v>1</v>
      </c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10" customFormat="1" ht="27.75" customHeight="1">
      <c r="A32" s="175" t="s">
        <v>94</v>
      </c>
      <c r="B32" s="137" t="s">
        <v>118</v>
      </c>
      <c r="C32" s="42" t="s">
        <v>57</v>
      </c>
      <c r="D32" s="33">
        <f t="shared" si="8"/>
        <v>3217550</v>
      </c>
      <c r="E32" s="33">
        <f t="shared" ref="E32:O32" si="9">E33</f>
        <v>3124616</v>
      </c>
      <c r="F32" s="33">
        <v>92934</v>
      </c>
      <c r="G32" s="43">
        <f t="shared" si="9"/>
        <v>0</v>
      </c>
      <c r="H32" s="43">
        <f t="shared" si="9"/>
        <v>0</v>
      </c>
      <c r="I32" s="43">
        <f t="shared" si="9"/>
        <v>0</v>
      </c>
      <c r="J32" s="43">
        <f t="shared" si="9"/>
        <v>0</v>
      </c>
      <c r="K32" s="43">
        <f t="shared" si="9"/>
        <v>0</v>
      </c>
      <c r="L32" s="43">
        <f t="shared" si="9"/>
        <v>0</v>
      </c>
      <c r="M32" s="43">
        <f t="shared" si="9"/>
        <v>0</v>
      </c>
      <c r="N32" s="43">
        <f t="shared" si="9"/>
        <v>0</v>
      </c>
      <c r="O32" s="43">
        <f t="shared" si="9"/>
        <v>0</v>
      </c>
      <c r="P32" s="151" t="s">
        <v>49</v>
      </c>
      <c r="Q32" s="129" t="s">
        <v>89</v>
      </c>
      <c r="R32" s="58">
        <v>1</v>
      </c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58">
        <v>1</v>
      </c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10" customFormat="1" ht="31.5">
      <c r="A33" s="138"/>
      <c r="B33" s="137"/>
      <c r="C33" s="44" t="s">
        <v>58</v>
      </c>
      <c r="D33" s="33">
        <f t="shared" si="8"/>
        <v>3217550</v>
      </c>
      <c r="E33" s="33">
        <v>3124616</v>
      </c>
      <c r="F33" s="33">
        <v>92934</v>
      </c>
      <c r="G33" s="43"/>
      <c r="H33" s="45"/>
      <c r="I33" s="45"/>
      <c r="J33" s="45"/>
      <c r="K33" s="45"/>
      <c r="L33" s="45"/>
      <c r="M33" s="45"/>
      <c r="N33" s="45"/>
      <c r="O33" s="45"/>
      <c r="P33" s="165"/>
      <c r="Q33" s="130" t="str">
        <f>$Q$31</f>
        <v>Количество проведенных государственных экспертиз проектно-сметной документации, ед</v>
      </c>
      <c r="R33" s="130"/>
      <c r="S33" s="58">
        <v>1</v>
      </c>
      <c r="T33" s="130"/>
      <c r="U33" s="130"/>
      <c r="V33" s="130"/>
      <c r="W33" s="130"/>
      <c r="X33" s="130"/>
      <c r="Y33" s="130"/>
      <c r="Z33" s="130"/>
      <c r="AA33" s="130"/>
      <c r="AB33" s="130"/>
      <c r="AC33" s="58">
        <v>1</v>
      </c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10" customFormat="1" ht="15.75" customHeight="1">
      <c r="A34" s="178" t="s">
        <v>95</v>
      </c>
      <c r="B34" s="137" t="s">
        <v>119</v>
      </c>
      <c r="C34" s="42" t="s">
        <v>57</v>
      </c>
      <c r="D34" s="33">
        <f t="shared" si="8"/>
        <v>4130625</v>
      </c>
      <c r="E34" s="33">
        <f t="shared" ref="E34:O34" si="10">E35</f>
        <v>4130625</v>
      </c>
      <c r="F34" s="43">
        <f t="shared" si="10"/>
        <v>0</v>
      </c>
      <c r="G34" s="43">
        <f t="shared" si="10"/>
        <v>0</v>
      </c>
      <c r="H34" s="43">
        <f t="shared" si="10"/>
        <v>0</v>
      </c>
      <c r="I34" s="43">
        <f t="shared" si="10"/>
        <v>0</v>
      </c>
      <c r="J34" s="43">
        <f t="shared" si="10"/>
        <v>0</v>
      </c>
      <c r="K34" s="43">
        <f t="shared" si="10"/>
        <v>0</v>
      </c>
      <c r="L34" s="43">
        <f t="shared" si="10"/>
        <v>0</v>
      </c>
      <c r="M34" s="43">
        <f t="shared" si="10"/>
        <v>0</v>
      </c>
      <c r="N34" s="43">
        <f t="shared" si="10"/>
        <v>0</v>
      </c>
      <c r="O34" s="43">
        <f t="shared" si="10"/>
        <v>0</v>
      </c>
      <c r="P34" s="151" t="s">
        <v>49</v>
      </c>
      <c r="Q34" s="141" t="s">
        <v>89</v>
      </c>
      <c r="R34" s="153">
        <v>1</v>
      </c>
      <c r="S34" s="153"/>
      <c r="T34" s="153"/>
      <c r="U34" s="153"/>
      <c r="V34" s="153"/>
      <c r="W34" s="153"/>
      <c r="X34" s="153"/>
      <c r="Y34" s="41"/>
      <c r="Z34" s="41"/>
      <c r="AA34" s="41"/>
      <c r="AB34" s="37"/>
      <c r="AC34" s="153">
        <v>1</v>
      </c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10" customFormat="1" ht="30.75" customHeight="1">
      <c r="A35" s="179"/>
      <c r="B35" s="137"/>
      <c r="C35" s="44" t="s">
        <v>58</v>
      </c>
      <c r="D35" s="33">
        <f t="shared" si="8"/>
        <v>4130625</v>
      </c>
      <c r="E35" s="33">
        <v>4130625</v>
      </c>
      <c r="F35" s="43"/>
      <c r="G35" s="43"/>
      <c r="H35" s="45"/>
      <c r="I35" s="45"/>
      <c r="J35" s="45"/>
      <c r="K35" s="45"/>
      <c r="L35" s="45"/>
      <c r="M35" s="45"/>
      <c r="N35" s="45"/>
      <c r="O35" s="45"/>
      <c r="P35" s="165"/>
      <c r="Q35" s="143"/>
      <c r="R35" s="176"/>
      <c r="S35" s="176"/>
      <c r="T35" s="176"/>
      <c r="U35" s="176"/>
      <c r="V35" s="176"/>
      <c r="W35" s="176"/>
      <c r="X35" s="176"/>
      <c r="Y35" s="41"/>
      <c r="Z35" s="41"/>
      <c r="AA35" s="41"/>
      <c r="AB35" s="37"/>
      <c r="AC35" s="176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10" customFormat="1" ht="16.5" customHeight="1">
      <c r="A36" s="175"/>
      <c r="B36" s="137" t="s">
        <v>120</v>
      </c>
      <c r="C36" s="42" t="s">
        <v>57</v>
      </c>
      <c r="D36" s="33">
        <f>D28+D30+D32+D34</f>
        <v>17684945</v>
      </c>
      <c r="E36" s="33">
        <f t="shared" ref="E36" si="11">E37</f>
        <v>17489077</v>
      </c>
      <c r="F36" s="33">
        <f>F30+F32</f>
        <v>195868</v>
      </c>
      <c r="G36" s="33"/>
      <c r="H36" s="33"/>
      <c r="I36" s="33"/>
      <c r="J36" s="33"/>
      <c r="K36" s="33"/>
      <c r="L36" s="33"/>
      <c r="M36" s="33"/>
      <c r="N36" s="33"/>
      <c r="O36" s="33"/>
      <c r="P36" s="66" t="s">
        <v>59</v>
      </c>
      <c r="Q36" s="66" t="s">
        <v>59</v>
      </c>
      <c r="R36" s="66" t="s">
        <v>59</v>
      </c>
      <c r="S36" s="66" t="s">
        <v>59</v>
      </c>
      <c r="T36" s="66" t="s">
        <v>59</v>
      </c>
      <c r="U36" s="66" t="s">
        <v>59</v>
      </c>
      <c r="V36" s="66" t="s">
        <v>59</v>
      </c>
      <c r="W36" s="66" t="s">
        <v>59</v>
      </c>
      <c r="X36" s="66" t="s">
        <v>59</v>
      </c>
      <c r="Y36" s="46"/>
      <c r="Z36" s="46"/>
      <c r="AA36" s="46"/>
      <c r="AB36" s="37"/>
      <c r="AC36" s="66" t="s">
        <v>59</v>
      </c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10" customFormat="1" ht="32.25" customHeight="1">
      <c r="A37" s="175"/>
      <c r="B37" s="137"/>
      <c r="C37" s="44" t="s">
        <v>58</v>
      </c>
      <c r="D37" s="33">
        <f>D29+D31+D33+D35</f>
        <v>17684945</v>
      </c>
      <c r="E37" s="33">
        <v>17489077</v>
      </c>
      <c r="F37" s="33">
        <f>F31+F33</f>
        <v>195868</v>
      </c>
      <c r="G37" s="33"/>
      <c r="H37" s="33"/>
      <c r="I37" s="33"/>
      <c r="J37" s="33"/>
      <c r="K37" s="33"/>
      <c r="L37" s="33"/>
      <c r="M37" s="33"/>
      <c r="N37" s="33"/>
      <c r="O37" s="33"/>
      <c r="P37" s="66" t="s">
        <v>59</v>
      </c>
      <c r="Q37" s="66" t="s">
        <v>59</v>
      </c>
      <c r="R37" s="66" t="s">
        <v>59</v>
      </c>
      <c r="S37" s="66" t="s">
        <v>59</v>
      </c>
      <c r="T37" s="66" t="s">
        <v>59</v>
      </c>
      <c r="U37" s="66" t="s">
        <v>59</v>
      </c>
      <c r="V37" s="66" t="s">
        <v>59</v>
      </c>
      <c r="W37" s="66" t="s">
        <v>59</v>
      </c>
      <c r="X37" s="66" t="s">
        <v>59</v>
      </c>
      <c r="Y37" s="46"/>
      <c r="Z37" s="46"/>
      <c r="AA37" s="46"/>
      <c r="AB37" s="37"/>
      <c r="AC37" s="66" t="s">
        <v>59</v>
      </c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10" customFormat="1" ht="31.5" customHeight="1">
      <c r="A38" s="78"/>
      <c r="B38" s="136" t="s">
        <v>60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46"/>
      <c r="Z38" s="46"/>
      <c r="AA38" s="46"/>
      <c r="AB38" s="37"/>
      <c r="AC38" s="57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10" customFormat="1" ht="31.5" customHeight="1">
      <c r="A39" s="175" t="s">
        <v>96</v>
      </c>
      <c r="B39" s="137" t="s">
        <v>61</v>
      </c>
      <c r="C39" s="42" t="s">
        <v>57</v>
      </c>
      <c r="D39" s="33">
        <f>D40</f>
        <v>3950000</v>
      </c>
      <c r="E39" s="33">
        <f t="shared" ref="E39:K39" si="12">E40</f>
        <v>3950000</v>
      </c>
      <c r="F39" s="43">
        <f t="shared" si="12"/>
        <v>0</v>
      </c>
      <c r="G39" s="43">
        <f t="shared" si="12"/>
        <v>0</v>
      </c>
      <c r="H39" s="43">
        <f t="shared" si="12"/>
        <v>0</v>
      </c>
      <c r="I39" s="43">
        <f t="shared" si="12"/>
        <v>0</v>
      </c>
      <c r="J39" s="43">
        <f t="shared" si="12"/>
        <v>0</v>
      </c>
      <c r="K39" s="43">
        <f t="shared" si="12"/>
        <v>0</v>
      </c>
      <c r="L39" s="33"/>
      <c r="M39" s="33"/>
      <c r="N39" s="33"/>
      <c r="O39" s="33"/>
      <c r="P39" s="151" t="s">
        <v>49</v>
      </c>
      <c r="Q39" s="141" t="s">
        <v>62</v>
      </c>
      <c r="R39" s="153">
        <v>1</v>
      </c>
      <c r="S39" s="153" t="s">
        <v>81</v>
      </c>
      <c r="T39" s="153" t="s">
        <v>81</v>
      </c>
      <c r="U39" s="153" t="s">
        <v>81</v>
      </c>
      <c r="V39" s="153" t="s">
        <v>82</v>
      </c>
      <c r="W39" s="153" t="s">
        <v>82</v>
      </c>
      <c r="X39" s="153" t="s">
        <v>82</v>
      </c>
      <c r="Y39" s="46"/>
      <c r="Z39" s="46"/>
      <c r="AA39" s="46"/>
      <c r="AB39" s="37"/>
      <c r="AC39" s="198">
        <v>1</v>
      </c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10" customFormat="1" ht="33.75" customHeight="1">
      <c r="A40" s="175"/>
      <c r="B40" s="137"/>
      <c r="C40" s="44" t="s">
        <v>58</v>
      </c>
      <c r="D40" s="33">
        <f>E40+F40+G40+L40+M40+N40+O40</f>
        <v>3950000</v>
      </c>
      <c r="E40" s="33">
        <v>3950000</v>
      </c>
      <c r="F40" s="43"/>
      <c r="G40" s="43"/>
      <c r="H40" s="48"/>
      <c r="I40" s="48"/>
      <c r="J40" s="48"/>
      <c r="K40" s="48"/>
      <c r="L40" s="33"/>
      <c r="M40" s="33"/>
      <c r="N40" s="33"/>
      <c r="O40" s="33"/>
      <c r="P40" s="165"/>
      <c r="Q40" s="143"/>
      <c r="R40" s="176"/>
      <c r="S40" s="176"/>
      <c r="T40" s="176"/>
      <c r="U40" s="176"/>
      <c r="V40" s="176"/>
      <c r="W40" s="176"/>
      <c r="X40" s="176"/>
      <c r="Y40" s="46"/>
      <c r="Z40" s="46"/>
      <c r="AA40" s="46"/>
      <c r="AB40" s="37"/>
      <c r="AC40" s="198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10" customFormat="1" ht="19.5" customHeight="1">
      <c r="A41" s="175"/>
      <c r="B41" s="137" t="s">
        <v>121</v>
      </c>
      <c r="C41" s="42" t="s">
        <v>57</v>
      </c>
      <c r="D41" s="33">
        <f>D42</f>
        <v>3950000</v>
      </c>
      <c r="E41" s="33">
        <f t="shared" ref="E41:L41" si="13">E42</f>
        <v>3950000</v>
      </c>
      <c r="F41" s="43">
        <f t="shared" si="13"/>
        <v>0</v>
      </c>
      <c r="G41" s="43">
        <f t="shared" si="13"/>
        <v>0</v>
      </c>
      <c r="H41" s="43">
        <f t="shared" si="13"/>
        <v>0</v>
      </c>
      <c r="I41" s="43">
        <f t="shared" si="13"/>
        <v>0</v>
      </c>
      <c r="J41" s="43">
        <f t="shared" si="13"/>
        <v>0</v>
      </c>
      <c r="K41" s="43">
        <f t="shared" si="13"/>
        <v>0</v>
      </c>
      <c r="L41" s="33">
        <f t="shared" si="13"/>
        <v>0</v>
      </c>
      <c r="M41" s="33"/>
      <c r="N41" s="33"/>
      <c r="O41" s="33"/>
      <c r="P41" s="66" t="s">
        <v>59</v>
      </c>
      <c r="Q41" s="66" t="s">
        <v>59</v>
      </c>
      <c r="R41" s="66" t="s">
        <v>59</v>
      </c>
      <c r="S41" s="66" t="s">
        <v>59</v>
      </c>
      <c r="T41" s="66" t="s">
        <v>59</v>
      </c>
      <c r="U41" s="66" t="s">
        <v>59</v>
      </c>
      <c r="V41" s="66" t="s">
        <v>59</v>
      </c>
      <c r="W41" s="66" t="s">
        <v>59</v>
      </c>
      <c r="X41" s="66" t="s">
        <v>59</v>
      </c>
      <c r="Y41" s="46"/>
      <c r="Z41" s="46"/>
      <c r="AA41" s="46"/>
      <c r="AB41" s="37"/>
      <c r="AC41" s="66" t="s">
        <v>59</v>
      </c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10" customFormat="1" ht="35.25" customHeight="1">
      <c r="A42" s="175"/>
      <c r="B42" s="137"/>
      <c r="C42" s="44" t="s">
        <v>58</v>
      </c>
      <c r="D42" s="33">
        <f t="shared" ref="D42:L42" si="14">D40</f>
        <v>3950000</v>
      </c>
      <c r="E42" s="33">
        <f t="shared" si="14"/>
        <v>3950000</v>
      </c>
      <c r="F42" s="43">
        <f t="shared" si="14"/>
        <v>0</v>
      </c>
      <c r="G42" s="43">
        <f t="shared" si="14"/>
        <v>0</v>
      </c>
      <c r="H42" s="43">
        <f t="shared" si="14"/>
        <v>0</v>
      </c>
      <c r="I42" s="43">
        <f t="shared" si="14"/>
        <v>0</v>
      </c>
      <c r="J42" s="43">
        <f t="shared" si="14"/>
        <v>0</v>
      </c>
      <c r="K42" s="43">
        <f t="shared" si="14"/>
        <v>0</v>
      </c>
      <c r="L42" s="33">
        <f t="shared" si="14"/>
        <v>0</v>
      </c>
      <c r="M42" s="33"/>
      <c r="N42" s="33"/>
      <c r="O42" s="33"/>
      <c r="P42" s="66" t="s">
        <v>59</v>
      </c>
      <c r="Q42" s="66" t="s">
        <v>59</v>
      </c>
      <c r="R42" s="66" t="s">
        <v>59</v>
      </c>
      <c r="S42" s="66" t="s">
        <v>59</v>
      </c>
      <c r="T42" s="66" t="s">
        <v>59</v>
      </c>
      <c r="U42" s="66" t="s">
        <v>59</v>
      </c>
      <c r="V42" s="66" t="s">
        <v>59</v>
      </c>
      <c r="W42" s="66" t="s">
        <v>59</v>
      </c>
      <c r="X42" s="66" t="s">
        <v>59</v>
      </c>
      <c r="Y42" s="46"/>
      <c r="Z42" s="46"/>
      <c r="AA42" s="46"/>
      <c r="AB42" s="37"/>
      <c r="AC42" s="66" t="s">
        <v>59</v>
      </c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15" customFormat="1" ht="33" customHeight="1">
      <c r="A43" s="79"/>
      <c r="B43" s="180" t="s">
        <v>63</v>
      </c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80"/>
      <c r="Z43" s="80"/>
      <c r="AA43" s="80"/>
      <c r="AB43" s="81"/>
      <c r="AC43" s="82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</row>
    <row r="44" spans="1:256" s="10" customFormat="1" ht="31.5" customHeight="1">
      <c r="A44" s="246" t="s">
        <v>97</v>
      </c>
      <c r="B44" s="143" t="s">
        <v>90</v>
      </c>
      <c r="C44" s="257" t="s">
        <v>57</v>
      </c>
      <c r="D44" s="181">
        <f>F44+G44</f>
        <v>491365707</v>
      </c>
      <c r="E44" s="183"/>
      <c r="F44" s="183">
        <v>17425041</v>
      </c>
      <c r="G44" s="183">
        <v>473940666</v>
      </c>
      <c r="H44" s="84" t="e">
        <f t="shared" ref="H44:K44" si="15">H46+H47</f>
        <v>#REF!</v>
      </c>
      <c r="I44" s="84" t="e">
        <f t="shared" si="15"/>
        <v>#REF!</v>
      </c>
      <c r="J44" s="84" t="e">
        <f t="shared" si="15"/>
        <v>#REF!</v>
      </c>
      <c r="K44" s="84" t="e">
        <f t="shared" si="15"/>
        <v>#REF!</v>
      </c>
      <c r="L44" s="183"/>
      <c r="M44" s="183"/>
      <c r="N44" s="183"/>
      <c r="O44" s="183"/>
      <c r="P44" s="152" t="s">
        <v>49</v>
      </c>
      <c r="Q44" s="83" t="s">
        <v>64</v>
      </c>
      <c r="R44" s="83"/>
      <c r="S44" s="83"/>
      <c r="T44" s="132">
        <v>0.5</v>
      </c>
      <c r="U44" s="83"/>
      <c r="V44" s="83"/>
      <c r="W44" s="83"/>
      <c r="X44" s="83"/>
      <c r="Y44" s="83"/>
      <c r="Z44" s="83"/>
      <c r="AA44" s="83"/>
      <c r="AB44" s="83"/>
      <c r="AC44" s="132">
        <v>0.5</v>
      </c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10" customFormat="1" ht="31.5" customHeight="1">
      <c r="A45" s="246"/>
      <c r="B45" s="143"/>
      <c r="C45" s="258"/>
      <c r="D45" s="182"/>
      <c r="E45" s="184"/>
      <c r="F45" s="184"/>
      <c r="G45" s="184"/>
      <c r="H45" s="84"/>
      <c r="I45" s="84"/>
      <c r="J45" s="84"/>
      <c r="K45" s="84"/>
      <c r="L45" s="184"/>
      <c r="M45" s="184"/>
      <c r="N45" s="184"/>
      <c r="O45" s="184"/>
      <c r="P45" s="152"/>
      <c r="Q45" s="131" t="s">
        <v>127</v>
      </c>
      <c r="R45" s="83"/>
      <c r="S45" s="34">
        <v>4</v>
      </c>
      <c r="T45" s="83"/>
      <c r="U45" s="83"/>
      <c r="V45" s="83"/>
      <c r="W45" s="83"/>
      <c r="X45" s="83"/>
      <c r="Y45" s="83"/>
      <c r="Z45" s="83"/>
      <c r="AA45" s="83"/>
      <c r="AB45" s="83"/>
      <c r="AC45" s="34">
        <v>4</v>
      </c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10" customFormat="1" ht="78" customHeight="1">
      <c r="A46" s="230"/>
      <c r="B46" s="137"/>
      <c r="C46" s="44" t="s">
        <v>65</v>
      </c>
      <c r="D46" s="33">
        <f t="shared" ref="D46:D47" si="16">F46+G46</f>
        <v>263200000</v>
      </c>
      <c r="E46" s="33"/>
      <c r="F46" s="33"/>
      <c r="G46" s="33">
        <v>263200000</v>
      </c>
      <c r="H46" s="33" t="e">
        <f>H49+H64+#REF!+#REF!+#REF!+#REF!+#REF!+#REF!+#REF!+#REF!+#REF!</f>
        <v>#REF!</v>
      </c>
      <c r="I46" s="33" t="e">
        <f>I49+I64+#REF!+#REF!+#REF!+#REF!+#REF!+#REF!+#REF!+#REF!+#REF!</f>
        <v>#REF!</v>
      </c>
      <c r="J46" s="33" t="e">
        <f>J49+J64+#REF!+#REF!+#REF!+#REF!+#REF!+#REF!+#REF!+#REF!+#REF!</f>
        <v>#REF!</v>
      </c>
      <c r="K46" s="33" t="e">
        <f>K49+K64+#REF!+#REF!+#REF!+#REF!+#REF!+#REF!+#REF!+#REF!+#REF!</f>
        <v>#REF!</v>
      </c>
      <c r="L46" s="33"/>
      <c r="M46" s="33"/>
      <c r="N46" s="33"/>
      <c r="O46" s="33"/>
      <c r="P46" s="152"/>
      <c r="Q46" s="127" t="s">
        <v>128</v>
      </c>
      <c r="R46" s="83"/>
      <c r="S46" s="132">
        <v>2.7</v>
      </c>
      <c r="T46" s="132">
        <v>49.1</v>
      </c>
      <c r="U46" s="83"/>
      <c r="V46" s="83"/>
      <c r="W46" s="83"/>
      <c r="X46" s="83"/>
      <c r="Y46" s="83"/>
      <c r="Z46" s="83"/>
      <c r="AA46" s="83"/>
      <c r="AB46" s="83"/>
      <c r="AC46" s="132">
        <v>49.1</v>
      </c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10" customFormat="1" ht="33.75" customHeight="1">
      <c r="A47" s="230"/>
      <c r="B47" s="137"/>
      <c r="C47" s="44" t="s">
        <v>58</v>
      </c>
      <c r="D47" s="33">
        <f t="shared" si="16"/>
        <v>228165707</v>
      </c>
      <c r="E47" s="33"/>
      <c r="F47" s="33">
        <v>17425041</v>
      </c>
      <c r="G47" s="33">
        <v>210740666</v>
      </c>
      <c r="H47" s="33" t="e">
        <f>H50+H65+#REF!+#REF!+#REF!+#REF!+#REF!+#REF!+#REF!+#REF!+#REF!</f>
        <v>#REF!</v>
      </c>
      <c r="I47" s="33" t="e">
        <f>I50+I65+#REF!+#REF!+#REF!+#REF!+#REF!+#REF!+#REF!+#REF!+#REF!</f>
        <v>#REF!</v>
      </c>
      <c r="J47" s="33" t="e">
        <f>J50+J65+#REF!+#REF!+#REF!+#REF!+#REF!+#REF!+#REF!+#REF!+#REF!</f>
        <v>#REF!</v>
      </c>
      <c r="K47" s="33" t="e">
        <f>K50+K65+#REF!+#REF!+#REF!+#REF!+#REF!+#REF!+#REF!+#REF!+#REF!</f>
        <v>#REF!</v>
      </c>
      <c r="L47" s="33"/>
      <c r="M47" s="33"/>
      <c r="N47" s="33"/>
      <c r="O47" s="33"/>
      <c r="P47" s="165"/>
      <c r="Q47" s="42" t="s">
        <v>129</v>
      </c>
      <c r="R47" s="42"/>
      <c r="S47" s="58">
        <v>3</v>
      </c>
      <c r="T47" s="42"/>
      <c r="U47" s="42"/>
      <c r="V47" s="42"/>
      <c r="W47" s="42"/>
      <c r="X47" s="42"/>
      <c r="Y47" s="42"/>
      <c r="Z47" s="42"/>
      <c r="AA47" s="42"/>
      <c r="AB47" s="42"/>
      <c r="AC47" s="58">
        <v>3</v>
      </c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10" customFormat="1" ht="16.5" customHeight="1">
      <c r="A48" s="160" t="s">
        <v>4</v>
      </c>
      <c r="B48" s="137" t="s">
        <v>134</v>
      </c>
      <c r="C48" s="42" t="s">
        <v>57</v>
      </c>
      <c r="D48" s="33">
        <f>F48</f>
        <v>541139</v>
      </c>
      <c r="E48" s="33">
        <f t="shared" ref="E48:O48" si="17">E49+E50</f>
        <v>0</v>
      </c>
      <c r="F48" s="33">
        <v>541139</v>
      </c>
      <c r="G48" s="33"/>
      <c r="H48" s="33">
        <f t="shared" si="17"/>
        <v>0</v>
      </c>
      <c r="I48" s="33">
        <f t="shared" si="17"/>
        <v>0</v>
      </c>
      <c r="J48" s="33">
        <f t="shared" si="17"/>
        <v>0</v>
      </c>
      <c r="K48" s="33">
        <f t="shared" si="17"/>
        <v>0</v>
      </c>
      <c r="L48" s="33">
        <f t="shared" si="17"/>
        <v>0</v>
      </c>
      <c r="M48" s="33"/>
      <c r="N48" s="33"/>
      <c r="O48" s="33">
        <f t="shared" si="17"/>
        <v>0</v>
      </c>
      <c r="P48" s="151" t="s">
        <v>49</v>
      </c>
      <c r="Q48" s="260" t="s">
        <v>127</v>
      </c>
      <c r="R48" s="262"/>
      <c r="S48" s="264">
        <v>1</v>
      </c>
      <c r="T48" s="262"/>
      <c r="U48" s="262"/>
      <c r="V48" s="262"/>
      <c r="W48" s="262"/>
      <c r="X48" s="262"/>
      <c r="Y48" s="262"/>
      <c r="Z48" s="262"/>
      <c r="AA48" s="262"/>
      <c r="AB48" s="262"/>
      <c r="AC48" s="266">
        <v>1</v>
      </c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10" customFormat="1" ht="80.25" customHeight="1">
      <c r="A49" s="209"/>
      <c r="B49" s="137"/>
      <c r="C49" s="44" t="s">
        <v>65</v>
      </c>
      <c r="D49" s="33"/>
      <c r="E49" s="33"/>
      <c r="F49" s="33"/>
      <c r="G49" s="33"/>
      <c r="H49" s="48"/>
      <c r="I49" s="48"/>
      <c r="J49" s="48"/>
      <c r="K49" s="48"/>
      <c r="L49" s="33"/>
      <c r="M49" s="33"/>
      <c r="N49" s="33"/>
      <c r="O49" s="33"/>
      <c r="P49" s="152"/>
      <c r="Q49" s="261"/>
      <c r="R49" s="263"/>
      <c r="S49" s="265"/>
      <c r="T49" s="263"/>
      <c r="U49" s="263"/>
      <c r="V49" s="263"/>
      <c r="W49" s="263"/>
      <c r="X49" s="263"/>
      <c r="Y49" s="263"/>
      <c r="Z49" s="263"/>
      <c r="AA49" s="263"/>
      <c r="AB49" s="263"/>
      <c r="AC49" s="267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10" customFormat="1" ht="32.25" customHeight="1">
      <c r="A50" s="255"/>
      <c r="B50" s="137"/>
      <c r="C50" s="44" t="s">
        <v>58</v>
      </c>
      <c r="D50" s="33">
        <f>F50</f>
        <v>541139</v>
      </c>
      <c r="E50" s="33"/>
      <c r="F50" s="33">
        <v>541139</v>
      </c>
      <c r="G50" s="33"/>
      <c r="H50" s="48"/>
      <c r="I50" s="48"/>
      <c r="J50" s="48"/>
      <c r="K50" s="48"/>
      <c r="L50" s="33"/>
      <c r="M50" s="33"/>
      <c r="N50" s="33"/>
      <c r="O50" s="33"/>
      <c r="P50" s="152"/>
      <c r="Q50" s="133" t="s">
        <v>129</v>
      </c>
      <c r="R50" s="83"/>
      <c r="S50" s="58">
        <v>1</v>
      </c>
      <c r="T50" s="132"/>
      <c r="U50" s="83"/>
      <c r="V50" s="83"/>
      <c r="W50" s="83"/>
      <c r="X50" s="83"/>
      <c r="Y50" s="83"/>
      <c r="Z50" s="83"/>
      <c r="AA50" s="83"/>
      <c r="AB50" s="83"/>
      <c r="AC50" s="58">
        <v>1</v>
      </c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10" customFormat="1" ht="32.25" customHeight="1">
      <c r="A51" s="256" t="s">
        <v>98</v>
      </c>
      <c r="B51" s="215" t="s">
        <v>135</v>
      </c>
      <c r="C51" s="42" t="s">
        <v>57</v>
      </c>
      <c r="D51" s="33">
        <f>F51+G51</f>
        <v>293057863</v>
      </c>
      <c r="E51" s="33"/>
      <c r="F51" s="33">
        <v>16005231</v>
      </c>
      <c r="G51" s="33">
        <v>277052632</v>
      </c>
      <c r="H51" s="48"/>
      <c r="I51" s="48"/>
      <c r="J51" s="48"/>
      <c r="K51" s="48"/>
      <c r="L51" s="33"/>
      <c r="M51" s="33"/>
      <c r="N51" s="33"/>
      <c r="O51" s="103"/>
      <c r="P51" s="220" t="s">
        <v>49</v>
      </c>
      <c r="Q51" s="210" t="s">
        <v>128</v>
      </c>
      <c r="R51" s="229"/>
      <c r="S51" s="217">
        <v>2.7</v>
      </c>
      <c r="T51" s="217">
        <v>49.1</v>
      </c>
      <c r="U51" s="217"/>
      <c r="V51" s="217"/>
      <c r="W51" s="217"/>
      <c r="X51" s="217"/>
      <c r="Y51" s="217"/>
      <c r="Z51" s="217"/>
      <c r="AA51" s="217"/>
      <c r="AB51" s="217"/>
      <c r="AC51" s="217">
        <v>49.1</v>
      </c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s="10" customFormat="1" ht="81.75" customHeight="1">
      <c r="A52" s="227"/>
      <c r="B52" s="215"/>
      <c r="C52" s="126" t="s">
        <v>65</v>
      </c>
      <c r="D52" s="33">
        <f>G52</f>
        <v>263200000</v>
      </c>
      <c r="E52" s="33"/>
      <c r="F52" s="33"/>
      <c r="G52" s="33">
        <v>263200000</v>
      </c>
      <c r="H52" s="48"/>
      <c r="I52" s="48"/>
      <c r="J52" s="48"/>
      <c r="K52" s="48"/>
      <c r="L52" s="33"/>
      <c r="M52" s="33"/>
      <c r="N52" s="33"/>
      <c r="O52" s="103"/>
      <c r="P52" s="221"/>
      <c r="Q52" s="268"/>
      <c r="R52" s="201"/>
      <c r="S52" s="218"/>
      <c r="T52" s="218"/>
      <c r="U52" s="218"/>
      <c r="V52" s="218"/>
      <c r="W52" s="218"/>
      <c r="X52" s="218"/>
      <c r="Y52" s="218"/>
      <c r="Z52" s="218"/>
      <c r="AA52" s="218"/>
      <c r="AB52" s="218"/>
      <c r="AC52" s="218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10" customFormat="1" ht="32.25" customHeight="1">
      <c r="A53" s="228"/>
      <c r="B53" s="213"/>
      <c r="C53" s="126" t="s">
        <v>58</v>
      </c>
      <c r="D53" s="33">
        <f>F53+G53</f>
        <v>29857863</v>
      </c>
      <c r="E53" s="33"/>
      <c r="F53" s="33">
        <v>16005231</v>
      </c>
      <c r="G53" s="33">
        <v>13852632</v>
      </c>
      <c r="H53" s="48"/>
      <c r="I53" s="48"/>
      <c r="J53" s="48"/>
      <c r="K53" s="48"/>
      <c r="L53" s="33"/>
      <c r="M53" s="33"/>
      <c r="N53" s="33"/>
      <c r="O53" s="103"/>
      <c r="P53" s="222"/>
      <c r="Q53" s="268"/>
      <c r="R53" s="201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10" customFormat="1" ht="32.25" customHeight="1">
      <c r="A54" s="256" t="s">
        <v>131</v>
      </c>
      <c r="B54" s="215" t="s">
        <v>136</v>
      </c>
      <c r="C54" s="42" t="s">
        <v>57</v>
      </c>
      <c r="D54" s="33">
        <f>F54</f>
        <v>287968</v>
      </c>
      <c r="E54" s="33"/>
      <c r="F54" s="33">
        <v>287968</v>
      </c>
      <c r="G54" s="33"/>
      <c r="H54" s="48"/>
      <c r="I54" s="48"/>
      <c r="J54" s="48"/>
      <c r="K54" s="48"/>
      <c r="L54" s="33"/>
      <c r="M54" s="33"/>
      <c r="N54" s="33"/>
      <c r="O54" s="103"/>
      <c r="P54" s="220" t="s">
        <v>49</v>
      </c>
      <c r="Q54" s="223" t="s">
        <v>127</v>
      </c>
      <c r="R54" s="226"/>
      <c r="S54" s="144">
        <v>1</v>
      </c>
      <c r="T54" s="226"/>
      <c r="U54" s="226"/>
      <c r="V54" s="226"/>
      <c r="W54" s="226"/>
      <c r="X54" s="226"/>
      <c r="Y54" s="226"/>
      <c r="Z54" s="226"/>
      <c r="AA54" s="226"/>
      <c r="AB54" s="226"/>
      <c r="AC54" s="144">
        <v>1</v>
      </c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10" customFormat="1" ht="81" customHeight="1">
      <c r="A55" s="227"/>
      <c r="B55" s="215"/>
      <c r="C55" s="126" t="s">
        <v>65</v>
      </c>
      <c r="D55" s="33"/>
      <c r="E55" s="33"/>
      <c r="F55" s="33"/>
      <c r="G55" s="33"/>
      <c r="H55" s="48"/>
      <c r="I55" s="48"/>
      <c r="J55" s="48"/>
      <c r="K55" s="48"/>
      <c r="L55" s="33"/>
      <c r="M55" s="33"/>
      <c r="N55" s="33"/>
      <c r="O55" s="103"/>
      <c r="P55" s="221"/>
      <c r="Q55" s="224"/>
      <c r="R55" s="227"/>
      <c r="S55" s="145"/>
      <c r="T55" s="227"/>
      <c r="U55" s="227"/>
      <c r="V55" s="227"/>
      <c r="W55" s="227"/>
      <c r="X55" s="227"/>
      <c r="Y55" s="227"/>
      <c r="Z55" s="227"/>
      <c r="AA55" s="227"/>
      <c r="AB55" s="227"/>
      <c r="AC55" s="145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10" customFormat="1" ht="32.25" customHeight="1">
      <c r="A56" s="228"/>
      <c r="B56" s="213"/>
      <c r="C56" s="126" t="s">
        <v>58</v>
      </c>
      <c r="D56" s="33">
        <f>F56</f>
        <v>287968</v>
      </c>
      <c r="E56" s="33"/>
      <c r="F56" s="33">
        <v>287968</v>
      </c>
      <c r="G56" s="33"/>
      <c r="H56" s="48"/>
      <c r="I56" s="48"/>
      <c r="J56" s="48"/>
      <c r="K56" s="48"/>
      <c r="L56" s="33"/>
      <c r="M56" s="33"/>
      <c r="N56" s="33"/>
      <c r="O56" s="103"/>
      <c r="P56" s="222"/>
      <c r="Q56" s="225"/>
      <c r="R56" s="228"/>
      <c r="S56" s="146"/>
      <c r="T56" s="228"/>
      <c r="U56" s="228"/>
      <c r="V56" s="228"/>
      <c r="W56" s="228"/>
      <c r="X56" s="228"/>
      <c r="Y56" s="228"/>
      <c r="Z56" s="228"/>
      <c r="AA56" s="228"/>
      <c r="AB56" s="228"/>
      <c r="AC56" s="146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10" customFormat="1" ht="32.25" customHeight="1">
      <c r="A57" s="256" t="s">
        <v>132</v>
      </c>
      <c r="B57" s="215" t="s">
        <v>137</v>
      </c>
      <c r="C57" s="42" t="s">
        <v>57</v>
      </c>
      <c r="D57" s="33">
        <f>D59</f>
        <v>195453</v>
      </c>
      <c r="E57" s="33"/>
      <c r="F57" s="33">
        <f>F59</f>
        <v>195453</v>
      </c>
      <c r="G57" s="33"/>
      <c r="H57" s="48"/>
      <c r="I57" s="48"/>
      <c r="J57" s="48"/>
      <c r="K57" s="48"/>
      <c r="L57" s="33"/>
      <c r="M57" s="33"/>
      <c r="N57" s="33"/>
      <c r="O57" s="33"/>
      <c r="P57" s="220" t="s">
        <v>49</v>
      </c>
      <c r="Q57" s="223" t="s">
        <v>127</v>
      </c>
      <c r="R57" s="226"/>
      <c r="S57" s="144">
        <v>1</v>
      </c>
      <c r="T57" s="144"/>
      <c r="U57" s="144"/>
      <c r="V57" s="144"/>
      <c r="W57" s="144"/>
      <c r="X57" s="144"/>
      <c r="Y57" s="144"/>
      <c r="Z57" s="144"/>
      <c r="AA57" s="144"/>
      <c r="AB57" s="144"/>
      <c r="AC57" s="144">
        <v>1</v>
      </c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s="10" customFormat="1" ht="78" customHeight="1">
      <c r="A58" s="227"/>
      <c r="B58" s="215"/>
      <c r="C58" s="126" t="s">
        <v>65</v>
      </c>
      <c r="D58" s="33"/>
      <c r="E58" s="33"/>
      <c r="F58" s="33"/>
      <c r="G58" s="33"/>
      <c r="H58" s="48"/>
      <c r="I58" s="48"/>
      <c r="J58" s="48"/>
      <c r="K58" s="48"/>
      <c r="L58" s="33"/>
      <c r="M58" s="33"/>
      <c r="N58" s="33"/>
      <c r="O58" s="33"/>
      <c r="P58" s="221"/>
      <c r="Q58" s="224"/>
      <c r="R58" s="227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s="10" customFormat="1" ht="32.25" customHeight="1">
      <c r="A59" s="228"/>
      <c r="B59" s="213"/>
      <c r="C59" s="126" t="s">
        <v>58</v>
      </c>
      <c r="D59" s="33">
        <v>195453</v>
      </c>
      <c r="E59" s="33"/>
      <c r="F59" s="33">
        <v>195453</v>
      </c>
      <c r="G59" s="33"/>
      <c r="H59" s="48"/>
      <c r="I59" s="48"/>
      <c r="J59" s="48"/>
      <c r="K59" s="48"/>
      <c r="L59" s="33"/>
      <c r="M59" s="33"/>
      <c r="N59" s="33"/>
      <c r="O59" s="33"/>
      <c r="P59" s="222"/>
      <c r="Q59" s="225"/>
      <c r="R59" s="228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s="10" customFormat="1" ht="32.25" customHeight="1">
      <c r="A60" s="256" t="s">
        <v>133</v>
      </c>
      <c r="B60" s="215" t="s">
        <v>138</v>
      </c>
      <c r="C60" s="42" t="s">
        <v>57</v>
      </c>
      <c r="D60" s="33">
        <f>D62</f>
        <v>395520</v>
      </c>
      <c r="E60" s="33"/>
      <c r="F60" s="33">
        <f>F62</f>
        <v>395520</v>
      </c>
      <c r="G60" s="33"/>
      <c r="H60" s="48"/>
      <c r="I60" s="48"/>
      <c r="J60" s="48"/>
      <c r="K60" s="48"/>
      <c r="L60" s="33"/>
      <c r="M60" s="33"/>
      <c r="N60" s="33"/>
      <c r="O60" s="33"/>
      <c r="P60" s="220" t="s">
        <v>49</v>
      </c>
      <c r="Q60" s="223" t="s">
        <v>127</v>
      </c>
      <c r="R60" s="144"/>
      <c r="S60" s="144">
        <v>1</v>
      </c>
      <c r="T60" s="144"/>
      <c r="U60" s="144"/>
      <c r="V60" s="144"/>
      <c r="W60" s="144"/>
      <c r="X60" s="144"/>
      <c r="Y60" s="144"/>
      <c r="Z60" s="144"/>
      <c r="AA60" s="144"/>
      <c r="AB60" s="144"/>
      <c r="AC60" s="144">
        <v>1</v>
      </c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s="10" customFormat="1" ht="79.5" customHeight="1">
      <c r="A61" s="227"/>
      <c r="B61" s="215"/>
      <c r="C61" s="126" t="s">
        <v>65</v>
      </c>
      <c r="D61" s="33"/>
      <c r="E61" s="33"/>
      <c r="F61" s="33"/>
      <c r="G61" s="33"/>
      <c r="H61" s="48"/>
      <c r="I61" s="48"/>
      <c r="J61" s="48"/>
      <c r="K61" s="48"/>
      <c r="L61" s="33"/>
      <c r="M61" s="33"/>
      <c r="N61" s="33"/>
      <c r="O61" s="33"/>
      <c r="P61" s="221"/>
      <c r="Q61" s="224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s="10" customFormat="1" ht="32.25" customHeight="1">
      <c r="A62" s="228"/>
      <c r="B62" s="213"/>
      <c r="C62" s="126" t="s">
        <v>58</v>
      </c>
      <c r="D62" s="33">
        <f>F62</f>
        <v>395520</v>
      </c>
      <c r="E62" s="33"/>
      <c r="F62" s="33">
        <v>395520</v>
      </c>
      <c r="G62" s="33"/>
      <c r="H62" s="48"/>
      <c r="I62" s="48"/>
      <c r="J62" s="48"/>
      <c r="K62" s="48"/>
      <c r="L62" s="33"/>
      <c r="M62" s="33"/>
      <c r="N62" s="33"/>
      <c r="O62" s="33"/>
      <c r="P62" s="222"/>
      <c r="Q62" s="225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s="10" customFormat="1" ht="15.75">
      <c r="A63" s="209" t="s">
        <v>130</v>
      </c>
      <c r="B63" s="137" t="s">
        <v>139</v>
      </c>
      <c r="C63" s="42" t="s">
        <v>57</v>
      </c>
      <c r="D63" s="33">
        <v>196888034</v>
      </c>
      <c r="E63" s="33">
        <f t="shared" ref="E63:O63" si="18">E64+E65</f>
        <v>0</v>
      </c>
      <c r="F63" s="33">
        <f t="shared" si="18"/>
        <v>0</v>
      </c>
      <c r="G63" s="33">
        <v>196888034</v>
      </c>
      <c r="H63" s="33">
        <f t="shared" si="18"/>
        <v>0</v>
      </c>
      <c r="I63" s="33">
        <f t="shared" si="18"/>
        <v>0</v>
      </c>
      <c r="J63" s="33">
        <f t="shared" si="18"/>
        <v>0</v>
      </c>
      <c r="K63" s="33">
        <f t="shared" si="18"/>
        <v>0</v>
      </c>
      <c r="L63" s="33">
        <f t="shared" si="18"/>
        <v>0</v>
      </c>
      <c r="M63" s="33">
        <f t="shared" si="18"/>
        <v>0</v>
      </c>
      <c r="N63" s="33">
        <f t="shared" si="18"/>
        <v>0</v>
      </c>
      <c r="O63" s="33">
        <f t="shared" si="18"/>
        <v>0</v>
      </c>
      <c r="P63" s="151" t="s">
        <v>49</v>
      </c>
      <c r="Q63" s="141" t="s">
        <v>64</v>
      </c>
      <c r="R63" s="229"/>
      <c r="S63" s="229"/>
      <c r="T63" s="217">
        <v>0.5</v>
      </c>
      <c r="U63" s="229"/>
      <c r="V63" s="229"/>
      <c r="W63" s="229"/>
      <c r="X63" s="153"/>
      <c r="Y63" s="47"/>
      <c r="Z63" s="47"/>
      <c r="AA63" s="47"/>
      <c r="AB63" s="37"/>
      <c r="AC63" s="217">
        <v>0.5</v>
      </c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s="10" customFormat="1" ht="60.75" customHeight="1">
      <c r="A64" s="209"/>
      <c r="B64" s="137"/>
      <c r="C64" s="44" t="s">
        <v>65</v>
      </c>
      <c r="D64" s="33">
        <f>E64+F64+G64+L64+M64+N64+O64</f>
        <v>0</v>
      </c>
      <c r="E64" s="33"/>
      <c r="F64" s="33"/>
      <c r="G64" s="33"/>
      <c r="H64" s="48"/>
      <c r="I64" s="48"/>
      <c r="J64" s="48"/>
      <c r="K64" s="48"/>
      <c r="L64" s="33"/>
      <c r="M64" s="33"/>
      <c r="N64" s="33"/>
      <c r="O64" s="33"/>
      <c r="P64" s="152"/>
      <c r="Q64" s="142"/>
      <c r="R64" s="201"/>
      <c r="S64" s="201"/>
      <c r="T64" s="218"/>
      <c r="U64" s="201"/>
      <c r="V64" s="201"/>
      <c r="W64" s="201"/>
      <c r="X64" s="154"/>
      <c r="Y64" s="47"/>
      <c r="Z64" s="47"/>
      <c r="AA64" s="47"/>
      <c r="AB64" s="37"/>
      <c r="AC64" s="218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s="10" customFormat="1" ht="32.25" customHeight="1">
      <c r="A65" s="243"/>
      <c r="B65" s="137"/>
      <c r="C65" s="44" t="s">
        <v>58</v>
      </c>
      <c r="D65" s="33">
        <v>196888034</v>
      </c>
      <c r="E65" s="33"/>
      <c r="F65" s="33"/>
      <c r="G65" s="33">
        <v>196888034</v>
      </c>
      <c r="H65" s="48"/>
      <c r="I65" s="48"/>
      <c r="J65" s="48"/>
      <c r="K65" s="48"/>
      <c r="L65" s="33"/>
      <c r="M65" s="33"/>
      <c r="N65" s="33"/>
      <c r="O65" s="33"/>
      <c r="P65" s="165"/>
      <c r="Q65" s="143"/>
      <c r="R65" s="166"/>
      <c r="S65" s="166"/>
      <c r="T65" s="219"/>
      <c r="U65" s="166"/>
      <c r="V65" s="166"/>
      <c r="W65" s="166"/>
      <c r="X65" s="176"/>
      <c r="Y65" s="47"/>
      <c r="Z65" s="47"/>
      <c r="AA65" s="47"/>
      <c r="AB65" s="37"/>
      <c r="AC65" s="219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s="10" customFormat="1" ht="15.75">
      <c r="A66" s="138"/>
      <c r="B66" s="137" t="s">
        <v>122</v>
      </c>
      <c r="C66" s="42" t="s">
        <v>57</v>
      </c>
      <c r="D66" s="33">
        <f>F66+G66</f>
        <v>491365707</v>
      </c>
      <c r="E66" s="33">
        <f t="shared" ref="E66:O66" si="19">E44</f>
        <v>0</v>
      </c>
      <c r="F66" s="33">
        <f t="shared" si="19"/>
        <v>17425041</v>
      </c>
      <c r="G66" s="33">
        <f t="shared" si="19"/>
        <v>473940666</v>
      </c>
      <c r="H66" s="33" t="e">
        <f t="shared" si="19"/>
        <v>#REF!</v>
      </c>
      <c r="I66" s="33" t="e">
        <f t="shared" si="19"/>
        <v>#REF!</v>
      </c>
      <c r="J66" s="33" t="e">
        <f t="shared" si="19"/>
        <v>#REF!</v>
      </c>
      <c r="K66" s="33" t="e">
        <f t="shared" si="19"/>
        <v>#REF!</v>
      </c>
      <c r="L66" s="33">
        <f t="shared" si="19"/>
        <v>0</v>
      </c>
      <c r="M66" s="33">
        <f t="shared" si="19"/>
        <v>0</v>
      </c>
      <c r="N66" s="33">
        <f t="shared" si="19"/>
        <v>0</v>
      </c>
      <c r="O66" s="33">
        <f t="shared" si="19"/>
        <v>0</v>
      </c>
      <c r="P66" s="66" t="s">
        <v>59</v>
      </c>
      <c r="Q66" s="66" t="s">
        <v>59</v>
      </c>
      <c r="R66" s="66" t="s">
        <v>59</v>
      </c>
      <c r="S66" s="66" t="s">
        <v>59</v>
      </c>
      <c r="T66" s="66" t="s">
        <v>59</v>
      </c>
      <c r="U66" s="66" t="s">
        <v>59</v>
      </c>
      <c r="V66" s="66" t="s">
        <v>59</v>
      </c>
      <c r="W66" s="66" t="s">
        <v>59</v>
      </c>
      <c r="X66" s="66" t="s">
        <v>59</v>
      </c>
      <c r="Y66" s="41"/>
      <c r="Z66" s="41"/>
      <c r="AA66" s="41"/>
      <c r="AB66" s="37"/>
      <c r="AC66" s="66" t="s">
        <v>59</v>
      </c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s="10" customFormat="1" ht="63" customHeight="1">
      <c r="A67" s="139"/>
      <c r="B67" s="137"/>
      <c r="C67" s="44" t="s">
        <v>65</v>
      </c>
      <c r="D67" s="33">
        <f>F67+G67</f>
        <v>263200000</v>
      </c>
      <c r="E67" s="33">
        <f t="shared" ref="E67:O67" si="20">E46</f>
        <v>0</v>
      </c>
      <c r="F67" s="33">
        <f t="shared" si="20"/>
        <v>0</v>
      </c>
      <c r="G67" s="33">
        <f t="shared" si="20"/>
        <v>263200000</v>
      </c>
      <c r="H67" s="33" t="e">
        <f t="shared" si="20"/>
        <v>#REF!</v>
      </c>
      <c r="I67" s="33" t="e">
        <f t="shared" si="20"/>
        <v>#REF!</v>
      </c>
      <c r="J67" s="33" t="e">
        <f t="shared" si="20"/>
        <v>#REF!</v>
      </c>
      <c r="K67" s="33" t="e">
        <f t="shared" si="20"/>
        <v>#REF!</v>
      </c>
      <c r="L67" s="33">
        <f t="shared" si="20"/>
        <v>0</v>
      </c>
      <c r="M67" s="33">
        <f t="shared" si="20"/>
        <v>0</v>
      </c>
      <c r="N67" s="33">
        <f t="shared" si="20"/>
        <v>0</v>
      </c>
      <c r="O67" s="33">
        <f t="shared" si="20"/>
        <v>0</v>
      </c>
      <c r="P67" s="66" t="s">
        <v>59</v>
      </c>
      <c r="Q67" s="66" t="s">
        <v>59</v>
      </c>
      <c r="R67" s="66" t="s">
        <v>59</v>
      </c>
      <c r="S67" s="66" t="s">
        <v>59</v>
      </c>
      <c r="T67" s="66" t="s">
        <v>59</v>
      </c>
      <c r="U67" s="66" t="s">
        <v>59</v>
      </c>
      <c r="V67" s="66" t="s">
        <v>59</v>
      </c>
      <c r="W67" s="66" t="s">
        <v>59</v>
      </c>
      <c r="X67" s="66" t="s">
        <v>59</v>
      </c>
      <c r="Y67" s="41"/>
      <c r="Z67" s="41"/>
      <c r="AA67" s="41"/>
      <c r="AB67" s="37"/>
      <c r="AC67" s="66" t="s">
        <v>59</v>
      </c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s="10" customFormat="1" ht="31.5">
      <c r="A68" s="159"/>
      <c r="B68" s="137"/>
      <c r="C68" s="44" t="s">
        <v>58</v>
      </c>
      <c r="D68" s="33">
        <f>F68+G68</f>
        <v>228165707</v>
      </c>
      <c r="E68" s="33">
        <f t="shared" ref="E68:O68" si="21">E47</f>
        <v>0</v>
      </c>
      <c r="F68" s="33">
        <f t="shared" si="21"/>
        <v>17425041</v>
      </c>
      <c r="G68" s="33">
        <f t="shared" si="21"/>
        <v>210740666</v>
      </c>
      <c r="H68" s="33" t="e">
        <f t="shared" si="21"/>
        <v>#REF!</v>
      </c>
      <c r="I68" s="33" t="e">
        <f t="shared" si="21"/>
        <v>#REF!</v>
      </c>
      <c r="J68" s="33" t="e">
        <f t="shared" si="21"/>
        <v>#REF!</v>
      </c>
      <c r="K68" s="33" t="e">
        <f t="shared" si="21"/>
        <v>#REF!</v>
      </c>
      <c r="L68" s="33">
        <f t="shared" si="21"/>
        <v>0</v>
      </c>
      <c r="M68" s="33">
        <f t="shared" si="21"/>
        <v>0</v>
      </c>
      <c r="N68" s="33">
        <f t="shared" si="21"/>
        <v>0</v>
      </c>
      <c r="O68" s="33">
        <f t="shared" si="21"/>
        <v>0</v>
      </c>
      <c r="P68" s="66" t="s">
        <v>59</v>
      </c>
      <c r="Q68" s="66" t="s">
        <v>59</v>
      </c>
      <c r="R68" s="66" t="s">
        <v>59</v>
      </c>
      <c r="S68" s="66" t="s">
        <v>59</v>
      </c>
      <c r="T68" s="66" t="s">
        <v>59</v>
      </c>
      <c r="U68" s="66" t="s">
        <v>59</v>
      </c>
      <c r="V68" s="66" t="s">
        <v>59</v>
      </c>
      <c r="W68" s="66" t="s">
        <v>59</v>
      </c>
      <c r="X68" s="66" t="s">
        <v>59</v>
      </c>
      <c r="Y68" s="41"/>
      <c r="Z68" s="41"/>
      <c r="AA68" s="41"/>
      <c r="AB68" s="37"/>
      <c r="AC68" s="66" t="s">
        <v>59</v>
      </c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s="10" customFormat="1" ht="41.25" customHeight="1">
      <c r="A69" s="85"/>
      <c r="B69" s="136" t="s">
        <v>124</v>
      </c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86"/>
      <c r="Z69" s="86"/>
      <c r="AA69" s="86"/>
      <c r="AB69" s="37"/>
      <c r="AC69" s="57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s="10" customFormat="1" ht="35.25" customHeight="1">
      <c r="A70" s="230" t="s">
        <v>100</v>
      </c>
      <c r="B70" s="137" t="s">
        <v>99</v>
      </c>
      <c r="C70" s="42" t="s">
        <v>57</v>
      </c>
      <c r="D70" s="33">
        <f>E70+F70</f>
        <v>91530805</v>
      </c>
      <c r="E70" s="33">
        <v>21428397</v>
      </c>
      <c r="F70" s="33">
        <v>70102408</v>
      </c>
      <c r="G70" s="33"/>
      <c r="H70" s="33"/>
      <c r="I70" s="33"/>
      <c r="J70" s="33"/>
      <c r="K70" s="33"/>
      <c r="L70" s="33"/>
      <c r="M70" s="33"/>
      <c r="N70" s="33"/>
      <c r="O70" s="33"/>
      <c r="P70" s="151" t="s">
        <v>49</v>
      </c>
      <c r="Q70" s="141" t="s">
        <v>55</v>
      </c>
      <c r="R70" s="155"/>
      <c r="S70" s="155">
        <v>1585</v>
      </c>
      <c r="T70" s="155"/>
      <c r="U70" s="155"/>
      <c r="V70" s="155"/>
      <c r="W70" s="155"/>
      <c r="X70" s="155"/>
      <c r="Y70" s="155" t="e">
        <f>Y72+Y74+#REF!+#REF!+#REF!+#REF!</f>
        <v>#REF!</v>
      </c>
      <c r="Z70" s="155" t="e">
        <f>Z72+Z74+#REF!+#REF!+#REF!+#REF!</f>
        <v>#REF!</v>
      </c>
      <c r="AA70" s="155" t="e">
        <f>AA72+AA74+#REF!+#REF!+#REF!+#REF!</f>
        <v>#REF!</v>
      </c>
      <c r="AB70" s="155" t="e">
        <f>AB72+AB74+#REF!+#REF!+#REF!+#REF!</f>
        <v>#REF!</v>
      </c>
      <c r="AC70" s="155">
        <v>1585</v>
      </c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s="10" customFormat="1" ht="33" customHeight="1">
      <c r="A71" s="230"/>
      <c r="B71" s="137"/>
      <c r="C71" s="44" t="s">
        <v>58</v>
      </c>
      <c r="D71" s="33">
        <f>E71+F71</f>
        <v>91530805</v>
      </c>
      <c r="E71" s="33">
        <v>21428397</v>
      </c>
      <c r="F71" s="33">
        <v>70102408</v>
      </c>
      <c r="G71" s="33"/>
      <c r="H71" s="33"/>
      <c r="I71" s="33"/>
      <c r="J71" s="33"/>
      <c r="K71" s="33"/>
      <c r="L71" s="33"/>
      <c r="M71" s="33"/>
      <c r="N71" s="33"/>
      <c r="O71" s="33"/>
      <c r="P71" s="165"/>
      <c r="Q71" s="143"/>
      <c r="R71" s="156"/>
      <c r="S71" s="156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s="10" customFormat="1" ht="42.75" customHeight="1">
      <c r="A72" s="230" t="s">
        <v>16</v>
      </c>
      <c r="B72" s="137" t="s">
        <v>141</v>
      </c>
      <c r="C72" s="42" t="s">
        <v>57</v>
      </c>
      <c r="D72" s="33">
        <f>E72+F72</f>
        <v>38790125</v>
      </c>
      <c r="E72" s="33">
        <v>21428397</v>
      </c>
      <c r="F72" s="33">
        <v>17361728</v>
      </c>
      <c r="G72" s="43"/>
      <c r="H72" s="43"/>
      <c r="I72" s="43"/>
      <c r="J72" s="43"/>
      <c r="K72" s="43"/>
      <c r="L72" s="43"/>
      <c r="M72" s="33"/>
      <c r="N72" s="43">
        <f t="shared" ref="E72:O74" si="22">N73</f>
        <v>0</v>
      </c>
      <c r="O72" s="43">
        <f t="shared" si="22"/>
        <v>0</v>
      </c>
      <c r="P72" s="151" t="s">
        <v>49</v>
      </c>
      <c r="Q72" s="233" t="s">
        <v>55</v>
      </c>
      <c r="R72" s="235"/>
      <c r="S72" s="237">
        <v>785</v>
      </c>
      <c r="T72" s="155"/>
      <c r="U72" s="155"/>
      <c r="V72" s="155"/>
      <c r="W72" s="155"/>
      <c r="X72" s="155"/>
      <c r="Y72" s="155"/>
      <c r="Z72" s="155"/>
      <c r="AA72" s="155"/>
      <c r="AB72" s="155"/>
      <c r="AC72" s="155">
        <v>785</v>
      </c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s="10" customFormat="1" ht="48" customHeight="1">
      <c r="A73" s="230"/>
      <c r="B73" s="137"/>
      <c r="C73" s="44" t="s">
        <v>58</v>
      </c>
      <c r="D73" s="33">
        <f>E73+F73</f>
        <v>38790125</v>
      </c>
      <c r="E73" s="33">
        <v>21428397</v>
      </c>
      <c r="F73" s="33">
        <v>17361728</v>
      </c>
      <c r="G73" s="43"/>
      <c r="H73" s="48"/>
      <c r="I73" s="48"/>
      <c r="J73" s="48"/>
      <c r="K73" s="48"/>
      <c r="L73" s="48"/>
      <c r="M73" s="33"/>
      <c r="N73" s="48"/>
      <c r="O73" s="48"/>
      <c r="P73" s="253"/>
      <c r="Q73" s="234"/>
      <c r="R73" s="236"/>
      <c r="S73" s="238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s="10" customFormat="1" ht="15" customHeight="1">
      <c r="A74" s="230" t="s">
        <v>101</v>
      </c>
      <c r="B74" s="137" t="s">
        <v>142</v>
      </c>
      <c r="C74" s="42" t="s">
        <v>57</v>
      </c>
      <c r="D74" s="33">
        <f>D75</f>
        <v>39225880</v>
      </c>
      <c r="E74" s="43">
        <f t="shared" si="22"/>
        <v>0</v>
      </c>
      <c r="F74" s="33">
        <f t="shared" si="22"/>
        <v>39225880</v>
      </c>
      <c r="G74" s="43"/>
      <c r="H74" s="43"/>
      <c r="I74" s="43"/>
      <c r="J74" s="43"/>
      <c r="K74" s="43"/>
      <c r="L74" s="43"/>
      <c r="M74" s="33"/>
      <c r="N74" s="43">
        <f t="shared" si="22"/>
        <v>0</v>
      </c>
      <c r="O74" s="43">
        <f t="shared" si="22"/>
        <v>0</v>
      </c>
      <c r="P74" s="151" t="s">
        <v>49</v>
      </c>
      <c r="Q74" s="142" t="s">
        <v>55</v>
      </c>
      <c r="R74" s="239"/>
      <c r="S74" s="155">
        <v>550</v>
      </c>
      <c r="T74" s="239"/>
      <c r="U74" s="239"/>
      <c r="V74" s="239"/>
      <c r="W74" s="239"/>
      <c r="X74" s="239"/>
      <c r="Y74" s="239"/>
      <c r="Z74" s="239"/>
      <c r="AA74" s="239"/>
      <c r="AB74" s="231"/>
      <c r="AC74" s="214">
        <v>550</v>
      </c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s="10" customFormat="1" ht="31.5">
      <c r="A75" s="230"/>
      <c r="B75" s="137"/>
      <c r="C75" s="44" t="s">
        <v>58</v>
      </c>
      <c r="D75" s="33">
        <f>E75+F75+G75+L75+M75+N75+O75</f>
        <v>39225880</v>
      </c>
      <c r="E75" s="43"/>
      <c r="F75" s="33">
        <v>39225880</v>
      </c>
      <c r="G75" s="43"/>
      <c r="H75" s="48"/>
      <c r="I75" s="48"/>
      <c r="J75" s="48"/>
      <c r="K75" s="48"/>
      <c r="L75" s="48"/>
      <c r="M75" s="33"/>
      <c r="N75" s="48"/>
      <c r="O75" s="48"/>
      <c r="P75" s="165"/>
      <c r="Q75" s="143"/>
      <c r="R75" s="240"/>
      <c r="S75" s="167"/>
      <c r="T75" s="240"/>
      <c r="U75" s="240"/>
      <c r="V75" s="240"/>
      <c r="W75" s="240"/>
      <c r="X75" s="240"/>
      <c r="Y75" s="240"/>
      <c r="Z75" s="240"/>
      <c r="AA75" s="240"/>
      <c r="AB75" s="232"/>
      <c r="AC75" s="214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s="10" customFormat="1" ht="15.75">
      <c r="A76" s="230" t="s">
        <v>140</v>
      </c>
      <c r="B76" s="137" t="s">
        <v>143</v>
      </c>
      <c r="C76" s="42" t="s">
        <v>57</v>
      </c>
      <c r="D76" s="33">
        <f>F76</f>
        <v>13514800</v>
      </c>
      <c r="E76" s="43"/>
      <c r="F76" s="33">
        <v>13514800</v>
      </c>
      <c r="G76" s="43"/>
      <c r="H76" s="48"/>
      <c r="I76" s="48"/>
      <c r="J76" s="48"/>
      <c r="K76" s="48"/>
      <c r="L76" s="48"/>
      <c r="M76" s="33"/>
      <c r="N76" s="48"/>
      <c r="O76" s="48"/>
      <c r="P76" s="151" t="s">
        <v>49</v>
      </c>
      <c r="Q76" s="142" t="s">
        <v>55</v>
      </c>
      <c r="R76" s="155"/>
      <c r="S76" s="155">
        <v>250</v>
      </c>
      <c r="T76" s="155"/>
      <c r="U76" s="155"/>
      <c r="V76" s="155"/>
      <c r="W76" s="155"/>
      <c r="X76" s="155"/>
      <c r="Y76" s="155"/>
      <c r="Z76" s="155"/>
      <c r="AA76" s="155"/>
      <c r="AB76" s="155"/>
      <c r="AC76" s="155">
        <v>250</v>
      </c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s="10" customFormat="1" ht="31.5">
      <c r="A77" s="230"/>
      <c r="B77" s="137"/>
      <c r="C77" s="128" t="s">
        <v>58</v>
      </c>
      <c r="D77" s="33">
        <f>F77</f>
        <v>13514800</v>
      </c>
      <c r="E77" s="43"/>
      <c r="F77" s="33">
        <v>13514800</v>
      </c>
      <c r="G77" s="43"/>
      <c r="H77" s="48"/>
      <c r="I77" s="48"/>
      <c r="J77" s="48"/>
      <c r="K77" s="48"/>
      <c r="L77" s="48"/>
      <c r="M77" s="33"/>
      <c r="N77" s="48"/>
      <c r="O77" s="48"/>
      <c r="P77" s="165"/>
      <c r="Q77" s="143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s="10" customFormat="1" ht="15.6" customHeight="1">
      <c r="A78" s="175"/>
      <c r="B78" s="137" t="s">
        <v>123</v>
      </c>
      <c r="C78" s="42" t="s">
        <v>57</v>
      </c>
      <c r="D78" s="33">
        <f>D72+D74+D76</f>
        <v>91530805</v>
      </c>
      <c r="E78" s="33">
        <f>E72</f>
        <v>21428397</v>
      </c>
      <c r="F78" s="33">
        <f>F72+F74+F76</f>
        <v>70102408</v>
      </c>
      <c r="G78" s="33"/>
      <c r="H78" s="33"/>
      <c r="I78" s="33"/>
      <c r="J78" s="33"/>
      <c r="K78" s="33"/>
      <c r="L78" s="33"/>
      <c r="M78" s="33"/>
      <c r="N78" s="33">
        <f t="shared" ref="N78:O78" si="23">N79</f>
        <v>0</v>
      </c>
      <c r="O78" s="33">
        <f t="shared" si="23"/>
        <v>0</v>
      </c>
      <c r="P78" s="66" t="s">
        <v>59</v>
      </c>
      <c r="Q78" s="66" t="s">
        <v>59</v>
      </c>
      <c r="R78" s="66" t="s">
        <v>59</v>
      </c>
      <c r="S78" s="66" t="s">
        <v>59</v>
      </c>
      <c r="T78" s="66" t="s">
        <v>59</v>
      </c>
      <c r="U78" s="66" t="s">
        <v>59</v>
      </c>
      <c r="V78" s="66" t="s">
        <v>59</v>
      </c>
      <c r="W78" s="66" t="s">
        <v>59</v>
      </c>
      <c r="X78" s="66" t="s">
        <v>59</v>
      </c>
      <c r="Y78" s="87"/>
      <c r="Z78" s="87"/>
      <c r="AA78" s="87"/>
      <c r="AB78" s="37"/>
      <c r="AC78" s="57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s="10" customFormat="1" ht="31.5">
      <c r="A79" s="138"/>
      <c r="B79" s="137"/>
      <c r="C79" s="44" t="s">
        <v>58</v>
      </c>
      <c r="D79" s="33">
        <f>D73+D75+D77</f>
        <v>91530805</v>
      </c>
      <c r="E79" s="33">
        <f>E73</f>
        <v>21428397</v>
      </c>
      <c r="F79" s="33">
        <f>F73+F75+F77</f>
        <v>70102408</v>
      </c>
      <c r="G79" s="33"/>
      <c r="H79" s="33"/>
      <c r="I79" s="33"/>
      <c r="J79" s="33"/>
      <c r="K79" s="33"/>
      <c r="L79" s="33"/>
      <c r="M79" s="33"/>
      <c r="N79" s="33">
        <f>N71</f>
        <v>0</v>
      </c>
      <c r="O79" s="33">
        <f>O71</f>
        <v>0</v>
      </c>
      <c r="P79" s="66" t="s">
        <v>59</v>
      </c>
      <c r="Q79" s="66" t="s">
        <v>59</v>
      </c>
      <c r="R79" s="66" t="s">
        <v>59</v>
      </c>
      <c r="S79" s="66" t="s">
        <v>59</v>
      </c>
      <c r="T79" s="66" t="s">
        <v>59</v>
      </c>
      <c r="U79" s="66" t="s">
        <v>59</v>
      </c>
      <c r="V79" s="66" t="s">
        <v>59</v>
      </c>
      <c r="W79" s="66" t="s">
        <v>59</v>
      </c>
      <c r="X79" s="66" t="s">
        <v>59</v>
      </c>
      <c r="Y79" s="87"/>
      <c r="Z79" s="87"/>
      <c r="AA79" s="87"/>
      <c r="AB79" s="37"/>
      <c r="AC79" s="57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s="17" customFormat="1" ht="17.25" customHeight="1">
      <c r="A80" s="69" t="s">
        <v>77</v>
      </c>
      <c r="B80" s="204" t="s">
        <v>1</v>
      </c>
      <c r="C80" s="204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204"/>
      <c r="W80" s="204"/>
      <c r="X80" s="204"/>
      <c r="Y80" s="150"/>
      <c r="Z80" s="150"/>
      <c r="AA80" s="150"/>
      <c r="AB80" s="150"/>
      <c r="AC80" s="150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  <c r="IL80" s="16"/>
      <c r="IM80" s="16"/>
      <c r="IN80" s="16"/>
      <c r="IO80" s="16"/>
      <c r="IP80" s="16"/>
      <c r="IQ80" s="16"/>
      <c r="IR80" s="16"/>
      <c r="IS80" s="16"/>
      <c r="IT80" s="16"/>
      <c r="IU80" s="16"/>
      <c r="IV80" s="16"/>
    </row>
    <row r="81" spans="1:256" s="17" customFormat="1" ht="31.5">
      <c r="A81" s="136"/>
      <c r="B81" s="202" t="s">
        <v>79</v>
      </c>
      <c r="C81" s="202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65" t="s">
        <v>50</v>
      </c>
      <c r="Q81" s="88" t="str">
        <f t="shared" ref="Q81:X81" si="24">Q87</f>
        <v>Площадь отремонтированных автомобильных дорог, тыс.кв.м.</v>
      </c>
      <c r="R81" s="89">
        <f t="shared" si="24"/>
        <v>291.22699999999998</v>
      </c>
      <c r="S81" s="90">
        <f t="shared" si="24"/>
        <v>85.26</v>
      </c>
      <c r="T81" s="90">
        <f t="shared" si="24"/>
        <v>119.503</v>
      </c>
      <c r="U81" s="90">
        <v>145.63</v>
      </c>
      <c r="V81" s="90">
        <f t="shared" si="24"/>
        <v>364.03</v>
      </c>
      <c r="W81" s="90">
        <f t="shared" si="24"/>
        <v>364.03</v>
      </c>
      <c r="X81" s="90">
        <f t="shared" si="24"/>
        <v>385.88</v>
      </c>
      <c r="Y81" s="36"/>
      <c r="Z81" s="36"/>
      <c r="AA81" s="36"/>
      <c r="AB81" s="91"/>
      <c r="AC81" s="67">
        <f>SUM(R81:AB81)</f>
        <v>1755.56</v>
      </c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  <c r="IF81" s="16"/>
      <c r="IG81" s="16"/>
      <c r="IH81" s="16"/>
      <c r="II81" s="16"/>
      <c r="IJ81" s="16"/>
      <c r="IK81" s="16"/>
      <c r="IL81" s="16"/>
      <c r="IM81" s="16"/>
      <c r="IN81" s="16"/>
      <c r="IO81" s="16"/>
      <c r="IP81" s="16"/>
      <c r="IQ81" s="16"/>
      <c r="IR81" s="16"/>
      <c r="IS81" s="16"/>
      <c r="IT81" s="16"/>
      <c r="IU81" s="16"/>
      <c r="IV81" s="16"/>
    </row>
    <row r="82" spans="1:256" s="17" customFormat="1" ht="31.5">
      <c r="A82" s="136"/>
      <c r="B82" s="203"/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66" t="s">
        <v>50</v>
      </c>
      <c r="Q82" s="71" t="s">
        <v>73</v>
      </c>
      <c r="R82" s="41">
        <v>2.621</v>
      </c>
      <c r="S82" s="92" t="s">
        <v>82</v>
      </c>
      <c r="T82" s="92" t="s">
        <v>82</v>
      </c>
      <c r="U82" s="92" t="s">
        <v>82</v>
      </c>
      <c r="V82" s="92" t="s">
        <v>82</v>
      </c>
      <c r="W82" s="92" t="s">
        <v>82</v>
      </c>
      <c r="X82" s="92" t="s">
        <v>82</v>
      </c>
      <c r="Y82" s="36"/>
      <c r="Z82" s="36"/>
      <c r="AA82" s="36"/>
      <c r="AB82" s="37"/>
      <c r="AC82" s="41">
        <v>2.621</v>
      </c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  <c r="HZ82" s="16"/>
      <c r="IA82" s="16"/>
      <c r="IB82" s="16"/>
      <c r="IC82" s="16"/>
      <c r="ID82" s="16"/>
      <c r="IE82" s="16"/>
      <c r="IF82" s="16"/>
      <c r="IG82" s="16"/>
      <c r="IH82" s="16"/>
      <c r="II82" s="16"/>
      <c r="IJ82" s="16"/>
      <c r="IK82" s="16"/>
      <c r="IL82" s="16"/>
      <c r="IM82" s="16"/>
      <c r="IN82" s="16"/>
      <c r="IO82" s="16"/>
      <c r="IP82" s="16"/>
      <c r="IQ82" s="16"/>
      <c r="IR82" s="16"/>
      <c r="IS82" s="16"/>
      <c r="IT82" s="16"/>
      <c r="IU82" s="16"/>
      <c r="IV82" s="16"/>
    </row>
    <row r="83" spans="1:256" s="17" customFormat="1" ht="35.25" customHeight="1">
      <c r="A83" s="136"/>
      <c r="B83" s="203"/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66" t="s">
        <v>50</v>
      </c>
      <c r="Q83" s="63" t="str">
        <f>Q114</f>
        <v>Протяженность линий уличного освещения, в отношении которых выполнен капитальный ремонт, км</v>
      </c>
      <c r="R83" s="60">
        <f>R114</f>
        <v>3.14</v>
      </c>
      <c r="S83" s="41">
        <v>7.4930000000000003</v>
      </c>
      <c r="T83" s="41">
        <v>7.4930000000000003</v>
      </c>
      <c r="U83" s="41">
        <v>7.4930000000000003</v>
      </c>
      <c r="V83" s="41">
        <v>7.4930000000000003</v>
      </c>
      <c r="W83" s="41">
        <v>7.4930000000000003</v>
      </c>
      <c r="X83" s="41">
        <v>7.4930000000000003</v>
      </c>
      <c r="Y83" s="36"/>
      <c r="Z83" s="36"/>
      <c r="AA83" s="36"/>
      <c r="AB83" s="37"/>
      <c r="AC83" s="68">
        <v>48.097999999999999</v>
      </c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  <c r="IU83" s="16"/>
      <c r="IV83" s="16"/>
    </row>
    <row r="84" spans="1:256" s="17" customFormat="1" ht="81.75" customHeight="1">
      <c r="A84" s="136"/>
      <c r="B84" s="203"/>
      <c r="C84" s="203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66" t="s">
        <v>50</v>
      </c>
      <c r="Q84" s="63" t="str">
        <f>Q119</f>
        <v>Площадь автомобильных дорог, искусственных сооружений, обеспеченных комплексным содержанием в соответствии с требованиями к эксплуатационному состоянию, допустимому по условиям обеспечения безопасности дорожного движения, тыс.кв.м.</v>
      </c>
      <c r="R84" s="60">
        <f t="shared" ref="R84:X84" si="25">R119</f>
        <v>4321.2700000000004</v>
      </c>
      <c r="S84" s="60">
        <f t="shared" si="25"/>
        <v>4342.97</v>
      </c>
      <c r="T84" s="60">
        <f t="shared" si="25"/>
        <v>4364.67</v>
      </c>
      <c r="U84" s="60">
        <f t="shared" si="25"/>
        <v>4386.37</v>
      </c>
      <c r="V84" s="60">
        <f t="shared" si="25"/>
        <v>4408.07</v>
      </c>
      <c r="W84" s="60">
        <f t="shared" si="25"/>
        <v>4429.7700000000004</v>
      </c>
      <c r="X84" s="60">
        <f t="shared" si="25"/>
        <v>4451.47</v>
      </c>
      <c r="Y84" s="36"/>
      <c r="Z84" s="36"/>
      <c r="AA84" s="36"/>
      <c r="AB84" s="37"/>
      <c r="AC84" s="93">
        <v>4451.47</v>
      </c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  <c r="IM84" s="16"/>
      <c r="IN84" s="16"/>
      <c r="IO84" s="16"/>
      <c r="IP84" s="16"/>
      <c r="IQ84" s="16"/>
      <c r="IR84" s="16"/>
      <c r="IS84" s="16"/>
      <c r="IT84" s="16"/>
      <c r="IU84" s="16"/>
      <c r="IV84" s="16"/>
    </row>
    <row r="85" spans="1:256" s="17" customFormat="1" ht="34.5" customHeight="1">
      <c r="A85" s="136"/>
      <c r="B85" s="203"/>
      <c r="C85" s="203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3"/>
      <c r="O85" s="203"/>
      <c r="P85" s="66" t="s">
        <v>50</v>
      </c>
      <c r="Q85" s="62" t="s">
        <v>2</v>
      </c>
      <c r="R85" s="65">
        <v>100</v>
      </c>
      <c r="S85" s="65">
        <v>100</v>
      </c>
      <c r="T85" s="65">
        <v>100</v>
      </c>
      <c r="U85" s="65">
        <v>100</v>
      </c>
      <c r="V85" s="65">
        <v>100</v>
      </c>
      <c r="W85" s="65">
        <v>100</v>
      </c>
      <c r="X85" s="65">
        <v>100</v>
      </c>
      <c r="Y85" s="36"/>
      <c r="Z85" s="36"/>
      <c r="AA85" s="36"/>
      <c r="AB85" s="37"/>
      <c r="AC85" s="65">
        <v>100</v>
      </c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  <c r="IL85" s="16"/>
      <c r="IM85" s="16"/>
      <c r="IN85" s="16"/>
      <c r="IO85" s="16"/>
      <c r="IP85" s="16"/>
      <c r="IQ85" s="16"/>
      <c r="IR85" s="16"/>
      <c r="IS85" s="16"/>
      <c r="IT85" s="16"/>
      <c r="IU85" s="16"/>
      <c r="IV85" s="16"/>
    </row>
    <row r="86" spans="1:256" s="17" customFormat="1" ht="38.25" customHeight="1">
      <c r="A86" s="66"/>
      <c r="B86" s="206" t="s">
        <v>67</v>
      </c>
      <c r="C86" s="247"/>
      <c r="D86" s="247"/>
      <c r="E86" s="247"/>
      <c r="F86" s="247"/>
      <c r="G86" s="247"/>
      <c r="H86" s="247"/>
      <c r="I86" s="247"/>
      <c r="J86" s="247"/>
      <c r="K86" s="247"/>
      <c r="L86" s="247"/>
      <c r="M86" s="247"/>
      <c r="N86" s="247"/>
      <c r="O86" s="247"/>
      <c r="P86" s="247"/>
      <c r="Q86" s="247"/>
      <c r="R86" s="247"/>
      <c r="S86" s="247"/>
      <c r="T86" s="247"/>
      <c r="U86" s="247"/>
      <c r="V86" s="247"/>
      <c r="W86" s="247"/>
      <c r="X86" s="247"/>
      <c r="Y86" s="207"/>
      <c r="Z86" s="207"/>
      <c r="AA86" s="207"/>
      <c r="AB86" s="207"/>
      <c r="AC86" s="208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  <c r="IN86" s="16"/>
      <c r="IO86" s="16"/>
      <c r="IP86" s="16"/>
      <c r="IQ86" s="16"/>
      <c r="IR86" s="16"/>
      <c r="IS86" s="16"/>
      <c r="IT86" s="16"/>
      <c r="IU86" s="16"/>
      <c r="IV86" s="16"/>
    </row>
    <row r="87" spans="1:256" s="17" customFormat="1" ht="15.6" customHeight="1">
      <c r="A87" s="138" t="s">
        <v>102</v>
      </c>
      <c r="B87" s="141" t="s">
        <v>148</v>
      </c>
      <c r="C87" s="42" t="s">
        <v>57</v>
      </c>
      <c r="D87" s="33">
        <f>E87+F87+G87+L87+M87+N87+O87</f>
        <v>3305541244</v>
      </c>
      <c r="E87" s="33">
        <v>615588668</v>
      </c>
      <c r="F87" s="33">
        <v>346023219</v>
      </c>
      <c r="G87" s="33">
        <v>329251371</v>
      </c>
      <c r="H87" s="48"/>
      <c r="I87" s="48"/>
      <c r="J87" s="48"/>
      <c r="K87" s="48"/>
      <c r="L87" s="33">
        <v>514677986</v>
      </c>
      <c r="M87" s="33">
        <v>500000000</v>
      </c>
      <c r="N87" s="33">
        <v>500000000</v>
      </c>
      <c r="O87" s="33">
        <v>500000000</v>
      </c>
      <c r="P87" s="136" t="s">
        <v>50</v>
      </c>
      <c r="Q87" s="137" t="s">
        <v>3</v>
      </c>
      <c r="R87" s="135">
        <v>291.22699999999998</v>
      </c>
      <c r="S87" s="164">
        <v>85.26</v>
      </c>
      <c r="T87" s="164">
        <v>119.503</v>
      </c>
      <c r="U87" s="164">
        <v>145.63</v>
      </c>
      <c r="V87" s="164">
        <v>364.03</v>
      </c>
      <c r="W87" s="164">
        <v>364.03</v>
      </c>
      <c r="X87" s="164">
        <v>385.88</v>
      </c>
      <c r="Y87" s="36">
        <f>SUM(E87:O87)</f>
        <v>3305541244</v>
      </c>
      <c r="Z87" s="36"/>
      <c r="AA87" s="36"/>
      <c r="AB87" s="37"/>
      <c r="AC87" s="229">
        <f>X87+W87+V87+U87+T87+S87+R87</f>
        <v>1755.56</v>
      </c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  <c r="IK87" s="16"/>
      <c r="IL87" s="16"/>
      <c r="IM87" s="16"/>
      <c r="IN87" s="16"/>
      <c r="IO87" s="16"/>
      <c r="IP87" s="16"/>
      <c r="IQ87" s="16"/>
      <c r="IR87" s="16"/>
      <c r="IS87" s="16"/>
      <c r="IT87" s="16"/>
      <c r="IU87" s="16"/>
      <c r="IV87" s="16"/>
    </row>
    <row r="88" spans="1:256" s="17" customFormat="1" ht="77.25" customHeight="1">
      <c r="A88" s="139"/>
      <c r="B88" s="142"/>
      <c r="C88" s="44" t="s">
        <v>65</v>
      </c>
      <c r="D88" s="33">
        <f>E88+F88+G88+L88+M88+N88+O88</f>
        <v>2613277700</v>
      </c>
      <c r="E88" s="33">
        <v>448918600</v>
      </c>
      <c r="F88" s="33">
        <v>197121700</v>
      </c>
      <c r="G88" s="33">
        <v>237975000</v>
      </c>
      <c r="H88" s="48"/>
      <c r="I88" s="48"/>
      <c r="J88" s="48"/>
      <c r="K88" s="48"/>
      <c r="L88" s="33">
        <v>439262400</v>
      </c>
      <c r="M88" s="33">
        <v>430000000</v>
      </c>
      <c r="N88" s="33">
        <v>430000000</v>
      </c>
      <c r="O88" s="33">
        <v>430000000</v>
      </c>
      <c r="P88" s="136"/>
      <c r="Q88" s="137"/>
      <c r="R88" s="135"/>
      <c r="S88" s="164"/>
      <c r="T88" s="164"/>
      <c r="U88" s="164"/>
      <c r="V88" s="164"/>
      <c r="W88" s="164"/>
      <c r="X88" s="164"/>
      <c r="Y88" s="36"/>
      <c r="Z88" s="36"/>
      <c r="AA88" s="36"/>
      <c r="AB88" s="37"/>
      <c r="AC88" s="201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  <c r="IF88" s="16"/>
      <c r="IG88" s="16"/>
      <c r="IH88" s="16"/>
      <c r="II88" s="16"/>
      <c r="IJ88" s="16"/>
      <c r="IK88" s="16"/>
      <c r="IL88" s="16"/>
      <c r="IM88" s="16"/>
      <c r="IN88" s="16"/>
      <c r="IO88" s="16"/>
      <c r="IP88" s="16"/>
      <c r="IQ88" s="16"/>
      <c r="IR88" s="16"/>
      <c r="IS88" s="16"/>
      <c r="IT88" s="16"/>
      <c r="IU88" s="16"/>
      <c r="IV88" s="16"/>
    </row>
    <row r="89" spans="1:256" s="17" customFormat="1" ht="31.5">
      <c r="A89" s="185"/>
      <c r="B89" s="186"/>
      <c r="C89" s="44" t="s">
        <v>58</v>
      </c>
      <c r="D89" s="33">
        <f>E89+F89+G89+L89+M89+N89+O89</f>
        <v>692263544</v>
      </c>
      <c r="E89" s="33">
        <v>166670068</v>
      </c>
      <c r="F89" s="33">
        <v>148901519</v>
      </c>
      <c r="G89" s="33">
        <v>91276371</v>
      </c>
      <c r="H89" s="48"/>
      <c r="I89" s="48"/>
      <c r="J89" s="48"/>
      <c r="K89" s="48"/>
      <c r="L89" s="33">
        <v>75415586</v>
      </c>
      <c r="M89" s="33">
        <v>70000000</v>
      </c>
      <c r="N89" s="33">
        <v>70000000</v>
      </c>
      <c r="O89" s="33">
        <v>70000000</v>
      </c>
      <c r="P89" s="136"/>
      <c r="Q89" s="137"/>
      <c r="R89" s="135"/>
      <c r="S89" s="164"/>
      <c r="T89" s="164"/>
      <c r="U89" s="164"/>
      <c r="V89" s="164"/>
      <c r="W89" s="164"/>
      <c r="X89" s="164"/>
      <c r="Y89" s="36">
        <f>SUM(Y87:Y88)</f>
        <v>3305541244</v>
      </c>
      <c r="Z89" s="36"/>
      <c r="AA89" s="36"/>
      <c r="AB89" s="37"/>
      <c r="AC89" s="16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16"/>
      <c r="IF89" s="16"/>
      <c r="IG89" s="16"/>
      <c r="IH89" s="16"/>
      <c r="II89" s="16"/>
      <c r="IJ89" s="16"/>
      <c r="IK89" s="16"/>
      <c r="IL89" s="16"/>
      <c r="IM89" s="16"/>
      <c r="IN89" s="16"/>
      <c r="IO89" s="16"/>
      <c r="IP89" s="16"/>
      <c r="IQ89" s="16"/>
      <c r="IR89" s="16"/>
      <c r="IS89" s="16"/>
      <c r="IT89" s="16"/>
      <c r="IU89" s="16"/>
      <c r="IV89" s="16"/>
    </row>
    <row r="90" spans="1:256" s="17" customFormat="1" ht="15.75">
      <c r="A90" s="138" t="s">
        <v>144</v>
      </c>
      <c r="B90" s="141" t="s">
        <v>156</v>
      </c>
      <c r="C90" s="42" t="s">
        <v>57</v>
      </c>
      <c r="D90" s="33"/>
      <c r="E90" s="33"/>
      <c r="F90" s="33">
        <f>F92+F91</f>
        <v>207496526</v>
      </c>
      <c r="G90" s="33"/>
      <c r="H90" s="48"/>
      <c r="I90" s="48"/>
      <c r="J90" s="48"/>
      <c r="K90" s="48"/>
      <c r="L90" s="33"/>
      <c r="M90" s="94"/>
      <c r="N90" s="94"/>
      <c r="O90" s="94"/>
      <c r="P90" s="136" t="s">
        <v>50</v>
      </c>
      <c r="Q90" s="137" t="s">
        <v>3</v>
      </c>
      <c r="R90" s="135"/>
      <c r="S90" s="135">
        <v>31.497</v>
      </c>
      <c r="T90" s="135"/>
      <c r="U90" s="135"/>
      <c r="V90" s="135"/>
      <c r="W90" s="135"/>
      <c r="X90" s="135"/>
      <c r="Y90" s="135"/>
      <c r="Z90" s="135"/>
      <c r="AA90" s="135"/>
      <c r="AB90" s="135"/>
      <c r="AC90" s="135">
        <v>31.497</v>
      </c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  <c r="ID90" s="16"/>
      <c r="IE90" s="16"/>
      <c r="IF90" s="16"/>
      <c r="IG90" s="16"/>
      <c r="IH90" s="16"/>
      <c r="II90" s="16"/>
      <c r="IJ90" s="16"/>
      <c r="IK90" s="16"/>
      <c r="IL90" s="16"/>
      <c r="IM90" s="16"/>
      <c r="IN90" s="16"/>
      <c r="IO90" s="16"/>
      <c r="IP90" s="16"/>
      <c r="IQ90" s="16"/>
      <c r="IR90" s="16"/>
      <c r="IS90" s="16"/>
      <c r="IT90" s="16"/>
      <c r="IU90" s="16"/>
      <c r="IV90" s="16"/>
    </row>
    <row r="91" spans="1:256" s="17" customFormat="1" ht="78.75">
      <c r="A91" s="139"/>
      <c r="B91" s="142"/>
      <c r="C91" s="128" t="s">
        <v>65</v>
      </c>
      <c r="D91" s="33"/>
      <c r="E91" s="33"/>
      <c r="F91" s="33">
        <v>197121700</v>
      </c>
      <c r="G91" s="33"/>
      <c r="H91" s="48"/>
      <c r="I91" s="48"/>
      <c r="J91" s="48"/>
      <c r="K91" s="48"/>
      <c r="L91" s="33"/>
      <c r="M91" s="94"/>
      <c r="N91" s="94"/>
      <c r="O91" s="94"/>
      <c r="P91" s="136"/>
      <c r="Q91" s="137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  <c r="IM91" s="16"/>
      <c r="IN91" s="16"/>
      <c r="IO91" s="16"/>
      <c r="IP91" s="16"/>
      <c r="IQ91" s="16"/>
      <c r="IR91" s="16"/>
      <c r="IS91" s="16"/>
      <c r="IT91" s="16"/>
      <c r="IU91" s="16"/>
      <c r="IV91" s="16"/>
    </row>
    <row r="92" spans="1:256" s="17" customFormat="1" ht="31.5">
      <c r="A92" s="140"/>
      <c r="B92" s="143"/>
      <c r="C92" s="128" t="s">
        <v>58</v>
      </c>
      <c r="D92" s="33"/>
      <c r="E92" s="33"/>
      <c r="F92" s="33">
        <v>10374826</v>
      </c>
      <c r="G92" s="33"/>
      <c r="H92" s="48"/>
      <c r="I92" s="48"/>
      <c r="J92" s="48"/>
      <c r="K92" s="48"/>
      <c r="L92" s="33"/>
      <c r="M92" s="94"/>
      <c r="N92" s="94"/>
      <c r="O92" s="94"/>
      <c r="P92" s="136"/>
      <c r="Q92" s="137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  <c r="IM92" s="16"/>
      <c r="IN92" s="16"/>
      <c r="IO92" s="16"/>
      <c r="IP92" s="16"/>
      <c r="IQ92" s="16"/>
      <c r="IR92" s="16"/>
      <c r="IS92" s="16"/>
      <c r="IT92" s="16"/>
      <c r="IU92" s="16"/>
      <c r="IV92" s="16"/>
    </row>
    <row r="93" spans="1:256" s="17" customFormat="1" ht="15.75">
      <c r="A93" s="138" t="s">
        <v>145</v>
      </c>
      <c r="B93" s="141" t="s">
        <v>146</v>
      </c>
      <c r="C93" s="42" t="s">
        <v>57</v>
      </c>
      <c r="D93" s="33"/>
      <c r="E93" s="33"/>
      <c r="F93" s="33">
        <f>F95+F94</f>
        <v>105068731</v>
      </c>
      <c r="G93" s="33"/>
      <c r="H93" s="48"/>
      <c r="I93" s="48"/>
      <c r="J93" s="48"/>
      <c r="K93" s="48"/>
      <c r="L93" s="33"/>
      <c r="M93" s="94"/>
      <c r="N93" s="94"/>
      <c r="O93" s="94"/>
      <c r="P93" s="136" t="s">
        <v>50</v>
      </c>
      <c r="Q93" s="137" t="s">
        <v>3</v>
      </c>
      <c r="R93" s="135"/>
      <c r="S93" s="135">
        <v>13.141</v>
      </c>
      <c r="T93" s="135"/>
      <c r="U93" s="135"/>
      <c r="V93" s="135"/>
      <c r="W93" s="135"/>
      <c r="X93" s="135"/>
      <c r="Y93" s="135"/>
      <c r="Z93" s="135"/>
      <c r="AA93" s="135"/>
      <c r="AB93" s="135"/>
      <c r="AC93" s="135">
        <v>13.141</v>
      </c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  <c r="IH93" s="16"/>
      <c r="II93" s="16"/>
      <c r="IJ93" s="16"/>
      <c r="IK93" s="16"/>
      <c r="IL93" s="16"/>
      <c r="IM93" s="16"/>
      <c r="IN93" s="16"/>
      <c r="IO93" s="16"/>
      <c r="IP93" s="16"/>
      <c r="IQ93" s="16"/>
      <c r="IR93" s="16"/>
      <c r="IS93" s="16"/>
      <c r="IT93" s="16"/>
      <c r="IU93" s="16"/>
      <c r="IV93" s="16"/>
    </row>
    <row r="94" spans="1:256" s="17" customFormat="1" ht="78.75">
      <c r="A94" s="139"/>
      <c r="B94" s="142"/>
      <c r="C94" s="128" t="s">
        <v>65</v>
      </c>
      <c r="D94" s="33"/>
      <c r="E94" s="33"/>
      <c r="F94" s="33">
        <v>99815294</v>
      </c>
      <c r="G94" s="33"/>
      <c r="H94" s="48"/>
      <c r="I94" s="48"/>
      <c r="J94" s="48"/>
      <c r="K94" s="48"/>
      <c r="L94" s="33"/>
      <c r="M94" s="94"/>
      <c r="N94" s="94"/>
      <c r="O94" s="94"/>
      <c r="P94" s="136"/>
      <c r="Q94" s="137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  <c r="IH94" s="16"/>
      <c r="II94" s="16"/>
      <c r="IJ94" s="16"/>
      <c r="IK94" s="16"/>
      <c r="IL94" s="16"/>
      <c r="IM94" s="16"/>
      <c r="IN94" s="16"/>
      <c r="IO94" s="16"/>
      <c r="IP94" s="16"/>
      <c r="IQ94" s="16"/>
      <c r="IR94" s="16"/>
      <c r="IS94" s="16"/>
      <c r="IT94" s="16"/>
      <c r="IU94" s="16"/>
      <c r="IV94" s="16"/>
    </row>
    <row r="95" spans="1:256" s="17" customFormat="1" ht="31.5">
      <c r="A95" s="140"/>
      <c r="B95" s="143"/>
      <c r="C95" s="128" t="s">
        <v>58</v>
      </c>
      <c r="D95" s="33"/>
      <c r="E95" s="33"/>
      <c r="F95" s="33">
        <v>5253437</v>
      </c>
      <c r="G95" s="33"/>
      <c r="H95" s="48"/>
      <c r="I95" s="48"/>
      <c r="J95" s="48"/>
      <c r="K95" s="48"/>
      <c r="L95" s="33"/>
      <c r="M95" s="94"/>
      <c r="N95" s="94"/>
      <c r="O95" s="94"/>
      <c r="P95" s="136"/>
      <c r="Q95" s="137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  <c r="IG95" s="16"/>
      <c r="IH95" s="16"/>
      <c r="II95" s="16"/>
      <c r="IJ95" s="16"/>
      <c r="IK95" s="16"/>
      <c r="IL95" s="16"/>
      <c r="IM95" s="16"/>
      <c r="IN95" s="16"/>
      <c r="IO95" s="16"/>
      <c r="IP95" s="16"/>
      <c r="IQ95" s="16"/>
      <c r="IR95" s="16"/>
      <c r="IS95" s="16"/>
      <c r="IT95" s="16"/>
      <c r="IU95" s="16"/>
      <c r="IV95" s="16"/>
    </row>
    <row r="96" spans="1:256" s="17" customFormat="1" ht="15.75">
      <c r="A96" s="138" t="s">
        <v>147</v>
      </c>
      <c r="B96" s="141" t="s">
        <v>149</v>
      </c>
      <c r="C96" s="42" t="s">
        <v>57</v>
      </c>
      <c r="D96" s="33"/>
      <c r="E96" s="33"/>
      <c r="F96" s="33">
        <f>F98+F97</f>
        <v>99554870</v>
      </c>
      <c r="G96" s="33"/>
      <c r="H96" s="48"/>
      <c r="I96" s="48"/>
      <c r="J96" s="48"/>
      <c r="K96" s="48"/>
      <c r="L96" s="33"/>
      <c r="M96" s="94"/>
      <c r="N96" s="94"/>
      <c r="O96" s="94"/>
      <c r="P96" s="136" t="s">
        <v>50</v>
      </c>
      <c r="Q96" s="137" t="s">
        <v>3</v>
      </c>
      <c r="R96" s="135"/>
      <c r="S96" s="135">
        <v>17.114999999999998</v>
      </c>
      <c r="T96" s="135"/>
      <c r="U96" s="135"/>
      <c r="V96" s="135"/>
      <c r="W96" s="135"/>
      <c r="X96" s="135"/>
      <c r="Y96" s="135"/>
      <c r="Z96" s="135"/>
      <c r="AA96" s="135"/>
      <c r="AB96" s="135"/>
      <c r="AC96" s="135">
        <v>17.114999999999998</v>
      </c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  <c r="IG96" s="16"/>
      <c r="IH96" s="16"/>
      <c r="II96" s="16"/>
      <c r="IJ96" s="16"/>
      <c r="IK96" s="16"/>
      <c r="IL96" s="16"/>
      <c r="IM96" s="16"/>
      <c r="IN96" s="16"/>
      <c r="IO96" s="16"/>
      <c r="IP96" s="16"/>
      <c r="IQ96" s="16"/>
      <c r="IR96" s="16"/>
      <c r="IS96" s="16"/>
      <c r="IT96" s="16"/>
      <c r="IU96" s="16"/>
      <c r="IV96" s="16"/>
    </row>
    <row r="97" spans="1:256" s="17" customFormat="1" ht="78.75">
      <c r="A97" s="139"/>
      <c r="B97" s="142"/>
      <c r="C97" s="128" t="s">
        <v>65</v>
      </c>
      <c r="D97" s="33"/>
      <c r="E97" s="33"/>
      <c r="F97" s="33">
        <v>94577127</v>
      </c>
      <c r="G97" s="33"/>
      <c r="H97" s="48"/>
      <c r="I97" s="48"/>
      <c r="J97" s="48"/>
      <c r="K97" s="48"/>
      <c r="L97" s="33"/>
      <c r="M97" s="94"/>
      <c r="N97" s="94"/>
      <c r="O97" s="94"/>
      <c r="P97" s="136"/>
      <c r="Q97" s="137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  <c r="HZ97" s="16"/>
      <c r="IA97" s="16"/>
      <c r="IB97" s="16"/>
      <c r="IC97" s="16"/>
      <c r="ID97" s="16"/>
      <c r="IE97" s="16"/>
      <c r="IF97" s="16"/>
      <c r="IG97" s="16"/>
      <c r="IH97" s="16"/>
      <c r="II97" s="16"/>
      <c r="IJ97" s="16"/>
      <c r="IK97" s="16"/>
      <c r="IL97" s="16"/>
      <c r="IM97" s="16"/>
      <c r="IN97" s="16"/>
      <c r="IO97" s="16"/>
      <c r="IP97" s="16"/>
      <c r="IQ97" s="16"/>
      <c r="IR97" s="16"/>
      <c r="IS97" s="16"/>
      <c r="IT97" s="16"/>
      <c r="IU97" s="16"/>
      <c r="IV97" s="16"/>
    </row>
    <row r="98" spans="1:256" s="17" customFormat="1" ht="31.5">
      <c r="A98" s="140"/>
      <c r="B98" s="143"/>
      <c r="C98" s="128" t="s">
        <v>58</v>
      </c>
      <c r="D98" s="33"/>
      <c r="E98" s="33"/>
      <c r="F98" s="33">
        <v>4977743</v>
      </c>
      <c r="G98" s="33"/>
      <c r="H98" s="48"/>
      <c r="I98" s="48"/>
      <c r="J98" s="48"/>
      <c r="K98" s="48"/>
      <c r="L98" s="33"/>
      <c r="M98" s="94"/>
      <c r="N98" s="94"/>
      <c r="O98" s="94"/>
      <c r="P98" s="136"/>
      <c r="Q98" s="137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  <c r="IC98" s="16"/>
      <c r="ID98" s="16"/>
      <c r="IE98" s="16"/>
      <c r="IF98" s="16"/>
      <c r="IG98" s="16"/>
      <c r="IH98" s="16"/>
      <c r="II98" s="16"/>
      <c r="IJ98" s="16"/>
      <c r="IK98" s="16"/>
      <c r="IL98" s="16"/>
      <c r="IM98" s="16"/>
      <c r="IN98" s="16"/>
      <c r="IO98" s="16"/>
      <c r="IP98" s="16"/>
      <c r="IQ98" s="16"/>
      <c r="IR98" s="16"/>
      <c r="IS98" s="16"/>
      <c r="IT98" s="16"/>
      <c r="IU98" s="16"/>
      <c r="IV98" s="16"/>
    </row>
    <row r="99" spans="1:256" s="17" customFormat="1" ht="15.75">
      <c r="A99" s="138" t="s">
        <v>150</v>
      </c>
      <c r="B99" s="141" t="s">
        <v>151</v>
      </c>
      <c r="C99" s="42" t="s">
        <v>57</v>
      </c>
      <c r="D99" s="33"/>
      <c r="E99" s="33"/>
      <c r="F99" s="33">
        <f>F101+F100</f>
        <v>767743</v>
      </c>
      <c r="G99" s="33"/>
      <c r="H99" s="48"/>
      <c r="I99" s="48"/>
      <c r="J99" s="48"/>
      <c r="K99" s="48"/>
      <c r="L99" s="33"/>
      <c r="M99" s="94"/>
      <c r="N99" s="94"/>
      <c r="O99" s="94"/>
      <c r="P99" s="136" t="s">
        <v>50</v>
      </c>
      <c r="Q99" s="137" t="s">
        <v>3</v>
      </c>
      <c r="R99" s="135"/>
      <c r="S99" s="135">
        <v>0.36599999999999999</v>
      </c>
      <c r="T99" s="135"/>
      <c r="U99" s="135"/>
      <c r="V99" s="135"/>
      <c r="W99" s="135"/>
      <c r="X99" s="135"/>
      <c r="Y99" s="135"/>
      <c r="Z99" s="135"/>
      <c r="AA99" s="135"/>
      <c r="AB99" s="135"/>
      <c r="AC99" s="135">
        <v>0.36599999999999999</v>
      </c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  <c r="HZ99" s="16"/>
      <c r="IA99" s="16"/>
      <c r="IB99" s="16"/>
      <c r="IC99" s="16"/>
      <c r="ID99" s="16"/>
      <c r="IE99" s="16"/>
      <c r="IF99" s="16"/>
      <c r="IG99" s="16"/>
      <c r="IH99" s="16"/>
      <c r="II99" s="16"/>
      <c r="IJ99" s="16"/>
      <c r="IK99" s="16"/>
      <c r="IL99" s="16"/>
      <c r="IM99" s="16"/>
      <c r="IN99" s="16"/>
      <c r="IO99" s="16"/>
      <c r="IP99" s="16"/>
      <c r="IQ99" s="16"/>
      <c r="IR99" s="16"/>
      <c r="IS99" s="16"/>
      <c r="IT99" s="16"/>
      <c r="IU99" s="16"/>
      <c r="IV99" s="16"/>
    </row>
    <row r="100" spans="1:256" s="17" customFormat="1" ht="78.75">
      <c r="A100" s="139"/>
      <c r="B100" s="142"/>
      <c r="C100" s="128" t="s">
        <v>65</v>
      </c>
      <c r="D100" s="33"/>
      <c r="E100" s="33"/>
      <c r="F100" s="33">
        <v>729356</v>
      </c>
      <c r="G100" s="33"/>
      <c r="H100" s="48"/>
      <c r="I100" s="48"/>
      <c r="J100" s="48"/>
      <c r="K100" s="48"/>
      <c r="L100" s="33"/>
      <c r="M100" s="94"/>
      <c r="N100" s="94"/>
      <c r="O100" s="94"/>
      <c r="P100" s="136"/>
      <c r="Q100" s="137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  <c r="HO100" s="16"/>
      <c r="HP100" s="16"/>
      <c r="HQ100" s="16"/>
      <c r="HR100" s="16"/>
      <c r="HS100" s="16"/>
      <c r="HT100" s="16"/>
      <c r="HU100" s="16"/>
      <c r="HV100" s="16"/>
      <c r="HW100" s="16"/>
      <c r="HX100" s="16"/>
      <c r="HY100" s="16"/>
      <c r="HZ100" s="16"/>
      <c r="IA100" s="16"/>
      <c r="IB100" s="16"/>
      <c r="IC100" s="16"/>
      <c r="ID100" s="16"/>
      <c r="IE100" s="16"/>
      <c r="IF100" s="16"/>
      <c r="IG100" s="16"/>
      <c r="IH100" s="16"/>
      <c r="II100" s="16"/>
      <c r="IJ100" s="16"/>
      <c r="IK100" s="16"/>
      <c r="IL100" s="16"/>
      <c r="IM100" s="16"/>
      <c r="IN100" s="16"/>
      <c r="IO100" s="16"/>
      <c r="IP100" s="16"/>
      <c r="IQ100" s="16"/>
      <c r="IR100" s="16"/>
      <c r="IS100" s="16"/>
      <c r="IT100" s="16"/>
      <c r="IU100" s="16"/>
      <c r="IV100" s="16"/>
    </row>
    <row r="101" spans="1:256" s="17" customFormat="1" ht="31.5">
      <c r="A101" s="140"/>
      <c r="B101" s="143"/>
      <c r="C101" s="128" t="s">
        <v>58</v>
      </c>
      <c r="D101" s="33"/>
      <c r="E101" s="33"/>
      <c r="F101" s="33">
        <v>38387</v>
      </c>
      <c r="G101" s="33"/>
      <c r="H101" s="48"/>
      <c r="I101" s="48"/>
      <c r="J101" s="48"/>
      <c r="K101" s="48"/>
      <c r="L101" s="33"/>
      <c r="M101" s="94"/>
      <c r="N101" s="94"/>
      <c r="O101" s="94"/>
      <c r="P101" s="136"/>
      <c r="Q101" s="137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GV101" s="16"/>
      <c r="GW101" s="16"/>
      <c r="GX101" s="16"/>
      <c r="GY101" s="16"/>
      <c r="GZ101" s="16"/>
      <c r="HA101" s="16"/>
      <c r="HB101" s="16"/>
      <c r="HC101" s="16"/>
      <c r="HD101" s="16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  <c r="HO101" s="16"/>
      <c r="HP101" s="16"/>
      <c r="HQ101" s="16"/>
      <c r="HR101" s="16"/>
      <c r="HS101" s="16"/>
      <c r="HT101" s="16"/>
      <c r="HU101" s="16"/>
      <c r="HV101" s="16"/>
      <c r="HW101" s="16"/>
      <c r="HX101" s="16"/>
      <c r="HY101" s="16"/>
      <c r="HZ101" s="16"/>
      <c r="IA101" s="16"/>
      <c r="IB101" s="16"/>
      <c r="IC101" s="16"/>
      <c r="ID101" s="16"/>
      <c r="IE101" s="16"/>
      <c r="IF101" s="16"/>
      <c r="IG101" s="16"/>
      <c r="IH101" s="16"/>
      <c r="II101" s="16"/>
      <c r="IJ101" s="16"/>
      <c r="IK101" s="16"/>
      <c r="IL101" s="16"/>
      <c r="IM101" s="16"/>
      <c r="IN101" s="16"/>
      <c r="IO101" s="16"/>
      <c r="IP101" s="16"/>
      <c r="IQ101" s="16"/>
      <c r="IR101" s="16"/>
      <c r="IS101" s="16"/>
      <c r="IT101" s="16"/>
      <c r="IU101" s="16"/>
      <c r="IV101" s="16"/>
    </row>
    <row r="102" spans="1:256" s="17" customFormat="1" ht="15.75">
      <c r="A102" s="138" t="s">
        <v>152</v>
      </c>
      <c r="B102" s="141" t="s">
        <v>153</v>
      </c>
      <c r="C102" s="42" t="s">
        <v>57</v>
      </c>
      <c r="D102" s="33"/>
      <c r="E102" s="33"/>
      <c r="F102" s="33">
        <f>F104+F103</f>
        <v>1807456</v>
      </c>
      <c r="G102" s="33"/>
      <c r="H102" s="48"/>
      <c r="I102" s="48"/>
      <c r="J102" s="48"/>
      <c r="K102" s="48"/>
      <c r="L102" s="33"/>
      <c r="M102" s="94"/>
      <c r="N102" s="94"/>
      <c r="O102" s="94"/>
      <c r="P102" s="136" t="s">
        <v>50</v>
      </c>
      <c r="Q102" s="137" t="s">
        <v>3</v>
      </c>
      <c r="R102" s="135"/>
      <c r="S102" s="135">
        <v>0.875</v>
      </c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>
        <v>875</v>
      </c>
      <c r="GV102" s="16"/>
      <c r="GW102" s="16"/>
      <c r="GX102" s="16"/>
      <c r="GY102" s="16"/>
      <c r="GZ102" s="16"/>
      <c r="HA102" s="16"/>
      <c r="HB102" s="16"/>
      <c r="HC102" s="16"/>
      <c r="HD102" s="16"/>
      <c r="HE102" s="16"/>
      <c r="HF102" s="16"/>
      <c r="HG102" s="16"/>
      <c r="HH102" s="16"/>
      <c r="HI102" s="16"/>
      <c r="HJ102" s="16"/>
      <c r="HK102" s="16"/>
      <c r="HL102" s="16"/>
      <c r="HM102" s="16"/>
      <c r="HN102" s="16"/>
      <c r="HO102" s="16"/>
      <c r="HP102" s="16"/>
      <c r="HQ102" s="16"/>
      <c r="HR102" s="16"/>
      <c r="HS102" s="16"/>
      <c r="HT102" s="16"/>
      <c r="HU102" s="16"/>
      <c r="HV102" s="16"/>
      <c r="HW102" s="16"/>
      <c r="HX102" s="16"/>
      <c r="HY102" s="16"/>
      <c r="HZ102" s="16"/>
      <c r="IA102" s="16"/>
      <c r="IB102" s="16"/>
      <c r="IC102" s="16"/>
      <c r="ID102" s="16"/>
      <c r="IE102" s="16"/>
      <c r="IF102" s="16"/>
      <c r="IG102" s="16"/>
      <c r="IH102" s="16"/>
      <c r="II102" s="16"/>
      <c r="IJ102" s="16"/>
      <c r="IK102" s="16"/>
      <c r="IL102" s="16"/>
      <c r="IM102" s="16"/>
      <c r="IN102" s="16"/>
      <c r="IO102" s="16"/>
      <c r="IP102" s="16"/>
      <c r="IQ102" s="16"/>
      <c r="IR102" s="16"/>
      <c r="IS102" s="16"/>
      <c r="IT102" s="16"/>
      <c r="IU102" s="16"/>
      <c r="IV102" s="16"/>
    </row>
    <row r="103" spans="1:256" s="17" customFormat="1" ht="78.75">
      <c r="A103" s="139"/>
      <c r="B103" s="142"/>
      <c r="C103" s="134" t="s">
        <v>65</v>
      </c>
      <c r="D103" s="33"/>
      <c r="E103" s="33"/>
      <c r="F103" s="33">
        <v>1717083</v>
      </c>
      <c r="G103" s="33"/>
      <c r="H103" s="48"/>
      <c r="I103" s="48"/>
      <c r="J103" s="48"/>
      <c r="K103" s="48"/>
      <c r="L103" s="33"/>
      <c r="M103" s="94"/>
      <c r="N103" s="94"/>
      <c r="O103" s="94"/>
      <c r="P103" s="136"/>
      <c r="Q103" s="137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GV103" s="16"/>
      <c r="GW103" s="16"/>
      <c r="GX103" s="16"/>
      <c r="GY103" s="16"/>
      <c r="GZ103" s="16"/>
      <c r="HA103" s="16"/>
      <c r="HB103" s="16"/>
      <c r="HC103" s="16"/>
      <c r="HD103" s="16"/>
      <c r="HE103" s="16"/>
      <c r="HF103" s="16"/>
      <c r="HG103" s="16"/>
      <c r="HH103" s="16"/>
      <c r="HI103" s="16"/>
      <c r="HJ103" s="16"/>
      <c r="HK103" s="16"/>
      <c r="HL103" s="16"/>
      <c r="HM103" s="16"/>
      <c r="HN103" s="16"/>
      <c r="HO103" s="16"/>
      <c r="HP103" s="16"/>
      <c r="HQ103" s="16"/>
      <c r="HR103" s="16"/>
      <c r="HS103" s="16"/>
      <c r="HT103" s="16"/>
      <c r="HU103" s="16"/>
      <c r="HV103" s="16"/>
      <c r="HW103" s="16"/>
      <c r="HX103" s="16"/>
      <c r="HY103" s="16"/>
      <c r="HZ103" s="16"/>
      <c r="IA103" s="16"/>
      <c r="IB103" s="16"/>
      <c r="IC103" s="16"/>
      <c r="ID103" s="16"/>
      <c r="IE103" s="16"/>
      <c r="IF103" s="16"/>
      <c r="IG103" s="16"/>
      <c r="IH103" s="16"/>
      <c r="II103" s="16"/>
      <c r="IJ103" s="16"/>
      <c r="IK103" s="16"/>
      <c r="IL103" s="16"/>
      <c r="IM103" s="16"/>
      <c r="IN103" s="16"/>
      <c r="IO103" s="16"/>
      <c r="IP103" s="16"/>
      <c r="IQ103" s="16"/>
      <c r="IR103" s="16"/>
      <c r="IS103" s="16"/>
      <c r="IT103" s="16"/>
      <c r="IU103" s="16"/>
      <c r="IV103" s="16"/>
    </row>
    <row r="104" spans="1:256" s="17" customFormat="1" ht="31.5">
      <c r="A104" s="140"/>
      <c r="B104" s="143"/>
      <c r="C104" s="134" t="s">
        <v>58</v>
      </c>
      <c r="D104" s="33"/>
      <c r="E104" s="33"/>
      <c r="F104" s="33">
        <v>90373</v>
      </c>
      <c r="G104" s="33"/>
      <c r="H104" s="48"/>
      <c r="I104" s="48"/>
      <c r="J104" s="48"/>
      <c r="K104" s="48"/>
      <c r="L104" s="33"/>
      <c r="M104" s="94"/>
      <c r="N104" s="94"/>
      <c r="O104" s="94"/>
      <c r="P104" s="136"/>
      <c r="Q104" s="137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GV104" s="16"/>
      <c r="GW104" s="16"/>
      <c r="GX104" s="16"/>
      <c r="GY104" s="16"/>
      <c r="GZ104" s="16"/>
      <c r="HA104" s="16"/>
      <c r="HB104" s="16"/>
      <c r="HC104" s="16"/>
      <c r="HD104" s="16"/>
      <c r="HE104" s="16"/>
      <c r="HF104" s="16"/>
      <c r="HG104" s="16"/>
      <c r="HH104" s="16"/>
      <c r="HI104" s="16"/>
      <c r="HJ104" s="16"/>
      <c r="HK104" s="16"/>
      <c r="HL104" s="16"/>
      <c r="HM104" s="16"/>
      <c r="HN104" s="16"/>
      <c r="HO104" s="16"/>
      <c r="HP104" s="16"/>
      <c r="HQ104" s="16"/>
      <c r="HR104" s="16"/>
      <c r="HS104" s="16"/>
      <c r="HT104" s="16"/>
      <c r="HU104" s="16"/>
      <c r="HV104" s="16"/>
      <c r="HW104" s="16"/>
      <c r="HX104" s="16"/>
      <c r="HY104" s="16"/>
      <c r="HZ104" s="16"/>
      <c r="IA104" s="16"/>
      <c r="IB104" s="16"/>
      <c r="IC104" s="16"/>
      <c r="ID104" s="16"/>
      <c r="IE104" s="16"/>
      <c r="IF104" s="16"/>
      <c r="IG104" s="16"/>
      <c r="IH104" s="16"/>
      <c r="II104" s="16"/>
      <c r="IJ104" s="16"/>
      <c r="IK104" s="16"/>
      <c r="IL104" s="16"/>
      <c r="IM104" s="16"/>
      <c r="IN104" s="16"/>
      <c r="IO104" s="16"/>
      <c r="IP104" s="16"/>
      <c r="IQ104" s="16"/>
      <c r="IR104" s="16"/>
      <c r="IS104" s="16"/>
      <c r="IT104" s="16"/>
      <c r="IU104" s="16"/>
      <c r="IV104" s="16"/>
    </row>
    <row r="105" spans="1:256" s="17" customFormat="1" ht="15.75">
      <c r="A105" s="138" t="s">
        <v>154</v>
      </c>
      <c r="B105" s="141" t="s">
        <v>155</v>
      </c>
      <c r="C105" s="42" t="s">
        <v>57</v>
      </c>
      <c r="D105" s="33"/>
      <c r="E105" s="33"/>
      <c r="F105" s="33">
        <f>F107+F106</f>
        <v>297726</v>
      </c>
      <c r="G105" s="33"/>
      <c r="H105" s="48"/>
      <c r="I105" s="48"/>
      <c r="J105" s="48"/>
      <c r="K105" s="48"/>
      <c r="L105" s="33"/>
      <c r="M105" s="94"/>
      <c r="N105" s="94"/>
      <c r="O105" s="94"/>
      <c r="P105" s="136"/>
      <c r="Q105" s="137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GV105" s="16"/>
      <c r="GW105" s="16"/>
      <c r="GX105" s="16"/>
      <c r="GY105" s="16"/>
      <c r="GZ105" s="16"/>
      <c r="HA105" s="16"/>
      <c r="HB105" s="16"/>
      <c r="HC105" s="16"/>
      <c r="HD105" s="16"/>
      <c r="HE105" s="16"/>
      <c r="HF105" s="16"/>
      <c r="HG105" s="16"/>
      <c r="HH105" s="16"/>
      <c r="HI105" s="16"/>
      <c r="HJ105" s="16"/>
      <c r="HK105" s="16"/>
      <c r="HL105" s="16"/>
      <c r="HM105" s="16"/>
      <c r="HN105" s="16"/>
      <c r="HO105" s="16"/>
      <c r="HP105" s="16"/>
      <c r="HQ105" s="16"/>
      <c r="HR105" s="16"/>
      <c r="HS105" s="16"/>
      <c r="HT105" s="16"/>
      <c r="HU105" s="16"/>
      <c r="HV105" s="16"/>
      <c r="HW105" s="16"/>
      <c r="HX105" s="16"/>
      <c r="HY105" s="16"/>
      <c r="HZ105" s="16"/>
      <c r="IA105" s="16"/>
      <c r="IB105" s="16"/>
      <c r="IC105" s="16"/>
      <c r="ID105" s="16"/>
      <c r="IE105" s="16"/>
      <c r="IF105" s="16"/>
      <c r="IG105" s="16"/>
      <c r="IH105" s="16"/>
      <c r="II105" s="16"/>
      <c r="IJ105" s="16"/>
      <c r="IK105" s="16"/>
      <c r="IL105" s="16"/>
      <c r="IM105" s="16"/>
      <c r="IN105" s="16"/>
      <c r="IO105" s="16"/>
      <c r="IP105" s="16"/>
      <c r="IQ105" s="16"/>
      <c r="IR105" s="16"/>
      <c r="IS105" s="16"/>
      <c r="IT105" s="16"/>
      <c r="IU105" s="16"/>
      <c r="IV105" s="16"/>
    </row>
    <row r="106" spans="1:256" s="17" customFormat="1" ht="78.75">
      <c r="A106" s="139"/>
      <c r="B106" s="142"/>
      <c r="C106" s="128" t="s">
        <v>65</v>
      </c>
      <c r="D106" s="33"/>
      <c r="E106" s="33"/>
      <c r="F106" s="33">
        <v>282840</v>
      </c>
      <c r="G106" s="33"/>
      <c r="H106" s="48"/>
      <c r="I106" s="48"/>
      <c r="J106" s="48"/>
      <c r="K106" s="48"/>
      <c r="L106" s="33"/>
      <c r="M106" s="94"/>
      <c r="N106" s="94"/>
      <c r="O106" s="94"/>
      <c r="P106" s="136"/>
      <c r="Q106" s="137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GV106" s="16"/>
      <c r="GW106" s="16"/>
      <c r="GX106" s="16"/>
      <c r="GY106" s="16"/>
      <c r="GZ106" s="16"/>
      <c r="HA106" s="16"/>
      <c r="HB106" s="16"/>
      <c r="HC106" s="16"/>
      <c r="HD106" s="16"/>
      <c r="HE106" s="16"/>
      <c r="HF106" s="16"/>
      <c r="HG106" s="16"/>
      <c r="HH106" s="16"/>
      <c r="HI106" s="16"/>
      <c r="HJ106" s="16"/>
      <c r="HK106" s="16"/>
      <c r="HL106" s="16"/>
      <c r="HM106" s="16"/>
      <c r="HN106" s="16"/>
      <c r="HO106" s="16"/>
      <c r="HP106" s="16"/>
      <c r="HQ106" s="16"/>
      <c r="HR106" s="16"/>
      <c r="HS106" s="16"/>
      <c r="HT106" s="16"/>
      <c r="HU106" s="16"/>
      <c r="HV106" s="16"/>
      <c r="HW106" s="16"/>
      <c r="HX106" s="16"/>
      <c r="HY106" s="16"/>
      <c r="HZ106" s="16"/>
      <c r="IA106" s="16"/>
      <c r="IB106" s="16"/>
      <c r="IC106" s="16"/>
      <c r="ID106" s="16"/>
      <c r="IE106" s="16"/>
      <c r="IF106" s="16"/>
      <c r="IG106" s="16"/>
      <c r="IH106" s="16"/>
      <c r="II106" s="16"/>
      <c r="IJ106" s="16"/>
      <c r="IK106" s="16"/>
      <c r="IL106" s="16"/>
      <c r="IM106" s="16"/>
      <c r="IN106" s="16"/>
      <c r="IO106" s="16"/>
      <c r="IP106" s="16"/>
      <c r="IQ106" s="16"/>
      <c r="IR106" s="16"/>
      <c r="IS106" s="16"/>
      <c r="IT106" s="16"/>
      <c r="IU106" s="16"/>
      <c r="IV106" s="16"/>
    </row>
    <row r="107" spans="1:256" s="17" customFormat="1" ht="31.5">
      <c r="A107" s="140"/>
      <c r="B107" s="143"/>
      <c r="C107" s="128" t="s">
        <v>58</v>
      </c>
      <c r="D107" s="33"/>
      <c r="E107" s="33"/>
      <c r="F107" s="33">
        <v>14886</v>
      </c>
      <c r="G107" s="33"/>
      <c r="H107" s="48"/>
      <c r="I107" s="48"/>
      <c r="J107" s="48"/>
      <c r="K107" s="48"/>
      <c r="L107" s="33"/>
      <c r="M107" s="94"/>
      <c r="N107" s="94"/>
      <c r="O107" s="94"/>
      <c r="P107" s="136"/>
      <c r="Q107" s="137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GV107" s="16"/>
      <c r="GW107" s="16"/>
      <c r="GX107" s="16"/>
      <c r="GY107" s="16"/>
      <c r="GZ107" s="16"/>
      <c r="HA107" s="16"/>
      <c r="HB107" s="16"/>
      <c r="HC107" s="16"/>
      <c r="HD107" s="16"/>
      <c r="HE107" s="16"/>
      <c r="HF107" s="16"/>
      <c r="HG107" s="16"/>
      <c r="HH107" s="16"/>
      <c r="HI107" s="16"/>
      <c r="HJ107" s="16"/>
      <c r="HK107" s="16"/>
      <c r="HL107" s="16"/>
      <c r="HM107" s="16"/>
      <c r="HN107" s="16"/>
      <c r="HO107" s="16"/>
      <c r="HP107" s="16"/>
      <c r="HQ107" s="16"/>
      <c r="HR107" s="16"/>
      <c r="HS107" s="16"/>
      <c r="HT107" s="16"/>
      <c r="HU107" s="16"/>
      <c r="HV107" s="16"/>
      <c r="HW107" s="16"/>
      <c r="HX107" s="16"/>
      <c r="HY107" s="16"/>
      <c r="HZ107" s="16"/>
      <c r="IA107" s="16"/>
      <c r="IB107" s="16"/>
      <c r="IC107" s="16"/>
      <c r="ID107" s="16"/>
      <c r="IE107" s="16"/>
      <c r="IF107" s="16"/>
      <c r="IG107" s="16"/>
      <c r="IH107" s="16"/>
      <c r="II107" s="16"/>
      <c r="IJ107" s="16"/>
      <c r="IK107" s="16"/>
      <c r="IL107" s="16"/>
      <c r="IM107" s="16"/>
      <c r="IN107" s="16"/>
      <c r="IO107" s="16"/>
      <c r="IP107" s="16"/>
      <c r="IQ107" s="16"/>
      <c r="IR107" s="16"/>
      <c r="IS107" s="16"/>
      <c r="IT107" s="16"/>
      <c r="IU107" s="16"/>
      <c r="IV107" s="16"/>
    </row>
    <row r="108" spans="1:256" s="17" customFormat="1" ht="15.75">
      <c r="A108" s="138" t="s">
        <v>103</v>
      </c>
      <c r="B108" s="137" t="s">
        <v>72</v>
      </c>
      <c r="C108" s="42" t="s">
        <v>57</v>
      </c>
      <c r="D108" s="33">
        <f>E108</f>
        <v>11795117</v>
      </c>
      <c r="E108" s="33">
        <v>11795117</v>
      </c>
      <c r="F108" s="33"/>
      <c r="G108" s="33"/>
      <c r="H108" s="48"/>
      <c r="I108" s="48"/>
      <c r="J108" s="48"/>
      <c r="K108" s="48"/>
      <c r="L108" s="33"/>
      <c r="M108" s="94"/>
      <c r="N108" s="94"/>
      <c r="O108" s="94"/>
      <c r="P108" s="136" t="s">
        <v>50</v>
      </c>
      <c r="Q108" s="141" t="s">
        <v>73</v>
      </c>
      <c r="R108" s="229">
        <v>2.621</v>
      </c>
      <c r="S108" s="160" t="s">
        <v>81</v>
      </c>
      <c r="T108" s="160" t="s">
        <v>81</v>
      </c>
      <c r="U108" s="160" t="s">
        <v>82</v>
      </c>
      <c r="V108" s="160" t="s">
        <v>81</v>
      </c>
      <c r="W108" s="160" t="s">
        <v>81</v>
      </c>
      <c r="X108" s="160" t="s">
        <v>81</v>
      </c>
      <c r="Y108" s="36"/>
      <c r="Z108" s="36"/>
      <c r="AA108" s="36"/>
      <c r="AB108" s="37"/>
      <c r="AC108" s="229">
        <v>2.621</v>
      </c>
      <c r="GV108" s="16"/>
      <c r="GW108" s="16"/>
      <c r="GX108" s="16"/>
      <c r="GY108" s="16"/>
      <c r="GZ108" s="16"/>
      <c r="HA108" s="16"/>
      <c r="HB108" s="16"/>
      <c r="HC108" s="16"/>
      <c r="HD108" s="16"/>
      <c r="HE108" s="16"/>
      <c r="HF108" s="16"/>
      <c r="HG108" s="16"/>
      <c r="HH108" s="16"/>
      <c r="HI108" s="16"/>
      <c r="HJ108" s="16"/>
      <c r="HK108" s="16"/>
      <c r="HL108" s="16"/>
      <c r="HM108" s="16"/>
      <c r="HN108" s="16"/>
      <c r="HO108" s="16"/>
      <c r="HP108" s="16"/>
      <c r="HQ108" s="16"/>
      <c r="HR108" s="16"/>
      <c r="HS108" s="16"/>
      <c r="HT108" s="16"/>
      <c r="HU108" s="16"/>
      <c r="HV108" s="16"/>
      <c r="HW108" s="16"/>
      <c r="HX108" s="16"/>
      <c r="HY108" s="16"/>
      <c r="HZ108" s="16"/>
      <c r="IA108" s="16"/>
      <c r="IB108" s="16"/>
      <c r="IC108" s="16"/>
      <c r="ID108" s="16"/>
      <c r="IE108" s="16"/>
      <c r="IF108" s="16"/>
      <c r="IG108" s="16"/>
      <c r="IH108" s="16"/>
      <c r="II108" s="16"/>
      <c r="IJ108" s="16"/>
      <c r="IK108" s="16"/>
      <c r="IL108" s="16"/>
      <c r="IM108" s="16"/>
      <c r="IN108" s="16"/>
      <c r="IO108" s="16"/>
      <c r="IP108" s="16"/>
      <c r="IQ108" s="16"/>
      <c r="IR108" s="16"/>
      <c r="IS108" s="16"/>
      <c r="IT108" s="16"/>
      <c r="IU108" s="16"/>
      <c r="IV108" s="16"/>
    </row>
    <row r="109" spans="1:256" s="17" customFormat="1" ht="34.5" customHeight="1">
      <c r="A109" s="139"/>
      <c r="B109" s="143"/>
      <c r="C109" s="44" t="s">
        <v>58</v>
      </c>
      <c r="D109" s="33">
        <f>E109</f>
        <v>11795117</v>
      </c>
      <c r="E109" s="33">
        <v>11795117</v>
      </c>
      <c r="F109" s="33"/>
      <c r="G109" s="33"/>
      <c r="H109" s="48"/>
      <c r="I109" s="48"/>
      <c r="J109" s="48"/>
      <c r="K109" s="48"/>
      <c r="L109" s="33"/>
      <c r="M109" s="94"/>
      <c r="N109" s="94"/>
      <c r="O109" s="94"/>
      <c r="P109" s="165"/>
      <c r="Q109" s="143"/>
      <c r="R109" s="166"/>
      <c r="S109" s="163"/>
      <c r="T109" s="163"/>
      <c r="U109" s="163"/>
      <c r="V109" s="163"/>
      <c r="W109" s="140"/>
      <c r="X109" s="163"/>
      <c r="Y109" s="36"/>
      <c r="Z109" s="36"/>
      <c r="AA109" s="36"/>
      <c r="AB109" s="37"/>
      <c r="AC109" s="166"/>
      <c r="GV109" s="16"/>
      <c r="GW109" s="16"/>
      <c r="GX109" s="16"/>
      <c r="GY109" s="16"/>
      <c r="GZ109" s="16"/>
      <c r="HA109" s="16"/>
      <c r="HB109" s="16"/>
      <c r="HC109" s="16"/>
      <c r="HD109" s="16"/>
      <c r="HE109" s="16"/>
      <c r="HF109" s="16"/>
      <c r="HG109" s="16"/>
      <c r="HH109" s="16"/>
      <c r="HI109" s="16"/>
      <c r="HJ109" s="16"/>
      <c r="HK109" s="16"/>
      <c r="HL109" s="16"/>
      <c r="HM109" s="16"/>
      <c r="HN109" s="16"/>
      <c r="HO109" s="16"/>
      <c r="HP109" s="16"/>
      <c r="HQ109" s="16"/>
      <c r="HR109" s="16"/>
      <c r="HS109" s="16"/>
      <c r="HT109" s="16"/>
      <c r="HU109" s="16"/>
      <c r="HV109" s="16"/>
      <c r="HW109" s="16"/>
      <c r="HX109" s="16"/>
      <c r="HY109" s="16"/>
      <c r="HZ109" s="16"/>
      <c r="IA109" s="16"/>
      <c r="IB109" s="16"/>
      <c r="IC109" s="16"/>
      <c r="ID109" s="16"/>
      <c r="IE109" s="16"/>
      <c r="IF109" s="16"/>
      <c r="IG109" s="16"/>
      <c r="IH109" s="16"/>
      <c r="II109" s="16"/>
      <c r="IJ109" s="16"/>
      <c r="IK109" s="16"/>
      <c r="IL109" s="16"/>
      <c r="IM109" s="16"/>
      <c r="IN109" s="16"/>
      <c r="IO109" s="16"/>
      <c r="IP109" s="16"/>
      <c r="IQ109" s="16"/>
      <c r="IR109" s="16"/>
      <c r="IS109" s="16"/>
      <c r="IT109" s="16"/>
      <c r="IU109" s="16"/>
      <c r="IV109" s="16"/>
    </row>
    <row r="110" spans="1:256" s="17" customFormat="1" ht="15.6" customHeight="1">
      <c r="A110" s="254"/>
      <c r="B110" s="137" t="s">
        <v>111</v>
      </c>
      <c r="C110" s="42" t="s">
        <v>57</v>
      </c>
      <c r="D110" s="33">
        <f>E110+F110+G110+L110+M110+N110+O110</f>
        <v>3317336361</v>
      </c>
      <c r="E110" s="33">
        <v>627383785</v>
      </c>
      <c r="F110" s="33">
        <v>346023219</v>
      </c>
      <c r="G110" s="33">
        <v>329251371</v>
      </c>
      <c r="H110" s="48"/>
      <c r="I110" s="48"/>
      <c r="J110" s="48"/>
      <c r="K110" s="48"/>
      <c r="L110" s="33">
        <v>514677986</v>
      </c>
      <c r="M110" s="33">
        <v>500000000</v>
      </c>
      <c r="N110" s="33">
        <v>500000000</v>
      </c>
      <c r="O110" s="33">
        <v>500000000</v>
      </c>
      <c r="P110" s="65" t="s">
        <v>59</v>
      </c>
      <c r="Q110" s="65" t="s">
        <v>59</v>
      </c>
      <c r="R110" s="65" t="s">
        <v>59</v>
      </c>
      <c r="S110" s="65" t="s">
        <v>59</v>
      </c>
      <c r="T110" s="65" t="s">
        <v>59</v>
      </c>
      <c r="U110" s="65" t="s">
        <v>59</v>
      </c>
      <c r="V110" s="65" t="s">
        <v>59</v>
      </c>
      <c r="W110" s="65" t="s">
        <v>59</v>
      </c>
      <c r="X110" s="65" t="s">
        <v>59</v>
      </c>
      <c r="Y110" s="36"/>
      <c r="Z110" s="36"/>
      <c r="AA110" s="36"/>
      <c r="AB110" s="37"/>
      <c r="AC110" s="70" t="s">
        <v>59</v>
      </c>
      <c r="GV110" s="16"/>
      <c r="GW110" s="16"/>
      <c r="GX110" s="16"/>
      <c r="GY110" s="16"/>
      <c r="GZ110" s="16"/>
      <c r="HA110" s="16"/>
      <c r="HB110" s="16"/>
      <c r="HC110" s="16"/>
      <c r="HD110" s="16"/>
      <c r="HE110" s="16"/>
      <c r="HF110" s="16"/>
      <c r="HG110" s="16"/>
      <c r="HH110" s="16"/>
      <c r="HI110" s="16"/>
      <c r="HJ110" s="16"/>
      <c r="HK110" s="16"/>
      <c r="HL110" s="16"/>
      <c r="HM110" s="16"/>
      <c r="HN110" s="16"/>
      <c r="HO110" s="16"/>
      <c r="HP110" s="16"/>
      <c r="HQ110" s="16"/>
      <c r="HR110" s="16"/>
      <c r="HS110" s="16"/>
      <c r="HT110" s="16"/>
      <c r="HU110" s="16"/>
      <c r="HV110" s="16"/>
      <c r="HW110" s="16"/>
      <c r="HX110" s="16"/>
      <c r="HY110" s="16"/>
      <c r="HZ110" s="16"/>
      <c r="IA110" s="16"/>
      <c r="IB110" s="16"/>
      <c r="IC110" s="16"/>
      <c r="ID110" s="16"/>
      <c r="IE110" s="16"/>
      <c r="IF110" s="16"/>
      <c r="IG110" s="16"/>
      <c r="IH110" s="16"/>
      <c r="II110" s="16"/>
      <c r="IJ110" s="16"/>
      <c r="IK110" s="16"/>
      <c r="IL110" s="16"/>
      <c r="IM110" s="16"/>
      <c r="IN110" s="16"/>
      <c r="IO110" s="16"/>
      <c r="IP110" s="16"/>
      <c r="IQ110" s="16"/>
      <c r="IR110" s="16"/>
      <c r="IS110" s="16"/>
      <c r="IT110" s="16"/>
      <c r="IU110" s="16"/>
      <c r="IV110" s="16"/>
    </row>
    <row r="111" spans="1:256" s="17" customFormat="1" ht="81" customHeight="1">
      <c r="A111" s="254"/>
      <c r="B111" s="137"/>
      <c r="C111" s="44" t="s">
        <v>65</v>
      </c>
      <c r="D111" s="33">
        <f>E111+F111+G111+L111+M111+N111+O111</f>
        <v>2613277700</v>
      </c>
      <c r="E111" s="33">
        <v>448918600</v>
      </c>
      <c r="F111" s="33">
        <v>197121700</v>
      </c>
      <c r="G111" s="33">
        <v>237975000</v>
      </c>
      <c r="H111" s="48"/>
      <c r="I111" s="48"/>
      <c r="J111" s="48"/>
      <c r="K111" s="48"/>
      <c r="L111" s="33">
        <v>439262400</v>
      </c>
      <c r="M111" s="33">
        <v>430000000</v>
      </c>
      <c r="N111" s="33">
        <v>430000000</v>
      </c>
      <c r="O111" s="33">
        <v>430000000</v>
      </c>
      <c r="P111" s="65" t="s">
        <v>59</v>
      </c>
      <c r="Q111" s="65" t="s">
        <v>59</v>
      </c>
      <c r="R111" s="65" t="s">
        <v>59</v>
      </c>
      <c r="S111" s="65" t="s">
        <v>59</v>
      </c>
      <c r="T111" s="65" t="s">
        <v>59</v>
      </c>
      <c r="U111" s="65" t="s">
        <v>59</v>
      </c>
      <c r="V111" s="65" t="s">
        <v>59</v>
      </c>
      <c r="W111" s="65" t="s">
        <v>59</v>
      </c>
      <c r="X111" s="65" t="s">
        <v>59</v>
      </c>
      <c r="Y111" s="36"/>
      <c r="Z111" s="36"/>
      <c r="AA111" s="36"/>
      <c r="AB111" s="37"/>
      <c r="AC111" s="70" t="s">
        <v>59</v>
      </c>
      <c r="GV111" s="16"/>
      <c r="GW111" s="16"/>
      <c r="GX111" s="16"/>
      <c r="GY111" s="16"/>
      <c r="GZ111" s="16"/>
      <c r="HA111" s="16"/>
      <c r="HB111" s="16"/>
      <c r="HC111" s="16"/>
      <c r="HD111" s="16"/>
      <c r="HE111" s="16"/>
      <c r="HF111" s="16"/>
      <c r="HG111" s="16"/>
      <c r="HH111" s="16"/>
      <c r="HI111" s="16"/>
      <c r="HJ111" s="16"/>
      <c r="HK111" s="16"/>
      <c r="HL111" s="16"/>
      <c r="HM111" s="16"/>
      <c r="HN111" s="16"/>
      <c r="HO111" s="16"/>
      <c r="HP111" s="16"/>
      <c r="HQ111" s="16"/>
      <c r="HR111" s="16"/>
      <c r="HS111" s="16"/>
      <c r="HT111" s="16"/>
      <c r="HU111" s="16"/>
      <c r="HV111" s="16"/>
      <c r="HW111" s="16"/>
      <c r="HX111" s="16"/>
      <c r="HY111" s="16"/>
      <c r="HZ111" s="16"/>
      <c r="IA111" s="16"/>
      <c r="IB111" s="16"/>
      <c r="IC111" s="16"/>
      <c r="ID111" s="16"/>
      <c r="IE111" s="16"/>
      <c r="IF111" s="16"/>
      <c r="IG111" s="16"/>
      <c r="IH111" s="16"/>
      <c r="II111" s="16"/>
      <c r="IJ111" s="16"/>
      <c r="IK111" s="16"/>
      <c r="IL111" s="16"/>
      <c r="IM111" s="16"/>
      <c r="IN111" s="16"/>
      <c r="IO111" s="16"/>
      <c r="IP111" s="16"/>
      <c r="IQ111" s="16"/>
      <c r="IR111" s="16"/>
      <c r="IS111" s="16"/>
      <c r="IT111" s="16"/>
      <c r="IU111" s="16"/>
      <c r="IV111" s="16"/>
    </row>
    <row r="112" spans="1:256" s="17" customFormat="1" ht="31.5">
      <c r="A112" s="254"/>
      <c r="B112" s="137"/>
      <c r="C112" s="44" t="s">
        <v>58</v>
      </c>
      <c r="D112" s="33">
        <f>E112+F112+G112+L112+M112+N112+O112</f>
        <v>704058661</v>
      </c>
      <c r="E112" s="33">
        <v>178465185</v>
      </c>
      <c r="F112" s="33">
        <v>148901519</v>
      </c>
      <c r="G112" s="33">
        <v>91276371</v>
      </c>
      <c r="H112" s="48"/>
      <c r="I112" s="48"/>
      <c r="J112" s="48"/>
      <c r="K112" s="48"/>
      <c r="L112" s="33">
        <v>75415586</v>
      </c>
      <c r="M112" s="33">
        <v>70000000</v>
      </c>
      <c r="N112" s="33">
        <v>70000000</v>
      </c>
      <c r="O112" s="33">
        <v>70000000</v>
      </c>
      <c r="P112" s="65" t="s">
        <v>59</v>
      </c>
      <c r="Q112" s="65" t="s">
        <v>59</v>
      </c>
      <c r="R112" s="65" t="s">
        <v>59</v>
      </c>
      <c r="S112" s="65" t="s">
        <v>59</v>
      </c>
      <c r="T112" s="65" t="s">
        <v>59</v>
      </c>
      <c r="U112" s="65" t="s">
        <v>59</v>
      </c>
      <c r="V112" s="65" t="s">
        <v>59</v>
      </c>
      <c r="W112" s="65" t="s">
        <v>59</v>
      </c>
      <c r="X112" s="65" t="s">
        <v>59</v>
      </c>
      <c r="Y112" s="36"/>
      <c r="Z112" s="36"/>
      <c r="AA112" s="36"/>
      <c r="AB112" s="37"/>
      <c r="AC112" s="70" t="s">
        <v>59</v>
      </c>
      <c r="GV112" s="16"/>
      <c r="GW112" s="16"/>
      <c r="GX112" s="16"/>
      <c r="GY112" s="16"/>
      <c r="GZ112" s="16"/>
      <c r="HA112" s="16"/>
      <c r="HB112" s="16"/>
      <c r="HC112" s="16"/>
      <c r="HD112" s="16"/>
      <c r="HE112" s="16"/>
      <c r="HF112" s="16"/>
      <c r="HG112" s="16"/>
      <c r="HH112" s="16"/>
      <c r="HI112" s="16"/>
      <c r="HJ112" s="16"/>
      <c r="HK112" s="16"/>
      <c r="HL112" s="16"/>
      <c r="HM112" s="16"/>
      <c r="HN112" s="16"/>
      <c r="HO112" s="16"/>
      <c r="HP112" s="16"/>
      <c r="HQ112" s="16"/>
      <c r="HR112" s="16"/>
      <c r="HS112" s="16"/>
      <c r="HT112" s="16"/>
      <c r="HU112" s="16"/>
      <c r="HV112" s="16"/>
      <c r="HW112" s="16"/>
      <c r="HX112" s="16"/>
      <c r="HY112" s="16"/>
      <c r="HZ112" s="16"/>
      <c r="IA112" s="16"/>
      <c r="IB112" s="16"/>
      <c r="IC112" s="16"/>
      <c r="ID112" s="16"/>
      <c r="IE112" s="16"/>
      <c r="IF112" s="16"/>
      <c r="IG112" s="16"/>
      <c r="IH112" s="16"/>
      <c r="II112" s="16"/>
      <c r="IJ112" s="16"/>
      <c r="IK112" s="16"/>
      <c r="IL112" s="16"/>
      <c r="IM112" s="16"/>
      <c r="IN112" s="16"/>
      <c r="IO112" s="16"/>
      <c r="IP112" s="16"/>
      <c r="IQ112" s="16"/>
      <c r="IR112" s="16"/>
      <c r="IS112" s="16"/>
      <c r="IT112" s="16"/>
      <c r="IU112" s="16"/>
      <c r="IV112" s="16"/>
    </row>
    <row r="113" spans="1:256" s="17" customFormat="1" ht="39" customHeight="1">
      <c r="A113" s="95"/>
      <c r="B113" s="168" t="s">
        <v>66</v>
      </c>
      <c r="C113" s="168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96"/>
      <c r="Z113" s="96"/>
      <c r="AA113" s="96"/>
      <c r="AB113" s="81"/>
      <c r="AC113" s="97"/>
      <c r="GV113" s="16"/>
      <c r="GW113" s="16"/>
      <c r="GX113" s="16"/>
      <c r="GY113" s="16"/>
      <c r="GZ113" s="16"/>
      <c r="HA113" s="16"/>
      <c r="HB113" s="16"/>
      <c r="HC113" s="16"/>
      <c r="HD113" s="16"/>
      <c r="HE113" s="16"/>
      <c r="HF113" s="16"/>
      <c r="HG113" s="16"/>
      <c r="HH113" s="16"/>
      <c r="HI113" s="16"/>
      <c r="HJ113" s="16"/>
      <c r="HK113" s="16"/>
      <c r="HL113" s="16"/>
      <c r="HM113" s="16"/>
      <c r="HN113" s="16"/>
      <c r="HO113" s="16"/>
      <c r="HP113" s="16"/>
      <c r="HQ113" s="16"/>
      <c r="HR113" s="16"/>
      <c r="HS113" s="16"/>
      <c r="HT113" s="16"/>
      <c r="HU113" s="16"/>
      <c r="HV113" s="16"/>
      <c r="HW113" s="16"/>
      <c r="HX113" s="16"/>
      <c r="HY113" s="16"/>
      <c r="HZ113" s="16"/>
      <c r="IA113" s="16"/>
      <c r="IB113" s="16"/>
      <c r="IC113" s="16"/>
      <c r="ID113" s="16"/>
      <c r="IE113" s="16"/>
      <c r="IF113" s="16"/>
      <c r="IG113" s="16"/>
      <c r="IH113" s="16"/>
      <c r="II113" s="16"/>
      <c r="IJ113" s="16"/>
      <c r="IK113" s="16"/>
      <c r="IL113" s="16"/>
      <c r="IM113" s="16"/>
      <c r="IN113" s="16"/>
      <c r="IO113" s="16"/>
      <c r="IP113" s="16"/>
      <c r="IQ113" s="16"/>
      <c r="IR113" s="16"/>
      <c r="IS113" s="16"/>
      <c r="IT113" s="16"/>
      <c r="IU113" s="16"/>
      <c r="IV113" s="16"/>
    </row>
    <row r="114" spans="1:256" s="17" customFormat="1" ht="15.6" customHeight="1">
      <c r="A114" s="139" t="s">
        <v>104</v>
      </c>
      <c r="B114" s="169" t="s">
        <v>125</v>
      </c>
      <c r="C114" s="98" t="s">
        <v>57</v>
      </c>
      <c r="D114" s="84">
        <v>50082927</v>
      </c>
      <c r="E114" s="84">
        <v>5694621</v>
      </c>
      <c r="F114" s="84">
        <v>7398051</v>
      </c>
      <c r="G114" s="84">
        <v>7398051</v>
      </c>
      <c r="H114" s="84">
        <v>5694621</v>
      </c>
      <c r="I114" s="84">
        <v>5694621</v>
      </c>
      <c r="J114" s="84">
        <v>5694621</v>
      </c>
      <c r="K114" s="84">
        <v>5694621</v>
      </c>
      <c r="L114" s="84">
        <v>7398051</v>
      </c>
      <c r="M114" s="84">
        <v>7398051</v>
      </c>
      <c r="N114" s="84">
        <v>7398051</v>
      </c>
      <c r="O114" s="84">
        <v>7398051</v>
      </c>
      <c r="P114" s="165" t="s">
        <v>50</v>
      </c>
      <c r="Q114" s="143" t="s">
        <v>68</v>
      </c>
      <c r="R114" s="163">
        <v>3.14</v>
      </c>
      <c r="S114" s="166">
        <v>7.4930000000000003</v>
      </c>
      <c r="T114" s="166">
        <v>7.4930000000000003</v>
      </c>
      <c r="U114" s="166">
        <v>7.4930000000000003</v>
      </c>
      <c r="V114" s="166">
        <v>7.4930000000000003</v>
      </c>
      <c r="W114" s="166">
        <v>7.4930000000000003</v>
      </c>
      <c r="X114" s="166">
        <v>7.4930000000000003</v>
      </c>
      <c r="Y114" s="36"/>
      <c r="Z114" s="36"/>
      <c r="AA114" s="36"/>
      <c r="AB114" s="91"/>
      <c r="AC114" s="201">
        <v>48.097999999999999</v>
      </c>
      <c r="GV114" s="16"/>
      <c r="GW114" s="16"/>
      <c r="GX114" s="16"/>
      <c r="GY114" s="16"/>
      <c r="GZ114" s="16"/>
      <c r="HA114" s="16"/>
      <c r="HB114" s="16"/>
      <c r="HC114" s="16"/>
      <c r="HD114" s="16"/>
      <c r="HE114" s="16"/>
      <c r="HF114" s="16"/>
      <c r="HG114" s="16"/>
      <c r="HH114" s="16"/>
      <c r="HI114" s="16"/>
      <c r="HJ114" s="16"/>
      <c r="HK114" s="16"/>
      <c r="HL114" s="16"/>
      <c r="HM114" s="16"/>
      <c r="HN114" s="16"/>
      <c r="HO114" s="16"/>
      <c r="HP114" s="16"/>
      <c r="HQ114" s="16"/>
      <c r="HR114" s="16"/>
      <c r="HS114" s="16"/>
      <c r="HT114" s="16"/>
      <c r="HU114" s="16"/>
      <c r="HV114" s="16"/>
      <c r="HW114" s="16"/>
      <c r="HX114" s="16"/>
      <c r="HY114" s="16"/>
      <c r="HZ114" s="16"/>
      <c r="IA114" s="16"/>
      <c r="IB114" s="16"/>
      <c r="IC114" s="16"/>
      <c r="ID114" s="16"/>
      <c r="IE114" s="16"/>
      <c r="IF114" s="16"/>
      <c r="IG114" s="16"/>
      <c r="IH114" s="16"/>
      <c r="II114" s="16"/>
      <c r="IJ114" s="16"/>
      <c r="IK114" s="16"/>
      <c r="IL114" s="16"/>
      <c r="IM114" s="16"/>
      <c r="IN114" s="16"/>
      <c r="IO114" s="16"/>
      <c r="IP114" s="16"/>
      <c r="IQ114" s="16"/>
      <c r="IR114" s="16"/>
      <c r="IS114" s="16"/>
      <c r="IT114" s="16"/>
      <c r="IU114" s="16"/>
      <c r="IV114" s="16"/>
    </row>
    <row r="115" spans="1:256" s="17" customFormat="1" ht="35.25" customHeight="1">
      <c r="A115" s="139"/>
      <c r="B115" s="170"/>
      <c r="C115" s="99" t="s">
        <v>58</v>
      </c>
      <c r="D115" s="33">
        <v>50082927</v>
      </c>
      <c r="E115" s="33">
        <v>5694621</v>
      </c>
      <c r="F115" s="33">
        <v>7398051</v>
      </c>
      <c r="G115" s="33">
        <v>7398051</v>
      </c>
      <c r="H115" s="33">
        <v>5694621</v>
      </c>
      <c r="I115" s="33">
        <v>5694621</v>
      </c>
      <c r="J115" s="33">
        <v>5694621</v>
      </c>
      <c r="K115" s="33">
        <v>5694621</v>
      </c>
      <c r="L115" s="33">
        <v>7398051</v>
      </c>
      <c r="M115" s="33">
        <v>7398051</v>
      </c>
      <c r="N115" s="33">
        <v>7398051</v>
      </c>
      <c r="O115" s="33">
        <v>7398051</v>
      </c>
      <c r="P115" s="136"/>
      <c r="Q115" s="137"/>
      <c r="R115" s="164"/>
      <c r="S115" s="135"/>
      <c r="T115" s="135"/>
      <c r="U115" s="135"/>
      <c r="V115" s="135"/>
      <c r="W115" s="135"/>
      <c r="X115" s="135"/>
      <c r="Y115" s="36"/>
      <c r="Z115" s="36"/>
      <c r="AA115" s="36"/>
      <c r="AB115" s="100"/>
      <c r="AC115" s="166"/>
      <c r="GV115" s="16"/>
      <c r="GW115" s="16"/>
      <c r="GX115" s="16"/>
      <c r="GY115" s="16"/>
      <c r="GZ115" s="16"/>
      <c r="HA115" s="16"/>
      <c r="HB115" s="16"/>
      <c r="HC115" s="16"/>
      <c r="HD115" s="16"/>
      <c r="HE115" s="16"/>
      <c r="HF115" s="16"/>
      <c r="HG115" s="16"/>
      <c r="HH115" s="16"/>
      <c r="HI115" s="16"/>
      <c r="HJ115" s="16"/>
      <c r="HK115" s="16"/>
      <c r="HL115" s="16"/>
      <c r="HM115" s="16"/>
      <c r="HN115" s="16"/>
      <c r="HO115" s="16"/>
      <c r="HP115" s="16"/>
      <c r="HQ115" s="16"/>
      <c r="HR115" s="16"/>
      <c r="HS115" s="16"/>
      <c r="HT115" s="16"/>
      <c r="HU115" s="16"/>
      <c r="HV115" s="16"/>
      <c r="HW115" s="16"/>
      <c r="HX115" s="16"/>
      <c r="HY115" s="16"/>
      <c r="HZ115" s="16"/>
      <c r="IA115" s="16"/>
      <c r="IB115" s="16"/>
      <c r="IC115" s="16"/>
      <c r="ID115" s="16"/>
      <c r="IE115" s="16"/>
      <c r="IF115" s="16"/>
      <c r="IG115" s="16"/>
      <c r="IH115" s="16"/>
      <c r="II115" s="16"/>
      <c r="IJ115" s="16"/>
      <c r="IK115" s="16"/>
      <c r="IL115" s="16"/>
      <c r="IM115" s="16"/>
      <c r="IN115" s="16"/>
      <c r="IO115" s="16"/>
      <c r="IP115" s="16"/>
      <c r="IQ115" s="16"/>
      <c r="IR115" s="16"/>
      <c r="IS115" s="16"/>
      <c r="IT115" s="16"/>
      <c r="IU115" s="16"/>
      <c r="IV115" s="16"/>
    </row>
    <row r="116" spans="1:256" s="17" customFormat="1" ht="15.6" customHeight="1">
      <c r="A116" s="136"/>
      <c r="B116" s="143" t="s">
        <v>112</v>
      </c>
      <c r="C116" s="42" t="s">
        <v>57</v>
      </c>
      <c r="D116" s="33">
        <v>50082927</v>
      </c>
      <c r="E116" s="33">
        <v>5694621</v>
      </c>
      <c r="F116" s="33">
        <v>7398051</v>
      </c>
      <c r="G116" s="33">
        <v>7398051</v>
      </c>
      <c r="H116" s="33">
        <v>5694621</v>
      </c>
      <c r="I116" s="33">
        <v>5694621</v>
      </c>
      <c r="J116" s="33">
        <v>5694621</v>
      </c>
      <c r="K116" s="33">
        <v>5694621</v>
      </c>
      <c r="L116" s="33">
        <v>7398051</v>
      </c>
      <c r="M116" s="33">
        <v>7398051</v>
      </c>
      <c r="N116" s="33">
        <v>7398051</v>
      </c>
      <c r="O116" s="33">
        <v>7398051</v>
      </c>
      <c r="P116" s="65" t="s">
        <v>59</v>
      </c>
      <c r="Q116" s="65" t="s">
        <v>59</v>
      </c>
      <c r="R116" s="65" t="s">
        <v>59</v>
      </c>
      <c r="S116" s="65" t="s">
        <v>59</v>
      </c>
      <c r="T116" s="65" t="s">
        <v>59</v>
      </c>
      <c r="U116" s="65" t="s">
        <v>59</v>
      </c>
      <c r="V116" s="65" t="s">
        <v>59</v>
      </c>
      <c r="W116" s="65" t="s">
        <v>59</v>
      </c>
      <c r="X116" s="65" t="s">
        <v>59</v>
      </c>
      <c r="Y116" s="36"/>
      <c r="Z116" s="36"/>
      <c r="AA116" s="36"/>
      <c r="AB116" s="100"/>
      <c r="AC116" s="70" t="s">
        <v>59</v>
      </c>
      <c r="GV116" s="16"/>
      <c r="GW116" s="16"/>
      <c r="GX116" s="16"/>
      <c r="GY116" s="16"/>
      <c r="GZ116" s="16"/>
      <c r="HA116" s="16"/>
      <c r="HB116" s="16"/>
      <c r="HC116" s="16"/>
      <c r="HD116" s="16"/>
      <c r="HE116" s="16"/>
      <c r="HF116" s="16"/>
      <c r="HG116" s="16"/>
      <c r="HH116" s="16"/>
      <c r="HI116" s="16"/>
      <c r="HJ116" s="16"/>
      <c r="HK116" s="16"/>
      <c r="HL116" s="16"/>
      <c r="HM116" s="16"/>
      <c r="HN116" s="16"/>
      <c r="HO116" s="16"/>
      <c r="HP116" s="16"/>
      <c r="HQ116" s="16"/>
      <c r="HR116" s="16"/>
      <c r="HS116" s="16"/>
      <c r="HT116" s="16"/>
      <c r="HU116" s="16"/>
      <c r="HV116" s="16"/>
      <c r="HW116" s="16"/>
      <c r="HX116" s="16"/>
      <c r="HY116" s="16"/>
      <c r="HZ116" s="16"/>
      <c r="IA116" s="16"/>
      <c r="IB116" s="16"/>
      <c r="IC116" s="16"/>
      <c r="ID116" s="16"/>
      <c r="IE116" s="16"/>
      <c r="IF116" s="16"/>
      <c r="IG116" s="16"/>
      <c r="IH116" s="16"/>
      <c r="II116" s="16"/>
      <c r="IJ116" s="16"/>
      <c r="IK116" s="16"/>
      <c r="IL116" s="16"/>
      <c r="IM116" s="16"/>
      <c r="IN116" s="16"/>
      <c r="IO116" s="16"/>
      <c r="IP116" s="16"/>
      <c r="IQ116" s="16"/>
      <c r="IR116" s="16"/>
      <c r="IS116" s="16"/>
      <c r="IT116" s="16"/>
      <c r="IU116" s="16"/>
      <c r="IV116" s="16"/>
    </row>
    <row r="117" spans="1:256" s="17" customFormat="1" ht="31.5">
      <c r="A117" s="136"/>
      <c r="B117" s="137"/>
      <c r="C117" s="44" t="s">
        <v>58</v>
      </c>
      <c r="D117" s="33">
        <v>50082927</v>
      </c>
      <c r="E117" s="33">
        <v>5694621</v>
      </c>
      <c r="F117" s="33">
        <v>7398051</v>
      </c>
      <c r="G117" s="33">
        <v>7398051</v>
      </c>
      <c r="H117" s="33">
        <v>5694621</v>
      </c>
      <c r="I117" s="33">
        <v>5694621</v>
      </c>
      <c r="J117" s="33">
        <v>5694621</v>
      </c>
      <c r="K117" s="33">
        <v>5694621</v>
      </c>
      <c r="L117" s="33">
        <v>7398051</v>
      </c>
      <c r="M117" s="33">
        <v>7398051</v>
      </c>
      <c r="N117" s="33">
        <v>7398051</v>
      </c>
      <c r="O117" s="33">
        <v>7398051</v>
      </c>
      <c r="P117" s="65" t="s">
        <v>59</v>
      </c>
      <c r="Q117" s="65" t="s">
        <v>59</v>
      </c>
      <c r="R117" s="65" t="s">
        <v>59</v>
      </c>
      <c r="S117" s="65" t="s">
        <v>59</v>
      </c>
      <c r="T117" s="65" t="s">
        <v>59</v>
      </c>
      <c r="U117" s="65" t="s">
        <v>59</v>
      </c>
      <c r="V117" s="65" t="s">
        <v>59</v>
      </c>
      <c r="W117" s="65" t="s">
        <v>59</v>
      </c>
      <c r="X117" s="65" t="s">
        <v>59</v>
      </c>
      <c r="Y117" s="86"/>
      <c r="Z117" s="86"/>
      <c r="AA117" s="86"/>
      <c r="AB117" s="37"/>
      <c r="AC117" s="70" t="s">
        <v>59</v>
      </c>
    </row>
    <row r="118" spans="1:256" s="17" customFormat="1" ht="36.75" customHeight="1">
      <c r="A118" s="101"/>
      <c r="B118" s="136" t="s">
        <v>70</v>
      </c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Y118" s="36"/>
      <c r="Z118" s="36"/>
      <c r="AA118" s="36"/>
      <c r="AB118" s="37"/>
      <c r="AC118" s="70"/>
      <c r="GV118" s="16"/>
      <c r="GW118" s="16"/>
      <c r="GX118" s="16"/>
      <c r="GY118" s="16"/>
      <c r="GZ118" s="16"/>
      <c r="HA118" s="16"/>
      <c r="HB118" s="16"/>
      <c r="HC118" s="16"/>
      <c r="HD118" s="16"/>
      <c r="HE118" s="16"/>
      <c r="HF118" s="16"/>
      <c r="HG118" s="16"/>
      <c r="HH118" s="16"/>
      <c r="HI118" s="16"/>
      <c r="HJ118" s="16"/>
      <c r="HK118" s="16"/>
      <c r="HL118" s="16"/>
      <c r="HM118" s="16"/>
      <c r="HN118" s="16"/>
      <c r="HO118" s="16"/>
      <c r="HP118" s="16"/>
      <c r="HQ118" s="16"/>
      <c r="HR118" s="16"/>
      <c r="HS118" s="16"/>
      <c r="HT118" s="16"/>
      <c r="HU118" s="16"/>
      <c r="HV118" s="16"/>
      <c r="HW118" s="16"/>
      <c r="HX118" s="16"/>
      <c r="HY118" s="16"/>
      <c r="HZ118" s="16"/>
      <c r="IA118" s="16"/>
      <c r="IB118" s="16"/>
      <c r="IC118" s="16"/>
      <c r="ID118" s="16"/>
      <c r="IE118" s="16"/>
      <c r="IF118" s="16"/>
      <c r="IG118" s="16"/>
      <c r="IH118" s="16"/>
      <c r="II118" s="16"/>
      <c r="IJ118" s="16"/>
      <c r="IK118" s="16"/>
      <c r="IL118" s="16"/>
      <c r="IM118" s="16"/>
      <c r="IN118" s="16"/>
      <c r="IO118" s="16"/>
      <c r="IP118" s="16"/>
      <c r="IQ118" s="16"/>
      <c r="IR118" s="16"/>
      <c r="IS118" s="16"/>
      <c r="IT118" s="16"/>
      <c r="IU118" s="16"/>
      <c r="IV118" s="16"/>
    </row>
    <row r="119" spans="1:256" s="17" customFormat="1" ht="15" customHeight="1">
      <c r="A119" s="138" t="s">
        <v>105</v>
      </c>
      <c r="B119" s="161" t="s">
        <v>5</v>
      </c>
      <c r="C119" s="42" t="s">
        <v>57</v>
      </c>
      <c r="D119" s="34">
        <f>E119+F119+G119+L119+M119+N119+O119</f>
        <v>7598737354</v>
      </c>
      <c r="E119" s="33">
        <v>858263998</v>
      </c>
      <c r="F119" s="33">
        <v>1146482020</v>
      </c>
      <c r="G119" s="33">
        <v>1208705486</v>
      </c>
      <c r="H119" s="48"/>
      <c r="I119" s="48"/>
      <c r="J119" s="48"/>
      <c r="K119" s="48"/>
      <c r="L119" s="33">
        <v>1194317290</v>
      </c>
      <c r="M119" s="33">
        <v>982925260</v>
      </c>
      <c r="N119" s="33">
        <v>1061559280</v>
      </c>
      <c r="O119" s="33">
        <v>1146484020</v>
      </c>
      <c r="P119" s="151" t="s">
        <v>50</v>
      </c>
      <c r="Q119" s="162" t="s">
        <v>126</v>
      </c>
      <c r="R119" s="160">
        <v>4321.2700000000004</v>
      </c>
      <c r="S119" s="160">
        <v>4342.97</v>
      </c>
      <c r="T119" s="160">
        <v>4364.67</v>
      </c>
      <c r="U119" s="160">
        <v>4386.37</v>
      </c>
      <c r="V119" s="160">
        <v>4408.07</v>
      </c>
      <c r="W119" s="160">
        <v>4429.7700000000004</v>
      </c>
      <c r="X119" s="160">
        <v>4451.47</v>
      </c>
      <c r="Y119" s="36"/>
      <c r="Z119" s="36"/>
      <c r="AA119" s="36"/>
      <c r="AB119" s="37"/>
      <c r="AC119" s="160">
        <v>4451.47</v>
      </c>
      <c r="GV119" s="16"/>
      <c r="GW119" s="16"/>
      <c r="GX119" s="16"/>
      <c r="GY119" s="16"/>
      <c r="GZ119" s="16"/>
      <c r="HA119" s="16"/>
      <c r="HB119" s="16"/>
      <c r="HC119" s="16"/>
      <c r="HD119" s="16"/>
      <c r="HE119" s="16"/>
      <c r="HF119" s="16"/>
      <c r="HG119" s="16"/>
      <c r="HH119" s="16"/>
      <c r="HI119" s="16"/>
      <c r="HJ119" s="16"/>
      <c r="HK119" s="16"/>
      <c r="HL119" s="16"/>
      <c r="HM119" s="16"/>
      <c r="HN119" s="16"/>
      <c r="HO119" s="16"/>
      <c r="HP119" s="16"/>
      <c r="HQ119" s="16"/>
      <c r="HR119" s="16"/>
      <c r="HS119" s="16"/>
      <c r="HT119" s="16"/>
      <c r="HU119" s="16"/>
      <c r="HV119" s="16"/>
      <c r="HW119" s="16"/>
      <c r="HX119" s="16"/>
      <c r="HY119" s="16"/>
      <c r="HZ119" s="16"/>
      <c r="IA119" s="16"/>
      <c r="IB119" s="16"/>
      <c r="IC119" s="16"/>
      <c r="ID119" s="16"/>
      <c r="IE119" s="16"/>
      <c r="IF119" s="16"/>
      <c r="IG119" s="16"/>
      <c r="IH119" s="16"/>
      <c r="II119" s="16"/>
      <c r="IJ119" s="16"/>
      <c r="IK119" s="16"/>
      <c r="IL119" s="16"/>
      <c r="IM119" s="16"/>
      <c r="IN119" s="16"/>
      <c r="IO119" s="16"/>
      <c r="IP119" s="16"/>
      <c r="IQ119" s="16"/>
      <c r="IR119" s="16"/>
      <c r="IS119" s="16"/>
      <c r="IT119" s="16"/>
      <c r="IU119" s="16"/>
      <c r="IV119" s="16"/>
    </row>
    <row r="120" spans="1:256" s="17" customFormat="1" ht="79.5" customHeight="1">
      <c r="A120" s="139"/>
      <c r="B120" s="161"/>
      <c r="C120" s="44" t="s">
        <v>65</v>
      </c>
      <c r="D120" s="34">
        <f>E120</f>
        <v>1859200</v>
      </c>
      <c r="E120" s="33">
        <v>1859200</v>
      </c>
      <c r="F120" s="39"/>
      <c r="G120" s="39"/>
      <c r="H120" s="102"/>
      <c r="I120" s="102"/>
      <c r="J120" s="102"/>
      <c r="K120" s="102"/>
      <c r="L120" s="39"/>
      <c r="M120" s="33"/>
      <c r="N120" s="33"/>
      <c r="O120" s="33"/>
      <c r="P120" s="151"/>
      <c r="Q120" s="162"/>
      <c r="R120" s="160"/>
      <c r="S120" s="160"/>
      <c r="T120" s="160"/>
      <c r="U120" s="160"/>
      <c r="V120" s="160"/>
      <c r="W120" s="160"/>
      <c r="X120" s="160"/>
      <c r="Y120" s="36"/>
      <c r="Z120" s="36"/>
      <c r="AA120" s="36"/>
      <c r="AB120" s="37"/>
      <c r="AC120" s="209"/>
      <c r="GV120" s="16"/>
      <c r="GW120" s="16"/>
      <c r="GX120" s="16"/>
      <c r="GY120" s="16"/>
      <c r="GZ120" s="16"/>
      <c r="HA120" s="16"/>
      <c r="HB120" s="16"/>
      <c r="HC120" s="16"/>
      <c r="HD120" s="16"/>
      <c r="HE120" s="16"/>
      <c r="HF120" s="16"/>
      <c r="HG120" s="16"/>
      <c r="HH120" s="16"/>
      <c r="HI120" s="16"/>
      <c r="HJ120" s="16"/>
      <c r="HK120" s="16"/>
      <c r="HL120" s="16"/>
      <c r="HM120" s="16"/>
      <c r="HN120" s="16"/>
      <c r="HO120" s="16"/>
      <c r="HP120" s="16"/>
      <c r="HQ120" s="16"/>
      <c r="HR120" s="16"/>
      <c r="HS120" s="16"/>
      <c r="HT120" s="16"/>
      <c r="HU120" s="16"/>
      <c r="HV120" s="16"/>
      <c r="HW120" s="16"/>
      <c r="HX120" s="16"/>
      <c r="HY120" s="16"/>
      <c r="HZ120" s="16"/>
      <c r="IA120" s="16"/>
      <c r="IB120" s="16"/>
      <c r="IC120" s="16"/>
      <c r="ID120" s="16"/>
      <c r="IE120" s="16"/>
      <c r="IF120" s="16"/>
      <c r="IG120" s="16"/>
      <c r="IH120" s="16"/>
      <c r="II120" s="16"/>
      <c r="IJ120" s="16"/>
      <c r="IK120" s="16"/>
      <c r="IL120" s="16"/>
      <c r="IM120" s="16"/>
      <c r="IN120" s="16"/>
      <c r="IO120" s="16"/>
      <c r="IP120" s="16"/>
      <c r="IQ120" s="16"/>
      <c r="IR120" s="16"/>
      <c r="IS120" s="16"/>
      <c r="IT120" s="16"/>
      <c r="IU120" s="16"/>
      <c r="IV120" s="16"/>
    </row>
    <row r="121" spans="1:256" s="17" customFormat="1" ht="33.75" customHeight="1">
      <c r="A121" s="140"/>
      <c r="B121" s="161"/>
      <c r="C121" s="44" t="s">
        <v>58</v>
      </c>
      <c r="D121" s="34">
        <f>E121+F121+G121+L121+M121+N121+O121</f>
        <v>7596878154</v>
      </c>
      <c r="E121" s="33">
        <v>856404798</v>
      </c>
      <c r="F121" s="33">
        <v>1146482020</v>
      </c>
      <c r="G121" s="33">
        <v>1208705486</v>
      </c>
      <c r="H121" s="48"/>
      <c r="I121" s="48"/>
      <c r="J121" s="48"/>
      <c r="K121" s="48"/>
      <c r="L121" s="33">
        <v>1194317290</v>
      </c>
      <c r="M121" s="33">
        <v>982925260</v>
      </c>
      <c r="N121" s="33">
        <v>1061559280</v>
      </c>
      <c r="O121" s="33">
        <v>1146484020</v>
      </c>
      <c r="P121" s="151"/>
      <c r="Q121" s="162"/>
      <c r="R121" s="160"/>
      <c r="S121" s="160"/>
      <c r="T121" s="160"/>
      <c r="U121" s="160"/>
      <c r="V121" s="160"/>
      <c r="W121" s="160"/>
      <c r="X121" s="160"/>
      <c r="Y121" s="36"/>
      <c r="Z121" s="36"/>
      <c r="AA121" s="36"/>
      <c r="AB121" s="37"/>
      <c r="AC121" s="163"/>
      <c r="GV121" s="16"/>
      <c r="GW121" s="16"/>
      <c r="GX121" s="16"/>
      <c r="GY121" s="16"/>
      <c r="GZ121" s="16"/>
      <c r="HA121" s="16"/>
      <c r="HB121" s="16"/>
      <c r="HC121" s="16"/>
      <c r="HD121" s="16"/>
      <c r="HE121" s="16"/>
      <c r="HF121" s="16"/>
      <c r="HG121" s="16"/>
      <c r="HH121" s="16"/>
      <c r="HI121" s="16"/>
      <c r="HJ121" s="16"/>
      <c r="HK121" s="16"/>
      <c r="HL121" s="16"/>
      <c r="HM121" s="16"/>
      <c r="HN121" s="16"/>
      <c r="HO121" s="16"/>
      <c r="HP121" s="16"/>
      <c r="HQ121" s="16"/>
      <c r="HR121" s="16"/>
      <c r="HS121" s="16"/>
      <c r="HT121" s="16"/>
      <c r="HU121" s="16"/>
      <c r="HV121" s="16"/>
      <c r="HW121" s="16"/>
      <c r="HX121" s="16"/>
      <c r="HY121" s="16"/>
      <c r="HZ121" s="16"/>
      <c r="IA121" s="16"/>
      <c r="IB121" s="16"/>
      <c r="IC121" s="16"/>
      <c r="ID121" s="16"/>
      <c r="IE121" s="16"/>
      <c r="IF121" s="16"/>
      <c r="IG121" s="16"/>
      <c r="IH121" s="16"/>
      <c r="II121" s="16"/>
      <c r="IJ121" s="16"/>
      <c r="IK121" s="16"/>
      <c r="IL121" s="16"/>
      <c r="IM121" s="16"/>
      <c r="IN121" s="16"/>
      <c r="IO121" s="16"/>
      <c r="IP121" s="16"/>
      <c r="IQ121" s="16"/>
      <c r="IR121" s="16"/>
      <c r="IS121" s="16"/>
      <c r="IT121" s="16"/>
      <c r="IU121" s="16"/>
      <c r="IV121" s="16"/>
    </row>
    <row r="122" spans="1:256" s="17" customFormat="1" ht="15.6" customHeight="1">
      <c r="A122" s="136"/>
      <c r="B122" s="137" t="s">
        <v>7</v>
      </c>
      <c r="C122" s="42" t="s">
        <v>57</v>
      </c>
      <c r="D122" s="34">
        <f>E122+F122+G122+L122+M122+N122+O122</f>
        <v>7598737354</v>
      </c>
      <c r="E122" s="33">
        <v>858263998</v>
      </c>
      <c r="F122" s="33">
        <v>1146482020</v>
      </c>
      <c r="G122" s="33">
        <v>1208705486</v>
      </c>
      <c r="H122" s="48"/>
      <c r="I122" s="48"/>
      <c r="J122" s="48"/>
      <c r="K122" s="48"/>
      <c r="L122" s="33">
        <v>1194317290</v>
      </c>
      <c r="M122" s="33">
        <v>982925260</v>
      </c>
      <c r="N122" s="33">
        <v>1061559280</v>
      </c>
      <c r="O122" s="103">
        <v>1146484020</v>
      </c>
      <c r="P122" s="104" t="s">
        <v>59</v>
      </c>
      <c r="Q122" s="105" t="s">
        <v>59</v>
      </c>
      <c r="R122" s="66" t="s">
        <v>59</v>
      </c>
      <c r="S122" s="66" t="s">
        <v>59</v>
      </c>
      <c r="T122" s="66" t="s">
        <v>59</v>
      </c>
      <c r="U122" s="66" t="s">
        <v>59</v>
      </c>
      <c r="V122" s="66" t="s">
        <v>59</v>
      </c>
      <c r="W122" s="66" t="s">
        <v>59</v>
      </c>
      <c r="X122" s="66" t="s">
        <v>59</v>
      </c>
      <c r="Y122" s="86"/>
      <c r="Z122" s="86"/>
      <c r="AA122" s="106"/>
      <c r="AB122" s="37"/>
      <c r="AC122" s="66" t="s">
        <v>59</v>
      </c>
      <c r="GV122" s="16"/>
      <c r="GW122" s="16"/>
      <c r="GX122" s="16"/>
      <c r="GY122" s="16"/>
      <c r="GZ122" s="16"/>
      <c r="HA122" s="16"/>
      <c r="HB122" s="16"/>
      <c r="HC122" s="16"/>
      <c r="HD122" s="16"/>
      <c r="HE122" s="16"/>
      <c r="HF122" s="16"/>
      <c r="HG122" s="16"/>
      <c r="HH122" s="16"/>
      <c r="HI122" s="16"/>
      <c r="HJ122" s="16"/>
      <c r="HK122" s="16"/>
      <c r="HL122" s="16"/>
      <c r="HM122" s="16"/>
      <c r="HN122" s="16"/>
      <c r="HO122" s="16"/>
      <c r="HP122" s="16"/>
      <c r="HQ122" s="16"/>
      <c r="HR122" s="16"/>
      <c r="HS122" s="16"/>
      <c r="HT122" s="16"/>
      <c r="HU122" s="16"/>
      <c r="HV122" s="16"/>
      <c r="HW122" s="16"/>
      <c r="HX122" s="16"/>
      <c r="HY122" s="16"/>
      <c r="HZ122" s="16"/>
      <c r="IA122" s="16"/>
      <c r="IB122" s="16"/>
      <c r="IC122" s="16"/>
      <c r="ID122" s="16"/>
      <c r="IE122" s="16"/>
      <c r="IF122" s="16"/>
      <c r="IG122" s="16"/>
      <c r="IH122" s="16"/>
      <c r="II122" s="16"/>
      <c r="IJ122" s="16"/>
      <c r="IK122" s="16"/>
      <c r="IL122" s="16"/>
      <c r="IM122" s="16"/>
      <c r="IN122" s="16"/>
      <c r="IO122" s="16"/>
      <c r="IP122" s="16"/>
      <c r="IQ122" s="16"/>
      <c r="IR122" s="16"/>
      <c r="IS122" s="16"/>
      <c r="IT122" s="16"/>
      <c r="IU122" s="16"/>
      <c r="IV122" s="16"/>
    </row>
    <row r="123" spans="1:256" s="17" customFormat="1" ht="80.25" customHeight="1">
      <c r="A123" s="136"/>
      <c r="B123" s="137"/>
      <c r="C123" s="44" t="s">
        <v>65</v>
      </c>
      <c r="D123" s="34">
        <f>E123</f>
        <v>1859200</v>
      </c>
      <c r="E123" s="33">
        <v>1859200</v>
      </c>
      <c r="F123" s="39"/>
      <c r="G123" s="39"/>
      <c r="H123" s="102"/>
      <c r="I123" s="102"/>
      <c r="J123" s="102"/>
      <c r="K123" s="102"/>
      <c r="L123" s="39"/>
      <c r="M123" s="33"/>
      <c r="N123" s="33"/>
      <c r="O123" s="33"/>
      <c r="P123" s="104" t="s">
        <v>59</v>
      </c>
      <c r="Q123" s="105" t="s">
        <v>59</v>
      </c>
      <c r="R123" s="66" t="s">
        <v>59</v>
      </c>
      <c r="S123" s="66" t="s">
        <v>59</v>
      </c>
      <c r="T123" s="66" t="s">
        <v>59</v>
      </c>
      <c r="U123" s="66" t="s">
        <v>59</v>
      </c>
      <c r="V123" s="66" t="s">
        <v>59</v>
      </c>
      <c r="W123" s="66" t="s">
        <v>59</v>
      </c>
      <c r="X123" s="66" t="s">
        <v>59</v>
      </c>
      <c r="Y123" s="86"/>
      <c r="Z123" s="86"/>
      <c r="AA123" s="106"/>
      <c r="AB123" s="37"/>
      <c r="AC123" s="66" t="s">
        <v>59</v>
      </c>
      <c r="GV123" s="16"/>
      <c r="GW123" s="16"/>
      <c r="GX123" s="16"/>
      <c r="GY123" s="16"/>
      <c r="GZ123" s="16"/>
      <c r="HA123" s="16"/>
      <c r="HB123" s="16"/>
      <c r="HC123" s="16"/>
      <c r="HD123" s="16"/>
      <c r="HE123" s="16"/>
      <c r="HF123" s="16"/>
      <c r="HG123" s="16"/>
      <c r="HH123" s="16"/>
      <c r="HI123" s="16"/>
      <c r="HJ123" s="16"/>
      <c r="HK123" s="16"/>
      <c r="HL123" s="16"/>
      <c r="HM123" s="16"/>
      <c r="HN123" s="16"/>
      <c r="HO123" s="16"/>
      <c r="HP123" s="16"/>
      <c r="HQ123" s="16"/>
      <c r="HR123" s="16"/>
      <c r="HS123" s="16"/>
      <c r="HT123" s="16"/>
      <c r="HU123" s="16"/>
      <c r="HV123" s="16"/>
      <c r="HW123" s="16"/>
      <c r="HX123" s="16"/>
      <c r="HY123" s="16"/>
      <c r="HZ123" s="16"/>
      <c r="IA123" s="16"/>
      <c r="IB123" s="16"/>
      <c r="IC123" s="16"/>
      <c r="ID123" s="16"/>
      <c r="IE123" s="16"/>
      <c r="IF123" s="16"/>
      <c r="IG123" s="16"/>
      <c r="IH123" s="16"/>
      <c r="II123" s="16"/>
      <c r="IJ123" s="16"/>
      <c r="IK123" s="16"/>
      <c r="IL123" s="16"/>
      <c r="IM123" s="16"/>
      <c r="IN123" s="16"/>
      <c r="IO123" s="16"/>
      <c r="IP123" s="16"/>
      <c r="IQ123" s="16"/>
      <c r="IR123" s="16"/>
      <c r="IS123" s="16"/>
      <c r="IT123" s="16"/>
      <c r="IU123" s="16"/>
      <c r="IV123" s="16"/>
    </row>
    <row r="124" spans="1:256" s="17" customFormat="1" ht="31.5">
      <c r="A124" s="136"/>
      <c r="B124" s="137"/>
      <c r="C124" s="44" t="s">
        <v>58</v>
      </c>
      <c r="D124" s="34">
        <f>E124+F124+G124+L124+M124+N124+O124</f>
        <v>7596878154</v>
      </c>
      <c r="E124" s="33">
        <v>856404798</v>
      </c>
      <c r="F124" s="33">
        <v>1146482020</v>
      </c>
      <c r="G124" s="33">
        <v>1208705486</v>
      </c>
      <c r="H124" s="48"/>
      <c r="I124" s="48"/>
      <c r="J124" s="48"/>
      <c r="K124" s="48"/>
      <c r="L124" s="33">
        <v>1194317290</v>
      </c>
      <c r="M124" s="33">
        <v>982925260</v>
      </c>
      <c r="N124" s="33">
        <v>1061559280</v>
      </c>
      <c r="O124" s="33">
        <v>1146484020</v>
      </c>
      <c r="P124" s="65" t="s">
        <v>59</v>
      </c>
      <c r="Q124" s="65" t="s">
        <v>59</v>
      </c>
      <c r="R124" s="65" t="s">
        <v>59</v>
      </c>
      <c r="S124" s="65" t="s">
        <v>59</v>
      </c>
      <c r="T124" s="65" t="s">
        <v>59</v>
      </c>
      <c r="U124" s="65" t="s">
        <v>59</v>
      </c>
      <c r="V124" s="65" t="s">
        <v>59</v>
      </c>
      <c r="W124" s="65" t="s">
        <v>59</v>
      </c>
      <c r="X124" s="65" t="s">
        <v>59</v>
      </c>
      <c r="Y124" s="36"/>
      <c r="Z124" s="36"/>
      <c r="AA124" s="36"/>
      <c r="AB124" s="37"/>
      <c r="AC124" s="65" t="s">
        <v>59</v>
      </c>
      <c r="GV124" s="16"/>
      <c r="GW124" s="16"/>
      <c r="GX124" s="16"/>
      <c r="GY124" s="16"/>
      <c r="GZ124" s="16"/>
      <c r="HA124" s="16"/>
      <c r="HB124" s="16"/>
      <c r="HC124" s="16"/>
      <c r="HD124" s="16"/>
      <c r="HE124" s="16"/>
      <c r="HF124" s="16"/>
      <c r="HG124" s="16"/>
      <c r="HH124" s="16"/>
      <c r="HI124" s="16"/>
      <c r="HJ124" s="16"/>
      <c r="HK124" s="16"/>
      <c r="HL124" s="16"/>
      <c r="HM124" s="16"/>
      <c r="HN124" s="16"/>
      <c r="HO124" s="16"/>
      <c r="HP124" s="16"/>
      <c r="HQ124" s="16"/>
      <c r="HR124" s="16"/>
      <c r="HS124" s="16"/>
      <c r="HT124" s="16"/>
      <c r="HU124" s="16"/>
      <c r="HV124" s="16"/>
      <c r="HW124" s="16"/>
      <c r="HX124" s="16"/>
      <c r="HY124" s="16"/>
      <c r="HZ124" s="16"/>
      <c r="IA124" s="16"/>
      <c r="IB124" s="16"/>
      <c r="IC124" s="16"/>
      <c r="ID124" s="16"/>
      <c r="IE124" s="16"/>
      <c r="IF124" s="16"/>
      <c r="IG124" s="16"/>
      <c r="IH124" s="16"/>
      <c r="II124" s="16"/>
      <c r="IJ124" s="16"/>
      <c r="IK124" s="16"/>
      <c r="IL124" s="16"/>
      <c r="IM124" s="16"/>
      <c r="IN124" s="16"/>
      <c r="IO124" s="16"/>
      <c r="IP124" s="16"/>
      <c r="IQ124" s="16"/>
      <c r="IR124" s="16"/>
      <c r="IS124" s="16"/>
      <c r="IT124" s="16"/>
      <c r="IU124" s="16"/>
      <c r="IV124" s="16"/>
    </row>
    <row r="125" spans="1:256" s="10" customFormat="1" ht="15.6" customHeight="1">
      <c r="A125" s="138"/>
      <c r="B125" s="137" t="s">
        <v>0</v>
      </c>
      <c r="C125" s="42" t="s">
        <v>57</v>
      </c>
      <c r="D125" s="107">
        <f>D36+D41+D66+D78+D110+D116+D122</f>
        <v>11570688099</v>
      </c>
      <c r="E125" s="33">
        <f>E36+E41+E78+E110+E116+E122</f>
        <v>1534209878</v>
      </c>
      <c r="F125" s="33">
        <f>F36+F66+F78+F110+F116+F122</f>
        <v>1587626607</v>
      </c>
      <c r="G125" s="33">
        <f>G66+G110+G116+G122</f>
        <v>2019295574</v>
      </c>
      <c r="H125" s="102" t="e">
        <f t="shared" ref="H125:K125" si="26">H126+H127</f>
        <v>#REF!</v>
      </c>
      <c r="I125" s="102" t="e">
        <f t="shared" si="26"/>
        <v>#REF!</v>
      </c>
      <c r="J125" s="102" t="e">
        <f t="shared" si="26"/>
        <v>#REF!</v>
      </c>
      <c r="K125" s="102" t="e">
        <f t="shared" si="26"/>
        <v>#REF!</v>
      </c>
      <c r="L125" s="33">
        <f>L110+L116+L122</f>
        <v>1716393327</v>
      </c>
      <c r="M125" s="33">
        <f>M110+M116+M122</f>
        <v>1490323311</v>
      </c>
      <c r="N125" s="33">
        <f>N110+N116+N122</f>
        <v>1568957331</v>
      </c>
      <c r="O125" s="33">
        <f>O110+O116+O122</f>
        <v>1653882071</v>
      </c>
      <c r="P125" s="34"/>
      <c r="Q125" s="66" t="s">
        <v>59</v>
      </c>
      <c r="R125" s="65" t="s">
        <v>59</v>
      </c>
      <c r="S125" s="65" t="s">
        <v>59</v>
      </c>
      <c r="T125" s="65" t="s">
        <v>59</v>
      </c>
      <c r="U125" s="65" t="s">
        <v>59</v>
      </c>
      <c r="V125" s="65" t="s">
        <v>59</v>
      </c>
      <c r="W125" s="65" t="s">
        <v>59</v>
      </c>
      <c r="X125" s="65" t="s">
        <v>59</v>
      </c>
      <c r="Y125" s="36"/>
      <c r="Z125" s="36"/>
      <c r="AA125" s="36"/>
      <c r="AB125" s="37"/>
      <c r="AC125" s="65" t="s">
        <v>59</v>
      </c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 s="10" customFormat="1" ht="86.25" customHeight="1">
      <c r="A126" s="139"/>
      <c r="B126" s="137"/>
      <c r="C126" s="44" t="s">
        <v>65</v>
      </c>
      <c r="D126" s="107">
        <f>D67+D111+D123</f>
        <v>2878336900</v>
      </c>
      <c r="E126" s="33">
        <f>E111+E123</f>
        <v>450777800</v>
      </c>
      <c r="F126" s="107">
        <f>F111</f>
        <v>197121700</v>
      </c>
      <c r="G126" s="107">
        <f>G67+G111</f>
        <v>501175000</v>
      </c>
      <c r="H126" s="108" t="e">
        <f>#REF!+#REF!</f>
        <v>#REF!</v>
      </c>
      <c r="I126" s="108" t="e">
        <f>#REF!+#REF!</f>
        <v>#REF!</v>
      </c>
      <c r="J126" s="108" t="e">
        <f>#REF!+#REF!</f>
        <v>#REF!</v>
      </c>
      <c r="K126" s="108" t="e">
        <f>#REF!+#REF!</f>
        <v>#REF!</v>
      </c>
      <c r="L126" s="107">
        <f>L88</f>
        <v>439262400</v>
      </c>
      <c r="M126" s="107">
        <f>M111</f>
        <v>430000000</v>
      </c>
      <c r="N126" s="107">
        <f>N111</f>
        <v>430000000</v>
      </c>
      <c r="O126" s="33">
        <f>O111</f>
        <v>430000000</v>
      </c>
      <c r="P126" s="34" t="s">
        <v>59</v>
      </c>
      <c r="Q126" s="65" t="s">
        <v>59</v>
      </c>
      <c r="R126" s="65" t="s">
        <v>59</v>
      </c>
      <c r="S126" s="65" t="s">
        <v>59</v>
      </c>
      <c r="T126" s="65" t="s">
        <v>59</v>
      </c>
      <c r="U126" s="65" t="s">
        <v>59</v>
      </c>
      <c r="V126" s="65" t="s">
        <v>59</v>
      </c>
      <c r="W126" s="65" t="s">
        <v>59</v>
      </c>
      <c r="X126" s="65" t="s">
        <v>59</v>
      </c>
      <c r="Y126" s="36" t="e">
        <f>SUM(E126:H126)</f>
        <v>#REF!</v>
      </c>
      <c r="Z126" s="36"/>
      <c r="AA126" s="36"/>
      <c r="AB126" s="37"/>
      <c r="AC126" s="65" t="s">
        <v>59</v>
      </c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 s="10" customFormat="1" ht="31.5">
      <c r="A127" s="159"/>
      <c r="B127" s="137"/>
      <c r="C127" s="44" t="s">
        <v>58</v>
      </c>
      <c r="D127" s="107">
        <f>D37+D42+D68+D79+D112+D117+D124</f>
        <v>8692351199</v>
      </c>
      <c r="E127" s="107">
        <f>E37+E42+E79+E112+E117+E124</f>
        <v>1083432078</v>
      </c>
      <c r="F127" s="107">
        <f>F37+F68+F79+F112+F117+F124</f>
        <v>1390504907</v>
      </c>
      <c r="G127" s="107">
        <f>G68+G112+G117+G124</f>
        <v>1518120574</v>
      </c>
      <c r="H127" s="109" t="e">
        <f>#REF!+H79+#REF!+#REF!+#REF!+#REF!+H112+H117+H121</f>
        <v>#REF!</v>
      </c>
      <c r="I127" s="109" t="e">
        <f>#REF!+I79+#REF!+#REF!+#REF!+#REF!+I112+I117+I121</f>
        <v>#REF!</v>
      </c>
      <c r="J127" s="109" t="e">
        <f>#REF!+J79+#REF!+#REF!+#REF!+#REF!+J112+J117+J121</f>
        <v>#REF!</v>
      </c>
      <c r="K127" s="109" t="e">
        <f>#REF!+K79+#REF!+#REF!+#REF!+#REF!+K112+K117+K121</f>
        <v>#REF!</v>
      </c>
      <c r="L127" s="107">
        <f>L112+L117+L124</f>
        <v>1277130927</v>
      </c>
      <c r="M127" s="107">
        <f>M112+M117+M124</f>
        <v>1060323311</v>
      </c>
      <c r="N127" s="107">
        <f>N112+N117+N124</f>
        <v>1138957331</v>
      </c>
      <c r="O127" s="107">
        <f>O112+O117+O124</f>
        <v>1223882071</v>
      </c>
      <c r="P127" s="107" t="s">
        <v>59</v>
      </c>
      <c r="Q127" s="65" t="s">
        <v>59</v>
      </c>
      <c r="R127" s="65" t="s">
        <v>59</v>
      </c>
      <c r="S127" s="65" t="s">
        <v>59</v>
      </c>
      <c r="T127" s="65" t="s">
        <v>59</v>
      </c>
      <c r="U127" s="65" t="s">
        <v>59</v>
      </c>
      <c r="V127" s="65" t="s">
        <v>59</v>
      </c>
      <c r="W127" s="65" t="s">
        <v>59</v>
      </c>
      <c r="X127" s="65" t="s">
        <v>59</v>
      </c>
      <c r="Y127" s="36"/>
      <c r="Z127" s="36"/>
      <c r="AA127" s="36"/>
      <c r="AB127" s="37"/>
      <c r="AC127" s="65" t="s">
        <v>59</v>
      </c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 s="17" customFormat="1" ht="30" customHeight="1">
      <c r="A128" s="206" t="s">
        <v>8</v>
      </c>
      <c r="B128" s="207"/>
      <c r="C128" s="207"/>
      <c r="D128" s="207"/>
      <c r="E128" s="207"/>
      <c r="F128" s="207"/>
      <c r="G128" s="207"/>
      <c r="H128" s="207"/>
      <c r="I128" s="207"/>
      <c r="J128" s="207"/>
      <c r="K128" s="207"/>
      <c r="L128" s="207"/>
      <c r="M128" s="207"/>
      <c r="N128" s="207"/>
      <c r="O128" s="207"/>
      <c r="P128" s="207"/>
      <c r="Q128" s="207"/>
      <c r="R128" s="207"/>
      <c r="S128" s="207"/>
      <c r="T128" s="207"/>
      <c r="U128" s="207"/>
      <c r="V128" s="207"/>
      <c r="W128" s="207"/>
      <c r="X128" s="207"/>
      <c r="Y128" s="207"/>
      <c r="Z128" s="207"/>
      <c r="AA128" s="207"/>
      <c r="AB128" s="207"/>
      <c r="AC128" s="208"/>
      <c r="GV128" s="16"/>
      <c r="GW128" s="16"/>
      <c r="GX128" s="16"/>
      <c r="GY128" s="16"/>
      <c r="GZ128" s="16"/>
      <c r="HA128" s="16"/>
      <c r="HB128" s="16"/>
      <c r="HC128" s="16"/>
      <c r="HD128" s="16"/>
      <c r="HE128" s="16"/>
      <c r="HF128" s="16"/>
      <c r="HG128" s="16"/>
      <c r="HH128" s="16"/>
      <c r="HI128" s="16"/>
      <c r="HJ128" s="16"/>
      <c r="HK128" s="16"/>
      <c r="HL128" s="16"/>
      <c r="HM128" s="16"/>
      <c r="HN128" s="16"/>
      <c r="HO128" s="16"/>
      <c r="HP128" s="16"/>
      <c r="HQ128" s="16"/>
      <c r="HR128" s="16"/>
      <c r="HS128" s="16"/>
      <c r="HT128" s="16"/>
      <c r="HU128" s="16"/>
      <c r="HV128" s="16"/>
      <c r="HW128" s="16"/>
      <c r="HX128" s="16"/>
      <c r="HY128" s="16"/>
      <c r="HZ128" s="16"/>
      <c r="IA128" s="16"/>
      <c r="IB128" s="16"/>
      <c r="IC128" s="16"/>
      <c r="ID128" s="16"/>
      <c r="IE128" s="16"/>
      <c r="IF128" s="16"/>
      <c r="IG128" s="16"/>
      <c r="IH128" s="16"/>
      <c r="II128" s="16"/>
      <c r="IJ128" s="16"/>
      <c r="IK128" s="16"/>
      <c r="IL128" s="16"/>
      <c r="IM128" s="16"/>
      <c r="IN128" s="16"/>
      <c r="IO128" s="16"/>
      <c r="IP128" s="16"/>
      <c r="IQ128" s="16"/>
      <c r="IR128" s="16"/>
      <c r="IS128" s="16"/>
      <c r="IT128" s="16"/>
      <c r="IU128" s="16"/>
      <c r="IV128" s="16"/>
    </row>
    <row r="129" spans="1:256" s="31" customFormat="1" ht="32.25" customHeight="1">
      <c r="A129" s="204" t="s">
        <v>71</v>
      </c>
      <c r="B129" s="205"/>
      <c r="C129" s="205"/>
      <c r="D129" s="205"/>
      <c r="E129" s="205"/>
      <c r="F129" s="205"/>
      <c r="G129" s="205"/>
      <c r="H129" s="205"/>
      <c r="I129" s="205"/>
      <c r="J129" s="205"/>
      <c r="K129" s="205"/>
      <c r="L129" s="205"/>
      <c r="M129" s="205"/>
      <c r="N129" s="205"/>
      <c r="O129" s="205"/>
      <c r="P129" s="205"/>
      <c r="Q129" s="205"/>
      <c r="R129" s="205"/>
      <c r="S129" s="205"/>
      <c r="T129" s="205"/>
      <c r="U129" s="205"/>
      <c r="V129" s="205"/>
      <c r="W129" s="205"/>
      <c r="X129" s="205"/>
      <c r="Y129" s="205"/>
      <c r="Z129" s="205"/>
      <c r="AA129" s="205"/>
      <c r="AB129" s="205"/>
      <c r="AC129" s="205"/>
      <c r="GV129" s="30"/>
      <c r="GW129" s="30"/>
      <c r="GX129" s="30"/>
      <c r="GY129" s="30"/>
      <c r="GZ129" s="30"/>
      <c r="HA129" s="30"/>
      <c r="HB129" s="30"/>
      <c r="HC129" s="30"/>
      <c r="HD129" s="30"/>
      <c r="HE129" s="30"/>
      <c r="HF129" s="30"/>
      <c r="HG129" s="30"/>
      <c r="HH129" s="30"/>
      <c r="HI129" s="30"/>
      <c r="HJ129" s="30"/>
      <c r="HK129" s="30"/>
      <c r="HL129" s="30"/>
      <c r="HM129" s="30"/>
      <c r="HN129" s="30"/>
      <c r="HO129" s="30"/>
      <c r="HP129" s="30"/>
      <c r="HQ129" s="30"/>
      <c r="HR129" s="30"/>
      <c r="HS129" s="30"/>
      <c r="HT129" s="30"/>
      <c r="HU129" s="30"/>
      <c r="HV129" s="30"/>
      <c r="HW129" s="30"/>
      <c r="HX129" s="30"/>
      <c r="HY129" s="30"/>
      <c r="HZ129" s="30"/>
      <c r="IA129" s="30"/>
      <c r="IB129" s="30"/>
      <c r="IC129" s="30"/>
      <c r="ID129" s="30"/>
      <c r="IE129" s="30"/>
      <c r="IF129" s="30"/>
      <c r="IG129" s="30"/>
      <c r="IH129" s="30"/>
      <c r="II129" s="30"/>
      <c r="IJ129" s="30"/>
      <c r="IK129" s="30"/>
      <c r="IL129" s="30"/>
      <c r="IM129" s="30"/>
      <c r="IN129" s="30"/>
      <c r="IO129" s="30"/>
      <c r="IP129" s="30"/>
      <c r="IQ129" s="30"/>
      <c r="IR129" s="30"/>
      <c r="IS129" s="30"/>
      <c r="IT129" s="30"/>
      <c r="IU129" s="30"/>
      <c r="IV129" s="30"/>
    </row>
    <row r="130" spans="1:256" s="17" customFormat="1" ht="36" customHeight="1">
      <c r="A130" s="167"/>
      <c r="B130" s="202" t="s">
        <v>79</v>
      </c>
      <c r="C130" s="202"/>
      <c r="D130" s="202"/>
      <c r="E130" s="202"/>
      <c r="F130" s="202"/>
      <c r="G130" s="202"/>
      <c r="H130" s="202"/>
      <c r="I130" s="202"/>
      <c r="J130" s="202"/>
      <c r="K130" s="202"/>
      <c r="L130" s="202"/>
      <c r="M130" s="202"/>
      <c r="N130" s="202"/>
      <c r="O130" s="202"/>
      <c r="P130" s="65" t="s">
        <v>50</v>
      </c>
      <c r="Q130" s="62" t="str">
        <f>Q135</f>
        <v>Увеличение объема перевозок пассажиров городским пассажирским транспортом, %</v>
      </c>
      <c r="R130" s="65">
        <f t="shared" ref="R130:X130" si="27">R135</f>
        <v>1</v>
      </c>
      <c r="S130" s="65">
        <f t="shared" si="27"/>
        <v>1</v>
      </c>
      <c r="T130" s="65">
        <f t="shared" si="27"/>
        <v>1</v>
      </c>
      <c r="U130" s="65">
        <f t="shared" si="27"/>
        <v>1</v>
      </c>
      <c r="V130" s="65">
        <f t="shared" si="27"/>
        <v>2</v>
      </c>
      <c r="W130" s="65">
        <f t="shared" si="27"/>
        <v>2</v>
      </c>
      <c r="X130" s="65">
        <f t="shared" si="27"/>
        <v>2</v>
      </c>
      <c r="Y130" s="36"/>
      <c r="Z130" s="36"/>
      <c r="AA130" s="36"/>
      <c r="AB130" s="91"/>
      <c r="AC130" s="110">
        <v>10</v>
      </c>
      <c r="GV130" s="16"/>
      <c r="GW130" s="16"/>
      <c r="GX130" s="16"/>
      <c r="GY130" s="16"/>
      <c r="GZ130" s="16"/>
      <c r="HA130" s="16"/>
      <c r="HB130" s="16"/>
      <c r="HC130" s="16"/>
      <c r="HD130" s="16"/>
      <c r="HE130" s="16"/>
      <c r="HF130" s="16"/>
      <c r="HG130" s="16"/>
      <c r="HH130" s="16"/>
      <c r="HI130" s="16"/>
      <c r="HJ130" s="16"/>
      <c r="HK130" s="16"/>
      <c r="HL130" s="16"/>
      <c r="HM130" s="16"/>
      <c r="HN130" s="16"/>
      <c r="HO130" s="16"/>
      <c r="HP130" s="16"/>
      <c r="HQ130" s="16"/>
      <c r="HR130" s="16"/>
      <c r="HS130" s="16"/>
      <c r="HT130" s="16"/>
      <c r="HU130" s="16"/>
      <c r="HV130" s="16"/>
      <c r="HW130" s="16"/>
      <c r="HX130" s="16"/>
      <c r="HY130" s="16"/>
      <c r="HZ130" s="16"/>
      <c r="IA130" s="16"/>
      <c r="IB130" s="16"/>
      <c r="IC130" s="16"/>
      <c r="ID130" s="16"/>
      <c r="IE130" s="16"/>
      <c r="IF130" s="16"/>
      <c r="IG130" s="16"/>
      <c r="IH130" s="16"/>
      <c r="II130" s="16"/>
      <c r="IJ130" s="16"/>
      <c r="IK130" s="16"/>
      <c r="IL130" s="16"/>
      <c r="IM130" s="16"/>
      <c r="IN130" s="16"/>
      <c r="IO130" s="16"/>
      <c r="IP130" s="16"/>
      <c r="IQ130" s="16"/>
      <c r="IR130" s="16"/>
      <c r="IS130" s="16"/>
      <c r="IT130" s="16"/>
      <c r="IU130" s="16"/>
      <c r="IV130" s="16"/>
    </row>
    <row r="131" spans="1:256" s="17" customFormat="1" ht="36" customHeight="1">
      <c r="A131" s="167"/>
      <c r="B131" s="20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65" t="s">
        <v>50</v>
      </c>
      <c r="Q131" s="62" t="s">
        <v>87</v>
      </c>
      <c r="R131" s="65" t="s">
        <v>82</v>
      </c>
      <c r="S131" s="65">
        <v>57</v>
      </c>
      <c r="T131" s="65" t="s">
        <v>82</v>
      </c>
      <c r="U131" s="65" t="s">
        <v>82</v>
      </c>
      <c r="V131" s="65" t="s">
        <v>82</v>
      </c>
      <c r="W131" s="65" t="s">
        <v>82</v>
      </c>
      <c r="X131" s="65" t="s">
        <v>82</v>
      </c>
      <c r="Y131" s="36"/>
      <c r="Z131" s="36"/>
      <c r="AA131" s="36"/>
      <c r="AB131" s="91"/>
      <c r="AC131" s="111">
        <v>57</v>
      </c>
      <c r="GV131" s="16"/>
      <c r="GW131" s="16"/>
      <c r="GX131" s="16"/>
      <c r="GY131" s="16"/>
      <c r="GZ131" s="16"/>
      <c r="HA131" s="16"/>
      <c r="HB131" s="16"/>
      <c r="HC131" s="16"/>
      <c r="HD131" s="16"/>
      <c r="HE131" s="16"/>
      <c r="HF131" s="16"/>
      <c r="HG131" s="16"/>
      <c r="HH131" s="16"/>
      <c r="HI131" s="16"/>
      <c r="HJ131" s="16"/>
      <c r="HK131" s="16"/>
      <c r="HL131" s="16"/>
      <c r="HM131" s="16"/>
      <c r="HN131" s="16"/>
      <c r="HO131" s="16"/>
      <c r="HP131" s="16"/>
      <c r="HQ131" s="16"/>
      <c r="HR131" s="16"/>
      <c r="HS131" s="16"/>
      <c r="HT131" s="16"/>
      <c r="HU131" s="16"/>
      <c r="HV131" s="16"/>
      <c r="HW131" s="16"/>
      <c r="HX131" s="16"/>
      <c r="HY131" s="16"/>
      <c r="HZ131" s="16"/>
      <c r="IA131" s="16"/>
      <c r="IB131" s="16"/>
      <c r="IC131" s="16"/>
      <c r="ID131" s="16"/>
      <c r="IE131" s="16"/>
      <c r="IF131" s="16"/>
      <c r="IG131" s="16"/>
      <c r="IH131" s="16"/>
      <c r="II131" s="16"/>
      <c r="IJ131" s="16"/>
      <c r="IK131" s="16"/>
      <c r="IL131" s="16"/>
      <c r="IM131" s="16"/>
      <c r="IN131" s="16"/>
      <c r="IO131" s="16"/>
      <c r="IP131" s="16"/>
      <c r="IQ131" s="16"/>
      <c r="IR131" s="16"/>
      <c r="IS131" s="16"/>
      <c r="IT131" s="16"/>
      <c r="IU131" s="16"/>
      <c r="IV131" s="16"/>
    </row>
    <row r="132" spans="1:256" s="17" customFormat="1" ht="53.25" customHeight="1">
      <c r="A132" s="212"/>
      <c r="B132" s="203"/>
      <c r="C132" s="203"/>
      <c r="D132" s="203"/>
      <c r="E132" s="203"/>
      <c r="F132" s="203"/>
      <c r="G132" s="203"/>
      <c r="H132" s="203"/>
      <c r="I132" s="203"/>
      <c r="J132" s="203"/>
      <c r="K132" s="203"/>
      <c r="L132" s="203"/>
      <c r="M132" s="203"/>
      <c r="N132" s="203"/>
      <c r="O132" s="203"/>
      <c r="P132" s="66" t="s">
        <v>50</v>
      </c>
      <c r="Q132" s="63" t="str">
        <f>Q142</f>
        <v>Доля остановочных пунктов, оборудованных маршрутными указателями, от общего количества остановочных пунктов, %</v>
      </c>
      <c r="R132" s="66">
        <f t="shared" ref="R132:X132" si="28">R142</f>
        <v>100</v>
      </c>
      <c r="S132" s="66">
        <f t="shared" si="28"/>
        <v>100</v>
      </c>
      <c r="T132" s="66">
        <f t="shared" si="28"/>
        <v>100</v>
      </c>
      <c r="U132" s="66">
        <f t="shared" si="28"/>
        <v>100</v>
      </c>
      <c r="V132" s="66">
        <f t="shared" si="28"/>
        <v>100</v>
      </c>
      <c r="W132" s="66">
        <f t="shared" si="28"/>
        <v>100</v>
      </c>
      <c r="X132" s="66">
        <f t="shared" si="28"/>
        <v>100</v>
      </c>
      <c r="Y132" s="36"/>
      <c r="Z132" s="36"/>
      <c r="AA132" s="36"/>
      <c r="AB132" s="37"/>
      <c r="AC132" s="65">
        <v>100</v>
      </c>
      <c r="GV132" s="16"/>
      <c r="GW132" s="16"/>
      <c r="GX132" s="16"/>
      <c r="GY132" s="16"/>
      <c r="GZ132" s="16"/>
      <c r="HA132" s="16"/>
      <c r="HB132" s="16"/>
      <c r="HC132" s="16"/>
      <c r="HD132" s="16"/>
      <c r="HE132" s="16"/>
      <c r="HF132" s="16"/>
      <c r="HG132" s="16"/>
      <c r="HH132" s="16"/>
      <c r="HI132" s="16"/>
      <c r="HJ132" s="16"/>
      <c r="HK132" s="16"/>
      <c r="HL132" s="16"/>
      <c r="HM132" s="16"/>
      <c r="HN132" s="16"/>
      <c r="HO132" s="16"/>
      <c r="HP132" s="16"/>
      <c r="HQ132" s="16"/>
      <c r="HR132" s="16"/>
      <c r="HS132" s="16"/>
      <c r="HT132" s="16"/>
      <c r="HU132" s="16"/>
      <c r="HV132" s="16"/>
      <c r="HW132" s="16"/>
      <c r="HX132" s="16"/>
      <c r="HY132" s="16"/>
      <c r="HZ132" s="16"/>
      <c r="IA132" s="16"/>
      <c r="IB132" s="16"/>
      <c r="IC132" s="16"/>
      <c r="ID132" s="16"/>
      <c r="IE132" s="16"/>
      <c r="IF132" s="16"/>
      <c r="IG132" s="16"/>
      <c r="IH132" s="16"/>
      <c r="II132" s="16"/>
      <c r="IJ132" s="16"/>
      <c r="IK132" s="16"/>
      <c r="IL132" s="16"/>
      <c r="IM132" s="16"/>
      <c r="IN132" s="16"/>
      <c r="IO132" s="16"/>
      <c r="IP132" s="16"/>
      <c r="IQ132" s="16"/>
      <c r="IR132" s="16"/>
      <c r="IS132" s="16"/>
      <c r="IT132" s="16"/>
      <c r="IU132" s="16"/>
      <c r="IV132" s="16"/>
    </row>
    <row r="133" spans="1:256" s="17" customFormat="1" ht="31.5">
      <c r="A133" s="212"/>
      <c r="B133" s="203"/>
      <c r="C133" s="203"/>
      <c r="D133" s="203"/>
      <c r="E133" s="203"/>
      <c r="F133" s="203"/>
      <c r="G133" s="203"/>
      <c r="H133" s="203"/>
      <c r="I133" s="203"/>
      <c r="J133" s="203"/>
      <c r="K133" s="203"/>
      <c r="L133" s="203"/>
      <c r="M133" s="203"/>
      <c r="N133" s="203"/>
      <c r="O133" s="203"/>
      <c r="P133" s="66" t="s">
        <v>51</v>
      </c>
      <c r="Q133" s="63" t="str">
        <f>Q147</f>
        <v>Количество приобретенных маршрутных автобусов категории "М3", ед.</v>
      </c>
      <c r="R133" s="66">
        <f t="shared" ref="R133:X133" si="29">R147</f>
        <v>7</v>
      </c>
      <c r="S133" s="66" t="str">
        <f t="shared" si="29"/>
        <v xml:space="preserve"> - </v>
      </c>
      <c r="T133" s="66" t="str">
        <f t="shared" si="29"/>
        <v xml:space="preserve"> - </v>
      </c>
      <c r="U133" s="66" t="str">
        <f t="shared" si="29"/>
        <v xml:space="preserve"> - </v>
      </c>
      <c r="V133" s="66" t="str">
        <f t="shared" si="29"/>
        <v xml:space="preserve"> - </v>
      </c>
      <c r="W133" s="66" t="str">
        <f t="shared" si="29"/>
        <v xml:space="preserve"> - </v>
      </c>
      <c r="X133" s="66" t="str">
        <f t="shared" si="29"/>
        <v xml:space="preserve"> - </v>
      </c>
      <c r="Y133" s="36"/>
      <c r="Z133" s="36"/>
      <c r="AA133" s="36"/>
      <c r="AB133" s="37"/>
      <c r="AC133" s="66">
        <v>7</v>
      </c>
      <c r="GV133" s="16"/>
      <c r="GW133" s="16"/>
      <c r="GX133" s="16"/>
      <c r="GY133" s="16"/>
      <c r="GZ133" s="16"/>
      <c r="HA133" s="16"/>
      <c r="HB133" s="16"/>
      <c r="HC133" s="16"/>
      <c r="HD133" s="16"/>
      <c r="HE133" s="16"/>
      <c r="HF133" s="16"/>
      <c r="HG133" s="16"/>
      <c r="HH133" s="16"/>
      <c r="HI133" s="16"/>
      <c r="HJ133" s="16"/>
      <c r="HK133" s="16"/>
      <c r="HL133" s="16"/>
      <c r="HM133" s="16"/>
      <c r="HN133" s="16"/>
      <c r="HO133" s="16"/>
      <c r="HP133" s="16"/>
      <c r="HQ133" s="16"/>
      <c r="HR133" s="16"/>
      <c r="HS133" s="16"/>
      <c r="HT133" s="16"/>
      <c r="HU133" s="16"/>
      <c r="HV133" s="16"/>
      <c r="HW133" s="16"/>
      <c r="HX133" s="16"/>
      <c r="HY133" s="16"/>
      <c r="HZ133" s="16"/>
      <c r="IA133" s="16"/>
      <c r="IB133" s="16"/>
      <c r="IC133" s="16"/>
      <c r="ID133" s="16"/>
      <c r="IE133" s="16"/>
      <c r="IF133" s="16"/>
      <c r="IG133" s="16"/>
      <c r="IH133" s="16"/>
      <c r="II133" s="16"/>
      <c r="IJ133" s="16"/>
      <c r="IK133" s="16"/>
      <c r="IL133" s="16"/>
      <c r="IM133" s="16"/>
      <c r="IN133" s="16"/>
      <c r="IO133" s="16"/>
      <c r="IP133" s="16"/>
      <c r="IQ133" s="16"/>
      <c r="IR133" s="16"/>
      <c r="IS133" s="16"/>
      <c r="IT133" s="16"/>
      <c r="IU133" s="16"/>
      <c r="IV133" s="16"/>
    </row>
    <row r="134" spans="1:256" s="17" customFormat="1" ht="37.5" customHeight="1">
      <c r="A134" s="101"/>
      <c r="B134" s="136" t="s">
        <v>9</v>
      </c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51"/>
      <c r="Q134" s="136"/>
      <c r="R134" s="136"/>
      <c r="S134" s="136"/>
      <c r="T134" s="136"/>
      <c r="U134" s="136"/>
      <c r="V134" s="136"/>
      <c r="W134" s="136"/>
      <c r="X134" s="136"/>
      <c r="Y134" s="36"/>
      <c r="Z134" s="36"/>
      <c r="AA134" s="36"/>
      <c r="AB134" s="37"/>
      <c r="AC134" s="70"/>
      <c r="GV134" s="16"/>
      <c r="GW134" s="16"/>
      <c r="GX134" s="16"/>
      <c r="GY134" s="16"/>
      <c r="GZ134" s="16"/>
      <c r="HA134" s="16"/>
      <c r="HB134" s="16"/>
      <c r="HC134" s="16"/>
      <c r="HD134" s="16"/>
      <c r="HE134" s="16"/>
      <c r="HF134" s="16"/>
      <c r="HG134" s="16"/>
      <c r="HH134" s="16"/>
      <c r="HI134" s="16"/>
      <c r="HJ134" s="16"/>
      <c r="HK134" s="16"/>
      <c r="HL134" s="16"/>
      <c r="HM134" s="16"/>
      <c r="HN134" s="16"/>
      <c r="HO134" s="16"/>
      <c r="HP134" s="16"/>
      <c r="HQ134" s="16"/>
      <c r="HR134" s="16"/>
      <c r="HS134" s="16"/>
      <c r="HT134" s="16"/>
      <c r="HU134" s="16"/>
      <c r="HV134" s="16"/>
      <c r="HW134" s="16"/>
      <c r="HX134" s="16"/>
      <c r="HY134" s="16"/>
      <c r="HZ134" s="16"/>
      <c r="IA134" s="16"/>
      <c r="IB134" s="16"/>
      <c r="IC134" s="16"/>
      <c r="ID134" s="16"/>
      <c r="IE134" s="16"/>
      <c r="IF134" s="16"/>
      <c r="IG134" s="16"/>
      <c r="IH134" s="16"/>
      <c r="II134" s="16"/>
      <c r="IJ134" s="16"/>
      <c r="IK134" s="16"/>
      <c r="IL134" s="16"/>
      <c r="IM134" s="16"/>
      <c r="IN134" s="16"/>
      <c r="IO134" s="16"/>
      <c r="IP134" s="16"/>
      <c r="IQ134" s="16"/>
      <c r="IR134" s="16"/>
      <c r="IS134" s="16"/>
      <c r="IT134" s="16"/>
      <c r="IU134" s="16"/>
      <c r="IV134" s="16"/>
    </row>
    <row r="135" spans="1:256" s="17" customFormat="1" ht="15.6" customHeight="1">
      <c r="A135" s="138" t="s">
        <v>106</v>
      </c>
      <c r="B135" s="241" t="s">
        <v>10</v>
      </c>
      <c r="C135" s="42" t="s">
        <v>57</v>
      </c>
      <c r="D135" s="33">
        <f>E135+F135+G135+L135+M135+N135+O135</f>
        <v>4932704321</v>
      </c>
      <c r="E135" s="33">
        <v>718546778</v>
      </c>
      <c r="F135" s="33">
        <v>718468949</v>
      </c>
      <c r="G135" s="33">
        <v>718468949</v>
      </c>
      <c r="H135" s="33">
        <v>723063294</v>
      </c>
      <c r="I135" s="33">
        <v>723063294</v>
      </c>
      <c r="J135" s="33">
        <v>723063294</v>
      </c>
      <c r="K135" s="33">
        <v>723063294</v>
      </c>
      <c r="L135" s="33">
        <v>711092132</v>
      </c>
      <c r="M135" s="33">
        <v>688709171</v>
      </c>
      <c r="N135" s="33">
        <v>688709171</v>
      </c>
      <c r="O135" s="103">
        <v>688709171</v>
      </c>
      <c r="P135" s="204" t="s">
        <v>50</v>
      </c>
      <c r="Q135" s="210" t="s">
        <v>11</v>
      </c>
      <c r="R135" s="151">
        <v>1</v>
      </c>
      <c r="S135" s="151">
        <v>1</v>
      </c>
      <c r="T135" s="151">
        <v>1</v>
      </c>
      <c r="U135" s="151">
        <v>1</v>
      </c>
      <c r="V135" s="151">
        <v>2</v>
      </c>
      <c r="W135" s="151">
        <v>2</v>
      </c>
      <c r="X135" s="151">
        <v>2</v>
      </c>
      <c r="Y135" s="151"/>
      <c r="Z135" s="151"/>
      <c r="AA135" s="151"/>
      <c r="AB135" s="151"/>
      <c r="AC135" s="151">
        <v>10</v>
      </c>
      <c r="GV135" s="16"/>
      <c r="GW135" s="16"/>
      <c r="GX135" s="16"/>
      <c r="GY135" s="16"/>
      <c r="GZ135" s="16"/>
      <c r="HA135" s="16"/>
      <c r="HB135" s="16"/>
      <c r="HC135" s="16"/>
      <c r="HD135" s="16"/>
      <c r="HE135" s="16"/>
      <c r="HF135" s="16"/>
      <c r="HG135" s="16"/>
      <c r="HH135" s="16"/>
      <c r="HI135" s="16"/>
      <c r="HJ135" s="16"/>
      <c r="HK135" s="16"/>
      <c r="HL135" s="16"/>
      <c r="HM135" s="16"/>
      <c r="HN135" s="16"/>
      <c r="HO135" s="16"/>
      <c r="HP135" s="16"/>
      <c r="HQ135" s="16"/>
      <c r="HR135" s="16"/>
      <c r="HS135" s="16"/>
      <c r="HT135" s="16"/>
      <c r="HU135" s="16"/>
      <c r="HV135" s="16"/>
      <c r="HW135" s="16"/>
      <c r="HX135" s="16"/>
      <c r="HY135" s="16"/>
      <c r="HZ135" s="16"/>
      <c r="IA135" s="16"/>
      <c r="IB135" s="16"/>
      <c r="IC135" s="16"/>
      <c r="ID135" s="16"/>
      <c r="IE135" s="16"/>
      <c r="IF135" s="16"/>
      <c r="IG135" s="16"/>
      <c r="IH135" s="16"/>
      <c r="II135" s="16"/>
      <c r="IJ135" s="16"/>
      <c r="IK135" s="16"/>
      <c r="IL135" s="16"/>
      <c r="IM135" s="16"/>
      <c r="IN135" s="16"/>
      <c r="IO135" s="16"/>
      <c r="IP135" s="16"/>
      <c r="IQ135" s="16"/>
      <c r="IR135" s="16"/>
      <c r="IS135" s="16"/>
      <c r="IT135" s="16"/>
      <c r="IU135" s="16"/>
      <c r="IV135" s="16"/>
    </row>
    <row r="136" spans="1:256" s="17" customFormat="1" ht="69" customHeight="1">
      <c r="A136" s="139"/>
      <c r="B136" s="242"/>
      <c r="C136" s="44" t="s">
        <v>58</v>
      </c>
      <c r="D136" s="33">
        <f>E136+F136+G136+L136+M136+N136+O136</f>
        <v>4932704321</v>
      </c>
      <c r="E136" s="33">
        <v>718546778</v>
      </c>
      <c r="F136" s="33">
        <v>718468949</v>
      </c>
      <c r="G136" s="33">
        <v>718468949</v>
      </c>
      <c r="H136" s="33">
        <v>723063294</v>
      </c>
      <c r="I136" s="33">
        <v>723063294</v>
      </c>
      <c r="J136" s="33">
        <v>723063294</v>
      </c>
      <c r="K136" s="33">
        <v>723063294</v>
      </c>
      <c r="L136" s="33">
        <v>711092132</v>
      </c>
      <c r="M136" s="33">
        <v>688709171</v>
      </c>
      <c r="N136" s="33">
        <v>688709171</v>
      </c>
      <c r="O136" s="103">
        <v>688709171</v>
      </c>
      <c r="P136" s="204"/>
      <c r="Q136" s="211"/>
      <c r="R136" s="152"/>
      <c r="S136" s="152"/>
      <c r="T136" s="152"/>
      <c r="U136" s="152"/>
      <c r="V136" s="152"/>
      <c r="W136" s="152"/>
      <c r="X136" s="152"/>
      <c r="Y136" s="152"/>
      <c r="Z136" s="152"/>
      <c r="AA136" s="152"/>
      <c r="AB136" s="152"/>
      <c r="AC136" s="152"/>
      <c r="GV136" s="16"/>
      <c r="GW136" s="16"/>
      <c r="GX136" s="16"/>
      <c r="GY136" s="16"/>
      <c r="GZ136" s="16"/>
      <c r="HA136" s="16"/>
      <c r="HB136" s="16"/>
      <c r="HC136" s="16"/>
      <c r="HD136" s="16"/>
      <c r="HE136" s="16"/>
      <c r="HF136" s="16"/>
      <c r="HG136" s="16"/>
      <c r="HH136" s="16"/>
      <c r="HI136" s="16"/>
      <c r="HJ136" s="16"/>
      <c r="HK136" s="16"/>
      <c r="HL136" s="16"/>
      <c r="HM136" s="16"/>
      <c r="HN136" s="16"/>
      <c r="HO136" s="16"/>
      <c r="HP136" s="16"/>
      <c r="HQ136" s="16"/>
      <c r="HR136" s="16"/>
      <c r="HS136" s="16"/>
      <c r="HT136" s="16"/>
      <c r="HU136" s="16"/>
      <c r="HV136" s="16"/>
      <c r="HW136" s="16"/>
      <c r="HX136" s="16"/>
      <c r="HY136" s="16"/>
      <c r="HZ136" s="16"/>
      <c r="IA136" s="16"/>
      <c r="IB136" s="16"/>
      <c r="IC136" s="16"/>
      <c r="ID136" s="16"/>
      <c r="IE136" s="16"/>
      <c r="IF136" s="16"/>
      <c r="IG136" s="16"/>
      <c r="IH136" s="16"/>
      <c r="II136" s="16"/>
      <c r="IJ136" s="16"/>
      <c r="IK136" s="16"/>
      <c r="IL136" s="16"/>
      <c r="IM136" s="16"/>
      <c r="IN136" s="16"/>
      <c r="IO136" s="16"/>
      <c r="IP136" s="16"/>
      <c r="IQ136" s="16"/>
      <c r="IR136" s="16"/>
      <c r="IS136" s="16"/>
      <c r="IT136" s="16"/>
      <c r="IU136" s="16"/>
      <c r="IV136" s="16"/>
    </row>
    <row r="137" spans="1:256" s="17" customFormat="1" ht="16.5" customHeight="1">
      <c r="A137" s="138" t="s">
        <v>107</v>
      </c>
      <c r="B137" s="250" t="s">
        <v>108</v>
      </c>
      <c r="C137" s="42" t="s">
        <v>57</v>
      </c>
      <c r="D137" s="33">
        <v>701539</v>
      </c>
      <c r="E137" s="33"/>
      <c r="F137" s="33">
        <v>701539</v>
      </c>
      <c r="G137" s="33"/>
      <c r="H137" s="33"/>
      <c r="I137" s="33"/>
      <c r="J137" s="33"/>
      <c r="K137" s="33"/>
      <c r="L137" s="33"/>
      <c r="M137" s="33"/>
      <c r="N137" s="33"/>
      <c r="O137" s="103"/>
      <c r="P137" s="148"/>
      <c r="Q137" s="223" t="s">
        <v>87</v>
      </c>
      <c r="R137" s="157" t="s">
        <v>82</v>
      </c>
      <c r="S137" s="244">
        <v>57</v>
      </c>
      <c r="T137" s="244" t="s">
        <v>82</v>
      </c>
      <c r="U137" s="244" t="s">
        <v>82</v>
      </c>
      <c r="V137" s="244" t="s">
        <v>82</v>
      </c>
      <c r="W137" s="244" t="s">
        <v>82</v>
      </c>
      <c r="X137" s="244" t="s">
        <v>82</v>
      </c>
      <c r="Y137" s="112"/>
      <c r="Z137" s="112"/>
      <c r="AA137" s="112"/>
      <c r="AB137" s="112"/>
      <c r="AC137" s="248">
        <v>57</v>
      </c>
      <c r="GV137" s="16"/>
      <c r="GW137" s="16"/>
      <c r="GX137" s="16"/>
      <c r="GY137" s="16"/>
      <c r="GZ137" s="16"/>
      <c r="HA137" s="16"/>
      <c r="HB137" s="16"/>
      <c r="HC137" s="16"/>
      <c r="HD137" s="16"/>
      <c r="HE137" s="16"/>
      <c r="HF137" s="16"/>
      <c r="HG137" s="16"/>
      <c r="HH137" s="16"/>
      <c r="HI137" s="16"/>
      <c r="HJ137" s="16"/>
      <c r="HK137" s="16"/>
      <c r="HL137" s="16"/>
      <c r="HM137" s="16"/>
      <c r="HN137" s="16"/>
      <c r="HO137" s="16"/>
      <c r="HP137" s="16"/>
      <c r="HQ137" s="16"/>
      <c r="HR137" s="16"/>
      <c r="HS137" s="16"/>
      <c r="HT137" s="16"/>
      <c r="HU137" s="16"/>
      <c r="HV137" s="16"/>
      <c r="HW137" s="16"/>
      <c r="HX137" s="16"/>
      <c r="HY137" s="16"/>
      <c r="HZ137" s="16"/>
      <c r="IA137" s="16"/>
      <c r="IB137" s="16"/>
      <c r="IC137" s="16"/>
      <c r="ID137" s="16"/>
      <c r="IE137" s="16"/>
      <c r="IF137" s="16"/>
      <c r="IG137" s="16"/>
      <c r="IH137" s="16"/>
      <c r="II137" s="16"/>
      <c r="IJ137" s="16"/>
      <c r="IK137" s="16"/>
      <c r="IL137" s="16"/>
      <c r="IM137" s="16"/>
      <c r="IN137" s="16"/>
      <c r="IO137" s="16"/>
      <c r="IP137" s="16"/>
      <c r="IQ137" s="16"/>
      <c r="IR137" s="16"/>
      <c r="IS137" s="16"/>
      <c r="IT137" s="16"/>
      <c r="IU137" s="16"/>
      <c r="IV137" s="16"/>
    </row>
    <row r="138" spans="1:256" s="17" customFormat="1" ht="33.75" customHeight="1">
      <c r="A138" s="139"/>
      <c r="B138" s="251"/>
      <c r="C138" s="44" t="s">
        <v>58</v>
      </c>
      <c r="D138" s="33">
        <v>701539</v>
      </c>
      <c r="E138" s="33"/>
      <c r="F138" s="33">
        <v>701539</v>
      </c>
      <c r="G138" s="33"/>
      <c r="H138" s="33"/>
      <c r="I138" s="33"/>
      <c r="J138" s="33"/>
      <c r="K138" s="33"/>
      <c r="L138" s="33"/>
      <c r="M138" s="33"/>
      <c r="N138" s="33"/>
      <c r="O138" s="103"/>
      <c r="P138" s="148"/>
      <c r="Q138" s="252"/>
      <c r="R138" s="158"/>
      <c r="S138" s="245"/>
      <c r="T138" s="245"/>
      <c r="U138" s="245"/>
      <c r="V138" s="245"/>
      <c r="W138" s="245"/>
      <c r="X138" s="245"/>
      <c r="Y138" s="113"/>
      <c r="Z138" s="113"/>
      <c r="AA138" s="113"/>
      <c r="AB138" s="113"/>
      <c r="AC138" s="249"/>
      <c r="GV138" s="16"/>
      <c r="GW138" s="16"/>
      <c r="GX138" s="16"/>
      <c r="GY138" s="16"/>
      <c r="GZ138" s="16"/>
      <c r="HA138" s="16"/>
      <c r="HB138" s="16"/>
      <c r="HC138" s="16"/>
      <c r="HD138" s="16"/>
      <c r="HE138" s="16"/>
      <c r="HF138" s="16"/>
      <c r="HG138" s="16"/>
      <c r="HH138" s="16"/>
      <c r="HI138" s="16"/>
      <c r="HJ138" s="16"/>
      <c r="HK138" s="16"/>
      <c r="HL138" s="16"/>
      <c r="HM138" s="16"/>
      <c r="HN138" s="16"/>
      <c r="HO138" s="16"/>
      <c r="HP138" s="16"/>
      <c r="HQ138" s="16"/>
      <c r="HR138" s="16"/>
      <c r="HS138" s="16"/>
      <c r="HT138" s="16"/>
      <c r="HU138" s="16"/>
      <c r="HV138" s="16"/>
      <c r="HW138" s="16"/>
      <c r="HX138" s="16"/>
      <c r="HY138" s="16"/>
      <c r="HZ138" s="16"/>
      <c r="IA138" s="16"/>
      <c r="IB138" s="16"/>
      <c r="IC138" s="16"/>
      <c r="ID138" s="16"/>
      <c r="IE138" s="16"/>
      <c r="IF138" s="16"/>
      <c r="IG138" s="16"/>
      <c r="IH138" s="16"/>
      <c r="II138" s="16"/>
      <c r="IJ138" s="16"/>
      <c r="IK138" s="16"/>
      <c r="IL138" s="16"/>
      <c r="IM138" s="16"/>
      <c r="IN138" s="16"/>
      <c r="IO138" s="16"/>
      <c r="IP138" s="16"/>
      <c r="IQ138" s="16"/>
      <c r="IR138" s="16"/>
      <c r="IS138" s="16"/>
      <c r="IT138" s="16"/>
      <c r="IU138" s="16"/>
      <c r="IV138" s="16"/>
    </row>
    <row r="139" spans="1:256" s="17" customFormat="1" ht="15.6" customHeight="1">
      <c r="A139" s="136"/>
      <c r="B139" s="137" t="s">
        <v>12</v>
      </c>
      <c r="C139" s="42" t="s">
        <v>57</v>
      </c>
      <c r="D139" s="33">
        <f>D135+D137</f>
        <v>4933405860</v>
      </c>
      <c r="E139" s="33">
        <f>E135</f>
        <v>718546778</v>
      </c>
      <c r="F139" s="33">
        <f>F135+F137</f>
        <v>719170488</v>
      </c>
      <c r="G139" s="33">
        <f>G135</f>
        <v>718468949</v>
      </c>
      <c r="H139" s="33">
        <v>723063294</v>
      </c>
      <c r="I139" s="33">
        <v>723063294</v>
      </c>
      <c r="J139" s="33">
        <v>723063294</v>
      </c>
      <c r="K139" s="33">
        <v>723063294</v>
      </c>
      <c r="L139" s="33">
        <f t="shared" ref="L139:O140" si="30">L135</f>
        <v>711092132</v>
      </c>
      <c r="M139" s="33">
        <f t="shared" si="30"/>
        <v>688709171</v>
      </c>
      <c r="N139" s="33">
        <f t="shared" si="30"/>
        <v>688709171</v>
      </c>
      <c r="O139" s="33">
        <f t="shared" si="30"/>
        <v>688709171</v>
      </c>
      <c r="P139" s="165" t="s">
        <v>59</v>
      </c>
      <c r="Q139" s="165" t="s">
        <v>59</v>
      </c>
      <c r="R139" s="165" t="s">
        <v>59</v>
      </c>
      <c r="S139" s="165" t="s">
        <v>59</v>
      </c>
      <c r="T139" s="165" t="s">
        <v>59</v>
      </c>
      <c r="U139" s="165" t="s">
        <v>59</v>
      </c>
      <c r="V139" s="165" t="s">
        <v>59</v>
      </c>
      <c r="W139" s="165" t="s">
        <v>59</v>
      </c>
      <c r="X139" s="165" t="s">
        <v>59</v>
      </c>
      <c r="Y139" s="165"/>
      <c r="Z139" s="165"/>
      <c r="AA139" s="165"/>
      <c r="AB139" s="165"/>
      <c r="AC139" s="165" t="s">
        <v>59</v>
      </c>
      <c r="GV139" s="16"/>
      <c r="GW139" s="16"/>
      <c r="GX139" s="16"/>
      <c r="GY139" s="16"/>
      <c r="GZ139" s="16"/>
      <c r="HA139" s="16"/>
      <c r="HB139" s="16"/>
      <c r="HC139" s="16"/>
      <c r="HD139" s="16"/>
      <c r="HE139" s="16"/>
      <c r="HF139" s="16"/>
      <c r="HG139" s="16"/>
      <c r="HH139" s="16"/>
      <c r="HI139" s="16"/>
      <c r="HJ139" s="16"/>
      <c r="HK139" s="16"/>
      <c r="HL139" s="16"/>
      <c r="HM139" s="16"/>
      <c r="HN139" s="16"/>
      <c r="HO139" s="16"/>
      <c r="HP139" s="16"/>
      <c r="HQ139" s="16"/>
      <c r="HR139" s="16"/>
      <c r="HS139" s="16"/>
      <c r="HT139" s="16"/>
      <c r="HU139" s="16"/>
      <c r="HV139" s="16"/>
      <c r="HW139" s="16"/>
      <c r="HX139" s="16"/>
      <c r="HY139" s="16"/>
      <c r="HZ139" s="16"/>
      <c r="IA139" s="16"/>
      <c r="IB139" s="16"/>
      <c r="IC139" s="16"/>
      <c r="ID139" s="16"/>
      <c r="IE139" s="16"/>
      <c r="IF139" s="16"/>
      <c r="IG139" s="16"/>
      <c r="IH139" s="16"/>
      <c r="II139" s="16"/>
      <c r="IJ139" s="16"/>
      <c r="IK139" s="16"/>
      <c r="IL139" s="16"/>
      <c r="IM139" s="16"/>
      <c r="IN139" s="16"/>
      <c r="IO139" s="16"/>
      <c r="IP139" s="16"/>
      <c r="IQ139" s="16"/>
      <c r="IR139" s="16"/>
      <c r="IS139" s="16"/>
      <c r="IT139" s="16"/>
      <c r="IU139" s="16"/>
      <c r="IV139" s="16"/>
    </row>
    <row r="140" spans="1:256" s="17" customFormat="1" ht="31.5">
      <c r="A140" s="136"/>
      <c r="B140" s="137"/>
      <c r="C140" s="134" t="s">
        <v>58</v>
      </c>
      <c r="D140" s="33">
        <f>E140+F140+G140+L140+M140+N140+O140</f>
        <v>4933405860</v>
      </c>
      <c r="E140" s="33">
        <f>E136</f>
        <v>718546778</v>
      </c>
      <c r="F140" s="33">
        <f>F136+F138</f>
        <v>719170488</v>
      </c>
      <c r="G140" s="33">
        <f>G136</f>
        <v>718468949</v>
      </c>
      <c r="H140" s="33">
        <v>723063294</v>
      </c>
      <c r="I140" s="33">
        <v>723063294</v>
      </c>
      <c r="J140" s="33">
        <v>723063294</v>
      </c>
      <c r="K140" s="33">
        <v>723063294</v>
      </c>
      <c r="L140" s="33">
        <f t="shared" si="30"/>
        <v>711092132</v>
      </c>
      <c r="M140" s="33">
        <f t="shared" si="30"/>
        <v>688709171</v>
      </c>
      <c r="N140" s="33">
        <f t="shared" si="30"/>
        <v>688709171</v>
      </c>
      <c r="O140" s="33">
        <f t="shared" si="30"/>
        <v>688709171</v>
      </c>
      <c r="P140" s="136" t="s">
        <v>59</v>
      </c>
      <c r="Q140" s="136" t="s">
        <v>59</v>
      </c>
      <c r="R140" s="136" t="s">
        <v>59</v>
      </c>
      <c r="S140" s="136" t="s">
        <v>59</v>
      </c>
      <c r="T140" s="136" t="s">
        <v>59</v>
      </c>
      <c r="U140" s="136" t="s">
        <v>59</v>
      </c>
      <c r="V140" s="136" t="s">
        <v>59</v>
      </c>
      <c r="W140" s="136" t="s">
        <v>59</v>
      </c>
      <c r="X140" s="136" t="s">
        <v>59</v>
      </c>
      <c r="Y140" s="136" t="s">
        <v>59</v>
      </c>
      <c r="Z140" s="136"/>
      <c r="AA140" s="136"/>
      <c r="AB140" s="136"/>
      <c r="AC140" s="136"/>
      <c r="GV140" s="16"/>
      <c r="GW140" s="16"/>
      <c r="GX140" s="16"/>
      <c r="GY140" s="16"/>
      <c r="GZ140" s="16"/>
      <c r="HA140" s="16"/>
      <c r="HB140" s="16"/>
      <c r="HC140" s="16"/>
      <c r="HD140" s="16"/>
      <c r="HE140" s="16"/>
      <c r="HF140" s="16"/>
      <c r="HG140" s="16"/>
      <c r="HH140" s="16"/>
      <c r="HI140" s="16"/>
      <c r="HJ140" s="16"/>
      <c r="HK140" s="16"/>
      <c r="HL140" s="16"/>
      <c r="HM140" s="16"/>
      <c r="HN140" s="16"/>
      <c r="HO140" s="16"/>
      <c r="HP140" s="16"/>
      <c r="HQ140" s="16"/>
      <c r="HR140" s="16"/>
      <c r="HS140" s="16"/>
      <c r="HT140" s="16"/>
      <c r="HU140" s="16"/>
      <c r="HV140" s="16"/>
      <c r="HW140" s="16"/>
      <c r="HX140" s="16"/>
      <c r="HY140" s="16"/>
      <c r="HZ140" s="16"/>
      <c r="IA140" s="16"/>
      <c r="IB140" s="16"/>
      <c r="IC140" s="16"/>
      <c r="ID140" s="16"/>
      <c r="IE140" s="16"/>
      <c r="IF140" s="16"/>
      <c r="IG140" s="16"/>
      <c r="IH140" s="16"/>
      <c r="II140" s="16"/>
      <c r="IJ140" s="16"/>
      <c r="IK140" s="16"/>
      <c r="IL140" s="16"/>
      <c r="IM140" s="16"/>
      <c r="IN140" s="16"/>
      <c r="IO140" s="16"/>
      <c r="IP140" s="16"/>
      <c r="IQ140" s="16"/>
      <c r="IR140" s="16"/>
      <c r="IS140" s="16"/>
      <c r="IT140" s="16"/>
      <c r="IU140" s="16"/>
      <c r="IV140" s="16"/>
    </row>
    <row r="141" spans="1:256" s="17" customFormat="1" ht="36.75" customHeight="1">
      <c r="A141" s="101"/>
      <c r="B141" s="136" t="s">
        <v>13</v>
      </c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6"/>
      <c r="Y141" s="36"/>
      <c r="Z141" s="36"/>
      <c r="AA141" s="36"/>
      <c r="AB141" s="37"/>
      <c r="AC141" s="70"/>
      <c r="GV141" s="16"/>
      <c r="GW141" s="16"/>
      <c r="GX141" s="16"/>
      <c r="GY141" s="16"/>
      <c r="GZ141" s="16"/>
      <c r="HA141" s="16"/>
      <c r="HB141" s="16"/>
      <c r="HC141" s="16"/>
      <c r="HD141" s="16"/>
      <c r="HE141" s="16"/>
      <c r="HF141" s="16"/>
      <c r="HG141" s="16"/>
      <c r="HH141" s="16"/>
      <c r="HI141" s="16"/>
      <c r="HJ141" s="16"/>
      <c r="HK141" s="16"/>
      <c r="HL141" s="16"/>
      <c r="HM141" s="16"/>
      <c r="HN141" s="16"/>
      <c r="HO141" s="16"/>
      <c r="HP141" s="16"/>
      <c r="HQ141" s="16"/>
      <c r="HR141" s="16"/>
      <c r="HS141" s="16"/>
      <c r="HT141" s="16"/>
      <c r="HU141" s="16"/>
      <c r="HV141" s="16"/>
      <c r="HW141" s="16"/>
      <c r="HX141" s="16"/>
      <c r="HY141" s="16"/>
      <c r="HZ141" s="16"/>
      <c r="IA141" s="16"/>
      <c r="IB141" s="16"/>
      <c r="IC141" s="16"/>
      <c r="ID141" s="16"/>
      <c r="IE141" s="16"/>
      <c r="IF141" s="16"/>
      <c r="IG141" s="16"/>
      <c r="IH141" s="16"/>
      <c r="II141" s="16"/>
      <c r="IJ141" s="16"/>
      <c r="IK141" s="16"/>
      <c r="IL141" s="16"/>
      <c r="IM141" s="16"/>
      <c r="IN141" s="16"/>
      <c r="IO141" s="16"/>
      <c r="IP141" s="16"/>
      <c r="IQ141" s="16"/>
      <c r="IR141" s="16"/>
      <c r="IS141" s="16"/>
      <c r="IT141" s="16"/>
      <c r="IU141" s="16"/>
      <c r="IV141" s="16"/>
    </row>
    <row r="142" spans="1:256" s="17" customFormat="1" ht="15.6" customHeight="1">
      <c r="A142" s="212" t="s">
        <v>109</v>
      </c>
      <c r="B142" s="137" t="s">
        <v>14</v>
      </c>
      <c r="C142" s="42" t="s">
        <v>57</v>
      </c>
      <c r="D142" s="33">
        <f>E142+F142+G142+L142+M142+N142+O142</f>
        <v>4956115</v>
      </c>
      <c r="E142" s="33">
        <v>1632799</v>
      </c>
      <c r="F142" s="33">
        <v>553886</v>
      </c>
      <c r="G142" s="33">
        <v>553886</v>
      </c>
      <c r="H142" s="114"/>
      <c r="I142" s="114"/>
      <c r="J142" s="114"/>
      <c r="K142" s="114"/>
      <c r="L142" s="33">
        <v>553886</v>
      </c>
      <c r="M142" s="33">
        <v>553886</v>
      </c>
      <c r="N142" s="33">
        <v>553886</v>
      </c>
      <c r="O142" s="33">
        <v>553886</v>
      </c>
      <c r="P142" s="151" t="s">
        <v>50</v>
      </c>
      <c r="Q142" s="141" t="s">
        <v>33</v>
      </c>
      <c r="R142" s="153">
        <v>100</v>
      </c>
      <c r="S142" s="153">
        <v>100</v>
      </c>
      <c r="T142" s="153">
        <v>100</v>
      </c>
      <c r="U142" s="153">
        <v>100</v>
      </c>
      <c r="V142" s="153">
        <v>100</v>
      </c>
      <c r="W142" s="153">
        <v>100</v>
      </c>
      <c r="X142" s="153">
        <v>100</v>
      </c>
      <c r="Y142" s="36"/>
      <c r="Z142" s="36"/>
      <c r="AA142" s="36"/>
      <c r="AB142" s="37"/>
      <c r="AC142" s="153">
        <v>100</v>
      </c>
      <c r="GV142" s="16"/>
      <c r="GW142" s="16"/>
      <c r="GX142" s="16"/>
      <c r="GY142" s="16"/>
      <c r="GZ142" s="16"/>
      <c r="HA142" s="16"/>
      <c r="HB142" s="16"/>
      <c r="HC142" s="16"/>
      <c r="HD142" s="16"/>
      <c r="HE142" s="16"/>
      <c r="HF142" s="16"/>
      <c r="HG142" s="16"/>
      <c r="HH142" s="16"/>
      <c r="HI142" s="16"/>
      <c r="HJ142" s="16"/>
      <c r="HK142" s="16"/>
      <c r="HL142" s="16"/>
      <c r="HM142" s="16"/>
      <c r="HN142" s="16"/>
      <c r="HO142" s="16"/>
      <c r="HP142" s="16"/>
      <c r="HQ142" s="16"/>
      <c r="HR142" s="16"/>
      <c r="HS142" s="16"/>
      <c r="HT142" s="16"/>
      <c r="HU142" s="16"/>
      <c r="HV142" s="16"/>
      <c r="HW142" s="16"/>
      <c r="HX142" s="16"/>
      <c r="HY142" s="16"/>
      <c r="HZ142" s="16"/>
      <c r="IA142" s="16"/>
      <c r="IB142" s="16"/>
      <c r="IC142" s="16"/>
      <c r="ID142" s="16"/>
      <c r="IE142" s="16"/>
      <c r="IF142" s="16"/>
      <c r="IG142" s="16"/>
      <c r="IH142" s="16"/>
      <c r="II142" s="16"/>
      <c r="IJ142" s="16"/>
      <c r="IK142" s="16"/>
      <c r="IL142" s="16"/>
      <c r="IM142" s="16"/>
      <c r="IN142" s="16"/>
      <c r="IO142" s="16"/>
      <c r="IP142" s="16"/>
      <c r="IQ142" s="16"/>
      <c r="IR142" s="16"/>
      <c r="IS142" s="16"/>
      <c r="IT142" s="16"/>
      <c r="IU142" s="16"/>
      <c r="IV142" s="16"/>
    </row>
    <row r="143" spans="1:256" s="17" customFormat="1" ht="31.5">
      <c r="A143" s="212"/>
      <c r="B143" s="137"/>
      <c r="C143" s="134" t="s">
        <v>58</v>
      </c>
      <c r="D143" s="33">
        <f>E143+F143+G143+L143+M143+N143+O143</f>
        <v>4956115</v>
      </c>
      <c r="E143" s="33">
        <v>1632799</v>
      </c>
      <c r="F143" s="33">
        <v>553886</v>
      </c>
      <c r="G143" s="33">
        <v>553886</v>
      </c>
      <c r="H143" s="114"/>
      <c r="I143" s="114"/>
      <c r="J143" s="114"/>
      <c r="K143" s="114"/>
      <c r="L143" s="33">
        <v>553886</v>
      </c>
      <c r="M143" s="33">
        <v>553886</v>
      </c>
      <c r="N143" s="33">
        <v>553886</v>
      </c>
      <c r="O143" s="33">
        <v>553886</v>
      </c>
      <c r="P143" s="165"/>
      <c r="Q143" s="143"/>
      <c r="R143" s="176"/>
      <c r="S143" s="176"/>
      <c r="T143" s="176"/>
      <c r="U143" s="176"/>
      <c r="V143" s="176"/>
      <c r="W143" s="176"/>
      <c r="X143" s="176"/>
      <c r="Y143" s="36"/>
      <c r="Z143" s="36"/>
      <c r="AA143" s="36"/>
      <c r="AB143" s="37"/>
      <c r="AC143" s="176"/>
      <c r="GV143" s="16"/>
      <c r="GW143" s="16"/>
      <c r="GX143" s="16"/>
      <c r="GY143" s="16"/>
      <c r="GZ143" s="16"/>
      <c r="HA143" s="16"/>
      <c r="HB143" s="16"/>
      <c r="HC143" s="16"/>
      <c r="HD143" s="16"/>
      <c r="HE143" s="16"/>
      <c r="HF143" s="16"/>
      <c r="HG143" s="16"/>
      <c r="HH143" s="16"/>
      <c r="HI143" s="16"/>
      <c r="HJ143" s="16"/>
      <c r="HK143" s="16"/>
      <c r="HL143" s="16"/>
      <c r="HM143" s="16"/>
      <c r="HN143" s="16"/>
      <c r="HO143" s="16"/>
      <c r="HP143" s="16"/>
      <c r="HQ143" s="16"/>
      <c r="HR143" s="16"/>
      <c r="HS143" s="16"/>
      <c r="HT143" s="16"/>
      <c r="HU143" s="16"/>
      <c r="HV143" s="16"/>
      <c r="HW143" s="16"/>
      <c r="HX143" s="16"/>
      <c r="HY143" s="16"/>
      <c r="HZ143" s="16"/>
      <c r="IA143" s="16"/>
      <c r="IB143" s="16"/>
      <c r="IC143" s="16"/>
      <c r="ID143" s="16"/>
      <c r="IE143" s="16"/>
      <c r="IF143" s="16"/>
      <c r="IG143" s="16"/>
      <c r="IH143" s="16"/>
      <c r="II143" s="16"/>
      <c r="IJ143" s="16"/>
      <c r="IK143" s="16"/>
      <c r="IL143" s="16"/>
      <c r="IM143" s="16"/>
      <c r="IN143" s="16"/>
      <c r="IO143" s="16"/>
      <c r="IP143" s="16"/>
      <c r="IQ143" s="16"/>
      <c r="IR143" s="16"/>
      <c r="IS143" s="16"/>
      <c r="IT143" s="16"/>
      <c r="IU143" s="16"/>
      <c r="IV143" s="16"/>
    </row>
    <row r="144" spans="1:256" s="17" customFormat="1" ht="15.6" customHeight="1">
      <c r="A144" s="212"/>
      <c r="B144" s="137" t="s">
        <v>113</v>
      </c>
      <c r="C144" s="42" t="s">
        <v>57</v>
      </c>
      <c r="D144" s="33">
        <f>E144+F144+G144+L144+M144+N144+O144</f>
        <v>4956115</v>
      </c>
      <c r="E144" s="33">
        <v>1632799</v>
      </c>
      <c r="F144" s="33">
        <v>553886</v>
      </c>
      <c r="G144" s="33">
        <v>553886</v>
      </c>
      <c r="H144" s="33"/>
      <c r="I144" s="33"/>
      <c r="J144" s="33"/>
      <c r="K144" s="33"/>
      <c r="L144" s="33">
        <v>553886</v>
      </c>
      <c r="M144" s="33">
        <v>553886</v>
      </c>
      <c r="N144" s="33">
        <v>553886</v>
      </c>
      <c r="O144" s="33">
        <v>553886</v>
      </c>
      <c r="P144" s="165" t="s">
        <v>59</v>
      </c>
      <c r="Q144" s="136" t="s">
        <v>59</v>
      </c>
      <c r="R144" s="136" t="s">
        <v>59</v>
      </c>
      <c r="S144" s="136" t="s">
        <v>59</v>
      </c>
      <c r="T144" s="136" t="s">
        <v>59</v>
      </c>
      <c r="U144" s="136" t="s">
        <v>59</v>
      </c>
      <c r="V144" s="136" t="s">
        <v>59</v>
      </c>
      <c r="W144" s="136" t="s">
        <v>59</v>
      </c>
      <c r="X144" s="136" t="s">
        <v>59</v>
      </c>
      <c r="Y144" s="136" t="s">
        <v>59</v>
      </c>
      <c r="Z144" s="136" t="s">
        <v>59</v>
      </c>
      <c r="AA144" s="136" t="s">
        <v>59</v>
      </c>
      <c r="AB144" s="136" t="s">
        <v>59</v>
      </c>
      <c r="AC144" s="136" t="s">
        <v>59</v>
      </c>
      <c r="GV144" s="16"/>
      <c r="GW144" s="16"/>
      <c r="GX144" s="16"/>
      <c r="GY144" s="16"/>
      <c r="GZ144" s="16"/>
      <c r="HA144" s="16"/>
      <c r="HB144" s="16"/>
      <c r="HC144" s="16"/>
      <c r="HD144" s="16"/>
      <c r="HE144" s="16"/>
      <c r="HF144" s="16"/>
      <c r="HG144" s="16"/>
      <c r="HH144" s="16"/>
      <c r="HI144" s="16"/>
      <c r="HJ144" s="16"/>
      <c r="HK144" s="16"/>
      <c r="HL144" s="16"/>
      <c r="HM144" s="16"/>
      <c r="HN144" s="16"/>
      <c r="HO144" s="16"/>
      <c r="HP144" s="16"/>
      <c r="HQ144" s="16"/>
      <c r="HR144" s="16"/>
      <c r="HS144" s="16"/>
      <c r="HT144" s="16"/>
      <c r="HU144" s="16"/>
      <c r="HV144" s="16"/>
      <c r="HW144" s="16"/>
      <c r="HX144" s="16"/>
      <c r="HY144" s="16"/>
      <c r="HZ144" s="16"/>
      <c r="IA144" s="16"/>
      <c r="IB144" s="16"/>
      <c r="IC144" s="16"/>
      <c r="ID144" s="16"/>
      <c r="IE144" s="16"/>
      <c r="IF144" s="16"/>
      <c r="IG144" s="16"/>
      <c r="IH144" s="16"/>
      <c r="II144" s="16"/>
      <c r="IJ144" s="16"/>
      <c r="IK144" s="16"/>
      <c r="IL144" s="16"/>
      <c r="IM144" s="16"/>
      <c r="IN144" s="16"/>
      <c r="IO144" s="16"/>
      <c r="IP144" s="16"/>
      <c r="IQ144" s="16"/>
      <c r="IR144" s="16"/>
      <c r="IS144" s="16"/>
      <c r="IT144" s="16"/>
      <c r="IU144" s="16"/>
      <c r="IV144" s="16"/>
    </row>
    <row r="145" spans="1:256" s="17" customFormat="1" ht="31.5">
      <c r="A145" s="212"/>
      <c r="B145" s="137"/>
      <c r="C145" s="134" t="s">
        <v>58</v>
      </c>
      <c r="D145" s="33">
        <f>E145+F145+G145+L145+M145+N145+O145</f>
        <v>4956115</v>
      </c>
      <c r="E145" s="33">
        <v>1632799</v>
      </c>
      <c r="F145" s="33">
        <v>553886</v>
      </c>
      <c r="G145" s="33">
        <f>G144</f>
        <v>553886</v>
      </c>
      <c r="H145" s="33"/>
      <c r="I145" s="33"/>
      <c r="J145" s="33"/>
      <c r="K145" s="33"/>
      <c r="L145" s="33">
        <v>553886</v>
      </c>
      <c r="M145" s="33">
        <v>553886</v>
      </c>
      <c r="N145" s="33">
        <v>553886</v>
      </c>
      <c r="O145" s="33">
        <v>553886</v>
      </c>
      <c r="P145" s="136" t="s">
        <v>59</v>
      </c>
      <c r="Q145" s="136"/>
      <c r="R145" s="136"/>
      <c r="S145" s="136"/>
      <c r="T145" s="136"/>
      <c r="U145" s="136"/>
      <c r="V145" s="136"/>
      <c r="W145" s="136"/>
      <c r="X145" s="136"/>
      <c r="Y145" s="136"/>
      <c r="Z145" s="136"/>
      <c r="AA145" s="136"/>
      <c r="AB145" s="136"/>
      <c r="AC145" s="136"/>
      <c r="GV145" s="16"/>
      <c r="GW145" s="16"/>
      <c r="GX145" s="16"/>
      <c r="GY145" s="16"/>
      <c r="GZ145" s="16"/>
      <c r="HA145" s="16"/>
      <c r="HB145" s="16"/>
      <c r="HC145" s="16"/>
      <c r="HD145" s="16"/>
      <c r="HE145" s="16"/>
      <c r="HF145" s="16"/>
      <c r="HG145" s="16"/>
      <c r="HH145" s="16"/>
      <c r="HI145" s="16"/>
      <c r="HJ145" s="16"/>
      <c r="HK145" s="16"/>
      <c r="HL145" s="16"/>
      <c r="HM145" s="16"/>
      <c r="HN145" s="16"/>
      <c r="HO145" s="16"/>
      <c r="HP145" s="16"/>
      <c r="HQ145" s="16"/>
      <c r="HR145" s="16"/>
      <c r="HS145" s="16"/>
      <c r="HT145" s="16"/>
      <c r="HU145" s="16"/>
      <c r="HV145" s="16"/>
      <c r="HW145" s="16"/>
      <c r="HX145" s="16"/>
      <c r="HY145" s="16"/>
      <c r="HZ145" s="16"/>
      <c r="IA145" s="16"/>
      <c r="IB145" s="16"/>
      <c r="IC145" s="16"/>
      <c r="ID145" s="16"/>
      <c r="IE145" s="16"/>
      <c r="IF145" s="16"/>
      <c r="IG145" s="16"/>
      <c r="IH145" s="16"/>
      <c r="II145" s="16"/>
      <c r="IJ145" s="16"/>
      <c r="IK145" s="16"/>
      <c r="IL145" s="16"/>
      <c r="IM145" s="16"/>
      <c r="IN145" s="16"/>
      <c r="IO145" s="16"/>
      <c r="IP145" s="16"/>
      <c r="IQ145" s="16"/>
      <c r="IR145" s="16"/>
      <c r="IS145" s="16"/>
      <c r="IT145" s="16"/>
      <c r="IU145" s="16"/>
      <c r="IV145" s="16"/>
    </row>
    <row r="146" spans="1:256" s="17" customFormat="1" ht="33.75" customHeight="1">
      <c r="A146" s="101"/>
      <c r="B146" s="136" t="s">
        <v>15</v>
      </c>
      <c r="C146" s="136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  <c r="S146" s="136"/>
      <c r="T146" s="136"/>
      <c r="U146" s="136"/>
      <c r="V146" s="136"/>
      <c r="W146" s="136"/>
      <c r="X146" s="136"/>
      <c r="Y146" s="115"/>
      <c r="Z146" s="36"/>
      <c r="AA146" s="36"/>
      <c r="AB146" s="37"/>
      <c r="AC146" s="70"/>
      <c r="GV146" s="16"/>
      <c r="GW146" s="16"/>
      <c r="GX146" s="16"/>
      <c r="GY146" s="16"/>
      <c r="GZ146" s="16"/>
      <c r="HA146" s="16"/>
      <c r="HB146" s="16"/>
      <c r="HC146" s="16"/>
      <c r="HD146" s="16"/>
      <c r="HE146" s="16"/>
      <c r="HF146" s="16"/>
      <c r="HG146" s="16"/>
      <c r="HH146" s="16"/>
      <c r="HI146" s="16"/>
      <c r="HJ146" s="16"/>
      <c r="HK146" s="16"/>
      <c r="HL146" s="16"/>
      <c r="HM146" s="16"/>
      <c r="HN146" s="16"/>
      <c r="HO146" s="16"/>
      <c r="HP146" s="16"/>
      <c r="HQ146" s="16"/>
      <c r="HR146" s="16"/>
      <c r="HS146" s="16"/>
      <c r="HT146" s="16"/>
      <c r="HU146" s="16"/>
      <c r="HV146" s="16"/>
      <c r="HW146" s="16"/>
      <c r="HX146" s="16"/>
      <c r="HY146" s="16"/>
      <c r="HZ146" s="16"/>
      <c r="IA146" s="16"/>
      <c r="IB146" s="16"/>
      <c r="IC146" s="16"/>
      <c r="ID146" s="16"/>
      <c r="IE146" s="16"/>
      <c r="IF146" s="16"/>
      <c r="IG146" s="16"/>
      <c r="IH146" s="16"/>
      <c r="II146" s="16"/>
      <c r="IJ146" s="16"/>
      <c r="IK146" s="16"/>
      <c r="IL146" s="16"/>
      <c r="IM146" s="16"/>
      <c r="IN146" s="16"/>
      <c r="IO146" s="16"/>
      <c r="IP146" s="16"/>
      <c r="IQ146" s="16"/>
      <c r="IR146" s="16"/>
      <c r="IS146" s="16"/>
      <c r="IT146" s="16"/>
      <c r="IU146" s="16"/>
      <c r="IV146" s="16"/>
    </row>
    <row r="147" spans="1:256" s="17" customFormat="1" ht="15.75" customHeight="1">
      <c r="A147" s="199" t="s">
        <v>110</v>
      </c>
      <c r="B147" s="141" t="s">
        <v>115</v>
      </c>
      <c r="C147" s="42" t="s">
        <v>57</v>
      </c>
      <c r="D147" s="116">
        <f t="shared" ref="D147:D150" si="31">SUM(E147:O147)</f>
        <v>41351800</v>
      </c>
      <c r="E147" s="33">
        <v>41351800</v>
      </c>
      <c r="F147" s="33">
        <f t="shared" ref="F147:K147" si="32">F148</f>
        <v>0</v>
      </c>
      <c r="G147" s="33">
        <f t="shared" si="32"/>
        <v>0</v>
      </c>
      <c r="H147" s="33">
        <f t="shared" si="32"/>
        <v>0</v>
      </c>
      <c r="I147" s="33">
        <f t="shared" si="32"/>
        <v>0</v>
      </c>
      <c r="J147" s="33">
        <f t="shared" si="32"/>
        <v>0</v>
      </c>
      <c r="K147" s="33">
        <f t="shared" si="32"/>
        <v>0</v>
      </c>
      <c r="L147" s="33"/>
      <c r="M147" s="39"/>
      <c r="N147" s="39"/>
      <c r="O147" s="39"/>
      <c r="P147" s="151" t="s">
        <v>51</v>
      </c>
      <c r="Q147" s="141" t="s">
        <v>17</v>
      </c>
      <c r="R147" s="153">
        <v>7</v>
      </c>
      <c r="S147" s="153" t="s">
        <v>82</v>
      </c>
      <c r="T147" s="153" t="s">
        <v>82</v>
      </c>
      <c r="U147" s="153" t="s">
        <v>82</v>
      </c>
      <c r="V147" s="153" t="s">
        <v>82</v>
      </c>
      <c r="W147" s="153" t="s">
        <v>82</v>
      </c>
      <c r="X147" s="153" t="s">
        <v>82</v>
      </c>
      <c r="Y147" s="153"/>
      <c r="Z147" s="153"/>
      <c r="AA147" s="153"/>
      <c r="AB147" s="153"/>
      <c r="AC147" s="153">
        <v>7</v>
      </c>
      <c r="GV147" s="16"/>
      <c r="GW147" s="16"/>
      <c r="GX147" s="16"/>
      <c r="GY147" s="16"/>
      <c r="GZ147" s="16"/>
      <c r="HA147" s="16"/>
      <c r="HB147" s="16"/>
      <c r="HC147" s="16"/>
      <c r="HD147" s="16"/>
      <c r="HE147" s="16"/>
      <c r="HF147" s="16"/>
      <c r="HG147" s="16"/>
      <c r="HH147" s="16"/>
      <c r="HI147" s="16"/>
      <c r="HJ147" s="16"/>
      <c r="HK147" s="16"/>
      <c r="HL147" s="16"/>
      <c r="HM147" s="16"/>
      <c r="HN147" s="16"/>
      <c r="HO147" s="16"/>
      <c r="HP147" s="16"/>
      <c r="HQ147" s="16"/>
      <c r="HR147" s="16"/>
      <c r="HS147" s="16"/>
      <c r="HT147" s="16"/>
      <c r="HU147" s="16"/>
      <c r="HV147" s="16"/>
      <c r="HW147" s="16"/>
      <c r="HX147" s="16"/>
      <c r="HY147" s="16"/>
      <c r="HZ147" s="16"/>
      <c r="IA147" s="16"/>
      <c r="IB147" s="16"/>
      <c r="IC147" s="16"/>
      <c r="ID147" s="16"/>
      <c r="IE147" s="16"/>
      <c r="IF147" s="16"/>
      <c r="IG147" s="16"/>
      <c r="IH147" s="16"/>
      <c r="II147" s="16"/>
      <c r="IJ147" s="16"/>
      <c r="IK147" s="16"/>
      <c r="IL147" s="16"/>
      <c r="IM147" s="16"/>
      <c r="IN147" s="16"/>
      <c r="IO147" s="16"/>
      <c r="IP147" s="16"/>
      <c r="IQ147" s="16"/>
      <c r="IR147" s="16"/>
      <c r="IS147" s="16"/>
      <c r="IT147" s="16"/>
      <c r="IU147" s="16"/>
      <c r="IV147" s="16"/>
    </row>
    <row r="148" spans="1:256" s="17" customFormat="1" ht="31.5">
      <c r="A148" s="200"/>
      <c r="B148" s="142"/>
      <c r="C148" s="44" t="s">
        <v>58</v>
      </c>
      <c r="D148" s="116">
        <f t="shared" si="31"/>
        <v>41351800</v>
      </c>
      <c r="E148" s="33">
        <v>41351800</v>
      </c>
      <c r="F148" s="33"/>
      <c r="G148" s="33"/>
      <c r="H148" s="33"/>
      <c r="I148" s="33"/>
      <c r="J148" s="33"/>
      <c r="K148" s="33"/>
      <c r="L148" s="33"/>
      <c r="M148" s="50"/>
      <c r="N148" s="50"/>
      <c r="O148" s="50"/>
      <c r="P148" s="152"/>
      <c r="Q148" s="142"/>
      <c r="R148" s="154"/>
      <c r="S148" s="154"/>
      <c r="T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GV148" s="16"/>
      <c r="GW148" s="16"/>
      <c r="GX148" s="16"/>
      <c r="GY148" s="16"/>
      <c r="GZ148" s="16"/>
      <c r="HA148" s="16"/>
      <c r="HB148" s="16"/>
      <c r="HC148" s="16"/>
      <c r="HD148" s="16"/>
      <c r="HE148" s="16"/>
      <c r="HF148" s="16"/>
      <c r="HG148" s="16"/>
      <c r="HH148" s="16"/>
      <c r="HI148" s="16"/>
      <c r="HJ148" s="16"/>
      <c r="HK148" s="16"/>
      <c r="HL148" s="16"/>
      <c r="HM148" s="16"/>
      <c r="HN148" s="16"/>
      <c r="HO148" s="16"/>
      <c r="HP148" s="16"/>
      <c r="HQ148" s="16"/>
      <c r="HR148" s="16"/>
      <c r="HS148" s="16"/>
      <c r="HT148" s="16"/>
      <c r="HU148" s="16"/>
      <c r="HV148" s="16"/>
      <c r="HW148" s="16"/>
      <c r="HX148" s="16"/>
      <c r="HY148" s="16"/>
      <c r="HZ148" s="16"/>
      <c r="IA148" s="16"/>
      <c r="IB148" s="16"/>
      <c r="IC148" s="16"/>
      <c r="ID148" s="16"/>
      <c r="IE148" s="16"/>
      <c r="IF148" s="16"/>
      <c r="IG148" s="16"/>
      <c r="IH148" s="16"/>
      <c r="II148" s="16"/>
      <c r="IJ148" s="16"/>
      <c r="IK148" s="16"/>
      <c r="IL148" s="16"/>
      <c r="IM148" s="16"/>
      <c r="IN148" s="16"/>
      <c r="IO148" s="16"/>
      <c r="IP148" s="16"/>
      <c r="IQ148" s="16"/>
      <c r="IR148" s="16"/>
      <c r="IS148" s="16"/>
      <c r="IT148" s="16"/>
      <c r="IU148" s="16"/>
      <c r="IV148" s="16"/>
    </row>
    <row r="149" spans="1:256" s="17" customFormat="1" ht="15.6" customHeight="1">
      <c r="A149" s="155"/>
      <c r="B149" s="141" t="s">
        <v>114</v>
      </c>
      <c r="C149" s="42" t="s">
        <v>57</v>
      </c>
      <c r="D149" s="116">
        <f t="shared" si="31"/>
        <v>41351800</v>
      </c>
      <c r="E149" s="33">
        <v>41351800</v>
      </c>
      <c r="F149" s="33"/>
      <c r="G149" s="33"/>
      <c r="H149" s="33"/>
      <c r="I149" s="33"/>
      <c r="J149" s="33"/>
      <c r="K149" s="33"/>
      <c r="L149" s="33"/>
      <c r="M149" s="50"/>
      <c r="N149" s="50"/>
      <c r="O149" s="50"/>
      <c r="P149" s="151" t="s">
        <v>59</v>
      </c>
      <c r="Q149" s="151" t="s">
        <v>59</v>
      </c>
      <c r="R149" s="151" t="s">
        <v>59</v>
      </c>
      <c r="S149" s="151" t="s">
        <v>59</v>
      </c>
      <c r="T149" s="151" t="s">
        <v>59</v>
      </c>
      <c r="U149" s="151" t="s">
        <v>59</v>
      </c>
      <c r="V149" s="151" t="s">
        <v>59</v>
      </c>
      <c r="W149" s="151" t="s">
        <v>59</v>
      </c>
      <c r="X149" s="151" t="s">
        <v>59</v>
      </c>
      <c r="Y149" s="151"/>
      <c r="Z149" s="151"/>
      <c r="AA149" s="151"/>
      <c r="AB149" s="151"/>
      <c r="AC149" s="151" t="s">
        <v>59</v>
      </c>
      <c r="GV149" s="16"/>
      <c r="GW149" s="16"/>
      <c r="GX149" s="16"/>
      <c r="GY149" s="16"/>
      <c r="GZ149" s="16"/>
      <c r="HA149" s="16"/>
      <c r="HB149" s="16"/>
      <c r="HC149" s="16"/>
      <c r="HD149" s="16"/>
      <c r="HE149" s="16"/>
      <c r="HF149" s="16"/>
      <c r="HG149" s="16"/>
      <c r="HH149" s="16"/>
      <c r="HI149" s="16"/>
      <c r="HJ149" s="16"/>
      <c r="HK149" s="16"/>
      <c r="HL149" s="16"/>
      <c r="HM149" s="16"/>
      <c r="HN149" s="16"/>
      <c r="HO149" s="16"/>
      <c r="HP149" s="16"/>
      <c r="HQ149" s="16"/>
      <c r="HR149" s="16"/>
      <c r="HS149" s="16"/>
      <c r="HT149" s="16"/>
      <c r="HU149" s="16"/>
      <c r="HV149" s="16"/>
      <c r="HW149" s="16"/>
      <c r="HX149" s="16"/>
      <c r="HY149" s="16"/>
      <c r="HZ149" s="16"/>
      <c r="IA149" s="16"/>
      <c r="IB149" s="16"/>
      <c r="IC149" s="16"/>
      <c r="ID149" s="16"/>
      <c r="IE149" s="16"/>
      <c r="IF149" s="16"/>
      <c r="IG149" s="16"/>
      <c r="IH149" s="16"/>
      <c r="II149" s="16"/>
      <c r="IJ149" s="16"/>
      <c r="IK149" s="16"/>
      <c r="IL149" s="16"/>
      <c r="IM149" s="16"/>
      <c r="IN149" s="16"/>
      <c r="IO149" s="16"/>
      <c r="IP149" s="16"/>
      <c r="IQ149" s="16"/>
      <c r="IR149" s="16"/>
      <c r="IS149" s="16"/>
      <c r="IT149" s="16"/>
      <c r="IU149" s="16"/>
      <c r="IV149" s="16"/>
    </row>
    <row r="150" spans="1:256" s="17" customFormat="1" ht="31.5">
      <c r="A150" s="156"/>
      <c r="B150" s="142"/>
      <c r="C150" s="44" t="s">
        <v>58</v>
      </c>
      <c r="D150" s="116">
        <f t="shared" si="31"/>
        <v>41351800</v>
      </c>
      <c r="E150" s="33">
        <f>E148</f>
        <v>41351800</v>
      </c>
      <c r="F150" s="33"/>
      <c r="G150" s="33"/>
      <c r="H150" s="33"/>
      <c r="I150" s="33"/>
      <c r="J150" s="33"/>
      <c r="K150" s="33"/>
      <c r="L150" s="33"/>
      <c r="M150" s="50"/>
      <c r="N150" s="50"/>
      <c r="O150" s="50"/>
      <c r="P150" s="152" t="s">
        <v>59</v>
      </c>
      <c r="Q150" s="152" t="s">
        <v>59</v>
      </c>
      <c r="R150" s="152" t="s">
        <v>59</v>
      </c>
      <c r="S150" s="152" t="s">
        <v>59</v>
      </c>
      <c r="T150" s="152" t="s">
        <v>59</v>
      </c>
      <c r="U150" s="152" t="s">
        <v>59</v>
      </c>
      <c r="V150" s="152" t="s">
        <v>59</v>
      </c>
      <c r="W150" s="152" t="s">
        <v>59</v>
      </c>
      <c r="X150" s="152" t="s">
        <v>59</v>
      </c>
      <c r="Y150" s="152"/>
      <c r="Z150" s="152"/>
      <c r="AA150" s="152"/>
      <c r="AB150" s="152"/>
      <c r="AC150" s="152" t="s">
        <v>59</v>
      </c>
      <c r="GV150" s="16"/>
      <c r="GW150" s="16"/>
      <c r="GX150" s="16"/>
      <c r="GY150" s="16"/>
      <c r="GZ150" s="16"/>
      <c r="HA150" s="16"/>
      <c r="HB150" s="16"/>
      <c r="HC150" s="16"/>
      <c r="HD150" s="16"/>
      <c r="HE150" s="16"/>
      <c r="HF150" s="16"/>
      <c r="HG150" s="16"/>
      <c r="HH150" s="16"/>
      <c r="HI150" s="16"/>
      <c r="HJ150" s="16"/>
      <c r="HK150" s="16"/>
      <c r="HL150" s="16"/>
      <c r="HM150" s="16"/>
      <c r="HN150" s="16"/>
      <c r="HO150" s="16"/>
      <c r="HP150" s="16"/>
      <c r="HQ150" s="16"/>
      <c r="HR150" s="16"/>
      <c r="HS150" s="16"/>
      <c r="HT150" s="16"/>
      <c r="HU150" s="16"/>
      <c r="HV150" s="16"/>
      <c r="HW150" s="16"/>
      <c r="HX150" s="16"/>
      <c r="HY150" s="16"/>
      <c r="HZ150" s="16"/>
      <c r="IA150" s="16"/>
      <c r="IB150" s="16"/>
      <c r="IC150" s="16"/>
      <c r="ID150" s="16"/>
      <c r="IE150" s="16"/>
      <c r="IF150" s="16"/>
      <c r="IG150" s="16"/>
      <c r="IH150" s="16"/>
      <c r="II150" s="16"/>
      <c r="IJ150" s="16"/>
      <c r="IK150" s="16"/>
      <c r="IL150" s="16"/>
      <c r="IM150" s="16"/>
      <c r="IN150" s="16"/>
      <c r="IO150" s="16"/>
      <c r="IP150" s="16"/>
      <c r="IQ150" s="16"/>
      <c r="IR150" s="16"/>
      <c r="IS150" s="16"/>
      <c r="IT150" s="16"/>
      <c r="IU150" s="16"/>
      <c r="IV150" s="16"/>
    </row>
    <row r="151" spans="1:256" s="17" customFormat="1" ht="15.6" customHeight="1">
      <c r="A151" s="155"/>
      <c r="B151" s="141" t="s">
        <v>21</v>
      </c>
      <c r="C151" s="42" t="s">
        <v>57</v>
      </c>
      <c r="D151" s="116">
        <f>E151+F151+G151+L151+M151+N151+O151</f>
        <v>4979713775</v>
      </c>
      <c r="E151" s="33">
        <f>E139+E144+E149</f>
        <v>761531377</v>
      </c>
      <c r="F151" s="33">
        <f>F139+F144</f>
        <v>719724374</v>
      </c>
      <c r="G151" s="33">
        <f>G139+G144+G149</f>
        <v>719022835</v>
      </c>
      <c r="H151" s="39">
        <f t="shared" ref="H151:K151" si="33">H152</f>
        <v>723063294</v>
      </c>
      <c r="I151" s="39">
        <f t="shared" si="33"/>
        <v>723063294</v>
      </c>
      <c r="J151" s="39">
        <f t="shared" si="33"/>
        <v>723063294</v>
      </c>
      <c r="K151" s="39">
        <f t="shared" si="33"/>
        <v>723063294</v>
      </c>
      <c r="L151" s="33">
        <f>L139+L144+L149</f>
        <v>711646018</v>
      </c>
      <c r="M151" s="33">
        <f>M139+M144+M149</f>
        <v>689263057</v>
      </c>
      <c r="N151" s="33">
        <f>N139+N144+N149</f>
        <v>689263057</v>
      </c>
      <c r="O151" s="33">
        <f>O139+O144+O149</f>
        <v>689263057</v>
      </c>
      <c r="P151" s="151" t="s">
        <v>59</v>
      </c>
      <c r="Q151" s="151" t="s">
        <v>59</v>
      </c>
      <c r="R151" s="151" t="s">
        <v>59</v>
      </c>
      <c r="S151" s="151" t="s">
        <v>59</v>
      </c>
      <c r="T151" s="151" t="s">
        <v>59</v>
      </c>
      <c r="U151" s="151" t="s">
        <v>59</v>
      </c>
      <c r="V151" s="151" t="s">
        <v>59</v>
      </c>
      <c r="W151" s="151" t="s">
        <v>59</v>
      </c>
      <c r="X151" s="151" t="s">
        <v>59</v>
      </c>
      <c r="Y151" s="151"/>
      <c r="Z151" s="151"/>
      <c r="AA151" s="151"/>
      <c r="AB151" s="151"/>
      <c r="AC151" s="151" t="s">
        <v>59</v>
      </c>
      <c r="GV151" s="16"/>
      <c r="GW151" s="16"/>
      <c r="GX151" s="16"/>
      <c r="GY151" s="16"/>
      <c r="GZ151" s="16"/>
      <c r="HA151" s="16"/>
      <c r="HB151" s="16"/>
      <c r="HC151" s="16"/>
      <c r="HD151" s="16"/>
      <c r="HE151" s="16"/>
      <c r="HF151" s="16"/>
      <c r="HG151" s="16"/>
      <c r="HH151" s="16"/>
      <c r="HI151" s="16"/>
      <c r="HJ151" s="16"/>
      <c r="HK151" s="16"/>
      <c r="HL151" s="16"/>
      <c r="HM151" s="16"/>
      <c r="HN151" s="16"/>
      <c r="HO151" s="16"/>
      <c r="HP151" s="16"/>
      <c r="HQ151" s="16"/>
      <c r="HR151" s="16"/>
      <c r="HS151" s="16"/>
      <c r="HT151" s="16"/>
      <c r="HU151" s="16"/>
      <c r="HV151" s="16"/>
      <c r="HW151" s="16"/>
      <c r="HX151" s="16"/>
      <c r="HY151" s="16"/>
      <c r="HZ151" s="16"/>
      <c r="IA151" s="16"/>
      <c r="IB151" s="16"/>
      <c r="IC151" s="16"/>
      <c r="ID151" s="16"/>
      <c r="IE151" s="16"/>
      <c r="IF151" s="16"/>
      <c r="IG151" s="16"/>
      <c r="IH151" s="16"/>
      <c r="II151" s="16"/>
      <c r="IJ151" s="16"/>
      <c r="IK151" s="16"/>
      <c r="IL151" s="16"/>
      <c r="IM151" s="16"/>
      <c r="IN151" s="16"/>
      <c r="IO151" s="16"/>
      <c r="IP151" s="16"/>
      <c r="IQ151" s="16"/>
      <c r="IR151" s="16"/>
      <c r="IS151" s="16"/>
      <c r="IT151" s="16"/>
      <c r="IU151" s="16"/>
      <c r="IV151" s="16"/>
    </row>
    <row r="152" spans="1:256" s="17" customFormat="1" ht="31.5">
      <c r="A152" s="156"/>
      <c r="B152" s="142"/>
      <c r="C152" s="117" t="s">
        <v>58</v>
      </c>
      <c r="D152" s="116">
        <f>E152+F152+G152+L152+M152+N152+O152</f>
        <v>4979713775</v>
      </c>
      <c r="E152" s="116">
        <f>E140+E145+E150</f>
        <v>761531377</v>
      </c>
      <c r="F152" s="116">
        <f t="shared" ref="F152:O152" si="34">F140+F145+F150</f>
        <v>719724374</v>
      </c>
      <c r="G152" s="116">
        <f t="shared" si="34"/>
        <v>719022835</v>
      </c>
      <c r="H152" s="116">
        <f t="shared" si="34"/>
        <v>723063294</v>
      </c>
      <c r="I152" s="116">
        <f t="shared" si="34"/>
        <v>723063294</v>
      </c>
      <c r="J152" s="116">
        <f t="shared" si="34"/>
        <v>723063294</v>
      </c>
      <c r="K152" s="116">
        <f t="shared" si="34"/>
        <v>723063294</v>
      </c>
      <c r="L152" s="116">
        <f t="shared" si="34"/>
        <v>711646018</v>
      </c>
      <c r="M152" s="116">
        <f t="shared" si="34"/>
        <v>689263057</v>
      </c>
      <c r="N152" s="116">
        <f t="shared" si="34"/>
        <v>689263057</v>
      </c>
      <c r="O152" s="116">
        <f t="shared" si="34"/>
        <v>689263057</v>
      </c>
      <c r="P152" s="152"/>
      <c r="Q152" s="152" t="s">
        <v>59</v>
      </c>
      <c r="R152" s="152" t="s">
        <v>59</v>
      </c>
      <c r="S152" s="152" t="s">
        <v>59</v>
      </c>
      <c r="T152" s="152" t="s">
        <v>59</v>
      </c>
      <c r="U152" s="152" t="s">
        <v>59</v>
      </c>
      <c r="V152" s="152" t="s">
        <v>59</v>
      </c>
      <c r="W152" s="152" t="s">
        <v>59</v>
      </c>
      <c r="X152" s="152" t="s">
        <v>59</v>
      </c>
      <c r="Y152" s="152"/>
      <c r="Z152" s="152"/>
      <c r="AA152" s="152"/>
      <c r="AB152" s="152"/>
      <c r="AC152" s="152" t="s">
        <v>59</v>
      </c>
      <c r="GV152" s="16"/>
      <c r="GW152" s="16"/>
      <c r="GX152" s="16"/>
      <c r="GY152" s="16"/>
      <c r="GZ152" s="16"/>
      <c r="HA152" s="16"/>
      <c r="HB152" s="16"/>
      <c r="HC152" s="16"/>
      <c r="HD152" s="16"/>
      <c r="HE152" s="16"/>
      <c r="HF152" s="16"/>
      <c r="HG152" s="16"/>
      <c r="HH152" s="16"/>
      <c r="HI152" s="16"/>
      <c r="HJ152" s="16"/>
      <c r="HK152" s="16"/>
      <c r="HL152" s="16"/>
      <c r="HM152" s="16"/>
      <c r="HN152" s="16"/>
      <c r="HO152" s="16"/>
      <c r="HP152" s="16"/>
      <c r="HQ152" s="16"/>
      <c r="HR152" s="16"/>
      <c r="HS152" s="16"/>
      <c r="HT152" s="16"/>
      <c r="HU152" s="16"/>
      <c r="HV152" s="16"/>
      <c r="HW152" s="16"/>
      <c r="HX152" s="16"/>
      <c r="HY152" s="16"/>
      <c r="HZ152" s="16"/>
      <c r="IA152" s="16"/>
      <c r="IB152" s="16"/>
      <c r="IC152" s="16"/>
      <c r="ID152" s="16"/>
      <c r="IE152" s="16"/>
      <c r="IF152" s="16"/>
      <c r="IG152" s="16"/>
      <c r="IH152" s="16"/>
      <c r="II152" s="16"/>
      <c r="IJ152" s="16"/>
      <c r="IK152" s="16"/>
      <c r="IL152" s="16"/>
      <c r="IM152" s="16"/>
      <c r="IN152" s="16"/>
      <c r="IO152" s="16"/>
      <c r="IP152" s="16"/>
      <c r="IQ152" s="16"/>
      <c r="IR152" s="16"/>
      <c r="IS152" s="16"/>
      <c r="IT152" s="16"/>
      <c r="IU152" s="16"/>
      <c r="IV152" s="16"/>
    </row>
    <row r="153" spans="1:256" s="17" customFormat="1" ht="14.25" customHeight="1">
      <c r="A153" s="214"/>
      <c r="B153" s="216" t="s">
        <v>69</v>
      </c>
      <c r="C153" s="118" t="s">
        <v>57</v>
      </c>
      <c r="D153" s="116">
        <f>D162+D159+D156</f>
        <v>16550401874</v>
      </c>
      <c r="E153" s="55">
        <f>E162+E159+E156</f>
        <v>2295741255</v>
      </c>
      <c r="F153" s="55">
        <f t="shared" ref="F153:G155" si="35">F159+F156</f>
        <v>2307350981</v>
      </c>
      <c r="G153" s="55">
        <f t="shared" si="35"/>
        <v>2738318409</v>
      </c>
      <c r="H153" s="119"/>
      <c r="I153" s="119"/>
      <c r="J153" s="119"/>
      <c r="K153" s="119"/>
      <c r="L153" s="55">
        <v>2428039345</v>
      </c>
      <c r="M153" s="55">
        <f t="shared" ref="L153:O155" si="36">M156</f>
        <v>2179586368</v>
      </c>
      <c r="N153" s="55">
        <f t="shared" si="36"/>
        <v>2258220388</v>
      </c>
      <c r="O153" s="55">
        <f t="shared" si="36"/>
        <v>2343145128</v>
      </c>
      <c r="P153" s="147" t="s">
        <v>59</v>
      </c>
      <c r="Q153" s="147" t="s">
        <v>59</v>
      </c>
      <c r="R153" s="147" t="s">
        <v>59</v>
      </c>
      <c r="S153" s="147" t="s">
        <v>59</v>
      </c>
      <c r="T153" s="147" t="s">
        <v>59</v>
      </c>
      <c r="U153" s="147" t="s">
        <v>59</v>
      </c>
      <c r="V153" s="147" t="s">
        <v>59</v>
      </c>
      <c r="W153" s="147" t="s">
        <v>59</v>
      </c>
      <c r="X153" s="147" t="s">
        <v>59</v>
      </c>
      <c r="Y153" s="147">
        <f>SUM(E153:O153)</f>
        <v>16550401874</v>
      </c>
      <c r="Z153" s="147"/>
      <c r="AA153" s="147"/>
      <c r="AB153" s="147"/>
      <c r="AC153" s="147" t="s">
        <v>59</v>
      </c>
      <c r="GV153" s="16"/>
      <c r="GW153" s="16"/>
      <c r="GX153" s="16"/>
      <c r="GY153" s="16"/>
      <c r="GZ153" s="16"/>
      <c r="HA153" s="16"/>
      <c r="HB153" s="16"/>
      <c r="HC153" s="16"/>
      <c r="HD153" s="16"/>
      <c r="HE153" s="16"/>
      <c r="HF153" s="16"/>
      <c r="HG153" s="16"/>
      <c r="HH153" s="16"/>
      <c r="HI153" s="16"/>
      <c r="HJ153" s="16"/>
      <c r="HK153" s="16"/>
      <c r="HL153" s="16"/>
      <c r="HM153" s="16"/>
      <c r="HN153" s="16"/>
      <c r="HO153" s="16"/>
      <c r="HP153" s="16"/>
      <c r="HQ153" s="16"/>
      <c r="HR153" s="16"/>
      <c r="HS153" s="16"/>
      <c r="HT153" s="16"/>
      <c r="HU153" s="16"/>
      <c r="HV153" s="16"/>
      <c r="HW153" s="16"/>
      <c r="HX153" s="16"/>
      <c r="HY153" s="16"/>
      <c r="HZ153" s="16"/>
      <c r="IA153" s="16"/>
      <c r="IB153" s="16"/>
      <c r="IC153" s="16"/>
      <c r="ID153" s="16"/>
      <c r="IE153" s="16"/>
      <c r="IF153" s="16"/>
      <c r="IG153" s="16"/>
      <c r="IH153" s="16"/>
      <c r="II153" s="16"/>
      <c r="IJ153" s="16"/>
      <c r="IK153" s="16"/>
      <c r="IL153" s="16"/>
      <c r="IM153" s="16"/>
      <c r="IN153" s="16"/>
      <c r="IO153" s="16"/>
      <c r="IP153" s="16"/>
      <c r="IQ153" s="16"/>
      <c r="IR153" s="16"/>
      <c r="IS153" s="16"/>
      <c r="IT153" s="16"/>
      <c r="IU153" s="16"/>
      <c r="IV153" s="16"/>
    </row>
    <row r="154" spans="1:256" s="17" customFormat="1" ht="84.75" customHeight="1">
      <c r="A154" s="214"/>
      <c r="B154" s="216"/>
      <c r="C154" s="120" t="s">
        <v>65</v>
      </c>
      <c r="D154" s="55">
        <f>D160+D157</f>
        <v>2878336900</v>
      </c>
      <c r="E154" s="55">
        <f>E160+E157</f>
        <v>450777800</v>
      </c>
      <c r="F154" s="55">
        <f t="shared" si="35"/>
        <v>197121700</v>
      </c>
      <c r="G154" s="55">
        <f t="shared" si="35"/>
        <v>501175000</v>
      </c>
      <c r="H154" s="119"/>
      <c r="I154" s="119"/>
      <c r="J154" s="119"/>
      <c r="K154" s="119"/>
      <c r="L154" s="55">
        <f t="shared" si="36"/>
        <v>439262400</v>
      </c>
      <c r="M154" s="55">
        <f t="shared" si="36"/>
        <v>430000000</v>
      </c>
      <c r="N154" s="55">
        <f t="shared" si="36"/>
        <v>430000000</v>
      </c>
      <c r="O154" s="55">
        <f t="shared" si="36"/>
        <v>430000000</v>
      </c>
      <c r="P154" s="149"/>
      <c r="Q154" s="149"/>
      <c r="R154" s="148"/>
      <c r="S154" s="148" t="s">
        <v>59</v>
      </c>
      <c r="T154" s="148" t="s">
        <v>59</v>
      </c>
      <c r="U154" s="148" t="s">
        <v>59</v>
      </c>
      <c r="V154" s="148" t="s">
        <v>59</v>
      </c>
      <c r="W154" s="148" t="s">
        <v>59</v>
      </c>
      <c r="X154" s="148" t="s">
        <v>59</v>
      </c>
      <c r="Y154" s="148"/>
      <c r="Z154" s="148"/>
      <c r="AA154" s="148"/>
      <c r="AB154" s="148"/>
      <c r="AC154" s="148" t="s">
        <v>59</v>
      </c>
      <c r="GV154" s="16"/>
      <c r="GW154" s="16"/>
      <c r="GX154" s="16"/>
      <c r="GY154" s="16"/>
      <c r="GZ154" s="16"/>
      <c r="HA154" s="16"/>
      <c r="HB154" s="16"/>
      <c r="HC154" s="16"/>
      <c r="HD154" s="16"/>
      <c r="HE154" s="16"/>
      <c r="HF154" s="16"/>
      <c r="HG154" s="16"/>
      <c r="HH154" s="16"/>
      <c r="HI154" s="16"/>
      <c r="HJ154" s="16"/>
      <c r="HK154" s="16"/>
      <c r="HL154" s="16"/>
      <c r="HM154" s="16"/>
      <c r="HN154" s="16"/>
      <c r="HO154" s="16"/>
      <c r="HP154" s="16"/>
      <c r="HQ154" s="16"/>
      <c r="HR154" s="16"/>
      <c r="HS154" s="16"/>
      <c r="HT154" s="16"/>
      <c r="HU154" s="16"/>
      <c r="HV154" s="16"/>
      <c r="HW154" s="16"/>
      <c r="HX154" s="16"/>
      <c r="HY154" s="16"/>
      <c r="HZ154" s="16"/>
      <c r="IA154" s="16"/>
      <c r="IB154" s="16"/>
      <c r="IC154" s="16"/>
      <c r="ID154" s="16"/>
      <c r="IE154" s="16"/>
      <c r="IF154" s="16"/>
      <c r="IG154" s="16"/>
      <c r="IH154" s="16"/>
      <c r="II154" s="16"/>
      <c r="IJ154" s="16"/>
      <c r="IK154" s="16"/>
      <c r="IL154" s="16"/>
      <c r="IM154" s="16"/>
      <c r="IN154" s="16"/>
      <c r="IO154" s="16"/>
      <c r="IP154" s="16"/>
      <c r="IQ154" s="16"/>
      <c r="IR154" s="16"/>
      <c r="IS154" s="16"/>
      <c r="IT154" s="16"/>
      <c r="IU154" s="16"/>
      <c r="IV154" s="16"/>
    </row>
    <row r="155" spans="1:256" s="17" customFormat="1" ht="31.5">
      <c r="A155" s="214"/>
      <c r="B155" s="216"/>
      <c r="C155" s="120" t="s">
        <v>58</v>
      </c>
      <c r="D155" s="55">
        <f>D163+D161+D158</f>
        <v>13672064974</v>
      </c>
      <c r="E155" s="55">
        <f>E163+E161+E158</f>
        <v>1844963455</v>
      </c>
      <c r="F155" s="55">
        <f t="shared" si="35"/>
        <v>2110229281</v>
      </c>
      <c r="G155" s="55">
        <f t="shared" si="35"/>
        <v>2237143409</v>
      </c>
      <c r="H155" s="119"/>
      <c r="I155" s="119"/>
      <c r="J155" s="119"/>
      <c r="K155" s="119"/>
      <c r="L155" s="55">
        <f t="shared" si="36"/>
        <v>1988776945</v>
      </c>
      <c r="M155" s="55">
        <f t="shared" si="36"/>
        <v>1749586368</v>
      </c>
      <c r="N155" s="55">
        <f t="shared" si="36"/>
        <v>1828220388</v>
      </c>
      <c r="O155" s="55">
        <f t="shared" si="36"/>
        <v>1913145128</v>
      </c>
      <c r="P155" s="150"/>
      <c r="Q155" s="150" t="s">
        <v>59</v>
      </c>
      <c r="R155" s="148"/>
      <c r="S155" s="148" t="s">
        <v>59</v>
      </c>
      <c r="T155" s="148" t="s">
        <v>59</v>
      </c>
      <c r="U155" s="148" t="s">
        <v>59</v>
      </c>
      <c r="V155" s="148" t="s">
        <v>59</v>
      </c>
      <c r="W155" s="148" t="s">
        <v>59</v>
      </c>
      <c r="X155" s="148" t="s">
        <v>59</v>
      </c>
      <c r="Y155" s="148">
        <f>SUM(E155:O155)</f>
        <v>13672064974</v>
      </c>
      <c r="Z155" s="148"/>
      <c r="AA155" s="148"/>
      <c r="AB155" s="148"/>
      <c r="AC155" s="148" t="s">
        <v>59</v>
      </c>
      <c r="GV155" s="16"/>
      <c r="GW155" s="16"/>
      <c r="GX155" s="16"/>
      <c r="GY155" s="16"/>
      <c r="GZ155" s="16"/>
      <c r="HA155" s="16"/>
      <c r="HB155" s="16"/>
      <c r="HC155" s="16"/>
      <c r="HD155" s="16"/>
      <c r="HE155" s="16"/>
      <c r="HF155" s="16"/>
      <c r="HG155" s="16"/>
      <c r="HH155" s="16"/>
      <c r="HI155" s="16"/>
      <c r="HJ155" s="16"/>
      <c r="HK155" s="16"/>
      <c r="HL155" s="16"/>
      <c r="HM155" s="16"/>
      <c r="HN155" s="16"/>
      <c r="HO155" s="16"/>
      <c r="HP155" s="16"/>
      <c r="HQ155" s="16"/>
      <c r="HR155" s="16"/>
      <c r="HS155" s="16"/>
      <c r="HT155" s="16"/>
      <c r="HU155" s="16"/>
      <c r="HV155" s="16"/>
      <c r="HW155" s="16"/>
      <c r="HX155" s="16"/>
      <c r="HY155" s="16"/>
      <c r="HZ155" s="16"/>
      <c r="IA155" s="16"/>
      <c r="IB155" s="16"/>
      <c r="IC155" s="16"/>
      <c r="ID155" s="16"/>
      <c r="IE155" s="16"/>
      <c r="IF155" s="16"/>
      <c r="IG155" s="16"/>
      <c r="IH155" s="16"/>
      <c r="II155" s="16"/>
      <c r="IJ155" s="16"/>
      <c r="IK155" s="16"/>
      <c r="IL155" s="16"/>
      <c r="IM155" s="16"/>
      <c r="IN155" s="16"/>
      <c r="IO155" s="16"/>
      <c r="IP155" s="16"/>
      <c r="IQ155" s="16"/>
      <c r="IR155" s="16"/>
      <c r="IS155" s="16"/>
      <c r="IT155" s="16"/>
      <c r="IU155" s="16"/>
      <c r="IV155" s="16"/>
    </row>
    <row r="156" spans="1:256" s="17" customFormat="1" ht="15.6" customHeight="1">
      <c r="A156" s="167"/>
      <c r="B156" s="215" t="s">
        <v>18</v>
      </c>
      <c r="C156" s="83" t="s">
        <v>57</v>
      </c>
      <c r="D156" s="84">
        <f>D110+D116+D122+D139+D144</f>
        <v>15904518617</v>
      </c>
      <c r="E156" s="84">
        <f>E110+E116+E122+E139+E144</f>
        <v>2211521981</v>
      </c>
      <c r="F156" s="84">
        <f>F110+F116+F122+F139+F144</f>
        <v>2219627664</v>
      </c>
      <c r="G156" s="84">
        <f>G110+G116+G122+G139+G144</f>
        <v>2264377743</v>
      </c>
      <c r="H156" s="121"/>
      <c r="I156" s="121"/>
      <c r="J156" s="121"/>
      <c r="K156" s="121"/>
      <c r="L156" s="84">
        <f>L110+L116+L122+L139+L144</f>
        <v>2428039345</v>
      </c>
      <c r="M156" s="55">
        <f>M110+M116+M122+M139+M144</f>
        <v>2179586368</v>
      </c>
      <c r="N156" s="55">
        <f>N110+N116+N122+N139+N144</f>
        <v>2258220388</v>
      </c>
      <c r="O156" s="55">
        <f>O110+O116+O122+O139+O144</f>
        <v>2343145128</v>
      </c>
      <c r="P156" s="122" t="s">
        <v>59</v>
      </c>
      <c r="Q156" s="110" t="s">
        <v>59</v>
      </c>
      <c r="R156" s="123" t="s">
        <v>59</v>
      </c>
      <c r="S156" s="123" t="s">
        <v>59</v>
      </c>
      <c r="T156" s="123" t="s">
        <v>59</v>
      </c>
      <c r="U156" s="123" t="s">
        <v>59</v>
      </c>
      <c r="V156" s="123" t="s">
        <v>59</v>
      </c>
      <c r="W156" s="123" t="s">
        <v>59</v>
      </c>
      <c r="X156" s="124" t="s">
        <v>59</v>
      </c>
      <c r="Y156" s="125">
        <f>SUM(E156:O156)</f>
        <v>15904518617</v>
      </c>
      <c r="Z156" s="125"/>
      <c r="AA156" s="125"/>
      <c r="AB156" s="125"/>
      <c r="AC156" s="125" t="s">
        <v>59</v>
      </c>
      <c r="GV156" s="16"/>
      <c r="GW156" s="16"/>
      <c r="GX156" s="16"/>
      <c r="GY156" s="16"/>
      <c r="GZ156" s="16"/>
      <c r="HA156" s="16"/>
      <c r="HB156" s="16"/>
      <c r="HC156" s="16"/>
      <c r="HD156" s="16"/>
      <c r="HE156" s="16"/>
      <c r="HF156" s="16"/>
      <c r="HG156" s="16"/>
      <c r="HH156" s="16"/>
      <c r="HI156" s="16"/>
      <c r="HJ156" s="16"/>
      <c r="HK156" s="16"/>
      <c r="HL156" s="16"/>
      <c r="HM156" s="16"/>
      <c r="HN156" s="16"/>
      <c r="HO156" s="16"/>
      <c r="HP156" s="16"/>
      <c r="HQ156" s="16"/>
      <c r="HR156" s="16"/>
      <c r="HS156" s="16"/>
      <c r="HT156" s="16"/>
      <c r="HU156" s="16"/>
      <c r="HV156" s="16"/>
      <c r="HW156" s="16"/>
      <c r="HX156" s="16"/>
      <c r="HY156" s="16"/>
      <c r="HZ156" s="16"/>
      <c r="IA156" s="16"/>
      <c r="IB156" s="16"/>
      <c r="IC156" s="16"/>
      <c r="ID156" s="16"/>
      <c r="IE156" s="16"/>
      <c r="IF156" s="16"/>
      <c r="IG156" s="16"/>
      <c r="IH156" s="16"/>
      <c r="II156" s="16"/>
      <c r="IJ156" s="16"/>
      <c r="IK156" s="16"/>
      <c r="IL156" s="16"/>
      <c r="IM156" s="16"/>
      <c r="IN156" s="16"/>
      <c r="IO156" s="16"/>
      <c r="IP156" s="16"/>
      <c r="IQ156" s="16"/>
      <c r="IR156" s="16"/>
      <c r="IS156" s="16"/>
      <c r="IT156" s="16"/>
      <c r="IU156" s="16"/>
      <c r="IV156" s="16"/>
    </row>
    <row r="157" spans="1:256" s="17" customFormat="1" ht="63.75" customHeight="1">
      <c r="A157" s="212"/>
      <c r="B157" s="213"/>
      <c r="C157" s="44" t="s">
        <v>65</v>
      </c>
      <c r="D157" s="33">
        <f>D111+D123</f>
        <v>2615136900</v>
      </c>
      <c r="E157" s="33">
        <v>450777800</v>
      </c>
      <c r="F157" s="33">
        <f>F111</f>
        <v>197121700</v>
      </c>
      <c r="G157" s="33">
        <v>237975000</v>
      </c>
      <c r="H157" s="43"/>
      <c r="I157" s="43"/>
      <c r="J157" s="43"/>
      <c r="K157" s="43"/>
      <c r="L157" s="33">
        <v>439262400</v>
      </c>
      <c r="M157" s="94">
        <v>430000000</v>
      </c>
      <c r="N157" s="94">
        <v>430000000</v>
      </c>
      <c r="O157" s="94">
        <v>430000000</v>
      </c>
      <c r="P157" s="34" t="s">
        <v>59</v>
      </c>
      <c r="Q157" s="65" t="s">
        <v>59</v>
      </c>
      <c r="R157" s="65" t="s">
        <v>59</v>
      </c>
      <c r="S157" s="65" t="s">
        <v>59</v>
      </c>
      <c r="T157" s="35" t="s">
        <v>59</v>
      </c>
      <c r="U157" s="35" t="s">
        <v>59</v>
      </c>
      <c r="V157" s="35" t="s">
        <v>59</v>
      </c>
      <c r="W157" s="35" t="s">
        <v>59</v>
      </c>
      <c r="X157" s="66" t="s">
        <v>59</v>
      </c>
      <c r="Y157" s="36"/>
      <c r="Z157" s="36"/>
      <c r="AA157" s="36"/>
      <c r="AB157" s="37"/>
      <c r="AC157" s="66" t="s">
        <v>59</v>
      </c>
      <c r="GV157" s="16"/>
      <c r="GW157" s="16"/>
      <c r="GX157" s="16"/>
      <c r="GY157" s="16"/>
      <c r="GZ157" s="16"/>
      <c r="HA157" s="16"/>
      <c r="HB157" s="16"/>
      <c r="HC157" s="16"/>
      <c r="HD157" s="16"/>
      <c r="HE157" s="16"/>
      <c r="HF157" s="16"/>
      <c r="HG157" s="16"/>
      <c r="HH157" s="16"/>
      <c r="HI157" s="16"/>
      <c r="HJ157" s="16"/>
      <c r="HK157" s="16"/>
      <c r="HL157" s="16"/>
      <c r="HM157" s="16"/>
      <c r="HN157" s="16"/>
      <c r="HO157" s="16"/>
      <c r="HP157" s="16"/>
      <c r="HQ157" s="16"/>
      <c r="HR157" s="16"/>
      <c r="HS157" s="16"/>
      <c r="HT157" s="16"/>
      <c r="HU157" s="16"/>
      <c r="HV157" s="16"/>
      <c r="HW157" s="16"/>
      <c r="HX157" s="16"/>
      <c r="HY157" s="16"/>
      <c r="HZ157" s="16"/>
      <c r="IA157" s="16"/>
      <c r="IB157" s="16"/>
      <c r="IC157" s="16"/>
      <c r="ID157" s="16"/>
      <c r="IE157" s="16"/>
      <c r="IF157" s="16"/>
      <c r="IG157" s="16"/>
      <c r="IH157" s="16"/>
      <c r="II157" s="16"/>
      <c r="IJ157" s="16"/>
      <c r="IK157" s="16"/>
      <c r="IL157" s="16"/>
      <c r="IM157" s="16"/>
      <c r="IN157" s="16"/>
      <c r="IO157" s="16"/>
      <c r="IP157" s="16"/>
      <c r="IQ157" s="16"/>
      <c r="IR157" s="16"/>
      <c r="IS157" s="16"/>
      <c r="IT157" s="16"/>
      <c r="IU157" s="16"/>
      <c r="IV157" s="16"/>
    </row>
    <row r="158" spans="1:256" s="17" customFormat="1" ht="31.5">
      <c r="A158" s="212"/>
      <c r="B158" s="213"/>
      <c r="C158" s="44" t="s">
        <v>58</v>
      </c>
      <c r="D158" s="33">
        <f>D112+D117+D124+D140+D145</f>
        <v>13289381717</v>
      </c>
      <c r="E158" s="33">
        <f>E112+E117+E124+E140+E145</f>
        <v>1760744181</v>
      </c>
      <c r="F158" s="33">
        <f>F112+F117+F124+F140+F145</f>
        <v>2022505964</v>
      </c>
      <c r="G158" s="33">
        <f>G112+G117+G124+G140+G145</f>
        <v>2026402743</v>
      </c>
      <c r="H158" s="40"/>
      <c r="I158" s="40"/>
      <c r="J158" s="40"/>
      <c r="K158" s="40"/>
      <c r="L158" s="33">
        <f>L112+L117+L124+L140+L145</f>
        <v>1988776945</v>
      </c>
      <c r="M158" s="55">
        <f>M112+M117+M124+M140+M145</f>
        <v>1749586368</v>
      </c>
      <c r="N158" s="55">
        <f>N112+N117+N124+N140+N145</f>
        <v>1828220388</v>
      </c>
      <c r="O158" s="55">
        <f>O112+O117+O124+O140+O145</f>
        <v>1913145128</v>
      </c>
      <c r="P158" s="34" t="s">
        <v>59</v>
      </c>
      <c r="Q158" s="65" t="s">
        <v>59</v>
      </c>
      <c r="R158" s="65" t="s">
        <v>59</v>
      </c>
      <c r="S158" s="65" t="s">
        <v>59</v>
      </c>
      <c r="T158" s="35" t="s">
        <v>59</v>
      </c>
      <c r="U158" s="35" t="s">
        <v>59</v>
      </c>
      <c r="V158" s="35" t="s">
        <v>59</v>
      </c>
      <c r="W158" s="35" t="s">
        <v>59</v>
      </c>
      <c r="X158" s="66" t="s">
        <v>59</v>
      </c>
      <c r="Y158" s="36"/>
      <c r="Z158" s="36"/>
      <c r="AA158" s="36"/>
      <c r="AB158" s="37"/>
      <c r="AC158" s="66" t="s">
        <v>59</v>
      </c>
      <c r="GV158" s="16"/>
      <c r="GW158" s="16"/>
      <c r="GX158" s="16"/>
      <c r="GY158" s="16"/>
      <c r="GZ158" s="16"/>
      <c r="HA158" s="16"/>
      <c r="HB158" s="16"/>
      <c r="HC158" s="16"/>
      <c r="HD158" s="16"/>
      <c r="HE158" s="16"/>
      <c r="HF158" s="16"/>
      <c r="HG158" s="16"/>
      <c r="HH158" s="16"/>
      <c r="HI158" s="16"/>
      <c r="HJ158" s="16"/>
      <c r="HK158" s="16"/>
      <c r="HL158" s="16"/>
      <c r="HM158" s="16"/>
      <c r="HN158" s="16"/>
      <c r="HO158" s="16"/>
      <c r="HP158" s="16"/>
      <c r="HQ158" s="16"/>
      <c r="HR158" s="16"/>
      <c r="HS158" s="16"/>
      <c r="HT158" s="16"/>
      <c r="HU158" s="16"/>
      <c r="HV158" s="16"/>
      <c r="HW158" s="16"/>
      <c r="HX158" s="16"/>
      <c r="HY158" s="16"/>
      <c r="HZ158" s="16"/>
      <c r="IA158" s="16"/>
      <c r="IB158" s="16"/>
      <c r="IC158" s="16"/>
      <c r="ID158" s="16"/>
      <c r="IE158" s="16"/>
      <c r="IF158" s="16"/>
      <c r="IG158" s="16"/>
      <c r="IH158" s="16"/>
      <c r="II158" s="16"/>
      <c r="IJ158" s="16"/>
      <c r="IK158" s="16"/>
      <c r="IL158" s="16"/>
      <c r="IM158" s="16"/>
      <c r="IN158" s="16"/>
      <c r="IO158" s="16"/>
      <c r="IP158" s="16"/>
      <c r="IQ158" s="16"/>
      <c r="IR158" s="16"/>
      <c r="IS158" s="16"/>
      <c r="IT158" s="16"/>
      <c r="IU158" s="16"/>
      <c r="IV158" s="16"/>
    </row>
    <row r="159" spans="1:256" s="17" customFormat="1" ht="18" customHeight="1">
      <c r="A159" s="212"/>
      <c r="B159" s="213" t="s">
        <v>19</v>
      </c>
      <c r="C159" s="42" t="s">
        <v>57</v>
      </c>
      <c r="D159" s="33">
        <f>D36+D41+D66+D78</f>
        <v>604531457</v>
      </c>
      <c r="E159" s="33">
        <f>E36+E41+E78</f>
        <v>42867474</v>
      </c>
      <c r="F159" s="33">
        <f>F36+F66+F78</f>
        <v>87723317</v>
      </c>
      <c r="G159" s="33">
        <v>473940666</v>
      </c>
      <c r="H159" s="39" t="e">
        <f t="shared" ref="H159:K159" si="37">H160+H161</f>
        <v>#REF!</v>
      </c>
      <c r="I159" s="39" t="e">
        <f t="shared" si="37"/>
        <v>#REF!</v>
      </c>
      <c r="J159" s="39" t="e">
        <f t="shared" si="37"/>
        <v>#REF!</v>
      </c>
      <c r="K159" s="39" t="e">
        <f t="shared" si="37"/>
        <v>#REF!</v>
      </c>
      <c r="L159" s="39"/>
      <c r="M159" s="39"/>
      <c r="N159" s="39"/>
      <c r="O159" s="39"/>
      <c r="P159" s="34" t="s">
        <v>59</v>
      </c>
      <c r="Q159" s="65" t="s">
        <v>59</v>
      </c>
      <c r="R159" s="65" t="s">
        <v>59</v>
      </c>
      <c r="S159" s="65" t="s">
        <v>59</v>
      </c>
      <c r="T159" s="35" t="s">
        <v>59</v>
      </c>
      <c r="U159" s="35" t="s">
        <v>59</v>
      </c>
      <c r="V159" s="35" t="s">
        <v>59</v>
      </c>
      <c r="W159" s="35" t="s">
        <v>59</v>
      </c>
      <c r="X159" s="66" t="s">
        <v>59</v>
      </c>
      <c r="Y159" s="36"/>
      <c r="Z159" s="36"/>
      <c r="AA159" s="36"/>
      <c r="AB159" s="37"/>
      <c r="AC159" s="66" t="s">
        <v>59</v>
      </c>
      <c r="GV159" s="16"/>
      <c r="GW159" s="16"/>
      <c r="GX159" s="16"/>
      <c r="GY159" s="16"/>
      <c r="GZ159" s="16"/>
      <c r="HA159" s="16"/>
      <c r="HB159" s="16"/>
      <c r="HC159" s="16"/>
      <c r="HD159" s="16"/>
      <c r="HE159" s="16"/>
      <c r="HF159" s="16"/>
      <c r="HG159" s="16"/>
      <c r="HH159" s="16"/>
      <c r="HI159" s="16"/>
      <c r="HJ159" s="16"/>
      <c r="HK159" s="16"/>
      <c r="HL159" s="16"/>
      <c r="HM159" s="16"/>
      <c r="HN159" s="16"/>
      <c r="HO159" s="16"/>
      <c r="HP159" s="16"/>
      <c r="HQ159" s="16"/>
      <c r="HR159" s="16"/>
      <c r="HS159" s="16"/>
      <c r="HT159" s="16"/>
      <c r="HU159" s="16"/>
      <c r="HV159" s="16"/>
      <c r="HW159" s="16"/>
      <c r="HX159" s="16"/>
      <c r="HY159" s="16"/>
      <c r="HZ159" s="16"/>
      <c r="IA159" s="16"/>
      <c r="IB159" s="16"/>
      <c r="IC159" s="16"/>
      <c r="ID159" s="16"/>
      <c r="IE159" s="16"/>
      <c r="IF159" s="16"/>
      <c r="IG159" s="16"/>
      <c r="IH159" s="16"/>
      <c r="II159" s="16"/>
      <c r="IJ159" s="16"/>
      <c r="IK159" s="16"/>
      <c r="IL159" s="16"/>
      <c r="IM159" s="16"/>
      <c r="IN159" s="16"/>
      <c r="IO159" s="16"/>
      <c r="IP159" s="16"/>
      <c r="IQ159" s="16"/>
      <c r="IR159" s="16"/>
      <c r="IS159" s="16"/>
      <c r="IT159" s="16"/>
      <c r="IU159" s="16"/>
      <c r="IV159" s="16"/>
    </row>
    <row r="160" spans="1:256" s="17" customFormat="1" ht="61.5" customHeight="1">
      <c r="A160" s="212"/>
      <c r="B160" s="213"/>
      <c r="C160" s="44" t="s">
        <v>65</v>
      </c>
      <c r="D160" s="33">
        <f>D67</f>
        <v>263200000</v>
      </c>
      <c r="E160" s="39"/>
      <c r="F160" s="33"/>
      <c r="G160" s="33">
        <v>263200000</v>
      </c>
      <c r="H160" s="40">
        <v>0</v>
      </c>
      <c r="I160" s="40">
        <v>0</v>
      </c>
      <c r="J160" s="40">
        <v>0</v>
      </c>
      <c r="K160" s="40">
        <v>0</v>
      </c>
      <c r="L160" s="39"/>
      <c r="M160" s="50"/>
      <c r="N160" s="50"/>
      <c r="O160" s="50"/>
      <c r="P160" s="34" t="s">
        <v>59</v>
      </c>
      <c r="Q160" s="65" t="s">
        <v>59</v>
      </c>
      <c r="R160" s="65" t="s">
        <v>59</v>
      </c>
      <c r="S160" s="65" t="s">
        <v>59</v>
      </c>
      <c r="T160" s="35" t="s">
        <v>59</v>
      </c>
      <c r="U160" s="35" t="s">
        <v>59</v>
      </c>
      <c r="V160" s="35" t="s">
        <v>59</v>
      </c>
      <c r="W160" s="35" t="s">
        <v>59</v>
      </c>
      <c r="X160" s="66" t="s">
        <v>59</v>
      </c>
      <c r="Y160" s="36"/>
      <c r="Z160" s="36"/>
      <c r="AA160" s="36"/>
      <c r="AB160" s="37"/>
      <c r="AC160" s="66" t="s">
        <v>59</v>
      </c>
      <c r="GV160" s="16"/>
      <c r="GW160" s="16"/>
      <c r="GX160" s="16"/>
      <c r="GY160" s="16"/>
      <c r="GZ160" s="16"/>
      <c r="HA160" s="16"/>
      <c r="HB160" s="16"/>
      <c r="HC160" s="16"/>
      <c r="HD160" s="16"/>
      <c r="HE160" s="16"/>
      <c r="HF160" s="16"/>
      <c r="HG160" s="16"/>
      <c r="HH160" s="16"/>
      <c r="HI160" s="16"/>
      <c r="HJ160" s="16"/>
      <c r="HK160" s="16"/>
      <c r="HL160" s="16"/>
      <c r="HM160" s="16"/>
      <c r="HN160" s="16"/>
      <c r="HO160" s="16"/>
      <c r="HP160" s="16"/>
      <c r="HQ160" s="16"/>
      <c r="HR160" s="16"/>
      <c r="HS160" s="16"/>
      <c r="HT160" s="16"/>
      <c r="HU160" s="16"/>
      <c r="HV160" s="16"/>
      <c r="HW160" s="16"/>
      <c r="HX160" s="16"/>
      <c r="HY160" s="16"/>
      <c r="HZ160" s="16"/>
      <c r="IA160" s="16"/>
      <c r="IB160" s="16"/>
      <c r="IC160" s="16"/>
      <c r="ID160" s="16"/>
      <c r="IE160" s="16"/>
      <c r="IF160" s="16"/>
      <c r="IG160" s="16"/>
      <c r="IH160" s="16"/>
      <c r="II160" s="16"/>
      <c r="IJ160" s="16"/>
      <c r="IK160" s="16"/>
      <c r="IL160" s="16"/>
      <c r="IM160" s="16"/>
      <c r="IN160" s="16"/>
      <c r="IO160" s="16"/>
      <c r="IP160" s="16"/>
      <c r="IQ160" s="16"/>
      <c r="IR160" s="16"/>
      <c r="IS160" s="16"/>
      <c r="IT160" s="16"/>
      <c r="IU160" s="16"/>
      <c r="IV160" s="16"/>
    </row>
    <row r="161" spans="1:256" s="17" customFormat="1" ht="31.5">
      <c r="A161" s="212"/>
      <c r="B161" s="213"/>
      <c r="C161" s="44" t="s">
        <v>58</v>
      </c>
      <c r="D161" s="33">
        <f>D37+D42+D68+D79</f>
        <v>341331457</v>
      </c>
      <c r="E161" s="33">
        <f>E37+E42+E79</f>
        <v>42867474</v>
      </c>
      <c r="F161" s="33">
        <f>F37+F68+F79</f>
        <v>87723317</v>
      </c>
      <c r="G161" s="33">
        <v>210740666</v>
      </c>
      <c r="H161" s="39" t="e">
        <f>#REF!+#REF!</f>
        <v>#REF!</v>
      </c>
      <c r="I161" s="39" t="e">
        <f>#REF!+#REF!</f>
        <v>#REF!</v>
      </c>
      <c r="J161" s="39" t="e">
        <f>#REF!+#REF!</f>
        <v>#REF!</v>
      </c>
      <c r="K161" s="39" t="e">
        <f>#REF!+#REF!</f>
        <v>#REF!</v>
      </c>
      <c r="L161" s="39"/>
      <c r="M161" s="39"/>
      <c r="N161" s="39"/>
      <c r="O161" s="39"/>
      <c r="P161" s="34" t="s">
        <v>59</v>
      </c>
      <c r="Q161" s="65" t="s">
        <v>59</v>
      </c>
      <c r="R161" s="65" t="s">
        <v>59</v>
      </c>
      <c r="S161" s="65" t="s">
        <v>59</v>
      </c>
      <c r="T161" s="35" t="s">
        <v>59</v>
      </c>
      <c r="U161" s="35" t="s">
        <v>59</v>
      </c>
      <c r="V161" s="35" t="s">
        <v>59</v>
      </c>
      <c r="W161" s="35" t="s">
        <v>59</v>
      </c>
      <c r="X161" s="66" t="s">
        <v>59</v>
      </c>
      <c r="Y161" s="36"/>
      <c r="Z161" s="36"/>
      <c r="AA161" s="36"/>
      <c r="AB161" s="37"/>
      <c r="AC161" s="66" t="s">
        <v>59</v>
      </c>
      <c r="GV161" s="16"/>
      <c r="GW161" s="16"/>
      <c r="GX161" s="16"/>
      <c r="GY161" s="16"/>
      <c r="GZ161" s="16"/>
      <c r="HA161" s="16"/>
      <c r="HB161" s="16"/>
      <c r="HC161" s="16"/>
      <c r="HD161" s="16"/>
      <c r="HE161" s="16"/>
      <c r="HF161" s="16"/>
      <c r="HG161" s="16"/>
      <c r="HH161" s="16"/>
      <c r="HI161" s="16"/>
      <c r="HJ161" s="16"/>
      <c r="HK161" s="16"/>
      <c r="HL161" s="16"/>
      <c r="HM161" s="16"/>
      <c r="HN161" s="16"/>
      <c r="HO161" s="16"/>
      <c r="HP161" s="16"/>
      <c r="HQ161" s="16"/>
      <c r="HR161" s="16"/>
      <c r="HS161" s="16"/>
      <c r="HT161" s="16"/>
      <c r="HU161" s="16"/>
      <c r="HV161" s="16"/>
      <c r="HW161" s="16"/>
      <c r="HX161" s="16"/>
      <c r="HY161" s="16"/>
      <c r="HZ161" s="16"/>
      <c r="IA161" s="16"/>
      <c r="IB161" s="16"/>
      <c r="IC161" s="16"/>
      <c r="ID161" s="16"/>
      <c r="IE161" s="16"/>
      <c r="IF161" s="16"/>
      <c r="IG161" s="16"/>
      <c r="IH161" s="16"/>
      <c r="II161" s="16"/>
      <c r="IJ161" s="16"/>
      <c r="IK161" s="16"/>
      <c r="IL161" s="16"/>
      <c r="IM161" s="16"/>
      <c r="IN161" s="16"/>
      <c r="IO161" s="16"/>
      <c r="IP161" s="16"/>
      <c r="IQ161" s="16"/>
      <c r="IR161" s="16"/>
      <c r="IS161" s="16"/>
      <c r="IT161" s="16"/>
      <c r="IU161" s="16"/>
      <c r="IV161" s="16"/>
    </row>
    <row r="162" spans="1:256" s="10" customFormat="1" ht="19.5" customHeight="1">
      <c r="A162" s="212"/>
      <c r="B162" s="213" t="s">
        <v>20</v>
      </c>
      <c r="C162" s="42" t="s">
        <v>57</v>
      </c>
      <c r="D162" s="33">
        <f>E162+F162+G162+L162+M162+N162+O162</f>
        <v>41351800</v>
      </c>
      <c r="E162" s="33">
        <v>41351800</v>
      </c>
      <c r="F162" s="39"/>
      <c r="G162" s="39"/>
      <c r="H162" s="39"/>
      <c r="I162" s="39"/>
      <c r="J162" s="39"/>
      <c r="K162" s="39"/>
      <c r="L162" s="39"/>
      <c r="M162" s="50"/>
      <c r="N162" s="50"/>
      <c r="O162" s="50"/>
      <c r="P162" s="65" t="s">
        <v>59</v>
      </c>
      <c r="Q162" s="65" t="s">
        <v>59</v>
      </c>
      <c r="R162" s="65" t="s">
        <v>59</v>
      </c>
      <c r="S162" s="65" t="s">
        <v>59</v>
      </c>
      <c r="T162" s="35" t="s">
        <v>59</v>
      </c>
      <c r="U162" s="35" t="s">
        <v>59</v>
      </c>
      <c r="V162" s="35" t="s">
        <v>59</v>
      </c>
      <c r="W162" s="35" t="s">
        <v>59</v>
      </c>
      <c r="X162" s="66" t="s">
        <v>59</v>
      </c>
      <c r="Y162" s="36"/>
      <c r="Z162" s="36"/>
      <c r="AA162" s="36"/>
      <c r="AB162" s="37"/>
      <c r="AC162" s="66" t="s">
        <v>59</v>
      </c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1:256" s="10" customFormat="1" ht="47.25" customHeight="1">
      <c r="A163" s="212"/>
      <c r="B163" s="213"/>
      <c r="C163" s="44" t="s">
        <v>58</v>
      </c>
      <c r="D163" s="33">
        <v>41351800</v>
      </c>
      <c r="E163" s="33">
        <v>41351800</v>
      </c>
      <c r="F163" s="39"/>
      <c r="G163" s="39"/>
      <c r="H163" s="39"/>
      <c r="I163" s="39"/>
      <c r="J163" s="39"/>
      <c r="K163" s="39"/>
      <c r="L163" s="39"/>
      <c r="M163" s="50"/>
      <c r="N163" s="50"/>
      <c r="O163" s="50"/>
      <c r="P163" s="65" t="s">
        <v>59</v>
      </c>
      <c r="Q163" s="65" t="s">
        <v>59</v>
      </c>
      <c r="R163" s="65" t="s">
        <v>59</v>
      </c>
      <c r="S163" s="65" t="s">
        <v>59</v>
      </c>
      <c r="T163" s="35" t="s">
        <v>59</v>
      </c>
      <c r="U163" s="35" t="s">
        <v>59</v>
      </c>
      <c r="V163" s="35" t="s">
        <v>59</v>
      </c>
      <c r="W163" s="35" t="s">
        <v>59</v>
      </c>
      <c r="X163" s="66" t="s">
        <v>59</v>
      </c>
      <c r="Y163" s="36"/>
      <c r="Z163" s="36"/>
      <c r="AA163" s="36"/>
      <c r="AB163" s="37"/>
      <c r="AC163" s="66" t="s">
        <v>59</v>
      </c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</row>
    <row r="164" spans="1:256" s="10" customFormat="1" ht="15.75">
      <c r="A164" s="51"/>
      <c r="B164" s="52"/>
      <c r="C164" s="52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49"/>
      <c r="Q164" s="49"/>
      <c r="R164" s="49"/>
      <c r="S164" s="49"/>
      <c r="T164" s="49"/>
      <c r="U164" s="49"/>
      <c r="V164" s="49"/>
      <c r="W164" s="49"/>
      <c r="X164" s="49"/>
      <c r="Y164" s="18"/>
      <c r="Z164" s="18"/>
      <c r="AA164" s="18"/>
      <c r="AB164" s="54"/>
      <c r="AC164" s="49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1:256" s="10" customFormat="1"/>
    <row r="166" spans="1:256" s="10" customFormat="1"/>
    <row r="167" spans="1:256" s="10" customFormat="1"/>
    <row r="168" spans="1:256" s="10" customFormat="1"/>
    <row r="169" spans="1:256" s="10" customFormat="1"/>
    <row r="170" spans="1:256" s="10" customFormat="1"/>
    <row r="171" spans="1:256" s="10" customFormat="1"/>
    <row r="172" spans="1:256" s="10" customFormat="1"/>
    <row r="173" spans="1:256" s="10" customFormat="1"/>
    <row r="174" spans="1:256" s="10" customFormat="1"/>
    <row r="175" spans="1:256" s="10" customFormat="1"/>
    <row r="176" spans="1:256" s="10" customFormat="1"/>
    <row r="177" spans="3:3" s="10" customFormat="1"/>
    <row r="178" spans="3:3" s="10" customFormat="1"/>
    <row r="179" spans="3:3" s="10" customFormat="1"/>
    <row r="180" spans="3:3" s="10" customFormat="1"/>
    <row r="181" spans="3:3" s="10" customFormat="1"/>
    <row r="182" spans="3:3" s="32" customFormat="1">
      <c r="C182" s="10"/>
    </row>
    <row r="183" spans="3:3" s="32" customFormat="1">
      <c r="C183" s="10"/>
    </row>
    <row r="184" spans="3:3" s="32" customFormat="1">
      <c r="C184" s="10"/>
    </row>
    <row r="185" spans="3:3" s="32" customFormat="1">
      <c r="C185" s="10"/>
    </row>
    <row r="186" spans="3:3" s="32" customFormat="1">
      <c r="C186" s="10"/>
    </row>
    <row r="187" spans="3:3" s="19" customFormat="1">
      <c r="C187" s="10"/>
    </row>
    <row r="188" spans="3:3" s="19" customFormat="1">
      <c r="C188" s="10"/>
    </row>
    <row r="189" spans="3:3" s="19" customFormat="1">
      <c r="C189" s="10"/>
    </row>
    <row r="190" spans="3:3" s="19" customFormat="1">
      <c r="C190" s="10"/>
    </row>
    <row r="191" spans="3:3" s="19" customFormat="1">
      <c r="C191" s="10"/>
    </row>
    <row r="192" spans="3:3" s="19" customFormat="1">
      <c r="C192" s="10"/>
    </row>
    <row r="193" spans="3:3" s="19" customFormat="1">
      <c r="C193" s="10"/>
    </row>
    <row r="194" spans="3:3" s="19" customFormat="1">
      <c r="C194" s="10"/>
    </row>
    <row r="195" spans="3:3" s="19" customFormat="1">
      <c r="C195" s="10"/>
    </row>
    <row r="196" spans="3:3" s="19" customFormat="1">
      <c r="C196" s="10"/>
    </row>
    <row r="197" spans="3:3" s="19" customFormat="1">
      <c r="C197" s="10"/>
    </row>
    <row r="198" spans="3:3" s="19" customFormat="1">
      <c r="C198" s="10"/>
    </row>
    <row r="199" spans="3:3" s="19" customFormat="1">
      <c r="C199" s="10"/>
    </row>
    <row r="200" spans="3:3" s="19" customFormat="1">
      <c r="C200" s="10"/>
    </row>
    <row r="201" spans="3:3" s="19" customFormat="1">
      <c r="C201" s="10"/>
    </row>
    <row r="202" spans="3:3" s="19" customFormat="1">
      <c r="C202" s="10"/>
    </row>
    <row r="203" spans="3:3" s="19" customFormat="1">
      <c r="C203" s="10"/>
    </row>
    <row r="204" spans="3:3" s="19" customFormat="1">
      <c r="C204" s="10"/>
    </row>
    <row r="205" spans="3:3" s="19" customFormat="1">
      <c r="C205" s="10"/>
    </row>
    <row r="206" spans="3:3" s="19" customFormat="1">
      <c r="C206" s="10"/>
    </row>
    <row r="207" spans="3:3" s="19" customFormat="1">
      <c r="C207" s="10"/>
    </row>
    <row r="208" spans="3:3" s="19" customFormat="1">
      <c r="C208" s="10"/>
    </row>
    <row r="209" spans="3:3" s="19" customFormat="1">
      <c r="C209" s="10"/>
    </row>
    <row r="210" spans="3:3" s="19" customFormat="1">
      <c r="C210" s="10"/>
    </row>
    <row r="211" spans="3:3" s="19" customFormat="1">
      <c r="C211" s="10"/>
    </row>
    <row r="212" spans="3:3" s="19" customFormat="1">
      <c r="C212" s="10"/>
    </row>
    <row r="213" spans="3:3" s="19" customFormat="1">
      <c r="C213" s="10"/>
    </row>
    <row r="214" spans="3:3" s="19" customFormat="1">
      <c r="C214" s="10"/>
    </row>
    <row r="215" spans="3:3" s="19" customFormat="1">
      <c r="C215" s="10"/>
    </row>
    <row r="216" spans="3:3" s="19" customFormat="1">
      <c r="C216" s="10"/>
    </row>
    <row r="217" spans="3:3" s="19" customFormat="1">
      <c r="C217" s="10"/>
    </row>
    <row r="218" spans="3:3" s="19" customFormat="1">
      <c r="C218" s="10"/>
    </row>
    <row r="219" spans="3:3" s="19" customFormat="1">
      <c r="C219" s="10"/>
    </row>
    <row r="220" spans="3:3" s="19" customFormat="1">
      <c r="C220" s="10"/>
    </row>
    <row r="221" spans="3:3" s="19" customFormat="1">
      <c r="C221" s="10"/>
    </row>
    <row r="222" spans="3:3" s="19" customFormat="1">
      <c r="C222" s="10"/>
    </row>
    <row r="223" spans="3:3" s="19" customFormat="1">
      <c r="C223" s="10"/>
    </row>
    <row r="224" spans="3:3" s="19" customFormat="1">
      <c r="C224" s="10"/>
    </row>
    <row r="225" spans="3:3" s="19" customFormat="1">
      <c r="C225" s="10"/>
    </row>
    <row r="226" spans="3:3" s="19" customFormat="1">
      <c r="C226" s="10"/>
    </row>
    <row r="227" spans="3:3" s="19" customFormat="1">
      <c r="C227" s="10"/>
    </row>
    <row r="228" spans="3:3" s="19" customFormat="1">
      <c r="C228" s="10"/>
    </row>
    <row r="229" spans="3:3" s="19" customFormat="1">
      <c r="C229" s="10"/>
    </row>
    <row r="230" spans="3:3" s="19" customFormat="1">
      <c r="C230" s="10"/>
    </row>
    <row r="231" spans="3:3" s="19" customFormat="1">
      <c r="C231" s="10"/>
    </row>
    <row r="232" spans="3:3" s="19" customFormat="1">
      <c r="C232" s="10"/>
    </row>
    <row r="233" spans="3:3" s="19" customFormat="1">
      <c r="C233" s="10"/>
    </row>
    <row r="234" spans="3:3" s="19" customFormat="1">
      <c r="C234" s="10"/>
    </row>
    <row r="235" spans="3:3" s="19" customFormat="1">
      <c r="C235" s="10"/>
    </row>
    <row r="236" spans="3:3" s="19" customFormat="1">
      <c r="C236" s="10"/>
    </row>
    <row r="237" spans="3:3" s="19" customFormat="1">
      <c r="C237" s="10"/>
    </row>
    <row r="238" spans="3:3" s="19" customFormat="1">
      <c r="C238" s="10"/>
    </row>
    <row r="239" spans="3:3" s="19" customFormat="1">
      <c r="C239" s="10"/>
    </row>
    <row r="240" spans="3:3" s="19" customFormat="1">
      <c r="C240" s="10"/>
    </row>
    <row r="241" spans="3:3" s="19" customFormat="1">
      <c r="C241" s="10"/>
    </row>
    <row r="242" spans="3:3" s="19" customFormat="1">
      <c r="C242" s="10"/>
    </row>
    <row r="243" spans="3:3" s="19" customFormat="1">
      <c r="C243" s="10"/>
    </row>
    <row r="244" spans="3:3" s="19" customFormat="1">
      <c r="C244" s="10"/>
    </row>
    <row r="245" spans="3:3" s="19" customFormat="1">
      <c r="C245" s="10"/>
    </row>
    <row r="246" spans="3:3" s="19" customFormat="1">
      <c r="C246" s="10"/>
    </row>
    <row r="247" spans="3:3" s="19" customFormat="1">
      <c r="C247" s="10"/>
    </row>
    <row r="248" spans="3:3" s="19" customFormat="1">
      <c r="C248" s="10"/>
    </row>
    <row r="249" spans="3:3" s="19" customFormat="1">
      <c r="C249" s="10"/>
    </row>
    <row r="250" spans="3:3" s="19" customFormat="1">
      <c r="C250" s="10"/>
    </row>
    <row r="251" spans="3:3" s="19" customFormat="1">
      <c r="C251" s="10"/>
    </row>
    <row r="252" spans="3:3" s="19" customFormat="1">
      <c r="C252" s="10"/>
    </row>
    <row r="253" spans="3:3" s="19" customFormat="1">
      <c r="C253" s="10"/>
    </row>
    <row r="254" spans="3:3" s="19" customFormat="1">
      <c r="C254" s="10"/>
    </row>
    <row r="255" spans="3:3" s="19" customFormat="1">
      <c r="C255" s="10"/>
    </row>
    <row r="256" spans="3:3" s="19" customFormat="1">
      <c r="C256" s="10"/>
    </row>
    <row r="257" spans="3:3" s="19" customFormat="1">
      <c r="C257" s="10"/>
    </row>
    <row r="258" spans="3:3" s="19" customFormat="1">
      <c r="C258" s="10"/>
    </row>
    <row r="259" spans="3:3" s="19" customFormat="1">
      <c r="C259" s="10"/>
    </row>
    <row r="260" spans="3:3" s="19" customFormat="1">
      <c r="C260" s="10"/>
    </row>
    <row r="261" spans="3:3" s="19" customFormat="1">
      <c r="C261" s="10"/>
    </row>
    <row r="262" spans="3:3" s="19" customFormat="1">
      <c r="C262" s="10"/>
    </row>
    <row r="263" spans="3:3" s="19" customFormat="1">
      <c r="C263" s="10"/>
    </row>
    <row r="264" spans="3:3" s="19" customFormat="1">
      <c r="C264" s="10"/>
    </row>
    <row r="265" spans="3:3" s="19" customFormat="1">
      <c r="C265" s="10"/>
    </row>
    <row r="266" spans="3:3" s="19" customFormat="1">
      <c r="C266" s="10"/>
    </row>
    <row r="267" spans="3:3" s="19" customFormat="1">
      <c r="C267" s="10"/>
    </row>
    <row r="268" spans="3:3" s="19" customFormat="1">
      <c r="C268" s="10"/>
    </row>
    <row r="269" spans="3:3" s="19" customFormat="1">
      <c r="C269" s="10"/>
    </row>
    <row r="270" spans="3:3" s="19" customFormat="1">
      <c r="C270" s="10"/>
    </row>
    <row r="271" spans="3:3" s="19" customFormat="1">
      <c r="C271" s="10"/>
    </row>
    <row r="272" spans="3:3" s="19" customFormat="1">
      <c r="C272" s="10"/>
    </row>
    <row r="273" spans="3:3" s="19" customFormat="1">
      <c r="C273" s="10"/>
    </row>
    <row r="274" spans="3:3" s="19" customFormat="1">
      <c r="C274" s="10"/>
    </row>
    <row r="275" spans="3:3" s="19" customFormat="1">
      <c r="C275" s="10"/>
    </row>
    <row r="276" spans="3:3" s="19" customFormat="1">
      <c r="C276" s="10"/>
    </row>
    <row r="277" spans="3:3" s="19" customFormat="1">
      <c r="C277" s="10"/>
    </row>
    <row r="278" spans="3:3" s="19" customFormat="1">
      <c r="C278" s="10"/>
    </row>
    <row r="279" spans="3:3" s="19" customFormat="1">
      <c r="C279" s="10"/>
    </row>
    <row r="280" spans="3:3" s="19" customFormat="1">
      <c r="C280" s="10"/>
    </row>
    <row r="281" spans="3:3" s="19" customFormat="1">
      <c r="C281" s="10"/>
    </row>
    <row r="282" spans="3:3" s="19" customFormat="1">
      <c r="C282" s="10"/>
    </row>
    <row r="283" spans="3:3" s="19" customFormat="1">
      <c r="C283" s="10"/>
    </row>
    <row r="284" spans="3:3" s="19" customFormat="1">
      <c r="C284" s="10"/>
    </row>
    <row r="285" spans="3:3" s="19" customFormat="1">
      <c r="C285" s="10"/>
    </row>
    <row r="286" spans="3:3" s="19" customFormat="1">
      <c r="C286" s="10"/>
    </row>
    <row r="287" spans="3:3" s="19" customFormat="1">
      <c r="C287" s="10"/>
    </row>
    <row r="288" spans="3:3" s="19" customFormat="1">
      <c r="C288" s="10"/>
    </row>
    <row r="289" spans="3:3" s="19" customFormat="1">
      <c r="C289" s="10"/>
    </row>
    <row r="290" spans="3:3" s="19" customFormat="1">
      <c r="C290" s="10"/>
    </row>
    <row r="291" spans="3:3" s="19" customFormat="1">
      <c r="C291" s="10"/>
    </row>
    <row r="292" spans="3:3" s="19" customFormat="1">
      <c r="C292" s="10"/>
    </row>
    <row r="293" spans="3:3" s="19" customFormat="1">
      <c r="C293" s="10"/>
    </row>
    <row r="294" spans="3:3" s="19" customFormat="1">
      <c r="C294" s="10"/>
    </row>
    <row r="295" spans="3:3" s="19" customFormat="1">
      <c r="C295" s="10"/>
    </row>
    <row r="296" spans="3:3" s="19" customFormat="1">
      <c r="C296" s="10"/>
    </row>
    <row r="297" spans="3:3" s="19" customFormat="1">
      <c r="C297" s="10"/>
    </row>
    <row r="298" spans="3:3" s="19" customFormat="1">
      <c r="C298" s="10"/>
    </row>
    <row r="299" spans="3:3" s="19" customFormat="1">
      <c r="C299" s="10"/>
    </row>
    <row r="300" spans="3:3" s="19" customFormat="1">
      <c r="C300" s="10"/>
    </row>
    <row r="301" spans="3:3" s="19" customFormat="1">
      <c r="C301" s="10"/>
    </row>
    <row r="302" spans="3:3" s="19" customFormat="1">
      <c r="C302" s="10"/>
    </row>
    <row r="303" spans="3:3" s="19" customFormat="1">
      <c r="C303" s="10"/>
    </row>
    <row r="304" spans="3:3" s="19" customFormat="1">
      <c r="C304" s="10"/>
    </row>
    <row r="305" spans="3:3" s="19" customFormat="1">
      <c r="C305" s="10"/>
    </row>
    <row r="306" spans="3:3" s="19" customFormat="1">
      <c r="C306" s="10"/>
    </row>
    <row r="307" spans="3:3" s="19" customFormat="1">
      <c r="C307" s="10"/>
    </row>
    <row r="308" spans="3:3" s="19" customFormat="1">
      <c r="C308" s="10"/>
    </row>
    <row r="309" spans="3:3" s="19" customFormat="1">
      <c r="C309" s="10"/>
    </row>
  </sheetData>
  <autoFilter ref="A7:IV163"/>
  <mergeCells count="551">
    <mergeCell ref="AC102:AC104"/>
    <mergeCell ref="A102:A104"/>
    <mergeCell ref="B102:B104"/>
    <mergeCell ref="P102:P104"/>
    <mergeCell ref="Q102:Q104"/>
    <mergeCell ref="R102:R104"/>
    <mergeCell ref="S102:S104"/>
    <mergeCell ref="T102:T104"/>
    <mergeCell ref="U102:U104"/>
    <mergeCell ref="V102:V104"/>
    <mergeCell ref="Y102:Y104"/>
    <mergeCell ref="Z102:Z104"/>
    <mergeCell ref="AA102:AA104"/>
    <mergeCell ref="AB102:AB104"/>
    <mergeCell ref="AC51:AC53"/>
    <mergeCell ref="Q48:Q49"/>
    <mergeCell ref="R48:R49"/>
    <mergeCell ref="S48:S49"/>
    <mergeCell ref="T48:T49"/>
    <mergeCell ref="U48:U49"/>
    <mergeCell ref="V48:V49"/>
    <mergeCell ref="W48:W49"/>
    <mergeCell ref="X48:X49"/>
    <mergeCell ref="Y48:Y49"/>
    <mergeCell ref="Z48:Z49"/>
    <mergeCell ref="AA48:AA49"/>
    <mergeCell ref="AB48:AB49"/>
    <mergeCell ref="AC48:AC49"/>
    <mergeCell ref="Q51:Q53"/>
    <mergeCell ref="A60:A62"/>
    <mergeCell ref="A51:A53"/>
    <mergeCell ref="B51:B53"/>
    <mergeCell ref="C44:C45"/>
    <mergeCell ref="X51:X53"/>
    <mergeCell ref="Y51:Y53"/>
    <mergeCell ref="Z51:Z53"/>
    <mergeCell ref="AA51:AA53"/>
    <mergeCell ref="AB51:AB53"/>
    <mergeCell ref="M44:M45"/>
    <mergeCell ref="N44:N45"/>
    <mergeCell ref="O44:O45"/>
    <mergeCell ref="P60:P62"/>
    <mergeCell ref="P51:P53"/>
    <mergeCell ref="R51:R53"/>
    <mergeCell ref="S51:S53"/>
    <mergeCell ref="T51:T53"/>
    <mergeCell ref="U51:U53"/>
    <mergeCell ref="V51:V53"/>
    <mergeCell ref="W51:W53"/>
    <mergeCell ref="Q60:Q62"/>
    <mergeCell ref="R60:R62"/>
    <mergeCell ref="S60:S62"/>
    <mergeCell ref="T60:T62"/>
    <mergeCell ref="A110:A112"/>
    <mergeCell ref="A108:A109"/>
    <mergeCell ref="A70:A71"/>
    <mergeCell ref="B72:B73"/>
    <mergeCell ref="A74:A75"/>
    <mergeCell ref="B74:B75"/>
    <mergeCell ref="B70:B71"/>
    <mergeCell ref="A72:A73"/>
    <mergeCell ref="A48:A50"/>
    <mergeCell ref="B66:B68"/>
    <mergeCell ref="B69:X69"/>
    <mergeCell ref="Q57:Q59"/>
    <mergeCell ref="R57:R59"/>
    <mergeCell ref="S57:S59"/>
    <mergeCell ref="T57:T59"/>
    <mergeCell ref="U57:U59"/>
    <mergeCell ref="A54:A56"/>
    <mergeCell ref="B54:B56"/>
    <mergeCell ref="A57:A59"/>
    <mergeCell ref="B57:B59"/>
    <mergeCell ref="B60:B62"/>
    <mergeCell ref="P70:P71"/>
    <mergeCell ref="A81:A85"/>
    <mergeCell ref="B81:O85"/>
    <mergeCell ref="AC108:AC109"/>
    <mergeCell ref="Y139:Y140"/>
    <mergeCell ref="A63:A65"/>
    <mergeCell ref="B63:B65"/>
    <mergeCell ref="X137:X138"/>
    <mergeCell ref="A44:A47"/>
    <mergeCell ref="B44:B47"/>
    <mergeCell ref="B86:AC86"/>
    <mergeCell ref="A114:A115"/>
    <mergeCell ref="W119:W121"/>
    <mergeCell ref="AC137:AC138"/>
    <mergeCell ref="B137:B138"/>
    <mergeCell ref="A137:A138"/>
    <mergeCell ref="P135:P138"/>
    <mergeCell ref="Q137:Q138"/>
    <mergeCell ref="P72:P73"/>
    <mergeCell ref="A130:A133"/>
    <mergeCell ref="S137:S138"/>
    <mergeCell ref="T137:T138"/>
    <mergeCell ref="U137:U138"/>
    <mergeCell ref="V137:V138"/>
    <mergeCell ref="W137:W138"/>
    <mergeCell ref="A66:A68"/>
    <mergeCell ref="A139:A140"/>
    <mergeCell ref="B139:B140"/>
    <mergeCell ref="W87:W89"/>
    <mergeCell ref="X87:X89"/>
    <mergeCell ref="V87:V89"/>
    <mergeCell ref="B118:X118"/>
    <mergeCell ref="V135:V136"/>
    <mergeCell ref="W135:W136"/>
    <mergeCell ref="X135:X136"/>
    <mergeCell ref="P139:P140"/>
    <mergeCell ref="W139:W140"/>
    <mergeCell ref="X139:X140"/>
    <mergeCell ref="Q139:Q140"/>
    <mergeCell ref="B135:B136"/>
    <mergeCell ref="B125:B127"/>
    <mergeCell ref="Q108:Q109"/>
    <mergeCell ref="B110:B112"/>
    <mergeCell ref="T135:T136"/>
    <mergeCell ref="U135:U136"/>
    <mergeCell ref="V108:V109"/>
    <mergeCell ref="W108:W109"/>
    <mergeCell ref="R108:R109"/>
    <mergeCell ref="P108:P109"/>
    <mergeCell ref="W102:W104"/>
    <mergeCell ref="X102:X104"/>
    <mergeCell ref="AC151:AC152"/>
    <mergeCell ref="Z144:Z145"/>
    <mergeCell ref="AC139:AC140"/>
    <mergeCell ref="W142:W143"/>
    <mergeCell ref="B141:X141"/>
    <mergeCell ref="AB139:AB140"/>
    <mergeCell ref="AA139:AA140"/>
    <mergeCell ref="AC144:AC145"/>
    <mergeCell ref="AB144:AB145"/>
    <mergeCell ref="S147:S148"/>
    <mergeCell ref="AA144:AA145"/>
    <mergeCell ref="Y144:Y145"/>
    <mergeCell ref="Y151:Y152"/>
    <mergeCell ref="Z151:Z152"/>
    <mergeCell ref="AA151:AA152"/>
    <mergeCell ref="AB151:AB152"/>
    <mergeCell ref="P147:P148"/>
    <mergeCell ref="X142:X143"/>
    <mergeCell ref="T144:T145"/>
    <mergeCell ref="W144:W145"/>
    <mergeCell ref="X144:X145"/>
    <mergeCell ref="AC142:AC143"/>
    <mergeCell ref="U142:U143"/>
    <mergeCell ref="Z149:Z150"/>
    <mergeCell ref="U139:U140"/>
    <mergeCell ref="AC87:AC89"/>
    <mergeCell ref="S74:S75"/>
    <mergeCell ref="T74:T75"/>
    <mergeCell ref="U74:U75"/>
    <mergeCell ref="R70:R71"/>
    <mergeCell ref="S70:S71"/>
    <mergeCell ref="T70:T71"/>
    <mergeCell ref="W74:W75"/>
    <mergeCell ref="X74:X75"/>
    <mergeCell ref="R74:R75"/>
    <mergeCell ref="AC70:AC71"/>
    <mergeCell ref="Y74:Y75"/>
    <mergeCell ref="Z74:Z75"/>
    <mergeCell ref="AA74:AA75"/>
    <mergeCell ref="AA76:AA77"/>
    <mergeCell ref="AB76:AB77"/>
    <mergeCell ref="AC76:AC77"/>
    <mergeCell ref="Z72:Z73"/>
    <mergeCell ref="AA72:AA73"/>
    <mergeCell ref="AB72:AB73"/>
    <mergeCell ref="AC72:AC73"/>
    <mergeCell ref="V139:V140"/>
    <mergeCell ref="T139:T140"/>
    <mergeCell ref="B80:AC80"/>
    <mergeCell ref="AC74:AC75"/>
    <mergeCell ref="X70:X71"/>
    <mergeCell ref="Y70:Y71"/>
    <mergeCell ref="Z70:Z71"/>
    <mergeCell ref="U70:U71"/>
    <mergeCell ref="V70:V71"/>
    <mergeCell ref="W70:W71"/>
    <mergeCell ref="B78:B79"/>
    <mergeCell ref="Q74:Q75"/>
    <mergeCell ref="V74:V75"/>
    <mergeCell ref="A78:A79"/>
    <mergeCell ref="AA70:AA71"/>
    <mergeCell ref="AB70:AB71"/>
    <mergeCell ref="Q70:Q71"/>
    <mergeCell ref="A76:A77"/>
    <mergeCell ref="B76:B77"/>
    <mergeCell ref="X76:X77"/>
    <mergeCell ref="Y76:Y77"/>
    <mergeCell ref="Z76:Z77"/>
    <mergeCell ref="AB74:AB75"/>
    <mergeCell ref="Q72:Q73"/>
    <mergeCell ref="R72:R73"/>
    <mergeCell ref="S72:S73"/>
    <mergeCell ref="T72:T73"/>
    <mergeCell ref="U72:U73"/>
    <mergeCell ref="V72:V73"/>
    <mergeCell ref="W72:W73"/>
    <mergeCell ref="X72:X73"/>
    <mergeCell ref="Y72:Y73"/>
    <mergeCell ref="P74:P75"/>
    <mergeCell ref="P63:P65"/>
    <mergeCell ref="Q63:Q65"/>
    <mergeCell ref="R63:R65"/>
    <mergeCell ref="S63:S65"/>
    <mergeCell ref="T63:T65"/>
    <mergeCell ref="X63:X65"/>
    <mergeCell ref="U63:U65"/>
    <mergeCell ref="W63:W65"/>
    <mergeCell ref="V63:V65"/>
    <mergeCell ref="AC63:AC65"/>
    <mergeCell ref="P54:P56"/>
    <mergeCell ref="Q54:Q56"/>
    <mergeCell ref="R54:R56"/>
    <mergeCell ref="S54:S56"/>
    <mergeCell ref="T54:T56"/>
    <mergeCell ref="U54:U56"/>
    <mergeCell ref="V54:V56"/>
    <mergeCell ref="W54:W56"/>
    <mergeCell ref="X54:X56"/>
    <mergeCell ref="Y54:Y56"/>
    <mergeCell ref="Z54:Z56"/>
    <mergeCell ref="AA54:AA56"/>
    <mergeCell ref="AB54:AB56"/>
    <mergeCell ref="AC54:AC56"/>
    <mergeCell ref="P57:P59"/>
    <mergeCell ref="V57:V59"/>
    <mergeCell ref="W57:W59"/>
    <mergeCell ref="X57:X59"/>
    <mergeCell ref="Y57:Y59"/>
    <mergeCell ref="Z57:Z59"/>
    <mergeCell ref="AA57:AA59"/>
    <mergeCell ref="AB57:AB59"/>
    <mergeCell ref="AC57:AC59"/>
    <mergeCell ref="AC34:AC35"/>
    <mergeCell ref="Q34:Q35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A144:A145"/>
    <mergeCell ref="B144:B145"/>
    <mergeCell ref="P144:P145"/>
    <mergeCell ref="T142:T143"/>
    <mergeCell ref="R142:R143"/>
    <mergeCell ref="S142:S143"/>
    <mergeCell ref="V144:V145"/>
    <mergeCell ref="V142:V143"/>
    <mergeCell ref="R144:R145"/>
    <mergeCell ref="Q144:Q145"/>
    <mergeCell ref="S144:S145"/>
    <mergeCell ref="Q142:Q143"/>
    <mergeCell ref="U144:U145"/>
    <mergeCell ref="A142:A143"/>
    <mergeCell ref="B142:B143"/>
    <mergeCell ref="P142:P143"/>
    <mergeCell ref="A162:A163"/>
    <mergeCell ref="B162:B163"/>
    <mergeCell ref="A153:A155"/>
    <mergeCell ref="A156:A158"/>
    <mergeCell ref="B156:B158"/>
    <mergeCell ref="A159:A161"/>
    <mergeCell ref="B159:B161"/>
    <mergeCell ref="B153:B155"/>
    <mergeCell ref="P153:P155"/>
    <mergeCell ref="A147:A148"/>
    <mergeCell ref="B147:B148"/>
    <mergeCell ref="Q147:Q148"/>
    <mergeCell ref="R147:R148"/>
    <mergeCell ref="B146:X146"/>
    <mergeCell ref="A151:A152"/>
    <mergeCell ref="X151:X152"/>
    <mergeCell ref="P149:P150"/>
    <mergeCell ref="AC114:AC115"/>
    <mergeCell ref="U114:U115"/>
    <mergeCell ref="V114:V115"/>
    <mergeCell ref="B130:O133"/>
    <mergeCell ref="AC135:AC136"/>
    <mergeCell ref="U119:U121"/>
    <mergeCell ref="V119:V121"/>
    <mergeCell ref="X114:X115"/>
    <mergeCell ref="A129:AC129"/>
    <mergeCell ref="A128:AC128"/>
    <mergeCell ref="T119:T121"/>
    <mergeCell ref="X119:X121"/>
    <mergeCell ref="AC119:AC121"/>
    <mergeCell ref="Q135:Q136"/>
    <mergeCell ref="R135:R136"/>
    <mergeCell ref="S135:S136"/>
    <mergeCell ref="A87:A89"/>
    <mergeCell ref="B87:B89"/>
    <mergeCell ref="R1:X1"/>
    <mergeCell ref="R3:T3"/>
    <mergeCell ref="B4:X4"/>
    <mergeCell ref="A39:A40"/>
    <mergeCell ref="B39:B40"/>
    <mergeCell ref="A41:A42"/>
    <mergeCell ref="A36:A37"/>
    <mergeCell ref="B36:B37"/>
    <mergeCell ref="B41:B42"/>
    <mergeCell ref="A26:A27"/>
    <mergeCell ref="B26:B27"/>
    <mergeCell ref="A28:A29"/>
    <mergeCell ref="B28:B29"/>
    <mergeCell ref="B25:X25"/>
    <mergeCell ref="A9:AC9"/>
    <mergeCell ref="D5:D7"/>
    <mergeCell ref="E5:O6"/>
    <mergeCell ref="R5:AB6"/>
    <mergeCell ref="P5:P7"/>
    <mergeCell ref="AC39:AC40"/>
    <mergeCell ref="P48:P50"/>
    <mergeCell ref="P44:P47"/>
    <mergeCell ref="B34:B35"/>
    <mergeCell ref="B32:B33"/>
    <mergeCell ref="P28:P29"/>
    <mergeCell ref="P30:P31"/>
    <mergeCell ref="A32:A33"/>
    <mergeCell ref="A34:A35"/>
    <mergeCell ref="P32:P33"/>
    <mergeCell ref="B48:B50"/>
    <mergeCell ref="P34:P35"/>
    <mergeCell ref="B38:X38"/>
    <mergeCell ref="B43:X43"/>
    <mergeCell ref="W28:W29"/>
    <mergeCell ref="R34:R35"/>
    <mergeCell ref="S34:S35"/>
    <mergeCell ref="T34:T35"/>
    <mergeCell ref="U34:U35"/>
    <mergeCell ref="V34:V35"/>
    <mergeCell ref="W34:W35"/>
    <mergeCell ref="X34:X35"/>
    <mergeCell ref="D44:D45"/>
    <mergeCell ref="E44:E45"/>
    <mergeCell ref="F44:F45"/>
    <mergeCell ref="G44:G45"/>
    <mergeCell ref="L44:L45"/>
    <mergeCell ref="AC5:AC7"/>
    <mergeCell ref="V3:AC3"/>
    <mergeCell ref="A21:A24"/>
    <mergeCell ref="B21:O24"/>
    <mergeCell ref="A10:A18"/>
    <mergeCell ref="B10:O18"/>
    <mergeCell ref="B19:X19"/>
    <mergeCell ref="A30:A31"/>
    <mergeCell ref="B30:B31"/>
    <mergeCell ref="Q28:Q29"/>
    <mergeCell ref="R28:R29"/>
    <mergeCell ref="B20:X20"/>
    <mergeCell ref="A5:A7"/>
    <mergeCell ref="B5:B7"/>
    <mergeCell ref="C5:C7"/>
    <mergeCell ref="AC28:AC29"/>
    <mergeCell ref="Q5:Q7"/>
    <mergeCell ref="S28:S29"/>
    <mergeCell ref="T28:T29"/>
    <mergeCell ref="U28:U29"/>
    <mergeCell ref="V28:V29"/>
    <mergeCell ref="X28:X29"/>
    <mergeCell ref="P26:P27"/>
    <mergeCell ref="Z135:Z136"/>
    <mergeCell ref="AA135:AA136"/>
    <mergeCell ref="AB135:AB136"/>
    <mergeCell ref="Z139:Z140"/>
    <mergeCell ref="Y135:Y136"/>
    <mergeCell ref="P76:P77"/>
    <mergeCell ref="Q76:Q77"/>
    <mergeCell ref="R76:R77"/>
    <mergeCell ref="S76:S77"/>
    <mergeCell ref="T76:T77"/>
    <mergeCell ref="U76:U77"/>
    <mergeCell ref="V76:V77"/>
    <mergeCell ref="W76:W77"/>
    <mergeCell ref="Q87:Q89"/>
    <mergeCell ref="R87:R89"/>
    <mergeCell ref="P87:P89"/>
    <mergeCell ref="T108:T109"/>
    <mergeCell ref="U108:U109"/>
    <mergeCell ref="B113:X113"/>
    <mergeCell ref="R139:R140"/>
    <mergeCell ref="S139:S140"/>
    <mergeCell ref="S108:S109"/>
    <mergeCell ref="B114:B115"/>
    <mergeCell ref="S114:S115"/>
    <mergeCell ref="S87:S89"/>
    <mergeCell ref="T87:T89"/>
    <mergeCell ref="U87:U89"/>
    <mergeCell ref="P114:P115"/>
    <mergeCell ref="Q114:Q115"/>
    <mergeCell ref="R114:R115"/>
    <mergeCell ref="W114:W115"/>
    <mergeCell ref="S119:S121"/>
    <mergeCell ref="T114:T115"/>
    <mergeCell ref="W105:W107"/>
    <mergeCell ref="A149:A150"/>
    <mergeCell ref="B149:B150"/>
    <mergeCell ref="Q149:Q150"/>
    <mergeCell ref="R149:R150"/>
    <mergeCell ref="S149:S150"/>
    <mergeCell ref="T149:T150"/>
    <mergeCell ref="R137:R138"/>
    <mergeCell ref="B134:X134"/>
    <mergeCell ref="B108:B109"/>
    <mergeCell ref="A125:A127"/>
    <mergeCell ref="A122:A124"/>
    <mergeCell ref="B122:B124"/>
    <mergeCell ref="A116:A117"/>
    <mergeCell ref="B116:B117"/>
    <mergeCell ref="R119:R121"/>
    <mergeCell ref="B119:B121"/>
    <mergeCell ref="P119:P121"/>
    <mergeCell ref="Q119:Q121"/>
    <mergeCell ref="A119:A121"/>
    <mergeCell ref="X108:X109"/>
    <mergeCell ref="A135:A136"/>
    <mergeCell ref="U149:U150"/>
    <mergeCell ref="V149:V150"/>
    <mergeCell ref="W149:W150"/>
    <mergeCell ref="AA149:AA150"/>
    <mergeCell ref="AB149:AB150"/>
    <mergeCell ref="AC149:AC150"/>
    <mergeCell ref="T147:T148"/>
    <mergeCell ref="U147:U148"/>
    <mergeCell ref="V147:V148"/>
    <mergeCell ref="W147:W148"/>
    <mergeCell ref="X147:X148"/>
    <mergeCell ref="Y147:Y148"/>
    <mergeCell ref="Z147:Z148"/>
    <mergeCell ref="AC147:AC148"/>
    <mergeCell ref="X149:X150"/>
    <mergeCell ref="Y149:Y150"/>
    <mergeCell ref="AA147:AA148"/>
    <mergeCell ref="AB147:AB148"/>
    <mergeCell ref="B151:B152"/>
    <mergeCell ref="P151:P152"/>
    <mergeCell ref="Q151:Q152"/>
    <mergeCell ref="R151:R152"/>
    <mergeCell ref="S151:S152"/>
    <mergeCell ref="T151:T152"/>
    <mergeCell ref="U151:U152"/>
    <mergeCell ref="V151:V152"/>
    <mergeCell ref="W151:W152"/>
    <mergeCell ref="AA153:AA155"/>
    <mergeCell ref="AB153:AB155"/>
    <mergeCell ref="X153:X155"/>
    <mergeCell ref="AC153:AC155"/>
    <mergeCell ref="Q153:Q155"/>
    <mergeCell ref="R153:R155"/>
    <mergeCell ref="S153:S155"/>
    <mergeCell ref="T153:T155"/>
    <mergeCell ref="U153:U155"/>
    <mergeCell ref="V153:V155"/>
    <mergeCell ref="W153:W155"/>
    <mergeCell ref="Y153:Y155"/>
    <mergeCell ref="Z153:Z155"/>
    <mergeCell ref="U60:U62"/>
    <mergeCell ref="V60:V62"/>
    <mergeCell ref="W60:W62"/>
    <mergeCell ref="X60:X62"/>
    <mergeCell ref="Y60:Y62"/>
    <mergeCell ref="Z60:Z62"/>
    <mergeCell ref="AA60:AA62"/>
    <mergeCell ref="AB60:AB62"/>
    <mergeCell ref="AC60:AC62"/>
    <mergeCell ref="A105:A107"/>
    <mergeCell ref="B105:B107"/>
    <mergeCell ref="P105:P107"/>
    <mergeCell ref="Q105:Q107"/>
    <mergeCell ref="R105:R107"/>
    <mergeCell ref="S105:S107"/>
    <mergeCell ref="T105:T107"/>
    <mergeCell ref="U105:U107"/>
    <mergeCell ref="V105:V107"/>
    <mergeCell ref="X105:X107"/>
    <mergeCell ref="Y105:Y107"/>
    <mergeCell ref="Z105:Z107"/>
    <mergeCell ref="AA105:AA107"/>
    <mergeCell ref="AB105:AB107"/>
    <mergeCell ref="AC105:AC107"/>
    <mergeCell ref="A90:A92"/>
    <mergeCell ref="A93:A95"/>
    <mergeCell ref="A96:A98"/>
    <mergeCell ref="B90:B92"/>
    <mergeCell ref="B93:B95"/>
    <mergeCell ref="B96:B98"/>
    <mergeCell ref="A99:A101"/>
    <mergeCell ref="B99:B101"/>
    <mergeCell ref="P90:P92"/>
    <mergeCell ref="Q90:Q92"/>
    <mergeCell ref="R90:R92"/>
    <mergeCell ref="S90:S92"/>
    <mergeCell ref="T90:T92"/>
    <mergeCell ref="U90:U92"/>
    <mergeCell ref="V90:V92"/>
    <mergeCell ref="W90:W92"/>
    <mergeCell ref="X90:X92"/>
    <mergeCell ref="Y90:Y92"/>
    <mergeCell ref="Z90:Z92"/>
    <mergeCell ref="AA90:AA92"/>
    <mergeCell ref="AB90:AB92"/>
    <mergeCell ref="AC90:AC92"/>
    <mergeCell ref="P93:P95"/>
    <mergeCell ref="P96:P98"/>
    <mergeCell ref="P99:P101"/>
    <mergeCell ref="Q93:Q95"/>
    <mergeCell ref="Q96:Q98"/>
    <mergeCell ref="Q99:Q101"/>
    <mergeCell ref="R93:R95"/>
    <mergeCell ref="S93:S95"/>
    <mergeCell ref="T93:T95"/>
    <mergeCell ref="U93:U95"/>
    <mergeCell ref="V93:V95"/>
    <mergeCell ref="W93:W95"/>
    <mergeCell ref="X93:X95"/>
    <mergeCell ref="Y93:Y95"/>
    <mergeCell ref="Z93:Z95"/>
    <mergeCell ref="AA93:AA95"/>
    <mergeCell ref="AB93:AB95"/>
    <mergeCell ref="AC93:AC95"/>
    <mergeCell ref="R96:R98"/>
    <mergeCell ref="AB96:AB98"/>
    <mergeCell ref="AC96:AC98"/>
    <mergeCell ref="R99:R101"/>
    <mergeCell ref="S99:S101"/>
    <mergeCell ref="T99:T101"/>
    <mergeCell ref="U99:U101"/>
    <mergeCell ref="V99:V101"/>
    <mergeCell ref="W99:W101"/>
    <mergeCell ref="X99:X101"/>
    <mergeCell ref="Y99:Y101"/>
    <mergeCell ref="Z99:Z101"/>
    <mergeCell ref="AA99:AA101"/>
    <mergeCell ref="AB99:AB101"/>
    <mergeCell ref="AC99:AC101"/>
    <mergeCell ref="S96:S98"/>
    <mergeCell ref="T96:T98"/>
    <mergeCell ref="U96:U98"/>
    <mergeCell ref="V96:V98"/>
    <mergeCell ref="W96:W98"/>
    <mergeCell ref="X96:X98"/>
    <mergeCell ref="Y96:Y98"/>
    <mergeCell ref="Z96:Z98"/>
    <mergeCell ref="AA96:AA98"/>
  </mergeCells>
  <phoneticPr fontId="18" type="noConversion"/>
  <printOptions horizontalCentered="1"/>
  <pageMargins left="0.19685039370078741" right="0.19685039370078741" top="0.31496062992125984" bottom="0.19685039370078741" header="0.11811023622047245" footer="0.11811023622047245"/>
  <pageSetup paperSize="8" scale="52" firstPageNumber="0" fitToHeight="5" orientation="landscape" r:id="rId1"/>
  <headerFooter alignWithMargins="0"/>
  <rowBreaks count="4" manualBreakCount="4">
    <brk id="43" max="28" man="1"/>
    <brk id="79" max="28" man="1"/>
    <brk id="113" max="28" man="1"/>
    <brk id="155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T31"/>
  <sheetViews>
    <sheetView showZeros="0" view="pageBreakPreview" topLeftCell="A23" zoomScaleSheetLayoutView="100" workbookViewId="0">
      <selection activeCell="G25" sqref="G25"/>
    </sheetView>
  </sheetViews>
  <sheetFormatPr defaultRowHeight="15"/>
  <cols>
    <col min="1" max="1" width="26" style="26" customWidth="1"/>
    <col min="2" max="2" width="18.5703125" style="26" customWidth="1"/>
    <col min="3" max="3" width="24.42578125" style="26" customWidth="1"/>
    <col min="4" max="10" width="9.7109375" style="26" bestFit="1" customWidth="1"/>
    <col min="11" max="11" width="22.85546875" style="26" customWidth="1"/>
    <col min="12" max="16384" width="9.140625" style="26"/>
  </cols>
  <sheetData>
    <row r="1" spans="1:20" ht="15.75">
      <c r="I1" s="20"/>
      <c r="T1" s="20" t="s">
        <v>29</v>
      </c>
    </row>
    <row r="2" spans="1:20" ht="15.75">
      <c r="A2" s="269" t="s">
        <v>32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20" ht="15.75">
      <c r="A3" s="20"/>
    </row>
    <row r="4" spans="1:20" ht="15.75" customHeight="1">
      <c r="A4" s="275" t="s">
        <v>28</v>
      </c>
      <c r="B4" s="275" t="s">
        <v>27</v>
      </c>
      <c r="C4" s="271" t="s">
        <v>30</v>
      </c>
      <c r="D4" s="275" t="s">
        <v>26</v>
      </c>
      <c r="E4" s="275"/>
      <c r="F4" s="275"/>
      <c r="G4" s="275"/>
      <c r="H4" s="275"/>
      <c r="I4" s="275"/>
      <c r="J4" s="275"/>
      <c r="K4" s="275" t="s">
        <v>31</v>
      </c>
    </row>
    <row r="5" spans="1:20" ht="15.75" customHeight="1">
      <c r="A5" s="275"/>
      <c r="B5" s="275"/>
      <c r="C5" s="272"/>
      <c r="D5" s="275"/>
      <c r="E5" s="275"/>
      <c r="F5" s="275"/>
      <c r="G5" s="275"/>
      <c r="H5" s="275"/>
      <c r="I5" s="275"/>
      <c r="J5" s="275"/>
      <c r="K5" s="275"/>
    </row>
    <row r="6" spans="1:20" ht="52.5" customHeight="1">
      <c r="A6" s="275"/>
      <c r="B6" s="275"/>
      <c r="C6" s="273"/>
      <c r="D6" s="21" t="s">
        <v>42</v>
      </c>
      <c r="E6" s="22" t="s">
        <v>25</v>
      </c>
      <c r="F6" s="22" t="s">
        <v>44</v>
      </c>
      <c r="G6" s="22" t="s">
        <v>45</v>
      </c>
      <c r="H6" s="22" t="s">
        <v>46</v>
      </c>
      <c r="I6" s="22" t="s">
        <v>47</v>
      </c>
      <c r="J6" s="22" t="s">
        <v>48</v>
      </c>
      <c r="K6" s="275"/>
    </row>
    <row r="7" spans="1:20" ht="15.75" hidden="1">
      <c r="A7" s="274" t="s">
        <v>24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</row>
    <row r="8" spans="1:20" ht="15.75" hidden="1">
      <c r="A8" s="275" t="str">
        <f>'[1]приложение 1'!A9:X9</f>
        <v>Комплексная цель муниципальной программы: Развитие транспортной системы города</v>
      </c>
      <c r="B8" s="275"/>
      <c r="C8" s="275"/>
      <c r="D8" s="275"/>
      <c r="E8" s="275"/>
      <c r="F8" s="275"/>
      <c r="G8" s="275"/>
      <c r="H8" s="275"/>
      <c r="I8" s="275"/>
      <c r="J8" s="275"/>
      <c r="K8" s="275"/>
    </row>
    <row r="9" spans="1:20" ht="78.75" hidden="1">
      <c r="A9" s="21" t="str">
        <f>'Приложение 1'!Q10</f>
        <v>Протяженность введенных в эксплуатацию автомобильных дорог и улиц, км</v>
      </c>
      <c r="B9" s="22" t="str">
        <f>'Приложение 1'!P10</f>
        <v>ДАиГ</v>
      </c>
      <c r="C9" s="22"/>
      <c r="D9" s="25">
        <f>'Приложение 1'!R10</f>
        <v>0</v>
      </c>
      <c r="E9" s="25">
        <f>'Приложение 1'!S10</f>
        <v>0</v>
      </c>
      <c r="F9" s="25">
        <f>'Приложение 1'!T10</f>
        <v>0.5</v>
      </c>
      <c r="G9" s="25">
        <f>'Приложение 1'!U10</f>
        <v>0</v>
      </c>
      <c r="H9" s="25">
        <f>'Приложение 1'!V10</f>
        <v>0</v>
      </c>
      <c r="I9" s="25">
        <f>'Приложение 1'!W10</f>
        <v>0</v>
      </c>
      <c r="J9" s="25">
        <f>'Приложение 1'!X10</f>
        <v>0</v>
      </c>
      <c r="K9" s="25">
        <f t="shared" ref="K9:K16" si="0">D9+E9+F9+G9+H9+I9+J9</f>
        <v>0.5</v>
      </c>
    </row>
    <row r="10" spans="1:20" ht="15.75" hidden="1">
      <c r="A10" s="21" t="e">
        <f>'Приложение 1'!#REF!</f>
        <v>#REF!</v>
      </c>
      <c r="B10" s="22" t="e">
        <f>'Приложение 1'!#REF!</f>
        <v>#REF!</v>
      </c>
      <c r="C10" s="22"/>
      <c r="D10" s="25" t="e">
        <f>'Приложение 1'!#REF!</f>
        <v>#REF!</v>
      </c>
      <c r="E10" s="25" t="e">
        <f>'Приложение 1'!#REF!</f>
        <v>#REF!</v>
      </c>
      <c r="F10" s="25" t="e">
        <f>'Приложение 1'!#REF!</f>
        <v>#REF!</v>
      </c>
      <c r="G10" s="25" t="e">
        <f>'Приложение 1'!#REF!</f>
        <v>#REF!</v>
      </c>
      <c r="H10" s="25" t="e">
        <f>'Приложение 1'!#REF!</f>
        <v>#REF!</v>
      </c>
      <c r="I10" s="25" t="e">
        <f>'Приложение 1'!#REF!</f>
        <v>#REF!</v>
      </c>
      <c r="J10" s="25" t="e">
        <f>'Приложение 1'!#REF!</f>
        <v>#REF!</v>
      </c>
      <c r="K10" s="25" t="e">
        <f t="shared" si="0"/>
        <v>#REF!</v>
      </c>
    </row>
    <row r="11" spans="1:20" ht="78.75" hidden="1">
      <c r="A11" s="21" t="str">
        <f>'Приложение 1'!Q11</f>
        <v>Протяженность введенных в эксплуатацию внутриквартальных проездов, м</v>
      </c>
      <c r="B11" s="22" t="str">
        <f>'Приложение 1'!P11</f>
        <v>ДАиГ</v>
      </c>
      <c r="C11" s="22"/>
      <c r="D11" s="25">
        <f>'Приложение 1'!R11</f>
        <v>0</v>
      </c>
      <c r="E11" s="25">
        <f>'Приложение 1'!S11</f>
        <v>1585</v>
      </c>
      <c r="F11" s="25">
        <f>'Приложение 1'!T11</f>
        <v>0</v>
      </c>
      <c r="G11" s="25">
        <f>'Приложение 1'!U11</f>
        <v>0</v>
      </c>
      <c r="H11" s="24">
        <f>'Приложение 1'!V11</f>
        <v>0</v>
      </c>
      <c r="I11" s="24">
        <f>'Приложение 1'!W11</f>
        <v>0</v>
      </c>
      <c r="J11" s="24">
        <f>'Приложение 1'!X11</f>
        <v>0</v>
      </c>
      <c r="K11" s="24">
        <f t="shared" si="0"/>
        <v>1585</v>
      </c>
    </row>
    <row r="12" spans="1:20" ht="15.75" hidden="1">
      <c r="A12" s="21" t="e">
        <f>'Приложение 1'!#REF!</f>
        <v>#REF!</v>
      </c>
      <c r="B12" s="22" t="e">
        <f>'Приложение 1'!#REF!</f>
        <v>#REF!</v>
      </c>
      <c r="C12" s="22"/>
      <c r="D12" s="25" t="e">
        <f>'Приложение 1'!#REF!</f>
        <v>#REF!</v>
      </c>
      <c r="E12" s="25" t="e">
        <f>'Приложение 1'!#REF!</f>
        <v>#REF!</v>
      </c>
      <c r="F12" s="25" t="e">
        <f>'Приложение 1'!#REF!</f>
        <v>#REF!</v>
      </c>
      <c r="G12" s="25" t="e">
        <f>'Приложение 1'!#REF!</f>
        <v>#REF!</v>
      </c>
      <c r="H12" s="25" t="e">
        <f>'Приложение 1'!#REF!</f>
        <v>#REF!</v>
      </c>
      <c r="I12" s="25" t="e">
        <f>'Приложение 1'!#REF!</f>
        <v>#REF!</v>
      </c>
      <c r="J12" s="25" t="e">
        <f>'Приложение 1'!#REF!</f>
        <v>#REF!</v>
      </c>
      <c r="K12" s="25" t="e">
        <f t="shared" si="0"/>
        <v>#REF!</v>
      </c>
    </row>
    <row r="13" spans="1:20" ht="63" hidden="1">
      <c r="A13" s="21" t="str">
        <f>'Приложение 1'!Q12</f>
        <v>Площадь отремонтированных автомобильных дорог, тыс.кв.м.</v>
      </c>
      <c r="B13" s="22" t="str">
        <f>'Приложение 1'!P12</f>
        <v>ДГХ</v>
      </c>
      <c r="C13" s="22"/>
      <c r="D13" s="25">
        <f>'Приложение 1'!R12</f>
        <v>291.22699999999998</v>
      </c>
      <c r="E13" s="25">
        <f>'Приложение 1'!S12</f>
        <v>85.26</v>
      </c>
      <c r="F13" s="25">
        <f>'Приложение 1'!T12</f>
        <v>119.503</v>
      </c>
      <c r="G13" s="25">
        <f>'Приложение 1'!U12</f>
        <v>145.63</v>
      </c>
      <c r="H13" s="25">
        <f>'Приложение 1'!V12</f>
        <v>364.03</v>
      </c>
      <c r="I13" s="25">
        <f>'Приложение 1'!W12</f>
        <v>364.03</v>
      </c>
      <c r="J13" s="25">
        <f>'Приложение 1'!X12</f>
        <v>385.88</v>
      </c>
      <c r="K13" s="25">
        <f t="shared" si="0"/>
        <v>1755.56</v>
      </c>
    </row>
    <row r="14" spans="1:20" ht="78.75" hidden="1">
      <c r="A14" s="21" t="str">
        <f>'Приложение 1'!Q14</f>
        <v>Протяженность линий уличного освещения, в отношении которых выполнен капитальный ремонт, км</v>
      </c>
      <c r="B14" s="22" t="str">
        <f>'Приложение 1'!P14</f>
        <v>ДГХ</v>
      </c>
      <c r="C14" s="22"/>
      <c r="D14" s="25">
        <f>'Приложение 1'!R14</f>
        <v>3.14</v>
      </c>
      <c r="E14" s="25">
        <f>'Приложение 1'!S14</f>
        <v>7.4930000000000003</v>
      </c>
      <c r="F14" s="25">
        <f>'Приложение 1'!T14</f>
        <v>7.4930000000000003</v>
      </c>
      <c r="G14" s="25">
        <f>'Приложение 1'!U14</f>
        <v>7.4930000000000003</v>
      </c>
      <c r="H14" s="25">
        <f>'Приложение 1'!V14</f>
        <v>7.4930000000000003</v>
      </c>
      <c r="I14" s="25">
        <f>'Приложение 1'!W14</f>
        <v>7.4930000000000003</v>
      </c>
      <c r="J14" s="25">
        <f>'Приложение 1'!X14</f>
        <v>7.4930000000000003</v>
      </c>
      <c r="K14" s="25">
        <f t="shared" si="0"/>
        <v>48.098000000000006</v>
      </c>
    </row>
    <row r="15" spans="1:20" ht="203.25" hidden="1" customHeight="1">
      <c r="A15" s="21" t="str">
        <f>'Приложение 1'!Q15</f>
        <v>Площадь автомобильных дорог, искусственных сооружений, обеспеченных комплексным содержанием в соответствии с требованиями к эксплуатационному состоянию, допустимому по условиям обеспечения безопасности дорожного движения, тыс.кв.м.</v>
      </c>
      <c r="B15" s="22" t="str">
        <f>'Приложение 1'!P15</f>
        <v>ДГХ</v>
      </c>
      <c r="C15" s="22"/>
      <c r="D15" s="25">
        <f>'Приложение 1'!R15</f>
        <v>4321.2700000000004</v>
      </c>
      <c r="E15" s="25">
        <f>'Приложение 1'!S15</f>
        <v>4342.97</v>
      </c>
      <c r="F15" s="25">
        <f>'Приложение 1'!T15</f>
        <v>4364.67</v>
      </c>
      <c r="G15" s="25">
        <f>'Приложение 1'!U15</f>
        <v>4386.37</v>
      </c>
      <c r="H15" s="25">
        <f>'Приложение 1'!V15</f>
        <v>4408.07</v>
      </c>
      <c r="I15" s="25">
        <f>'Приложение 1'!W15</f>
        <v>4429.7700000000004</v>
      </c>
      <c r="J15" s="25">
        <f>'Приложение 1'!X15</f>
        <v>4451.47</v>
      </c>
      <c r="K15" s="25">
        <f t="shared" si="0"/>
        <v>30704.590000000004</v>
      </c>
    </row>
    <row r="16" spans="1:20" ht="66.75" hidden="1" customHeight="1">
      <c r="A16" s="21" t="str">
        <f>'Приложение 1'!Q16</f>
        <v>Увеличение объема перевозок пассажиров городским пассажирским транспортом, %</v>
      </c>
      <c r="B16" s="22" t="str">
        <f>'Приложение 1'!P16</f>
        <v>ДГХ</v>
      </c>
      <c r="C16" s="22"/>
      <c r="D16" s="24">
        <f>'Приложение 1'!R16</f>
        <v>1</v>
      </c>
      <c r="E16" s="24">
        <f>'Приложение 1'!S16</f>
        <v>1</v>
      </c>
      <c r="F16" s="24">
        <f>'Приложение 1'!T16</f>
        <v>1</v>
      </c>
      <c r="G16" s="24">
        <f>'Приложение 1'!U16</f>
        <v>1</v>
      </c>
      <c r="H16" s="24">
        <f>'Приложение 1'!V16</f>
        <v>2</v>
      </c>
      <c r="I16" s="24">
        <f>'Приложение 1'!W16</f>
        <v>2</v>
      </c>
      <c r="J16" s="24">
        <f>'Приложение 1'!X16</f>
        <v>2</v>
      </c>
      <c r="K16" s="25">
        <f t="shared" si="0"/>
        <v>10</v>
      </c>
    </row>
    <row r="17" spans="1:11" ht="110.25" hidden="1">
      <c r="A17" s="21" t="str">
        <f>'Приложение 1'!Q17</f>
        <v>Доля остановочных пунктов, оборудованных маршрутными указателями, от общего количества остановочных пунктов, %</v>
      </c>
      <c r="B17" s="22" t="str">
        <f>'Приложение 1'!P17</f>
        <v>ДГХ</v>
      </c>
      <c r="C17" s="22"/>
      <c r="D17" s="24">
        <f>'Приложение 1'!R17</f>
        <v>100</v>
      </c>
      <c r="E17" s="24">
        <f>'Приложение 1'!S17</f>
        <v>100</v>
      </c>
      <c r="F17" s="24">
        <f>'Приложение 1'!T17</f>
        <v>100</v>
      </c>
      <c r="G17" s="24">
        <f>'Приложение 1'!U17</f>
        <v>100</v>
      </c>
      <c r="H17" s="24">
        <f>'Приложение 1'!V17</f>
        <v>100</v>
      </c>
      <c r="I17" s="24">
        <f>'Приложение 1'!W17</f>
        <v>100</v>
      </c>
      <c r="J17" s="24">
        <f>'Приложение 1'!X17</f>
        <v>100</v>
      </c>
      <c r="K17" s="24">
        <f>J17</f>
        <v>100</v>
      </c>
    </row>
    <row r="18" spans="1:11" ht="63" hidden="1">
      <c r="A18" s="21" t="str">
        <f>'Приложение 1'!Q18</f>
        <v>Количество приобретенных маршрутных автобусов категории "М3", ед.</v>
      </c>
      <c r="B18" s="22" t="str">
        <f>'Приложение 1'!P18</f>
        <v>ДИиЗО</v>
      </c>
      <c r="C18" s="22"/>
      <c r="D18" s="24">
        <f>'Приложение 1'!R18</f>
        <v>7</v>
      </c>
      <c r="E18" s="24" t="str">
        <f>'Приложение 1'!S18</f>
        <v xml:space="preserve"> - </v>
      </c>
      <c r="F18" s="24" t="str">
        <f>'Приложение 1'!T18</f>
        <v xml:space="preserve"> - </v>
      </c>
      <c r="G18" s="24" t="str">
        <f>'Приложение 1'!U18</f>
        <v xml:space="preserve"> - </v>
      </c>
      <c r="H18" s="24" t="str">
        <f>'Приложение 1'!V18</f>
        <v xml:space="preserve"> - </v>
      </c>
      <c r="I18" s="24" t="str">
        <f>'Приложение 1'!W18</f>
        <v xml:space="preserve"> - </v>
      </c>
      <c r="J18" s="24" t="str">
        <f>'Приложение 1'!X18</f>
        <v xml:space="preserve"> - </v>
      </c>
      <c r="K18" s="25" t="e">
        <f>D18+E18+F18+G18+H18+I18+J18</f>
        <v>#VALUE!</v>
      </c>
    </row>
    <row r="19" spans="1:11" ht="15.75" hidden="1">
      <c r="A19" s="274" t="s">
        <v>23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</row>
    <row r="20" spans="1:11" ht="15.75">
      <c r="A20" s="275" t="s">
        <v>22</v>
      </c>
      <c r="B20" s="275"/>
      <c r="C20" s="275"/>
      <c r="D20" s="275"/>
      <c r="E20" s="275"/>
      <c r="F20" s="275"/>
      <c r="G20" s="275"/>
      <c r="H20" s="275"/>
      <c r="I20" s="275"/>
      <c r="J20" s="275"/>
      <c r="K20" s="275"/>
    </row>
    <row r="21" spans="1:11" ht="35.25" hidden="1" customHeight="1">
      <c r="A21" s="276" t="s">
        <v>53</v>
      </c>
      <c r="B21" s="277"/>
      <c r="C21" s="277"/>
      <c r="D21" s="277"/>
      <c r="E21" s="277"/>
      <c r="F21" s="277"/>
      <c r="G21" s="277"/>
      <c r="H21" s="277"/>
      <c r="I21" s="277"/>
      <c r="J21" s="277"/>
      <c r="K21" s="278"/>
    </row>
    <row r="22" spans="1:11" ht="43.5" customHeight="1">
      <c r="A22" s="276" t="s">
        <v>83</v>
      </c>
      <c r="B22" s="277"/>
      <c r="C22" s="277"/>
      <c r="D22" s="277"/>
      <c r="E22" s="277"/>
      <c r="F22" s="277"/>
      <c r="G22" s="277"/>
      <c r="H22" s="277"/>
      <c r="I22" s="277"/>
      <c r="J22" s="277"/>
      <c r="K22" s="278"/>
    </row>
    <row r="23" spans="1:11" ht="43.5" customHeight="1">
      <c r="A23" s="276" t="s">
        <v>1</v>
      </c>
      <c r="B23" s="277"/>
      <c r="C23" s="277"/>
      <c r="D23" s="277"/>
      <c r="E23" s="277"/>
      <c r="F23" s="277"/>
      <c r="G23" s="277"/>
      <c r="H23" s="277"/>
      <c r="I23" s="277"/>
      <c r="J23" s="277"/>
      <c r="K23" s="278"/>
    </row>
    <row r="24" spans="1:11" ht="70.5" customHeight="1">
      <c r="A24" s="23" t="s">
        <v>3</v>
      </c>
      <c r="B24" s="22" t="s">
        <v>50</v>
      </c>
      <c r="C24" s="22" t="s">
        <v>34</v>
      </c>
      <c r="D24" s="38">
        <v>291.22699999999998</v>
      </c>
      <c r="E24" s="25">
        <v>44.4</v>
      </c>
      <c r="F24" s="25">
        <v>119.5</v>
      </c>
      <c r="G24" s="25">
        <v>145.63</v>
      </c>
      <c r="H24" s="25">
        <v>364.03</v>
      </c>
      <c r="I24" s="25">
        <v>364.03</v>
      </c>
      <c r="J24" s="25">
        <v>385.88</v>
      </c>
      <c r="K24" s="22"/>
    </row>
    <row r="25" spans="1:11" ht="210" customHeight="1">
      <c r="A25" s="23" t="s">
        <v>6</v>
      </c>
      <c r="B25" s="22" t="s">
        <v>50</v>
      </c>
      <c r="C25" s="22" t="s">
        <v>34</v>
      </c>
      <c r="D25" s="25">
        <v>4321.2700000000004</v>
      </c>
      <c r="E25" s="25">
        <v>4342.97</v>
      </c>
      <c r="F25" s="25">
        <v>4364.67</v>
      </c>
      <c r="G25" s="25">
        <v>4386.37</v>
      </c>
      <c r="H25" s="25">
        <v>4408.07</v>
      </c>
      <c r="I25" s="25">
        <v>4429.7700000000004</v>
      </c>
      <c r="J25" s="25">
        <v>4451.47</v>
      </c>
      <c r="K25" s="22"/>
    </row>
    <row r="26" spans="1:11" ht="70.5" customHeight="1">
      <c r="A26" s="23" t="s">
        <v>2</v>
      </c>
      <c r="B26" s="22" t="s">
        <v>50</v>
      </c>
      <c r="C26" s="22" t="s">
        <v>84</v>
      </c>
      <c r="D26" s="24">
        <v>100</v>
      </c>
      <c r="E26" s="24">
        <v>100</v>
      </c>
      <c r="F26" s="24">
        <v>100</v>
      </c>
      <c r="G26" s="24">
        <v>100</v>
      </c>
      <c r="H26" s="24">
        <v>100</v>
      </c>
      <c r="I26" s="24">
        <v>100</v>
      </c>
      <c r="J26" s="24">
        <v>100</v>
      </c>
      <c r="K26" s="22"/>
    </row>
    <row r="27" spans="1:11" ht="18" customHeight="1">
      <c r="A27" s="275" t="s">
        <v>85</v>
      </c>
      <c r="B27" s="275"/>
      <c r="C27" s="275"/>
      <c r="D27" s="275"/>
      <c r="E27" s="275"/>
      <c r="F27" s="275"/>
      <c r="G27" s="275"/>
      <c r="H27" s="275"/>
      <c r="I27" s="275"/>
      <c r="J27" s="275"/>
      <c r="K27" s="275"/>
    </row>
    <row r="28" spans="1:11" ht="37.5" customHeight="1">
      <c r="A28" s="276" t="s">
        <v>86</v>
      </c>
      <c r="B28" s="277"/>
      <c r="C28" s="277"/>
      <c r="D28" s="277"/>
      <c r="E28" s="277"/>
      <c r="F28" s="277"/>
      <c r="G28" s="277"/>
      <c r="H28" s="277"/>
      <c r="I28" s="277"/>
      <c r="J28" s="277"/>
      <c r="K28" s="278"/>
    </row>
    <row r="29" spans="1:11" ht="70.5" customHeight="1">
      <c r="A29" s="23" t="s">
        <v>11</v>
      </c>
      <c r="B29" s="22" t="s">
        <v>50</v>
      </c>
      <c r="C29" s="22" t="s">
        <v>34</v>
      </c>
      <c r="D29" s="24">
        <v>1</v>
      </c>
      <c r="E29" s="24">
        <v>1</v>
      </c>
      <c r="F29" s="24">
        <v>1</v>
      </c>
      <c r="G29" s="24">
        <v>1</v>
      </c>
      <c r="H29" s="24">
        <v>2</v>
      </c>
      <c r="I29" s="24">
        <v>2</v>
      </c>
      <c r="J29" s="24">
        <v>2</v>
      </c>
      <c r="K29" s="22"/>
    </row>
    <row r="30" spans="1:11" ht="15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</row>
    <row r="31" spans="1:11" ht="15.75">
      <c r="A31" s="20"/>
    </row>
  </sheetData>
  <mergeCells count="15">
    <mergeCell ref="A27:K27"/>
    <mergeCell ref="A28:K28"/>
    <mergeCell ref="A23:K23"/>
    <mergeCell ref="A7:K7"/>
    <mergeCell ref="A8:K8"/>
    <mergeCell ref="A21:K21"/>
    <mergeCell ref="A22:K22"/>
    <mergeCell ref="A2:K2"/>
    <mergeCell ref="C4:C6"/>
    <mergeCell ref="A19:K19"/>
    <mergeCell ref="A20:K20"/>
    <mergeCell ref="A4:A6"/>
    <mergeCell ref="B4:B6"/>
    <mergeCell ref="D4:J5"/>
    <mergeCell ref="K4:K6"/>
  </mergeCells>
  <phoneticPr fontId="18" type="noConversion"/>
  <printOptions horizontalCentered="1"/>
  <pageMargins left="0.78740157480314965" right="0.39370078740157483" top="0.39370078740157483" bottom="0.39370078740157483" header="0.31496062992125984" footer="0.31496062992125984"/>
  <pageSetup paperSize="9" scale="57" firstPageNumber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 1</vt:lpstr>
      <vt:lpstr>Расчет показателей</vt:lpstr>
      <vt:lpstr>'Приложение 1'!Заголовки_для_печати</vt:lpstr>
      <vt:lpstr>'Расчет показателей'!Заголовки_для_печати</vt:lpstr>
      <vt:lpstr>'Приложение 1'!Область_печати</vt:lpstr>
      <vt:lpstr>'Расчет показателей'!Область_печати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Кононенко Алексей Владимирович</dc:creator>
  <cp:lastModifiedBy>melnichanu_ln</cp:lastModifiedBy>
  <cp:lastPrinted>2015-06-09T04:59:39Z</cp:lastPrinted>
  <dcterms:created xsi:type="dcterms:W3CDTF">2013-11-12T10:33:05Z</dcterms:created>
  <dcterms:modified xsi:type="dcterms:W3CDTF">2015-06-25T10:45:36Z</dcterms:modified>
</cp:coreProperties>
</file>